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hanh\ReadExcel\Files\"/>
    </mc:Choice>
  </mc:AlternateContent>
  <xr:revisionPtr revIDLastSave="0" documentId="13_ncr:1_{5DFC62E1-142A-4EE8-BCC1-0A316F543525}" xr6:coauthVersionLast="47" xr6:coauthVersionMax="47" xr10:uidLastSave="{00000000-0000-0000-0000-000000000000}"/>
  <bookViews>
    <workbookView xWindow="-108" yWindow="-108" windowWidth="23256" windowHeight="12456" activeTab="2" xr2:uid="{6B7E28D5-3325-4E68-B641-C1DAB8414DE2}"/>
  </bookViews>
  <sheets>
    <sheet name="Tháng 01.2025" sheetId="1" r:id="rId1"/>
    <sheet name="Tháng 02.2025" sheetId="2" r:id="rId2"/>
    <sheet name="Tháng 03.2025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583" i="3" l="1"/>
  <c r="AT584" i="3"/>
  <c r="AT585" i="3"/>
  <c r="AT586" i="3"/>
  <c r="AT587" i="3"/>
  <c r="AT588" i="3"/>
  <c r="AT589" i="3"/>
  <c r="AT590" i="3"/>
  <c r="AT591" i="3"/>
  <c r="AT592" i="3"/>
  <c r="AT593" i="3"/>
  <c r="AT594" i="3"/>
  <c r="AT595" i="3"/>
  <c r="AT596" i="3"/>
  <c r="AT597" i="3"/>
  <c r="AT598" i="3"/>
  <c r="AT599" i="3"/>
  <c r="AT600" i="3"/>
  <c r="AT601" i="3"/>
  <c r="AT602" i="3"/>
  <c r="AT603" i="3"/>
  <c r="AT604" i="3"/>
  <c r="AT605" i="3"/>
  <c r="AT606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7" i="3"/>
  <c r="AJ608" i="3"/>
  <c r="AJ609" i="3"/>
  <c r="AJ610" i="3"/>
  <c r="AJ611" i="3"/>
  <c r="AJ612" i="3"/>
  <c r="AJ613" i="3"/>
  <c r="AJ614" i="3"/>
  <c r="AJ615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274" i="3"/>
  <c r="AV352" i="3"/>
  <c r="AV353" i="3"/>
  <c r="D11" i="3"/>
  <c r="F11" i="3"/>
  <c r="G11" i="3"/>
  <c r="H11" i="3"/>
  <c r="I11" i="3"/>
  <c r="J11" i="3"/>
  <c r="K11" i="3"/>
  <c r="M11" i="3"/>
  <c r="N11" i="3"/>
  <c r="D13" i="3"/>
  <c r="F13" i="3"/>
  <c r="G13" i="3"/>
  <c r="H13" i="3"/>
  <c r="I13" i="3"/>
  <c r="J13" i="3"/>
  <c r="K13" i="3"/>
  <c r="M13" i="3"/>
  <c r="N13" i="3"/>
  <c r="D16" i="3"/>
  <c r="F16" i="3"/>
  <c r="G16" i="3"/>
  <c r="H16" i="3"/>
  <c r="I16" i="3"/>
  <c r="J16" i="3"/>
  <c r="K16" i="3"/>
  <c r="M16" i="3"/>
  <c r="D17" i="3"/>
  <c r="F17" i="3"/>
  <c r="G17" i="3"/>
  <c r="H17" i="3"/>
  <c r="I17" i="3"/>
  <c r="J17" i="3"/>
  <c r="K17" i="3"/>
  <c r="M17" i="3"/>
  <c r="N17" i="3"/>
  <c r="D18" i="3"/>
  <c r="F18" i="3"/>
  <c r="G18" i="3"/>
  <c r="H18" i="3"/>
  <c r="I18" i="3"/>
  <c r="J18" i="3"/>
  <c r="K18" i="3"/>
  <c r="M18" i="3"/>
  <c r="N18" i="3"/>
  <c r="D19" i="3"/>
  <c r="F19" i="3"/>
  <c r="G19" i="3"/>
  <c r="H19" i="3"/>
  <c r="I19" i="3"/>
  <c r="J19" i="3"/>
  <c r="K19" i="3"/>
  <c r="M19" i="3"/>
  <c r="N19" i="3"/>
  <c r="D20" i="3"/>
  <c r="F20" i="3"/>
  <c r="G20" i="3"/>
  <c r="H20" i="3"/>
  <c r="I20" i="3"/>
  <c r="J20" i="3"/>
  <c r="K20" i="3"/>
  <c r="M20" i="3"/>
  <c r="N20" i="3"/>
  <c r="D35" i="3"/>
  <c r="F35" i="3"/>
  <c r="G35" i="3"/>
  <c r="H35" i="3"/>
  <c r="I35" i="3"/>
  <c r="J35" i="3"/>
  <c r="K35" i="3"/>
  <c r="M35" i="3"/>
  <c r="D36" i="3"/>
  <c r="F36" i="3"/>
  <c r="G36" i="3"/>
  <c r="H36" i="3"/>
  <c r="I36" i="3"/>
  <c r="J36" i="3"/>
  <c r="K36" i="3"/>
  <c r="M36" i="3"/>
  <c r="D37" i="3"/>
  <c r="F37" i="3"/>
  <c r="G37" i="3"/>
  <c r="H37" i="3"/>
  <c r="I37" i="3"/>
  <c r="J37" i="3"/>
  <c r="K37" i="3"/>
  <c r="M37" i="3"/>
  <c r="N37" i="3"/>
  <c r="BL18" i="3" l="1"/>
  <c r="BN22" i="3"/>
  <c r="BL23" i="3"/>
  <c r="BM23" i="3"/>
  <c r="BK18" i="3"/>
  <c r="BK19" i="3"/>
  <c r="BK26" i="3"/>
  <c r="BK27" i="3"/>
  <c r="BJ19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12" i="3"/>
  <c r="BH13" i="3"/>
  <c r="BK13" i="3" s="1"/>
  <c r="BH14" i="3"/>
  <c r="BK14" i="3" s="1"/>
  <c r="BN14" i="3" s="1"/>
  <c r="BH15" i="3"/>
  <c r="BH16" i="3"/>
  <c r="BH17" i="3"/>
  <c r="BH18" i="3"/>
  <c r="BH19" i="3"/>
  <c r="BH20" i="3"/>
  <c r="BK20" i="3" s="1"/>
  <c r="BN20" i="3" s="1"/>
  <c r="BH21" i="3"/>
  <c r="BK21" i="3" s="1"/>
  <c r="BH22" i="3"/>
  <c r="BK22" i="3" s="1"/>
  <c r="BH23" i="3"/>
  <c r="BH24" i="3"/>
  <c r="BH25" i="3"/>
  <c r="BH26" i="3"/>
  <c r="BH27" i="3"/>
  <c r="BH28" i="3"/>
  <c r="BH29" i="3"/>
  <c r="BK29" i="3" s="1"/>
  <c r="BH30" i="3"/>
  <c r="BK30" i="3" s="1"/>
  <c r="BH31" i="3"/>
  <c r="BH32" i="3"/>
  <c r="BH33" i="3"/>
  <c r="BK33" i="3" s="1"/>
  <c r="BN33" i="3" s="1"/>
  <c r="BH34" i="3"/>
  <c r="BH35" i="3"/>
  <c r="BG13" i="3"/>
  <c r="BG14" i="3"/>
  <c r="BJ14" i="3" s="1"/>
  <c r="BG15" i="3"/>
  <c r="BJ15" i="3" s="1"/>
  <c r="BG16" i="3"/>
  <c r="BG17" i="3"/>
  <c r="BJ17" i="3" s="1"/>
  <c r="BM17" i="3" s="1"/>
  <c r="BG18" i="3"/>
  <c r="BJ18" i="3" s="1"/>
  <c r="BG19" i="3"/>
  <c r="BG20" i="3"/>
  <c r="BJ20" i="3" s="1"/>
  <c r="BM20" i="3" s="1"/>
  <c r="BG21" i="3"/>
  <c r="BG22" i="3"/>
  <c r="BJ22" i="3" s="1"/>
  <c r="BG23" i="3"/>
  <c r="BJ23" i="3" s="1"/>
  <c r="BG24" i="3"/>
  <c r="BG25" i="3"/>
  <c r="BG26" i="3"/>
  <c r="BJ26" i="3" s="1"/>
  <c r="BG27" i="3"/>
  <c r="BJ27" i="3" s="1"/>
  <c r="BG28" i="3"/>
  <c r="BJ28" i="3" s="1"/>
  <c r="BM28" i="3" s="1"/>
  <c r="BG29" i="3"/>
  <c r="BJ29" i="3" s="1"/>
  <c r="BG30" i="3"/>
  <c r="BJ30" i="3" s="1"/>
  <c r="BM30" i="3" s="1"/>
  <c r="BG31" i="3"/>
  <c r="BG32" i="3"/>
  <c r="BG33" i="3"/>
  <c r="BG34" i="3"/>
  <c r="BG35" i="3"/>
  <c r="BJ35" i="3" s="1"/>
  <c r="BH12" i="3"/>
  <c r="BK12" i="3" s="1"/>
  <c r="BN12" i="3" s="1"/>
  <c r="BG12" i="3"/>
  <c r="BF13" i="3"/>
  <c r="BL13" i="3" s="1"/>
  <c r="BF14" i="3"/>
  <c r="BL14" i="3" s="1"/>
  <c r="BF15" i="3"/>
  <c r="BL15" i="3" s="1"/>
  <c r="BF16" i="3"/>
  <c r="BL16" i="3" s="1"/>
  <c r="BF17" i="3"/>
  <c r="BL17" i="3" s="1"/>
  <c r="BF18" i="3"/>
  <c r="BF19" i="3"/>
  <c r="BL19" i="3" s="1"/>
  <c r="BF20" i="3"/>
  <c r="BL20" i="3" s="1"/>
  <c r="BF21" i="3"/>
  <c r="BL21" i="3" s="1"/>
  <c r="BF22" i="3"/>
  <c r="BL22" i="3" s="1"/>
  <c r="BF23" i="3"/>
  <c r="BF24" i="3"/>
  <c r="BL24" i="3" s="1"/>
  <c r="BF25" i="3"/>
  <c r="BL25" i="3" s="1"/>
  <c r="BF26" i="3"/>
  <c r="BL26" i="3" s="1"/>
  <c r="BF27" i="3"/>
  <c r="BL27" i="3" s="1"/>
  <c r="BF28" i="3"/>
  <c r="BF29" i="3"/>
  <c r="BL29" i="3" s="1"/>
  <c r="BF30" i="3"/>
  <c r="BL30" i="3" s="1"/>
  <c r="BF31" i="3"/>
  <c r="BL31" i="3" s="1"/>
  <c r="BF32" i="3"/>
  <c r="BF33" i="3"/>
  <c r="BL33" i="3" s="1"/>
  <c r="BF34" i="3"/>
  <c r="BL34" i="3" s="1"/>
  <c r="BF35" i="3"/>
  <c r="BL35" i="3" s="1"/>
  <c r="BF12" i="3"/>
  <c r="BL12" i="3" s="1"/>
  <c r="AT556" i="3"/>
  <c r="AS553" i="3"/>
  <c r="AS555" i="3"/>
  <c r="AS556" i="3"/>
  <c r="AS557" i="3"/>
  <c r="AS558" i="3"/>
  <c r="AS563" i="3"/>
  <c r="AS564" i="3"/>
  <c r="AJ553" i="3"/>
  <c r="AT553" i="3" s="1"/>
  <c r="AJ555" i="3"/>
  <c r="AT555" i="3" s="1"/>
  <c r="AJ556" i="3"/>
  <c r="AJ557" i="3"/>
  <c r="AT557" i="3" s="1"/>
  <c r="AJ558" i="3"/>
  <c r="AT558" i="3" s="1"/>
  <c r="AJ563" i="3"/>
  <c r="AT563" i="3" s="1"/>
  <c r="AJ564" i="3"/>
  <c r="AT564" i="3" s="1"/>
  <c r="AT513" i="3"/>
  <c r="AS512" i="3"/>
  <c r="AS513" i="3"/>
  <c r="AJ512" i="3"/>
  <c r="AT512" i="3" s="1"/>
  <c r="AJ513" i="3"/>
  <c r="AS447" i="3"/>
  <c r="AS461" i="3"/>
  <c r="AS462" i="3"/>
  <c r="AJ447" i="3"/>
  <c r="AT447" i="3" s="1"/>
  <c r="AJ461" i="3"/>
  <c r="AT461" i="3" s="1"/>
  <c r="AJ462" i="3"/>
  <c r="AT462" i="3" s="1"/>
  <c r="AS344" i="3"/>
  <c r="AJ344" i="3"/>
  <c r="AT344" i="3" s="1"/>
  <c r="AJ294" i="3"/>
  <c r="AT294" i="3" s="1"/>
  <c r="AJ295" i="3"/>
  <c r="AT295" i="3" s="1"/>
  <c r="AJ296" i="3"/>
  <c r="AT296" i="3" s="1"/>
  <c r="AJ297" i="3"/>
  <c r="AT297" i="3" s="1"/>
  <c r="AJ243" i="3"/>
  <c r="AJ244" i="3"/>
  <c r="AJ245" i="3"/>
  <c r="AJ242" i="3"/>
  <c r="AI186" i="3"/>
  <c r="AI187" i="3"/>
  <c r="AJ187" i="3" s="1"/>
  <c r="AT187" i="3" s="1"/>
  <c r="AI188" i="3"/>
  <c r="AJ188" i="3" s="1"/>
  <c r="AT188" i="3" s="1"/>
  <c r="AI189" i="3"/>
  <c r="AJ189" i="3" s="1"/>
  <c r="AT189" i="3" s="1"/>
  <c r="AI190" i="3"/>
  <c r="AI191" i="3"/>
  <c r="AI192" i="3"/>
  <c r="AI193" i="3"/>
  <c r="AJ193" i="3" s="1"/>
  <c r="AT193" i="3" s="1"/>
  <c r="AI194" i="3"/>
  <c r="AJ194" i="3" s="1"/>
  <c r="AT194" i="3" s="1"/>
  <c r="AI195" i="3"/>
  <c r="AJ195" i="3" s="1"/>
  <c r="AT195" i="3" s="1"/>
  <c r="AJ186" i="3"/>
  <c r="AT186" i="3" s="1"/>
  <c r="AJ190" i="3"/>
  <c r="AT190" i="3" s="1"/>
  <c r="AJ191" i="3"/>
  <c r="AT191" i="3" s="1"/>
  <c r="AJ192" i="3"/>
  <c r="AT192" i="3" s="1"/>
  <c r="AI127" i="3"/>
  <c r="AJ127" i="3" s="1"/>
  <c r="AT127" i="3" s="1"/>
  <c r="AI128" i="3"/>
  <c r="AJ128" i="3" s="1"/>
  <c r="AT128" i="3" s="1"/>
  <c r="AI129" i="3"/>
  <c r="AS129" i="3" s="1"/>
  <c r="AI130" i="3"/>
  <c r="AS130" i="3" s="1"/>
  <c r="AI131" i="3"/>
  <c r="AS131" i="3" s="1"/>
  <c r="AI132" i="3"/>
  <c r="AS132" i="3" s="1"/>
  <c r="AI133" i="3"/>
  <c r="AI134" i="3"/>
  <c r="AJ134" i="3" s="1"/>
  <c r="AT134" i="3" s="1"/>
  <c r="AI135" i="3"/>
  <c r="AS135" i="3" s="1"/>
  <c r="AI136" i="3"/>
  <c r="AS136" i="3" s="1"/>
  <c r="AI137" i="3"/>
  <c r="AS137" i="3" s="1"/>
  <c r="AI138" i="3"/>
  <c r="AS138" i="3" s="1"/>
  <c r="AI139" i="3"/>
  <c r="AS139" i="3" s="1"/>
  <c r="AI140" i="3"/>
  <c r="AS140" i="3" s="1"/>
  <c r="AI141" i="3"/>
  <c r="AS141" i="3" s="1"/>
  <c r="AI142" i="3"/>
  <c r="AJ142" i="3" s="1"/>
  <c r="AT142" i="3" s="1"/>
  <c r="AI143" i="3"/>
  <c r="AJ143" i="3" s="1"/>
  <c r="AT143" i="3" s="1"/>
  <c r="AI144" i="3"/>
  <c r="AS144" i="3" s="1"/>
  <c r="AI145" i="3"/>
  <c r="AS145" i="3" s="1"/>
  <c r="AJ130" i="3"/>
  <c r="AT130" i="3" s="1"/>
  <c r="AJ138" i="3"/>
  <c r="AT138" i="3" s="1"/>
  <c r="AJ139" i="3"/>
  <c r="AT139" i="3" s="1"/>
  <c r="AJ137" i="3" l="1"/>
  <c r="AT137" i="3" s="1"/>
  <c r="AJ136" i="3"/>
  <c r="AT136" i="3" s="1"/>
  <c r="AS128" i="3"/>
  <c r="AJ135" i="3"/>
  <c r="AT135" i="3" s="1"/>
  <c r="AS127" i="3"/>
  <c r="AJ145" i="3"/>
  <c r="AT145" i="3" s="1"/>
  <c r="AJ129" i="3"/>
  <c r="AT129" i="3" s="1"/>
  <c r="BK17" i="3"/>
  <c r="BN17" i="3" s="1"/>
  <c r="AJ144" i="3"/>
  <c r="AT144" i="3" s="1"/>
  <c r="BN27" i="3"/>
  <c r="BM15" i="3"/>
  <c r="BL32" i="3"/>
  <c r="BM27" i="3"/>
  <c r="BM19" i="3"/>
  <c r="BN26" i="3"/>
  <c r="BJ25" i="3"/>
  <c r="BM25" i="3" s="1"/>
  <c r="BJ33" i="3"/>
  <c r="BM33" i="3" s="1"/>
  <c r="BK24" i="3"/>
  <c r="BK16" i="3"/>
  <c r="BN16" i="3" s="1"/>
  <c r="AS134" i="3"/>
  <c r="BN19" i="3"/>
  <c r="BM26" i="3"/>
  <c r="AS143" i="3"/>
  <c r="BJ24" i="3"/>
  <c r="BM24" i="3" s="1"/>
  <c r="BM16" i="3"/>
  <c r="BJ16" i="3"/>
  <c r="BK23" i="3"/>
  <c r="BN23" i="3" s="1"/>
  <c r="BN15" i="3"/>
  <c r="BK15" i="3"/>
  <c r="BM18" i="3"/>
  <c r="AJ132" i="3"/>
  <c r="AT132" i="3" s="1"/>
  <c r="AS142" i="3"/>
  <c r="AJ141" i="3"/>
  <c r="AT141" i="3" s="1"/>
  <c r="AJ131" i="3"/>
  <c r="AT131" i="3" s="1"/>
  <c r="AJ133" i="3"/>
  <c r="AT133" i="3" s="1"/>
  <c r="AS133" i="3"/>
  <c r="BN18" i="3"/>
  <c r="AJ140" i="3"/>
  <c r="AT140" i="3" s="1"/>
  <c r="BG36" i="3"/>
  <c r="BI36" i="3"/>
  <c r="BK25" i="3"/>
  <c r="BN25" i="3" s="1"/>
  <c r="BM22" i="3"/>
  <c r="BM14" i="3"/>
  <c r="BF36" i="3"/>
  <c r="BJ12" i="3"/>
  <c r="BN21" i="3"/>
  <c r="BN13" i="3"/>
  <c r="BJ21" i="3"/>
  <c r="BM21" i="3" s="1"/>
  <c r="BJ13" i="3"/>
  <c r="BM13" i="3" s="1"/>
  <c r="BH36" i="3"/>
  <c r="BM35" i="3"/>
  <c r="BN31" i="3"/>
  <c r="BK35" i="3"/>
  <c r="BN35" i="3" s="1"/>
  <c r="BJ34" i="3"/>
  <c r="BM34" i="3" s="1"/>
  <c r="BK34" i="3"/>
  <c r="BN34" i="3" s="1"/>
  <c r="BN30" i="3"/>
  <c r="BL28" i="3"/>
  <c r="BL36" i="3" s="1"/>
  <c r="BJ32" i="3"/>
  <c r="BM32" i="3" s="1"/>
  <c r="BK32" i="3"/>
  <c r="BN32" i="3" s="1"/>
  <c r="BJ31" i="3"/>
  <c r="BM31" i="3" s="1"/>
  <c r="BK31" i="3"/>
  <c r="BN29" i="3"/>
  <c r="BM29" i="3"/>
  <c r="BK28" i="3"/>
  <c r="BN28" i="3" s="1"/>
  <c r="BI29" i="2"/>
  <c r="BJ29" i="2" s="1"/>
  <c r="BJ23" i="1"/>
  <c r="BH29" i="2"/>
  <c r="BF29" i="2"/>
  <c r="AX261" i="2"/>
  <c r="BG30" i="2"/>
  <c r="AX562" i="2"/>
  <c r="BG29" i="2"/>
  <c r="BE33" i="2"/>
  <c r="BE32" i="2"/>
  <c r="BE31" i="2"/>
  <c r="BE30" i="2"/>
  <c r="BE29" i="2"/>
  <c r="BF12" i="2"/>
  <c r="BF13" i="2"/>
  <c r="BF14" i="2"/>
  <c r="BF15" i="2"/>
  <c r="BF16" i="2"/>
  <c r="BI16" i="2" s="1"/>
  <c r="BF17" i="2"/>
  <c r="BF18" i="2"/>
  <c r="BF19" i="2"/>
  <c r="BF20" i="2"/>
  <c r="BF21" i="2"/>
  <c r="BF22" i="2"/>
  <c r="BF23" i="2"/>
  <c r="BF24" i="2"/>
  <c r="BI24" i="2" s="1"/>
  <c r="BF25" i="2"/>
  <c r="BF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11" i="2"/>
  <c r="BJ11" i="2" s="1"/>
  <c r="BD11" i="2"/>
  <c r="BI15" i="2"/>
  <c r="BI23" i="2"/>
  <c r="BE12" i="2"/>
  <c r="BH12" i="2" s="1"/>
  <c r="BE13" i="2"/>
  <c r="BE14" i="2"/>
  <c r="BH14" i="2" s="1"/>
  <c r="BE15" i="2"/>
  <c r="BH15" i="2" s="1"/>
  <c r="BK15" i="2" s="1"/>
  <c r="BE16" i="2"/>
  <c r="BH16" i="2" s="1"/>
  <c r="BE17" i="2"/>
  <c r="BH17" i="2" s="1"/>
  <c r="BE18" i="2"/>
  <c r="BH18" i="2" s="1"/>
  <c r="BK18" i="2" s="1"/>
  <c r="BE19" i="2"/>
  <c r="BH19" i="2" s="1"/>
  <c r="BK19" i="2" s="1"/>
  <c r="BE20" i="2"/>
  <c r="BH20" i="2" s="1"/>
  <c r="BE21" i="2"/>
  <c r="BE22" i="2"/>
  <c r="BE23" i="2"/>
  <c r="BH23" i="2" s="1"/>
  <c r="BK23" i="2" s="1"/>
  <c r="BE24" i="2"/>
  <c r="BH24" i="2" s="1"/>
  <c r="BE25" i="2"/>
  <c r="BH25" i="2" s="1"/>
  <c r="BE11" i="2"/>
  <c r="BD12" i="2"/>
  <c r="BD13" i="2"/>
  <c r="BD14" i="2"/>
  <c r="BD15" i="2"/>
  <c r="BD16" i="2"/>
  <c r="BJ16" i="2" s="1"/>
  <c r="BD17" i="2"/>
  <c r="BD18" i="2"/>
  <c r="BD19" i="2"/>
  <c r="BD20" i="2"/>
  <c r="BD21" i="2"/>
  <c r="BD22" i="2"/>
  <c r="BD23" i="2"/>
  <c r="BJ23" i="2" s="1"/>
  <c r="BD24" i="2"/>
  <c r="BJ24" i="2" s="1"/>
  <c r="BD25" i="2"/>
  <c r="AI28" i="2"/>
  <c r="AI29" i="2"/>
  <c r="AI30" i="2"/>
  <c r="AI31" i="2"/>
  <c r="AJ31" i="2" s="1"/>
  <c r="AT31" i="2" s="1"/>
  <c r="AI32" i="2"/>
  <c r="AJ32" i="2" s="1"/>
  <c r="AT32" i="2" s="1"/>
  <c r="AI33" i="2"/>
  <c r="AJ33" i="2" s="1"/>
  <c r="AT33" i="2" s="1"/>
  <c r="AI34" i="2"/>
  <c r="AI35" i="2"/>
  <c r="AI36" i="2"/>
  <c r="AI37" i="2"/>
  <c r="AI38" i="2"/>
  <c r="AI39" i="2"/>
  <c r="AI223" i="2"/>
  <c r="AJ223" i="2" s="1"/>
  <c r="AT223" i="2" s="1"/>
  <c r="AI224" i="2"/>
  <c r="AJ224" i="2" s="1"/>
  <c r="AT224" i="2" s="1"/>
  <c r="AI225" i="2"/>
  <c r="AJ225" i="2" s="1"/>
  <c r="AT225" i="2" s="1"/>
  <c r="AI226" i="2"/>
  <c r="AJ226" i="2" s="1"/>
  <c r="AT226" i="2" s="1"/>
  <c r="AI227" i="2"/>
  <c r="AJ227" i="2" s="1"/>
  <c r="AT227" i="2" s="1"/>
  <c r="AI228" i="2"/>
  <c r="AJ228" i="2" s="1"/>
  <c r="AT228" i="2" s="1"/>
  <c r="AI229" i="2"/>
  <c r="AI230" i="2"/>
  <c r="AJ230" i="2" s="1"/>
  <c r="AT230" i="2" s="1"/>
  <c r="AI231" i="2"/>
  <c r="AJ231" i="2" s="1"/>
  <c r="AT231" i="2" s="1"/>
  <c r="AI232" i="2"/>
  <c r="AJ232" i="2" s="1"/>
  <c r="AT232" i="2" s="1"/>
  <c r="AI233" i="2"/>
  <c r="AJ233" i="2" s="1"/>
  <c r="AT233" i="2" s="1"/>
  <c r="AI234" i="2"/>
  <c r="AJ234" i="2" s="1"/>
  <c r="AT234" i="2" s="1"/>
  <c r="AI235" i="2"/>
  <c r="AJ235" i="2" s="1"/>
  <c r="AT235" i="2" s="1"/>
  <c r="AI236" i="2"/>
  <c r="AJ236" i="2" s="1"/>
  <c r="AT236" i="2" s="1"/>
  <c r="AI237" i="2"/>
  <c r="AI238" i="2"/>
  <c r="AJ238" i="2" s="1"/>
  <c r="AT238" i="2" s="1"/>
  <c r="AI239" i="2"/>
  <c r="AJ239" i="2" s="1"/>
  <c r="AT239" i="2" s="1"/>
  <c r="AI240" i="2"/>
  <c r="AJ240" i="2" s="1"/>
  <c r="AT240" i="2" s="1"/>
  <c r="AJ534" i="2"/>
  <c r="AT534" i="2" s="1"/>
  <c r="AJ535" i="2"/>
  <c r="AT535" i="2" s="1"/>
  <c r="AT422" i="2"/>
  <c r="AJ384" i="2"/>
  <c r="AT384" i="2" s="1"/>
  <c r="AJ385" i="2"/>
  <c r="AT385" i="2" s="1"/>
  <c r="AJ386" i="2"/>
  <c r="AT386" i="2" s="1"/>
  <c r="AJ387" i="2"/>
  <c r="AT387" i="2" s="1"/>
  <c r="AJ388" i="2"/>
  <c r="AT388" i="2" s="1"/>
  <c r="AJ389" i="2"/>
  <c r="AJ325" i="2"/>
  <c r="AJ326" i="2"/>
  <c r="AJ275" i="2"/>
  <c r="AT275" i="2" s="1"/>
  <c r="AJ276" i="2"/>
  <c r="AT276" i="2" s="1"/>
  <c r="AJ277" i="2"/>
  <c r="AT277" i="2" s="1"/>
  <c r="AJ278" i="2"/>
  <c r="AT278" i="2" s="1"/>
  <c r="AJ279" i="2"/>
  <c r="AT279" i="2" s="1"/>
  <c r="AJ280" i="2"/>
  <c r="AT280" i="2" s="1"/>
  <c r="AJ281" i="2"/>
  <c r="AT281" i="2" s="1"/>
  <c r="AJ282" i="2"/>
  <c r="AT282" i="2" s="1"/>
  <c r="AJ290" i="2"/>
  <c r="AJ291" i="2"/>
  <c r="AJ229" i="2"/>
  <c r="AT229" i="2" s="1"/>
  <c r="AJ237" i="2"/>
  <c r="AT237" i="2" s="1"/>
  <c r="AJ191" i="2"/>
  <c r="AT191" i="2" s="1"/>
  <c r="AJ192" i="2"/>
  <c r="AT192" i="2" s="1"/>
  <c r="AJ130" i="2"/>
  <c r="AT130" i="2" s="1"/>
  <c r="AJ131" i="2"/>
  <c r="AT131" i="2" s="1"/>
  <c r="AJ132" i="2"/>
  <c r="AT132" i="2" s="1"/>
  <c r="AJ133" i="2"/>
  <c r="AT133" i="2" s="1"/>
  <c r="AJ76" i="2"/>
  <c r="AJ77" i="2"/>
  <c r="AJ78" i="2"/>
  <c r="AJ79" i="2"/>
  <c r="AJ80" i="2"/>
  <c r="AJ81" i="2"/>
  <c r="AJ82" i="2"/>
  <c r="AJ83" i="2"/>
  <c r="AJ91" i="2"/>
  <c r="AJ92" i="2"/>
  <c r="AJ30" i="2"/>
  <c r="AT30" i="2" s="1"/>
  <c r="AJ41" i="2"/>
  <c r="AT41" i="2" s="1"/>
  <c r="AJ42" i="2"/>
  <c r="AT42" i="2" s="1"/>
  <c r="BH24" i="1"/>
  <c r="AX155" i="1"/>
  <c r="AX85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8" i="1"/>
  <c r="BF38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29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294" i="1"/>
  <c r="AP275" i="1"/>
  <c r="AQ275" i="1"/>
  <c r="AR275" i="1"/>
  <c r="AS275" i="1"/>
  <c r="AT275" i="1"/>
  <c r="AU275" i="1"/>
  <c r="AV275" i="1"/>
  <c r="AW275" i="1"/>
  <c r="AX275" i="1"/>
  <c r="AO275" i="1"/>
  <c r="AJ275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59" i="1"/>
  <c r="AJ240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24" i="1"/>
  <c r="AT193" i="1"/>
  <c r="AT194" i="1"/>
  <c r="AT195" i="1"/>
  <c r="AT196" i="1"/>
  <c r="AT197" i="1"/>
  <c r="AT198" i="1"/>
  <c r="AT199" i="1"/>
  <c r="AT200" i="1"/>
  <c r="AT201" i="1"/>
  <c r="AT202" i="1"/>
  <c r="AT204" i="1"/>
  <c r="AT205" i="1"/>
  <c r="AT192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4" i="1"/>
  <c r="AJ205" i="1"/>
  <c r="AJ190" i="1"/>
  <c r="AT124" i="1"/>
  <c r="AT125" i="1"/>
  <c r="AT126" i="1"/>
  <c r="AT127" i="1"/>
  <c r="AT128" i="1"/>
  <c r="AT129" i="1"/>
  <c r="AT130" i="1"/>
  <c r="AT131" i="1"/>
  <c r="AT132" i="1"/>
  <c r="AT133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5" i="1"/>
  <c r="AJ120" i="1"/>
  <c r="AT135" i="1"/>
  <c r="AT85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86" i="1"/>
  <c r="AJ101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85" i="1"/>
  <c r="AT52" i="1"/>
  <c r="AJ65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49" i="1"/>
  <c r="AT15" i="1"/>
  <c r="AT16" i="1"/>
  <c r="AT17" i="1"/>
  <c r="AT18" i="1"/>
  <c r="AT19" i="1"/>
  <c r="AT20" i="1"/>
  <c r="AT21" i="1"/>
  <c r="AT22" i="1"/>
  <c r="AT23" i="1"/>
  <c r="AT24" i="1"/>
  <c r="AT25" i="1"/>
  <c r="AT27" i="1"/>
  <c r="AJ13" i="1"/>
  <c r="AT13" i="1" s="1"/>
  <c r="AJ14" i="1"/>
  <c r="AT14" i="1" s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12" i="1"/>
  <c r="AT12" i="1" s="1"/>
  <c r="BI18" i="1"/>
  <c r="BH18" i="1"/>
  <c r="BK18" i="1" s="1"/>
  <c r="BN18" i="1" s="1"/>
  <c r="BG18" i="1"/>
  <c r="BJ18" i="1" s="1"/>
  <c r="BM18" i="1" s="1"/>
  <c r="BF18" i="1"/>
  <c r="BL18" i="1" s="1"/>
  <c r="BI17" i="1"/>
  <c r="BL17" i="1" s="1"/>
  <c r="BH17" i="1"/>
  <c r="BK17" i="1" s="1"/>
  <c r="BN17" i="1" s="1"/>
  <c r="BG17" i="1"/>
  <c r="BJ17" i="1" s="1"/>
  <c r="BM17" i="1" s="1"/>
  <c r="BF17" i="1"/>
  <c r="BI16" i="1"/>
  <c r="BH16" i="1"/>
  <c r="BK16" i="1" s="1"/>
  <c r="BN16" i="1" s="1"/>
  <c r="BG16" i="1"/>
  <c r="BJ16" i="1" s="1"/>
  <c r="BM16" i="1" s="1"/>
  <c r="BF16" i="1"/>
  <c r="BL16" i="1" s="1"/>
  <c r="BI15" i="1"/>
  <c r="BH15" i="1"/>
  <c r="BK15" i="1" s="1"/>
  <c r="BN15" i="1" s="1"/>
  <c r="BG15" i="1"/>
  <c r="BF15" i="1"/>
  <c r="BI14" i="1"/>
  <c r="BH14" i="1"/>
  <c r="BG14" i="1"/>
  <c r="BF14" i="1"/>
  <c r="BL14" i="1" s="1"/>
  <c r="BJ13" i="1"/>
  <c r="BI13" i="1"/>
  <c r="BL13" i="1" s="1"/>
  <c r="BH13" i="1"/>
  <c r="BK13" i="1" s="1"/>
  <c r="BG13" i="1"/>
  <c r="BF13" i="1"/>
  <c r="BI12" i="1"/>
  <c r="BH12" i="1"/>
  <c r="BK12" i="1" s="1"/>
  <c r="BG12" i="1"/>
  <c r="BJ12" i="1" s="1"/>
  <c r="BM12" i="1" s="1"/>
  <c r="BF12" i="1"/>
  <c r="BK36" i="3" l="1"/>
  <c r="BN24" i="3"/>
  <c r="BN36" i="3" s="1"/>
  <c r="BJ36" i="3"/>
  <c r="BM12" i="3"/>
  <c r="BM36" i="3" s="1"/>
  <c r="BH11" i="2"/>
  <c r="BK11" i="2" s="1"/>
  <c r="BJ20" i="2"/>
  <c r="BJ12" i="2"/>
  <c r="BJ19" i="2"/>
  <c r="BK14" i="2"/>
  <c r="BH22" i="2"/>
  <c r="BK22" i="2" s="1"/>
  <c r="BJ15" i="2"/>
  <c r="BI21" i="2"/>
  <c r="BL21" i="2" s="1"/>
  <c r="BI13" i="2"/>
  <c r="BL13" i="2" s="1"/>
  <c r="BI19" i="2"/>
  <c r="BL19" i="2" s="1"/>
  <c r="BI11" i="2"/>
  <c r="BL11" i="2" s="1"/>
  <c r="BI18" i="2"/>
  <c r="BL18" i="2"/>
  <c r="BJ21" i="2"/>
  <c r="BJ13" i="2"/>
  <c r="BK20" i="2"/>
  <c r="BK12" i="2"/>
  <c r="BJ14" i="2"/>
  <c r="BH21" i="2"/>
  <c r="BK21" i="2" s="1"/>
  <c r="BI12" i="2"/>
  <c r="BL12" i="2" s="1"/>
  <c r="BJ18" i="2"/>
  <c r="BK25" i="2"/>
  <c r="BK17" i="2"/>
  <c r="BL24" i="2"/>
  <c r="BL16" i="2"/>
  <c r="BJ22" i="2"/>
  <c r="BH13" i="2"/>
  <c r="BK13" i="2" s="1"/>
  <c r="BI20" i="2"/>
  <c r="BL20" i="2" s="1"/>
  <c r="BJ25" i="2"/>
  <c r="BJ17" i="2"/>
  <c r="BK24" i="2"/>
  <c r="BK16" i="2"/>
  <c r="BL23" i="2"/>
  <c r="BL15" i="2"/>
  <c r="BF23" i="1"/>
  <c r="BG23" i="1" s="1"/>
  <c r="AX12" i="1"/>
  <c r="BH23" i="1" s="1"/>
  <c r="BI23" i="1" s="1"/>
  <c r="BK23" i="1" s="1"/>
  <c r="AJ136" i="1"/>
  <c r="BN12" i="1"/>
  <c r="BM13" i="1"/>
  <c r="BL12" i="1"/>
  <c r="BJ14" i="1"/>
  <c r="BK14" i="1"/>
  <c r="BN14" i="1" s="1"/>
  <c r="BN13" i="1"/>
  <c r="BL15" i="1"/>
  <c r="BJ15" i="1"/>
  <c r="BM15" i="1" s="1"/>
  <c r="BI25" i="2" l="1"/>
  <c r="BL25" i="2"/>
  <c r="BI14" i="2"/>
  <c r="BL14" i="2" s="1"/>
  <c r="BI17" i="2"/>
  <c r="BL17" i="2" s="1"/>
  <c r="BI22" i="2"/>
  <c r="BL22" i="2" s="1"/>
  <c r="BM14" i="1"/>
  <c r="AV506" i="3" l="1"/>
  <c r="AX588" i="3"/>
  <c r="AX590" i="3"/>
  <c r="AX596" i="3"/>
  <c r="AX598" i="3"/>
  <c r="AX604" i="3"/>
  <c r="AV459" i="3"/>
  <c r="AV463" i="3" s="1"/>
  <c r="AV454" i="3"/>
  <c r="AX294" i="3"/>
  <c r="AX295" i="3"/>
  <c r="AX296" i="3"/>
  <c r="AX297" i="3"/>
  <c r="AU409" i="3"/>
  <c r="AU408" i="3"/>
  <c r="AI407" i="3"/>
  <c r="AJ407" i="3" s="1"/>
  <c r="AI408" i="3"/>
  <c r="AI409" i="3"/>
  <c r="AX224" i="3"/>
  <c r="AX225" i="3"/>
  <c r="AX226" i="3"/>
  <c r="AX227" i="3"/>
  <c r="AX228" i="3"/>
  <c r="AX229" i="3"/>
  <c r="AX230" i="3"/>
  <c r="AX231" i="3"/>
  <c r="AX232" i="3"/>
  <c r="AX233" i="3"/>
  <c r="AX234" i="3"/>
  <c r="AX235" i="3"/>
  <c r="AX236" i="3"/>
  <c r="AX237" i="3"/>
  <c r="AX238" i="3"/>
  <c r="AX239" i="3"/>
  <c r="AX240" i="3"/>
  <c r="AX241" i="3"/>
  <c r="AX242" i="3"/>
  <c r="AX243" i="3"/>
  <c r="AX244" i="3"/>
  <c r="AX245" i="3"/>
  <c r="AX246" i="3"/>
  <c r="AX247" i="3"/>
  <c r="AX248" i="3"/>
  <c r="AX249" i="3"/>
  <c r="AX250" i="3"/>
  <c r="AX251" i="3"/>
  <c r="AX253" i="3"/>
  <c r="AX254" i="3"/>
  <c r="AU149" i="3"/>
  <c r="AV149" i="3"/>
  <c r="AW149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85" i="3"/>
  <c r="AX86" i="3"/>
  <c r="AX87" i="3"/>
  <c r="AX88" i="3"/>
  <c r="AI85" i="3"/>
  <c r="AJ85" i="3" s="1"/>
  <c r="AI86" i="3"/>
  <c r="AJ86" i="3" s="1"/>
  <c r="AI87" i="3"/>
  <c r="AJ87" i="3" s="1"/>
  <c r="AI88" i="3"/>
  <c r="AJ88" i="3" s="1"/>
  <c r="AI30" i="3"/>
  <c r="AI31" i="3"/>
  <c r="AI32" i="3"/>
  <c r="AI33" i="3"/>
  <c r="AI34" i="3"/>
  <c r="AV358" i="3"/>
  <c r="AV359" i="3" s="1"/>
  <c r="AI500" i="3"/>
  <c r="AI501" i="3"/>
  <c r="AI502" i="3"/>
  <c r="AI503" i="3"/>
  <c r="AI504" i="3"/>
  <c r="AI505" i="3"/>
  <c r="AI506" i="3"/>
  <c r="AI507" i="3"/>
  <c r="AI508" i="3"/>
  <c r="AI509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10" i="3"/>
  <c r="AJ410" i="3" s="1"/>
  <c r="AX606" i="3"/>
  <c r="AI327" i="3"/>
  <c r="AJ327" i="3" s="1"/>
  <c r="AI328" i="3"/>
  <c r="AJ328" i="3" s="1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26" i="3"/>
  <c r="AJ326" i="3" s="1"/>
  <c r="W618" i="3"/>
  <c r="AW616" i="3"/>
  <c r="AV616" i="3"/>
  <c r="AU616" i="3"/>
  <c r="AR616" i="3"/>
  <c r="AQ616" i="3"/>
  <c r="AP616" i="3"/>
  <c r="AO616" i="3"/>
  <c r="AX615" i="3"/>
  <c r="AX614" i="3"/>
  <c r="AX613" i="3"/>
  <c r="AI613" i="3"/>
  <c r="AX612" i="3"/>
  <c r="AI612" i="3"/>
  <c r="AX611" i="3"/>
  <c r="AI611" i="3"/>
  <c r="AX610" i="3"/>
  <c r="AI610" i="3"/>
  <c r="AX609" i="3"/>
  <c r="AI609" i="3"/>
  <c r="AX608" i="3"/>
  <c r="AI608" i="3"/>
  <c r="AX607" i="3"/>
  <c r="AI607" i="3"/>
  <c r="AI606" i="3"/>
  <c r="AJ606" i="3" s="1"/>
  <c r="AI604" i="3"/>
  <c r="AX603" i="3"/>
  <c r="AI603" i="3"/>
  <c r="AX602" i="3"/>
  <c r="AI602" i="3"/>
  <c r="AX601" i="3"/>
  <c r="AI601" i="3"/>
  <c r="AX600" i="3"/>
  <c r="AI600" i="3"/>
  <c r="AX599" i="3"/>
  <c r="AI599" i="3"/>
  <c r="AI598" i="3"/>
  <c r="AX597" i="3"/>
  <c r="AI597" i="3"/>
  <c r="AI596" i="3"/>
  <c r="AX595" i="3"/>
  <c r="AI595" i="3"/>
  <c r="AX594" i="3"/>
  <c r="AI594" i="3"/>
  <c r="AX593" i="3"/>
  <c r="AI593" i="3"/>
  <c r="AX592" i="3"/>
  <c r="AI592" i="3"/>
  <c r="AX591" i="3"/>
  <c r="AI591" i="3"/>
  <c r="AI590" i="3"/>
  <c r="AX589" i="3"/>
  <c r="AI589" i="3"/>
  <c r="AI588" i="3"/>
  <c r="AX587" i="3"/>
  <c r="AI587" i="3"/>
  <c r="AX586" i="3"/>
  <c r="AI586" i="3"/>
  <c r="AX585" i="3"/>
  <c r="AI585" i="3"/>
  <c r="AX584" i="3"/>
  <c r="AI584" i="3"/>
  <c r="AI583" i="3"/>
  <c r="D579" i="3"/>
  <c r="E579" i="3" s="1"/>
  <c r="AL578" i="3"/>
  <c r="W567" i="3"/>
  <c r="AW565" i="3"/>
  <c r="AV565" i="3"/>
  <c r="AU565" i="3"/>
  <c r="AR565" i="3"/>
  <c r="AQ565" i="3"/>
  <c r="AP565" i="3"/>
  <c r="AO565" i="3"/>
  <c r="AX564" i="3"/>
  <c r="AX563" i="3"/>
  <c r="AI562" i="3"/>
  <c r="AI561" i="3"/>
  <c r="AI560" i="3"/>
  <c r="AI559" i="3"/>
  <c r="AI554" i="3"/>
  <c r="AI552" i="3"/>
  <c r="AI551" i="3"/>
  <c r="AI550" i="3"/>
  <c r="AI549" i="3"/>
  <c r="AI548" i="3"/>
  <c r="AI547" i="3"/>
  <c r="AI546" i="3"/>
  <c r="AI545" i="3"/>
  <c r="AI544" i="3"/>
  <c r="AI543" i="3"/>
  <c r="AI542" i="3"/>
  <c r="AI541" i="3"/>
  <c r="AI540" i="3"/>
  <c r="AI539" i="3"/>
  <c r="AI538" i="3"/>
  <c r="AI537" i="3"/>
  <c r="AI536" i="3"/>
  <c r="AI535" i="3"/>
  <c r="AI534" i="3"/>
  <c r="AI533" i="3"/>
  <c r="AI532" i="3"/>
  <c r="D528" i="3"/>
  <c r="D531" i="3" s="1"/>
  <c r="AL527" i="3"/>
  <c r="W516" i="3"/>
  <c r="AW514" i="3"/>
  <c r="AV514" i="3"/>
  <c r="AU514" i="3"/>
  <c r="AR514" i="3"/>
  <c r="AQ514" i="3"/>
  <c r="AP514" i="3"/>
  <c r="AO514" i="3"/>
  <c r="AX513" i="3"/>
  <c r="AX512" i="3"/>
  <c r="AI511" i="3"/>
  <c r="AI510" i="3"/>
  <c r="AI499" i="3"/>
  <c r="AI498" i="3"/>
  <c r="AI497" i="3"/>
  <c r="AI496" i="3"/>
  <c r="AI495" i="3"/>
  <c r="AI494" i="3"/>
  <c r="AI493" i="3"/>
  <c r="AI492" i="3"/>
  <c r="AI491" i="3"/>
  <c r="AI490" i="3"/>
  <c r="AI489" i="3"/>
  <c r="AI488" i="3"/>
  <c r="AI487" i="3"/>
  <c r="AI486" i="3"/>
  <c r="AI485" i="3"/>
  <c r="AI484" i="3"/>
  <c r="AI483" i="3"/>
  <c r="AI482" i="3"/>
  <c r="AI481" i="3"/>
  <c r="D477" i="3"/>
  <c r="D480" i="3" s="1"/>
  <c r="AL476" i="3"/>
  <c r="W465" i="3"/>
  <c r="AW463" i="3"/>
  <c r="AU463" i="3"/>
  <c r="AR463" i="3"/>
  <c r="AQ463" i="3"/>
  <c r="AP463" i="3"/>
  <c r="AO463" i="3"/>
  <c r="AX462" i="3"/>
  <c r="AX461" i="3"/>
  <c r="AI460" i="3"/>
  <c r="AI459" i="3"/>
  <c r="AI458" i="3"/>
  <c r="AI457" i="3"/>
  <c r="AI456" i="3"/>
  <c r="AI455" i="3"/>
  <c r="AI454" i="3"/>
  <c r="AI453" i="3"/>
  <c r="AI452" i="3"/>
  <c r="AI451" i="3"/>
  <c r="AI450" i="3"/>
  <c r="AI449" i="3"/>
  <c r="AI448" i="3"/>
  <c r="AI446" i="3"/>
  <c r="AI445" i="3"/>
  <c r="AI444" i="3"/>
  <c r="AI443" i="3"/>
  <c r="AI442" i="3"/>
  <c r="AI441" i="3"/>
  <c r="AI440" i="3"/>
  <c r="AI439" i="3"/>
  <c r="AI438" i="3"/>
  <c r="AI437" i="3"/>
  <c r="AI436" i="3"/>
  <c r="AI435" i="3"/>
  <c r="AI434" i="3"/>
  <c r="AI433" i="3"/>
  <c r="AI432" i="3"/>
  <c r="AI431" i="3"/>
  <c r="AI430" i="3"/>
  <c r="D426" i="3"/>
  <c r="E426" i="3" s="1"/>
  <c r="AL425" i="3"/>
  <c r="W413" i="3"/>
  <c r="AW411" i="3"/>
  <c r="AV411" i="3"/>
  <c r="AU411" i="3"/>
  <c r="AS411" i="3"/>
  <c r="AR411" i="3"/>
  <c r="AQ411" i="3"/>
  <c r="AP411" i="3"/>
  <c r="AO411" i="3"/>
  <c r="AX410" i="3"/>
  <c r="AX407" i="3"/>
  <c r="AX406" i="3"/>
  <c r="AX405" i="3"/>
  <c r="AX404" i="3"/>
  <c r="AX403" i="3"/>
  <c r="AX402" i="3"/>
  <c r="AX401" i="3"/>
  <c r="AX392" i="3"/>
  <c r="AX391" i="3"/>
  <c r="AX390" i="3"/>
  <c r="AT411" i="3"/>
  <c r="AX388" i="3"/>
  <c r="AX387" i="3"/>
  <c r="AX386" i="3"/>
  <c r="AX385" i="3"/>
  <c r="AX384" i="3"/>
  <c r="AI384" i="3"/>
  <c r="AX383" i="3"/>
  <c r="AX382" i="3"/>
  <c r="AX381" i="3"/>
  <c r="AX380" i="3"/>
  <c r="AX379" i="3"/>
  <c r="AX378" i="3"/>
  <c r="D374" i="3"/>
  <c r="D377" i="3" s="1"/>
  <c r="AL373" i="3"/>
  <c r="W361" i="3"/>
  <c r="AW359" i="3"/>
  <c r="AU359" i="3"/>
  <c r="AR359" i="3"/>
  <c r="AQ359" i="3"/>
  <c r="AP359" i="3"/>
  <c r="AO359" i="3"/>
  <c r="AX328" i="3"/>
  <c r="AX327" i="3"/>
  <c r="AX326" i="3"/>
  <c r="D322" i="3"/>
  <c r="D325" i="3" s="1"/>
  <c r="AL321" i="3"/>
  <c r="W309" i="3"/>
  <c r="AX309" i="3" s="1"/>
  <c r="AY307" i="3"/>
  <c r="AW307" i="3"/>
  <c r="AV307" i="3"/>
  <c r="AU307" i="3"/>
  <c r="AS307" i="3"/>
  <c r="AR307" i="3"/>
  <c r="AQ307" i="3"/>
  <c r="AP307" i="3"/>
  <c r="AO307" i="3"/>
  <c r="AL307" i="3"/>
  <c r="AD306" i="3"/>
  <c r="AC306" i="3"/>
  <c r="AB306" i="3"/>
  <c r="AA306" i="3"/>
  <c r="Y306" i="3"/>
  <c r="X306" i="3"/>
  <c r="W306" i="3"/>
  <c r="AI304" i="3"/>
  <c r="AJ304" i="3" s="1"/>
  <c r="AT304" i="3" s="1"/>
  <c r="AX304" i="3" s="1"/>
  <c r="AI303" i="3"/>
  <c r="AJ303" i="3" s="1"/>
  <c r="AT303" i="3" s="1"/>
  <c r="AX303" i="3" s="1"/>
  <c r="AI302" i="3"/>
  <c r="AJ302" i="3" s="1"/>
  <c r="AT302" i="3" s="1"/>
  <c r="AX302" i="3" s="1"/>
  <c r="AI301" i="3"/>
  <c r="AJ301" i="3" s="1"/>
  <c r="AT301" i="3" s="1"/>
  <c r="AX301" i="3" s="1"/>
  <c r="AI300" i="3"/>
  <c r="AJ300" i="3" s="1"/>
  <c r="AT300" i="3" s="1"/>
  <c r="AX300" i="3" s="1"/>
  <c r="AI299" i="3"/>
  <c r="AJ299" i="3" s="1"/>
  <c r="AT299" i="3" s="1"/>
  <c r="AX299" i="3" s="1"/>
  <c r="AI298" i="3"/>
  <c r="AJ298" i="3" s="1"/>
  <c r="AT298" i="3" s="1"/>
  <c r="AX298" i="3" s="1"/>
  <c r="AI293" i="3"/>
  <c r="AJ293" i="3" s="1"/>
  <c r="AT293" i="3" s="1"/>
  <c r="AX293" i="3" s="1"/>
  <c r="AI292" i="3"/>
  <c r="AJ292" i="3" s="1"/>
  <c r="AT292" i="3" s="1"/>
  <c r="AX292" i="3" s="1"/>
  <c r="AI291" i="3"/>
  <c r="AJ291" i="3" s="1"/>
  <c r="AT291" i="3" s="1"/>
  <c r="AX291" i="3" s="1"/>
  <c r="AI290" i="3"/>
  <c r="AJ290" i="3" s="1"/>
  <c r="AT290" i="3" s="1"/>
  <c r="AX290" i="3" s="1"/>
  <c r="AI289" i="3"/>
  <c r="AJ289" i="3" s="1"/>
  <c r="AT289" i="3" s="1"/>
  <c r="AX289" i="3" s="1"/>
  <c r="AI288" i="3"/>
  <c r="AJ288" i="3" s="1"/>
  <c r="AT288" i="3" s="1"/>
  <c r="AX288" i="3" s="1"/>
  <c r="AI287" i="3"/>
  <c r="AJ287" i="3" s="1"/>
  <c r="AT287" i="3" s="1"/>
  <c r="AX287" i="3" s="1"/>
  <c r="AI286" i="3"/>
  <c r="AJ286" i="3" s="1"/>
  <c r="AT286" i="3" s="1"/>
  <c r="AX286" i="3" s="1"/>
  <c r="AI285" i="3"/>
  <c r="AJ285" i="3" s="1"/>
  <c r="AT285" i="3" s="1"/>
  <c r="AX285" i="3" s="1"/>
  <c r="AI284" i="3"/>
  <c r="AJ284" i="3" s="1"/>
  <c r="AT284" i="3" s="1"/>
  <c r="AX284" i="3" s="1"/>
  <c r="AI283" i="3"/>
  <c r="AJ283" i="3" s="1"/>
  <c r="AT283" i="3" s="1"/>
  <c r="AX283" i="3" s="1"/>
  <c r="AI282" i="3"/>
  <c r="AJ282" i="3" s="1"/>
  <c r="AT282" i="3" s="1"/>
  <c r="AX282" i="3" s="1"/>
  <c r="AI281" i="3"/>
  <c r="AJ281" i="3" s="1"/>
  <c r="AT281" i="3" s="1"/>
  <c r="AX281" i="3" s="1"/>
  <c r="AI280" i="3"/>
  <c r="AJ280" i="3" s="1"/>
  <c r="AT280" i="3" s="1"/>
  <c r="AX280" i="3" s="1"/>
  <c r="AD279" i="3"/>
  <c r="AC279" i="3"/>
  <c r="AB279" i="3"/>
  <c r="AA279" i="3"/>
  <c r="Y279" i="3"/>
  <c r="X279" i="3"/>
  <c r="W279" i="3"/>
  <c r="AI278" i="3"/>
  <c r="AJ278" i="3" s="1"/>
  <c r="AT278" i="3" s="1"/>
  <c r="AX278" i="3" s="1"/>
  <c r="AI277" i="3"/>
  <c r="AJ277" i="3" s="1"/>
  <c r="AT277" i="3" s="1"/>
  <c r="AX277" i="3" s="1"/>
  <c r="AD276" i="3"/>
  <c r="AC276" i="3"/>
  <c r="AB276" i="3"/>
  <c r="AA276" i="3"/>
  <c r="Y276" i="3"/>
  <c r="X276" i="3"/>
  <c r="W276" i="3"/>
  <c r="AI275" i="3"/>
  <c r="AJ275" i="3" s="1"/>
  <c r="AT275" i="3" s="1"/>
  <c r="AX275" i="3" s="1"/>
  <c r="AI274" i="3"/>
  <c r="AJ274" i="3" s="1"/>
  <c r="AT274" i="3" s="1"/>
  <c r="AX274" i="3" s="1"/>
  <c r="D270" i="3"/>
  <c r="D273" i="3" s="1"/>
  <c r="AL269" i="3"/>
  <c r="W257" i="3"/>
  <c r="AX257" i="3" s="1"/>
  <c r="AW255" i="3"/>
  <c r="AU255" i="3"/>
  <c r="AR255" i="3"/>
  <c r="AQ255" i="3"/>
  <c r="AP255" i="3"/>
  <c r="AO255" i="3"/>
  <c r="AL255" i="3"/>
  <c r="AI254" i="3"/>
  <c r="AJ254" i="3" s="1"/>
  <c r="AI253" i="3"/>
  <c r="AJ253" i="3" s="1"/>
  <c r="AV255" i="3"/>
  <c r="AI252" i="3"/>
  <c r="AI251" i="3"/>
  <c r="AJ251" i="3" s="1"/>
  <c r="AI250" i="3"/>
  <c r="AJ250" i="3" s="1"/>
  <c r="AI249" i="3"/>
  <c r="AJ249" i="3" s="1"/>
  <c r="AI248" i="3"/>
  <c r="AJ248" i="3" s="1"/>
  <c r="AI247" i="3"/>
  <c r="AJ247" i="3" s="1"/>
  <c r="AI246" i="3"/>
  <c r="AJ246" i="3" s="1"/>
  <c r="AI241" i="3"/>
  <c r="AJ241" i="3" s="1"/>
  <c r="AI240" i="3"/>
  <c r="AJ240" i="3" s="1"/>
  <c r="AI239" i="3"/>
  <c r="AJ239" i="3" s="1"/>
  <c r="AI238" i="3"/>
  <c r="AJ238" i="3" s="1"/>
  <c r="AI237" i="3"/>
  <c r="AJ237" i="3" s="1"/>
  <c r="AI236" i="3"/>
  <c r="AJ236" i="3" s="1"/>
  <c r="AI235" i="3"/>
  <c r="AJ235" i="3" s="1"/>
  <c r="AI234" i="3"/>
  <c r="AJ234" i="3" s="1"/>
  <c r="AI233" i="3"/>
  <c r="AJ233" i="3" s="1"/>
  <c r="AI232" i="3"/>
  <c r="AJ232" i="3" s="1"/>
  <c r="AI231" i="3"/>
  <c r="AJ231" i="3" s="1"/>
  <c r="AI230" i="3"/>
  <c r="AJ230" i="3" s="1"/>
  <c r="AI229" i="3"/>
  <c r="AJ229" i="3" s="1"/>
  <c r="AI228" i="3"/>
  <c r="AJ228" i="3" s="1"/>
  <c r="AI227" i="3"/>
  <c r="AJ227" i="3" s="1"/>
  <c r="AI226" i="3"/>
  <c r="AJ226" i="3" s="1"/>
  <c r="AI225" i="3"/>
  <c r="AJ225" i="3" s="1"/>
  <c r="AI224" i="3"/>
  <c r="AJ224" i="3" s="1"/>
  <c r="AI223" i="3"/>
  <c r="AJ223" i="3" s="1"/>
  <c r="AT223" i="3" s="1"/>
  <c r="AX223" i="3" s="1"/>
  <c r="AI222" i="3"/>
  <c r="AJ222" i="3" s="1"/>
  <c r="D218" i="3"/>
  <c r="E218" i="3" s="1"/>
  <c r="AL217" i="3"/>
  <c r="W204" i="3"/>
  <c r="AX204" i="3" s="1"/>
  <c r="AW202" i="3"/>
  <c r="AU202" i="3"/>
  <c r="AR202" i="3"/>
  <c r="AQ202" i="3"/>
  <c r="AP202" i="3"/>
  <c r="AO202" i="3"/>
  <c r="AL202" i="3"/>
  <c r="AI201" i="3"/>
  <c r="AI200" i="3"/>
  <c r="AI199" i="3"/>
  <c r="AI198" i="3"/>
  <c r="AI197" i="3"/>
  <c r="AI196" i="3"/>
  <c r="AS195" i="3"/>
  <c r="AS194" i="3"/>
  <c r="AS193" i="3"/>
  <c r="AS188" i="3"/>
  <c r="AS187" i="3"/>
  <c r="AS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D165" i="3"/>
  <c r="D168" i="3" s="1"/>
  <c r="AL164" i="3"/>
  <c r="W151" i="3"/>
  <c r="AY149" i="3"/>
  <c r="AR149" i="3"/>
  <c r="AQ149" i="3"/>
  <c r="AP149" i="3"/>
  <c r="AO149" i="3"/>
  <c r="AL149" i="3"/>
  <c r="AI148" i="3"/>
  <c r="AI147" i="3"/>
  <c r="AI146" i="3"/>
  <c r="AX145" i="3"/>
  <c r="AX144" i="3"/>
  <c r="AX127" i="3"/>
  <c r="AI126" i="3"/>
  <c r="AI125" i="3"/>
  <c r="AI124" i="3"/>
  <c r="AI123" i="3"/>
  <c r="AI122" i="3"/>
  <c r="AI121" i="3"/>
  <c r="AI120" i="3"/>
  <c r="AI119" i="3"/>
  <c r="AI118" i="3"/>
  <c r="AI117" i="3"/>
  <c r="AI116" i="3"/>
  <c r="D112" i="3"/>
  <c r="D115" i="3" s="1"/>
  <c r="AL111" i="3"/>
  <c r="W100" i="3"/>
  <c r="AX100" i="3" s="1"/>
  <c r="AW98" i="3"/>
  <c r="AV98" i="3"/>
  <c r="AU98" i="3"/>
  <c r="AT98" i="3"/>
  <c r="AR98" i="3"/>
  <c r="AQ98" i="3"/>
  <c r="AP98" i="3"/>
  <c r="AO98" i="3"/>
  <c r="AL98" i="3"/>
  <c r="AI97" i="3"/>
  <c r="AI96" i="3"/>
  <c r="AI95" i="3"/>
  <c r="AI94" i="3"/>
  <c r="AI93" i="3"/>
  <c r="AI92" i="3"/>
  <c r="AI91" i="3"/>
  <c r="N90" i="3"/>
  <c r="N89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N70" i="3"/>
  <c r="AI69" i="3"/>
  <c r="AI68" i="3"/>
  <c r="AI67" i="3"/>
  <c r="N66" i="3"/>
  <c r="AI65" i="3"/>
  <c r="AJ65" i="3" s="1"/>
  <c r="D61" i="3"/>
  <c r="E61" i="3" s="1"/>
  <c r="AL60" i="3"/>
  <c r="W46" i="3"/>
  <c r="AX46" i="3" s="1"/>
  <c r="AY44" i="3"/>
  <c r="AW44" i="3"/>
  <c r="AV44" i="3"/>
  <c r="AU44" i="3"/>
  <c r="AR44" i="3"/>
  <c r="AQ44" i="3"/>
  <c r="AP44" i="3"/>
  <c r="AO44" i="3"/>
  <c r="AL44" i="3"/>
  <c r="AI43" i="3"/>
  <c r="AI42" i="3"/>
  <c r="AI41" i="3"/>
  <c r="AI40" i="3"/>
  <c r="AI39" i="3"/>
  <c r="AI38" i="3"/>
  <c r="AI29" i="3"/>
  <c r="AI28" i="3"/>
  <c r="AI27" i="3"/>
  <c r="AI26" i="3"/>
  <c r="AI25" i="3"/>
  <c r="AI24" i="3"/>
  <c r="AI23" i="3"/>
  <c r="AI22" i="3"/>
  <c r="AI21" i="3"/>
  <c r="AI15" i="3"/>
  <c r="AI14" i="3"/>
  <c r="AI12" i="3"/>
  <c r="D7" i="3"/>
  <c r="E7" i="3" s="1"/>
  <c r="E10" i="3" s="1"/>
  <c r="AL6" i="3"/>
  <c r="AX534" i="2"/>
  <c r="AX535" i="2"/>
  <c r="AX536" i="2"/>
  <c r="AX228" i="2"/>
  <c r="AX229" i="2"/>
  <c r="AX230" i="2"/>
  <c r="AX231" i="2"/>
  <c r="AI168" i="2"/>
  <c r="AJ168" i="2" s="1"/>
  <c r="AT168" i="2" s="1"/>
  <c r="AX168" i="2" s="1"/>
  <c r="AI169" i="2"/>
  <c r="AJ169" i="2" s="1"/>
  <c r="AT169" i="2" s="1"/>
  <c r="AX169" i="2" s="1"/>
  <c r="AI170" i="2"/>
  <c r="AJ170" i="2" s="1"/>
  <c r="AT170" i="2" s="1"/>
  <c r="AX170" i="2" s="1"/>
  <c r="AI171" i="2"/>
  <c r="AJ171" i="2" s="1"/>
  <c r="AT171" i="2" s="1"/>
  <c r="AX171" i="2" s="1"/>
  <c r="AI172" i="2"/>
  <c r="AJ172" i="2" s="1"/>
  <c r="AT172" i="2" s="1"/>
  <c r="AX172" i="2" s="1"/>
  <c r="AI173" i="2"/>
  <c r="AJ173" i="2" s="1"/>
  <c r="AT173" i="2" s="1"/>
  <c r="AX173" i="2" s="1"/>
  <c r="AI174" i="2"/>
  <c r="AJ174" i="2" s="1"/>
  <c r="AT174" i="2" s="1"/>
  <c r="AX174" i="2" s="1"/>
  <c r="AI175" i="2"/>
  <c r="AJ175" i="2" s="1"/>
  <c r="AT175" i="2" s="1"/>
  <c r="AX175" i="2" s="1"/>
  <c r="AI176" i="2"/>
  <c r="AJ176" i="2" s="1"/>
  <c r="AT176" i="2" s="1"/>
  <c r="AX176" i="2" s="1"/>
  <c r="AI177" i="2"/>
  <c r="AJ177" i="2" s="1"/>
  <c r="AT177" i="2" s="1"/>
  <c r="AX177" i="2" s="1"/>
  <c r="AI178" i="2"/>
  <c r="AJ178" i="2" s="1"/>
  <c r="AT178" i="2" s="1"/>
  <c r="AX178" i="2" s="1"/>
  <c r="AI179" i="2"/>
  <c r="AJ179" i="2" s="1"/>
  <c r="AT179" i="2" s="1"/>
  <c r="AX179" i="2" s="1"/>
  <c r="AI180" i="2"/>
  <c r="AJ180" i="2" s="1"/>
  <c r="AT180" i="2" s="1"/>
  <c r="AX180" i="2" s="1"/>
  <c r="AI181" i="2"/>
  <c r="AJ181" i="2" s="1"/>
  <c r="AT181" i="2" s="1"/>
  <c r="AX181" i="2" s="1"/>
  <c r="AI182" i="2"/>
  <c r="AJ182" i="2" s="1"/>
  <c r="AT182" i="2" s="1"/>
  <c r="AX182" i="2" s="1"/>
  <c r="AI183" i="2"/>
  <c r="AJ183" i="2" s="1"/>
  <c r="AT183" i="2" s="1"/>
  <c r="AX183" i="2" s="1"/>
  <c r="AI184" i="2"/>
  <c r="AJ184" i="2" s="1"/>
  <c r="AT184" i="2" s="1"/>
  <c r="AX30" i="2"/>
  <c r="AX31" i="2"/>
  <c r="AX32" i="2"/>
  <c r="AX33" i="2"/>
  <c r="AX41" i="2"/>
  <c r="AX42" i="2"/>
  <c r="AS82" i="3" l="1"/>
  <c r="AX82" i="3" s="1"/>
  <c r="AJ82" i="3"/>
  <c r="AS172" i="3"/>
  <c r="AJ172" i="3"/>
  <c r="AS488" i="3"/>
  <c r="AJ488" i="3"/>
  <c r="AT488" i="3" s="1"/>
  <c r="AS334" i="3"/>
  <c r="AJ334" i="3"/>
  <c r="AT334" i="3" s="1"/>
  <c r="AJ506" i="3"/>
  <c r="AT506" i="3" s="1"/>
  <c r="AS506" i="3"/>
  <c r="AS75" i="3"/>
  <c r="AX75" i="3" s="1"/>
  <c r="AJ75" i="3"/>
  <c r="AS181" i="3"/>
  <c r="AJ181" i="3"/>
  <c r="AT181" i="3" s="1"/>
  <c r="AS431" i="3"/>
  <c r="AJ431" i="3"/>
  <c r="AT431" i="3" s="1"/>
  <c r="AS484" i="3"/>
  <c r="AJ484" i="3"/>
  <c r="AT484" i="3" s="1"/>
  <c r="AS497" i="3"/>
  <c r="AJ497" i="3"/>
  <c r="AT497" i="3" s="1"/>
  <c r="AS541" i="3"/>
  <c r="AJ541" i="3"/>
  <c r="AT541" i="3" s="1"/>
  <c r="AJ554" i="3"/>
  <c r="AT554" i="3" s="1"/>
  <c r="AS554" i="3"/>
  <c r="AX554" i="3" s="1"/>
  <c r="AJ350" i="3"/>
  <c r="AT350" i="3" s="1"/>
  <c r="AS350" i="3"/>
  <c r="AS333" i="3"/>
  <c r="AJ333" i="3"/>
  <c r="AT333" i="3" s="1"/>
  <c r="AJ505" i="3"/>
  <c r="AT505" i="3" s="1"/>
  <c r="AS505" i="3"/>
  <c r="AS408" i="3"/>
  <c r="AJ408" i="3"/>
  <c r="AT408" i="3" s="1"/>
  <c r="AS68" i="3"/>
  <c r="AX68" i="3" s="1"/>
  <c r="AJ68" i="3"/>
  <c r="AS84" i="3"/>
  <c r="AX84" i="3" s="1"/>
  <c r="AJ84" i="3"/>
  <c r="AS182" i="3"/>
  <c r="AX182" i="3" s="1"/>
  <c r="AJ182" i="3"/>
  <c r="AT182" i="3" s="1"/>
  <c r="AJ440" i="3"/>
  <c r="AT440" i="3" s="1"/>
  <c r="AS440" i="3"/>
  <c r="AS450" i="3"/>
  <c r="AJ450" i="3"/>
  <c r="AT450" i="3" s="1"/>
  <c r="AS454" i="3"/>
  <c r="AJ454" i="3"/>
  <c r="AT454" i="3" s="1"/>
  <c r="AS458" i="3"/>
  <c r="AJ458" i="3"/>
  <c r="AT458" i="3" s="1"/>
  <c r="AJ489" i="3"/>
  <c r="AT489" i="3" s="1"/>
  <c r="AS489" i="3"/>
  <c r="AJ559" i="3"/>
  <c r="AT559" i="3" s="1"/>
  <c r="AS559" i="3"/>
  <c r="AS357" i="3"/>
  <c r="AJ357" i="3"/>
  <c r="AT357" i="3" s="1"/>
  <c r="AS349" i="3"/>
  <c r="AJ349" i="3"/>
  <c r="AT349" i="3" s="1"/>
  <c r="AS340" i="3"/>
  <c r="AJ340" i="3"/>
  <c r="AT340" i="3" s="1"/>
  <c r="AS332" i="3"/>
  <c r="AX332" i="3" s="1"/>
  <c r="AJ332" i="3"/>
  <c r="AT332" i="3" s="1"/>
  <c r="AJ504" i="3"/>
  <c r="AT504" i="3" s="1"/>
  <c r="AS504" i="3"/>
  <c r="AS94" i="3"/>
  <c r="AX94" i="3" s="1"/>
  <c r="AJ94" i="3"/>
  <c r="AS180" i="3"/>
  <c r="AJ180" i="3"/>
  <c r="AT180" i="3" s="1"/>
  <c r="AJ449" i="3"/>
  <c r="AT449" i="3" s="1"/>
  <c r="AS449" i="3"/>
  <c r="AJ562" i="3"/>
  <c r="AT562" i="3" s="1"/>
  <c r="AS562" i="3"/>
  <c r="AJ351" i="3"/>
  <c r="AT351" i="3" s="1"/>
  <c r="AS351" i="3"/>
  <c r="AS95" i="3"/>
  <c r="AX95" i="3" s="1"/>
  <c r="AJ95" i="3"/>
  <c r="AS173" i="3"/>
  <c r="AJ173" i="3"/>
  <c r="AT173" i="3" s="1"/>
  <c r="AS444" i="3"/>
  <c r="AJ444" i="3"/>
  <c r="AT444" i="3" s="1"/>
  <c r="AJ493" i="3"/>
  <c r="AT493" i="3" s="1"/>
  <c r="AS493" i="3"/>
  <c r="AJ545" i="3"/>
  <c r="AT545" i="3" s="1"/>
  <c r="AS545" i="3"/>
  <c r="AS549" i="3"/>
  <c r="AJ549" i="3"/>
  <c r="AT549" i="3" s="1"/>
  <c r="AJ358" i="3"/>
  <c r="AT358" i="3" s="1"/>
  <c r="AS358" i="3"/>
  <c r="AS341" i="3"/>
  <c r="AJ341" i="3"/>
  <c r="AT341" i="3" s="1"/>
  <c r="AS76" i="3"/>
  <c r="AX76" i="3" s="1"/>
  <c r="AJ76" i="3"/>
  <c r="AS96" i="3"/>
  <c r="AX96" i="3" s="1"/>
  <c r="AJ96" i="3"/>
  <c r="AS125" i="3"/>
  <c r="AJ125" i="3"/>
  <c r="AT125" i="3" s="1"/>
  <c r="AS148" i="3"/>
  <c r="AJ148" i="3"/>
  <c r="AT148" i="3" s="1"/>
  <c r="AS174" i="3"/>
  <c r="AJ174" i="3"/>
  <c r="AT174" i="3" s="1"/>
  <c r="AS69" i="3"/>
  <c r="AX69" i="3" s="1"/>
  <c r="AJ69" i="3"/>
  <c r="AS77" i="3"/>
  <c r="AX77" i="3" s="1"/>
  <c r="AJ77" i="3"/>
  <c r="AI89" i="3"/>
  <c r="AS89" i="3" s="1"/>
  <c r="AX89" i="3" s="1"/>
  <c r="AS97" i="3"/>
  <c r="AX97" i="3" s="1"/>
  <c r="AJ97" i="3"/>
  <c r="AS118" i="3"/>
  <c r="AJ118" i="3"/>
  <c r="AT118" i="3" s="1"/>
  <c r="AS126" i="3"/>
  <c r="AJ126" i="3"/>
  <c r="AT126" i="3" s="1"/>
  <c r="AS175" i="3"/>
  <c r="AX175" i="3" s="1"/>
  <c r="AJ175" i="3"/>
  <c r="AT175" i="3" s="1"/>
  <c r="AS183" i="3"/>
  <c r="AJ183" i="3"/>
  <c r="AT183" i="3" s="1"/>
  <c r="AJ432" i="3"/>
  <c r="AT432" i="3" s="1"/>
  <c r="AS432" i="3"/>
  <c r="AX432" i="3" s="1"/>
  <c r="AS436" i="3"/>
  <c r="AJ436" i="3"/>
  <c r="AT436" i="3" s="1"/>
  <c r="AJ441" i="3"/>
  <c r="AT441" i="3" s="1"/>
  <c r="AS441" i="3"/>
  <c r="AS445" i="3"/>
  <c r="AJ445" i="3"/>
  <c r="AT445" i="3" s="1"/>
  <c r="AJ481" i="3"/>
  <c r="AS481" i="3"/>
  <c r="AS485" i="3"/>
  <c r="AJ485" i="3"/>
  <c r="AT485" i="3" s="1"/>
  <c r="AJ494" i="3"/>
  <c r="AT494" i="3" s="1"/>
  <c r="AS494" i="3"/>
  <c r="AJ498" i="3"/>
  <c r="AT498" i="3" s="1"/>
  <c r="AS498" i="3"/>
  <c r="AS534" i="3"/>
  <c r="AJ534" i="3"/>
  <c r="AT534" i="3" s="1"/>
  <c r="AS538" i="3"/>
  <c r="AJ538" i="3"/>
  <c r="AT538" i="3" s="1"/>
  <c r="AS542" i="3"/>
  <c r="AJ542" i="3"/>
  <c r="AT542" i="3" s="1"/>
  <c r="AJ546" i="3"/>
  <c r="AT546" i="3" s="1"/>
  <c r="AS546" i="3"/>
  <c r="AS550" i="3"/>
  <c r="AJ550" i="3"/>
  <c r="AT550" i="3" s="1"/>
  <c r="AS356" i="3"/>
  <c r="AJ356" i="3"/>
  <c r="AT356" i="3" s="1"/>
  <c r="AS348" i="3"/>
  <c r="AJ348" i="3"/>
  <c r="AT348" i="3" s="1"/>
  <c r="AS339" i="3"/>
  <c r="AJ339" i="3"/>
  <c r="AT339" i="3" s="1"/>
  <c r="AJ331" i="3"/>
  <c r="AT331" i="3" s="1"/>
  <c r="AS331" i="3"/>
  <c r="AX331" i="3" s="1"/>
  <c r="AJ503" i="3"/>
  <c r="AT503" i="3" s="1"/>
  <c r="AS503" i="3"/>
  <c r="AJ355" i="3"/>
  <c r="AT355" i="3" s="1"/>
  <c r="AS355" i="3"/>
  <c r="AS347" i="3"/>
  <c r="AJ347" i="3"/>
  <c r="AT347" i="3" s="1"/>
  <c r="AJ338" i="3"/>
  <c r="AT338" i="3" s="1"/>
  <c r="AS338" i="3"/>
  <c r="AX338" i="3" s="1"/>
  <c r="AJ330" i="3"/>
  <c r="AT330" i="3" s="1"/>
  <c r="AS330" i="3"/>
  <c r="AJ502" i="3"/>
  <c r="AT502" i="3" s="1"/>
  <c r="AS502" i="3"/>
  <c r="AS74" i="3"/>
  <c r="AX74" i="3" s="1"/>
  <c r="AJ74" i="3"/>
  <c r="AS146" i="3"/>
  <c r="AJ146" i="3"/>
  <c r="AT146" i="3" s="1"/>
  <c r="AJ439" i="3"/>
  <c r="AT439" i="3" s="1"/>
  <c r="AS439" i="3"/>
  <c r="AJ457" i="3"/>
  <c r="AT457" i="3" s="1"/>
  <c r="AS457" i="3"/>
  <c r="AS342" i="3"/>
  <c r="AJ342" i="3"/>
  <c r="AT342" i="3" s="1"/>
  <c r="AS67" i="3"/>
  <c r="AX67" i="3" s="1"/>
  <c r="AJ67" i="3"/>
  <c r="AS117" i="3"/>
  <c r="AJ117" i="3"/>
  <c r="AT117" i="3" s="1"/>
  <c r="AS147" i="3"/>
  <c r="AJ147" i="3"/>
  <c r="AT147" i="3" s="1"/>
  <c r="AS201" i="3"/>
  <c r="AJ201" i="3"/>
  <c r="AT201" i="3" s="1"/>
  <c r="AS537" i="3"/>
  <c r="AJ537" i="3"/>
  <c r="AT537" i="3" s="1"/>
  <c r="AS78" i="3"/>
  <c r="AX78" i="3" s="1"/>
  <c r="AJ78" i="3"/>
  <c r="AS184" i="3"/>
  <c r="AX184" i="3" s="1"/>
  <c r="AJ184" i="3"/>
  <c r="AT184" i="3" s="1"/>
  <c r="AS451" i="3"/>
  <c r="AJ451" i="3"/>
  <c r="AT451" i="3" s="1"/>
  <c r="AJ455" i="3"/>
  <c r="AT455" i="3" s="1"/>
  <c r="AS455" i="3"/>
  <c r="AX455" i="3" s="1"/>
  <c r="AJ490" i="3"/>
  <c r="AT490" i="3" s="1"/>
  <c r="AS490" i="3"/>
  <c r="AJ560" i="3"/>
  <c r="AT560" i="3" s="1"/>
  <c r="AS560" i="3"/>
  <c r="AS71" i="3"/>
  <c r="AX71" i="3" s="1"/>
  <c r="AJ71" i="3"/>
  <c r="AS79" i="3"/>
  <c r="AX79" i="3" s="1"/>
  <c r="AJ79" i="3"/>
  <c r="AS91" i="3"/>
  <c r="AX91" i="3" s="1"/>
  <c r="AJ91" i="3"/>
  <c r="AS120" i="3"/>
  <c r="AJ120" i="3"/>
  <c r="AT120" i="3" s="1"/>
  <c r="AS169" i="3"/>
  <c r="AX169" i="3" s="1"/>
  <c r="AJ169" i="3"/>
  <c r="AS177" i="3"/>
  <c r="AJ177" i="3"/>
  <c r="AT177" i="3" s="1"/>
  <c r="AS185" i="3"/>
  <c r="AJ185" i="3"/>
  <c r="AT185" i="3" s="1"/>
  <c r="AS197" i="3"/>
  <c r="AJ197" i="3"/>
  <c r="AT197" i="3" s="1"/>
  <c r="AJ433" i="3"/>
  <c r="AT433" i="3" s="1"/>
  <c r="AS433" i="3"/>
  <c r="AS437" i="3"/>
  <c r="AJ437" i="3"/>
  <c r="AT437" i="3" s="1"/>
  <c r="AS442" i="3"/>
  <c r="AJ442" i="3"/>
  <c r="AT442" i="3" s="1"/>
  <c r="AS446" i="3"/>
  <c r="AJ446" i="3"/>
  <c r="AT446" i="3" s="1"/>
  <c r="AJ482" i="3"/>
  <c r="AS482" i="3"/>
  <c r="AX482" i="3" s="1"/>
  <c r="AS486" i="3"/>
  <c r="AJ486" i="3"/>
  <c r="AT486" i="3" s="1"/>
  <c r="AJ491" i="3"/>
  <c r="AT491" i="3" s="1"/>
  <c r="AS491" i="3"/>
  <c r="AX491" i="3" s="1"/>
  <c r="AJ495" i="3"/>
  <c r="AT495" i="3" s="1"/>
  <c r="AS495" i="3"/>
  <c r="AS499" i="3"/>
  <c r="AJ499" i="3"/>
  <c r="AT499" i="3" s="1"/>
  <c r="AS535" i="3"/>
  <c r="AJ535" i="3"/>
  <c r="AT535" i="3" s="1"/>
  <c r="AS539" i="3"/>
  <c r="AJ539" i="3"/>
  <c r="AT539" i="3" s="1"/>
  <c r="AS543" i="3"/>
  <c r="AJ543" i="3"/>
  <c r="AT543" i="3" s="1"/>
  <c r="AS547" i="3"/>
  <c r="AJ547" i="3"/>
  <c r="AT547" i="3" s="1"/>
  <c r="AS551" i="3"/>
  <c r="AJ551" i="3"/>
  <c r="AT551" i="3" s="1"/>
  <c r="AJ354" i="3"/>
  <c r="AT354" i="3" s="1"/>
  <c r="AS354" i="3"/>
  <c r="AX354" i="3" s="1"/>
  <c r="AJ346" i="3"/>
  <c r="AT346" i="3" s="1"/>
  <c r="AS346" i="3"/>
  <c r="AS337" i="3"/>
  <c r="AJ337" i="3"/>
  <c r="AT337" i="3" s="1"/>
  <c r="AJ329" i="3"/>
  <c r="AT329" i="3" s="1"/>
  <c r="AS329" i="3"/>
  <c r="AS509" i="3"/>
  <c r="AJ509" i="3"/>
  <c r="AT509" i="3" s="1"/>
  <c r="AJ501" i="3"/>
  <c r="AT501" i="3" s="1"/>
  <c r="AS501" i="3"/>
  <c r="AS116" i="3"/>
  <c r="AJ116" i="3"/>
  <c r="AS200" i="3"/>
  <c r="AJ200" i="3"/>
  <c r="AT200" i="3" s="1"/>
  <c r="AS453" i="3"/>
  <c r="AJ453" i="3"/>
  <c r="AT453" i="3" s="1"/>
  <c r="AJ511" i="3"/>
  <c r="AT511" i="3" s="1"/>
  <c r="AS511" i="3"/>
  <c r="AS409" i="3"/>
  <c r="AJ409" i="3"/>
  <c r="AT409" i="3" s="1"/>
  <c r="AS83" i="3"/>
  <c r="AX83" i="3" s="1"/>
  <c r="AJ83" i="3"/>
  <c r="AS124" i="3"/>
  <c r="AJ124" i="3"/>
  <c r="AT124" i="3" s="1"/>
  <c r="AS435" i="3"/>
  <c r="AJ435" i="3"/>
  <c r="AT435" i="3" s="1"/>
  <c r="AS533" i="3"/>
  <c r="AJ533" i="3"/>
  <c r="AT533" i="3" s="1"/>
  <c r="AI70" i="3"/>
  <c r="AS70" i="3" s="1"/>
  <c r="AX70" i="3" s="1"/>
  <c r="AJ70" i="3"/>
  <c r="AI90" i="3"/>
  <c r="AS90" i="3" s="1"/>
  <c r="AX90" i="3" s="1"/>
  <c r="AJ90" i="3"/>
  <c r="AS119" i="3"/>
  <c r="AJ119" i="3"/>
  <c r="AT119" i="3" s="1"/>
  <c r="AS176" i="3"/>
  <c r="AX176" i="3" s="1"/>
  <c r="AJ176" i="3"/>
  <c r="AT176" i="3" s="1"/>
  <c r="AS196" i="3"/>
  <c r="AJ196" i="3"/>
  <c r="AT196" i="3" s="1"/>
  <c r="AS459" i="3"/>
  <c r="AJ459" i="3"/>
  <c r="AT459" i="3" s="1"/>
  <c r="AS72" i="3"/>
  <c r="AX72" i="3" s="1"/>
  <c r="AJ72" i="3"/>
  <c r="AS80" i="3"/>
  <c r="AX80" i="3" s="1"/>
  <c r="AJ80" i="3"/>
  <c r="AS92" i="3"/>
  <c r="AX92" i="3" s="1"/>
  <c r="AJ92" i="3"/>
  <c r="AS121" i="3"/>
  <c r="AJ121" i="3"/>
  <c r="AT121" i="3" s="1"/>
  <c r="AS170" i="3"/>
  <c r="AX170" i="3" s="1"/>
  <c r="AJ170" i="3"/>
  <c r="AS178" i="3"/>
  <c r="AJ178" i="3"/>
  <c r="AT178" i="3" s="1"/>
  <c r="AS198" i="3"/>
  <c r="AJ198" i="3"/>
  <c r="AT198" i="3" s="1"/>
  <c r="AS452" i="3"/>
  <c r="AJ452" i="3"/>
  <c r="AT452" i="3" s="1"/>
  <c r="AJ456" i="3"/>
  <c r="AT456" i="3" s="1"/>
  <c r="AS456" i="3"/>
  <c r="AS460" i="3"/>
  <c r="AJ460" i="3"/>
  <c r="AT460" i="3" s="1"/>
  <c r="AS487" i="3"/>
  <c r="AJ487" i="3"/>
  <c r="AT487" i="3" s="1"/>
  <c r="AS510" i="3"/>
  <c r="AJ510" i="3"/>
  <c r="AT510" i="3" s="1"/>
  <c r="AJ561" i="3"/>
  <c r="AT561" i="3" s="1"/>
  <c r="AS561" i="3"/>
  <c r="AJ353" i="3"/>
  <c r="AT353" i="3" s="1"/>
  <c r="AS353" i="3"/>
  <c r="AX353" i="3" s="1"/>
  <c r="AJ345" i="3"/>
  <c r="AT345" i="3" s="1"/>
  <c r="AS345" i="3"/>
  <c r="AS336" i="3"/>
  <c r="AJ336" i="3"/>
  <c r="AT336" i="3" s="1"/>
  <c r="AS508" i="3"/>
  <c r="AX508" i="3" s="1"/>
  <c r="AJ508" i="3"/>
  <c r="AT508" i="3" s="1"/>
  <c r="AS500" i="3"/>
  <c r="AJ500" i="3"/>
  <c r="AT500" i="3" s="1"/>
  <c r="AI66" i="3"/>
  <c r="AJ66" i="3" s="1"/>
  <c r="AS123" i="3"/>
  <c r="AJ123" i="3"/>
  <c r="AT123" i="3" s="1"/>
  <c r="AS73" i="3"/>
  <c r="AX73" i="3" s="1"/>
  <c r="AJ73" i="3"/>
  <c r="AS81" i="3"/>
  <c r="AX81" i="3" s="1"/>
  <c r="AJ81" i="3"/>
  <c r="AS93" i="3"/>
  <c r="AX93" i="3" s="1"/>
  <c r="AJ93" i="3"/>
  <c r="AS122" i="3"/>
  <c r="AJ122" i="3"/>
  <c r="AT122" i="3" s="1"/>
  <c r="AS171" i="3"/>
  <c r="AJ171" i="3"/>
  <c r="AS179" i="3"/>
  <c r="AX179" i="3" s="1"/>
  <c r="AJ179" i="3"/>
  <c r="AT179" i="3" s="1"/>
  <c r="AS199" i="3"/>
  <c r="AJ199" i="3"/>
  <c r="AT199" i="3" s="1"/>
  <c r="AS252" i="3"/>
  <c r="AJ252" i="3"/>
  <c r="AT252" i="3" s="1"/>
  <c r="AT255" i="3" s="1"/>
  <c r="AS430" i="3"/>
  <c r="AJ430" i="3"/>
  <c r="AT430" i="3" s="1"/>
  <c r="AS434" i="3"/>
  <c r="AJ434" i="3"/>
  <c r="AT434" i="3" s="1"/>
  <c r="AS438" i="3"/>
  <c r="AJ438" i="3"/>
  <c r="AT438" i="3" s="1"/>
  <c r="AS443" i="3"/>
  <c r="AJ443" i="3"/>
  <c r="AT443" i="3" s="1"/>
  <c r="AJ448" i="3"/>
  <c r="AT448" i="3" s="1"/>
  <c r="AS448" i="3"/>
  <c r="AS483" i="3"/>
  <c r="AX483" i="3" s="1"/>
  <c r="AJ483" i="3"/>
  <c r="AT483" i="3" s="1"/>
  <c r="AJ492" i="3"/>
  <c r="AT492" i="3" s="1"/>
  <c r="AS492" i="3"/>
  <c r="AJ496" i="3"/>
  <c r="AT496" i="3" s="1"/>
  <c r="AS496" i="3"/>
  <c r="AS532" i="3"/>
  <c r="AJ532" i="3"/>
  <c r="AT532" i="3" s="1"/>
  <c r="AS536" i="3"/>
  <c r="AX536" i="3" s="1"/>
  <c r="AJ536" i="3"/>
  <c r="AT536" i="3" s="1"/>
  <c r="AJ540" i="3"/>
  <c r="AT540" i="3" s="1"/>
  <c r="AS540" i="3"/>
  <c r="AS544" i="3"/>
  <c r="AJ544" i="3"/>
  <c r="AT544" i="3" s="1"/>
  <c r="AJ548" i="3"/>
  <c r="AT548" i="3" s="1"/>
  <c r="AS548" i="3"/>
  <c r="AS552" i="3"/>
  <c r="AJ552" i="3"/>
  <c r="AT552" i="3" s="1"/>
  <c r="AJ583" i="3"/>
  <c r="AS583" i="3"/>
  <c r="AJ352" i="3"/>
  <c r="AT352" i="3" s="1"/>
  <c r="AS352" i="3"/>
  <c r="AS343" i="3"/>
  <c r="AJ343" i="3"/>
  <c r="AT343" i="3" s="1"/>
  <c r="AS335" i="3"/>
  <c r="AJ335" i="3"/>
  <c r="AT335" i="3" s="1"/>
  <c r="AS507" i="3"/>
  <c r="AJ507" i="3"/>
  <c r="AT507" i="3" s="1"/>
  <c r="AJ26" i="3"/>
  <c r="AT26" i="3" s="1"/>
  <c r="AS26" i="3"/>
  <c r="AJ14" i="3"/>
  <c r="AT14" i="3" s="1"/>
  <c r="AS14" i="3"/>
  <c r="AS28" i="3"/>
  <c r="AJ28" i="3"/>
  <c r="AT28" i="3" s="1"/>
  <c r="AJ31" i="3"/>
  <c r="AT31" i="3" s="1"/>
  <c r="AS31" i="3"/>
  <c r="AJ22" i="3"/>
  <c r="AT22" i="3" s="1"/>
  <c r="AS22" i="3"/>
  <c r="AJ38" i="3"/>
  <c r="AT38" i="3" s="1"/>
  <c r="AS38" i="3"/>
  <c r="AS30" i="3"/>
  <c r="AJ30" i="3"/>
  <c r="AT30" i="3" s="1"/>
  <c r="AJ34" i="3"/>
  <c r="AT34" i="3" s="1"/>
  <c r="AS34" i="3"/>
  <c r="AJ33" i="3"/>
  <c r="AT33" i="3" s="1"/>
  <c r="AS33" i="3"/>
  <c r="AS32" i="3"/>
  <c r="AJ32" i="3"/>
  <c r="AT32" i="3" s="1"/>
  <c r="AJ23" i="3"/>
  <c r="AT23" i="3" s="1"/>
  <c r="AS23" i="3"/>
  <c r="AS39" i="3"/>
  <c r="AJ39" i="3"/>
  <c r="AT39" i="3" s="1"/>
  <c r="AJ42" i="3"/>
  <c r="AT42" i="3" s="1"/>
  <c r="AS42" i="3"/>
  <c r="AS43" i="3"/>
  <c r="AJ43" i="3"/>
  <c r="AT43" i="3" s="1"/>
  <c r="AS29" i="3"/>
  <c r="AJ29" i="3"/>
  <c r="AT29" i="3" s="1"/>
  <c r="AS24" i="3"/>
  <c r="AJ24" i="3"/>
  <c r="AT24" i="3" s="1"/>
  <c r="AJ40" i="3"/>
  <c r="AT40" i="3" s="1"/>
  <c r="AS40" i="3"/>
  <c r="AS12" i="3"/>
  <c r="AJ12" i="3"/>
  <c r="AT12" i="3" s="1"/>
  <c r="AS27" i="3"/>
  <c r="AJ27" i="3"/>
  <c r="AT27" i="3" s="1"/>
  <c r="AS15" i="3"/>
  <c r="AJ15" i="3"/>
  <c r="AT15" i="3" s="1"/>
  <c r="AS21" i="3"/>
  <c r="AJ21" i="3"/>
  <c r="AT21" i="3" s="1"/>
  <c r="AJ25" i="3"/>
  <c r="AT25" i="3" s="1"/>
  <c r="AS25" i="3"/>
  <c r="AS41" i="3"/>
  <c r="AJ41" i="3"/>
  <c r="AT41" i="3" s="1"/>
  <c r="AX177" i="3"/>
  <c r="AX188" i="3"/>
  <c r="AX196" i="3"/>
  <c r="AI35" i="3"/>
  <c r="AI305" i="3"/>
  <c r="AJ305" i="3" s="1"/>
  <c r="AT305" i="3" s="1"/>
  <c r="AX305" i="3" s="1"/>
  <c r="AX389" i="3"/>
  <c r="AX178" i="3"/>
  <c r="AX193" i="3"/>
  <c r="D10" i="3"/>
  <c r="AX186" i="3"/>
  <c r="AX187" i="3"/>
  <c r="AX181" i="3"/>
  <c r="AX185" i="3"/>
  <c r="D64" i="3"/>
  <c r="AV202" i="3"/>
  <c r="AX194" i="3"/>
  <c r="AX198" i="3"/>
  <c r="AI279" i="3"/>
  <c r="AJ279" i="3" s="1"/>
  <c r="AT279" i="3" s="1"/>
  <c r="AX279" i="3" s="1"/>
  <c r="AX171" i="3"/>
  <c r="AI149" i="3"/>
  <c r="AI202" i="3"/>
  <c r="AI565" i="3"/>
  <c r="AI19" i="3"/>
  <c r="AX172" i="3"/>
  <c r="AI255" i="3"/>
  <c r="AI276" i="3"/>
  <c r="AJ276" i="3" s="1"/>
  <c r="AT276" i="3" s="1"/>
  <c r="E477" i="3"/>
  <c r="E480" i="3" s="1"/>
  <c r="AI17" i="3"/>
  <c r="AX195" i="3"/>
  <c r="AX200" i="3"/>
  <c r="AI306" i="3"/>
  <c r="AJ306" i="3" s="1"/>
  <c r="AT306" i="3" s="1"/>
  <c r="AX306" i="3" s="1"/>
  <c r="AX173" i="3"/>
  <c r="AI616" i="3"/>
  <c r="F579" i="3"/>
  <c r="E582" i="3"/>
  <c r="AT616" i="3"/>
  <c r="D582" i="3"/>
  <c r="E528" i="3"/>
  <c r="E531" i="3" s="1"/>
  <c r="AI514" i="3"/>
  <c r="AI463" i="3"/>
  <c r="AI411" i="3"/>
  <c r="AJ411" i="3" s="1"/>
  <c r="E374" i="3"/>
  <c r="F374" i="3" s="1"/>
  <c r="F377" i="3" s="1"/>
  <c r="AI359" i="3"/>
  <c r="E322" i="3"/>
  <c r="F426" i="3"/>
  <c r="E429" i="3"/>
  <c r="D429" i="3"/>
  <c r="AX490" i="3"/>
  <c r="E270" i="3"/>
  <c r="F218" i="3"/>
  <c r="E221" i="3"/>
  <c r="D221" i="3"/>
  <c r="AS202" i="3"/>
  <c r="E165" i="3"/>
  <c r="E112" i="3"/>
  <c r="AI20" i="3"/>
  <c r="AI11" i="3"/>
  <c r="AI18" i="3"/>
  <c r="AI16" i="3"/>
  <c r="AI36" i="3"/>
  <c r="AI13" i="3"/>
  <c r="AI37" i="3"/>
  <c r="F61" i="3"/>
  <c r="E64" i="3"/>
  <c r="F7" i="3"/>
  <c r="AI463" i="2"/>
  <c r="AJ463" i="2" s="1"/>
  <c r="AI464" i="2"/>
  <c r="AJ464" i="2" s="1"/>
  <c r="AI465" i="2"/>
  <c r="AJ465" i="2" s="1"/>
  <c r="AI466" i="2"/>
  <c r="AJ466" i="2" s="1"/>
  <c r="AI467" i="2"/>
  <c r="AJ467" i="2" s="1"/>
  <c r="AI468" i="2"/>
  <c r="AJ468" i="2" s="1"/>
  <c r="AI469" i="2"/>
  <c r="AJ469" i="2" s="1"/>
  <c r="AI470" i="2"/>
  <c r="AJ470" i="2" s="1"/>
  <c r="AI471" i="2"/>
  <c r="AJ471" i="2" s="1"/>
  <c r="AI472" i="2"/>
  <c r="AJ472" i="2" s="1"/>
  <c r="AT472" i="2" s="1"/>
  <c r="AX472" i="2" s="1"/>
  <c r="AI473" i="2"/>
  <c r="AJ473" i="2" s="1"/>
  <c r="AT473" i="2" s="1"/>
  <c r="AX473" i="2" s="1"/>
  <c r="AI474" i="2"/>
  <c r="AJ474" i="2" s="1"/>
  <c r="AT474" i="2" s="1"/>
  <c r="AX474" i="2" s="1"/>
  <c r="AI475" i="2"/>
  <c r="AJ475" i="2" s="1"/>
  <c r="AT475" i="2" s="1"/>
  <c r="AX475" i="2" s="1"/>
  <c r="AI476" i="2"/>
  <c r="AJ476" i="2" s="1"/>
  <c r="AT476" i="2" s="1"/>
  <c r="AX476" i="2" s="1"/>
  <c r="AI477" i="2"/>
  <c r="AJ477" i="2" s="1"/>
  <c r="AT477" i="2" s="1"/>
  <c r="AX477" i="2" s="1"/>
  <c r="AI478" i="2"/>
  <c r="AJ478" i="2" s="1"/>
  <c r="AT478" i="2" s="1"/>
  <c r="AX478" i="2" s="1"/>
  <c r="AI479" i="2"/>
  <c r="AJ479" i="2" s="1"/>
  <c r="AT479" i="2" s="1"/>
  <c r="AX479" i="2" s="1"/>
  <c r="AI480" i="2"/>
  <c r="AJ480" i="2" s="1"/>
  <c r="AT480" i="2" s="1"/>
  <c r="AX480" i="2" s="1"/>
  <c r="AI481" i="2"/>
  <c r="AJ481" i="2" s="1"/>
  <c r="AT481" i="2" s="1"/>
  <c r="AX481" i="2" s="1"/>
  <c r="AI482" i="2"/>
  <c r="AJ482" i="2" s="1"/>
  <c r="AT482" i="2" s="1"/>
  <c r="AX482" i="2" s="1"/>
  <c r="AI483" i="2"/>
  <c r="AJ483" i="2" s="1"/>
  <c r="AT483" i="2" s="1"/>
  <c r="AX483" i="2" s="1"/>
  <c r="AI484" i="2"/>
  <c r="AJ484" i="2" s="1"/>
  <c r="AT484" i="2" s="1"/>
  <c r="AX484" i="2" s="1"/>
  <c r="AI485" i="2"/>
  <c r="AJ485" i="2" s="1"/>
  <c r="AT485" i="2" s="1"/>
  <c r="AX485" i="2" s="1"/>
  <c r="AI486" i="2"/>
  <c r="AJ486" i="2" s="1"/>
  <c r="AI487" i="2"/>
  <c r="AJ487" i="2" s="1"/>
  <c r="AI488" i="2"/>
  <c r="AJ488" i="2" s="1"/>
  <c r="AI489" i="2"/>
  <c r="AJ489" i="2" s="1"/>
  <c r="AI490" i="2"/>
  <c r="AI491" i="2"/>
  <c r="AX422" i="2"/>
  <c r="AX384" i="2"/>
  <c r="AI369" i="2"/>
  <c r="AJ369" i="2" s="1"/>
  <c r="AT369" i="2" s="1"/>
  <c r="AX369" i="2" s="1"/>
  <c r="AI370" i="2"/>
  <c r="AJ370" i="2" s="1"/>
  <c r="AT370" i="2" s="1"/>
  <c r="AX370" i="2" s="1"/>
  <c r="AI371" i="2"/>
  <c r="AJ371" i="2" s="1"/>
  <c r="AT371" i="2" s="1"/>
  <c r="AX371" i="2" s="1"/>
  <c r="AI372" i="2"/>
  <c r="AJ372" i="2" s="1"/>
  <c r="AT372" i="2" s="1"/>
  <c r="AX372" i="2" s="1"/>
  <c r="AI373" i="2"/>
  <c r="AJ373" i="2" s="1"/>
  <c r="AT373" i="2" s="1"/>
  <c r="AX373" i="2" s="1"/>
  <c r="AI374" i="2"/>
  <c r="AJ374" i="2" s="1"/>
  <c r="AT374" i="2" s="1"/>
  <c r="AX374" i="2" s="1"/>
  <c r="AI375" i="2"/>
  <c r="AJ375" i="2" s="1"/>
  <c r="AT375" i="2" s="1"/>
  <c r="AX375" i="2" s="1"/>
  <c r="AI376" i="2"/>
  <c r="AJ376" i="2" s="1"/>
  <c r="AT376" i="2" s="1"/>
  <c r="AX376" i="2" s="1"/>
  <c r="AI377" i="2"/>
  <c r="AJ377" i="2" s="1"/>
  <c r="AT377" i="2" s="1"/>
  <c r="AX377" i="2" s="1"/>
  <c r="AI378" i="2"/>
  <c r="AJ378" i="2" s="1"/>
  <c r="AT378" i="2" s="1"/>
  <c r="AX378" i="2" s="1"/>
  <c r="AI379" i="2"/>
  <c r="AJ379" i="2" s="1"/>
  <c r="AT379" i="2" s="1"/>
  <c r="AX379" i="2" s="1"/>
  <c r="AI380" i="2"/>
  <c r="AJ380" i="2" s="1"/>
  <c r="AT380" i="2" s="1"/>
  <c r="AX380" i="2" s="1"/>
  <c r="AI381" i="2"/>
  <c r="AJ381" i="2" s="1"/>
  <c r="AT381" i="2" s="1"/>
  <c r="AX381" i="2" s="1"/>
  <c r="AI382" i="2"/>
  <c r="AJ382" i="2" s="1"/>
  <c r="AT382" i="2" s="1"/>
  <c r="AX382" i="2" s="1"/>
  <c r="AI383" i="2"/>
  <c r="AJ383" i="2" s="1"/>
  <c r="AT383" i="2" s="1"/>
  <c r="AX383" i="2" s="1"/>
  <c r="W596" i="2"/>
  <c r="AW594" i="2"/>
  <c r="AU594" i="2"/>
  <c r="AS594" i="2"/>
  <c r="AR594" i="2"/>
  <c r="AQ594" i="2"/>
  <c r="AP594" i="2"/>
  <c r="AO594" i="2"/>
  <c r="AX593" i="2"/>
  <c r="AX592" i="2"/>
  <c r="AX591" i="2"/>
  <c r="AI591" i="2"/>
  <c r="AX590" i="2"/>
  <c r="AI590" i="2"/>
  <c r="AX589" i="2"/>
  <c r="AI589" i="2"/>
  <c r="AX588" i="2"/>
  <c r="AI588" i="2"/>
  <c r="AX583" i="2"/>
  <c r="AI583" i="2"/>
  <c r="AJ583" i="2" s="1"/>
  <c r="AX582" i="2"/>
  <c r="AI582" i="2"/>
  <c r="AJ582" i="2" s="1"/>
  <c r="AX581" i="2"/>
  <c r="AI581" i="2"/>
  <c r="AJ581" i="2" s="1"/>
  <c r="AX580" i="2"/>
  <c r="AI580" i="2"/>
  <c r="AJ580" i="2" s="1"/>
  <c r="AX579" i="2"/>
  <c r="AI579" i="2"/>
  <c r="AJ579" i="2" s="1"/>
  <c r="AX578" i="2"/>
  <c r="AI578" i="2"/>
  <c r="AJ578" i="2" s="1"/>
  <c r="AV594" i="2"/>
  <c r="AI577" i="2"/>
  <c r="AJ577" i="2" s="1"/>
  <c r="AX576" i="2"/>
  <c r="AI576" i="2"/>
  <c r="AJ576" i="2" s="1"/>
  <c r="AX575" i="2"/>
  <c r="AI575" i="2"/>
  <c r="AJ575" i="2" s="1"/>
  <c r="AX574" i="2"/>
  <c r="AI574" i="2"/>
  <c r="AJ574" i="2" s="1"/>
  <c r="AX573" i="2"/>
  <c r="AI573" i="2"/>
  <c r="AJ573" i="2" s="1"/>
  <c r="AX572" i="2"/>
  <c r="AI572" i="2"/>
  <c r="AJ572" i="2" s="1"/>
  <c r="AX571" i="2"/>
  <c r="AI571" i="2"/>
  <c r="AJ571" i="2" s="1"/>
  <c r="AX570" i="2"/>
  <c r="AI570" i="2"/>
  <c r="AJ570" i="2" s="1"/>
  <c r="AX569" i="2"/>
  <c r="AI569" i="2"/>
  <c r="AJ569" i="2" s="1"/>
  <c r="AX568" i="2"/>
  <c r="AI568" i="2"/>
  <c r="AJ568" i="2" s="1"/>
  <c r="AX567" i="2"/>
  <c r="AI567" i="2"/>
  <c r="AJ567" i="2" s="1"/>
  <c r="AX566" i="2"/>
  <c r="AI566" i="2"/>
  <c r="AJ566" i="2" s="1"/>
  <c r="AX565" i="2"/>
  <c r="AI565" i="2"/>
  <c r="AJ565" i="2" s="1"/>
  <c r="AX564" i="2"/>
  <c r="AI564" i="2"/>
  <c r="AJ564" i="2" s="1"/>
  <c r="AX563" i="2"/>
  <c r="AI563" i="2"/>
  <c r="AJ563" i="2" s="1"/>
  <c r="AI562" i="2"/>
  <c r="AJ562" i="2" s="1"/>
  <c r="D558" i="2"/>
  <c r="E558" i="2" s="1"/>
  <c r="AL557" i="2"/>
  <c r="W546" i="2"/>
  <c r="AW544" i="2"/>
  <c r="AU544" i="2"/>
  <c r="AS544" i="2"/>
  <c r="AR544" i="2"/>
  <c r="AQ544" i="2"/>
  <c r="AP544" i="2"/>
  <c r="AO544" i="2"/>
  <c r="AX543" i="2"/>
  <c r="AX542" i="2"/>
  <c r="AX541" i="2"/>
  <c r="AI541" i="2"/>
  <c r="AX540" i="2"/>
  <c r="AI540" i="2"/>
  <c r="AX539" i="2"/>
  <c r="AI539" i="2"/>
  <c r="AX538" i="2"/>
  <c r="AI538" i="2"/>
  <c r="AI533" i="2"/>
  <c r="AJ533" i="2" s="1"/>
  <c r="AT533" i="2" s="1"/>
  <c r="AX533" i="2" s="1"/>
  <c r="AI532" i="2"/>
  <c r="AJ532" i="2" s="1"/>
  <c r="AT532" i="2" s="1"/>
  <c r="AX532" i="2" s="1"/>
  <c r="AI531" i="2"/>
  <c r="AJ531" i="2" s="1"/>
  <c r="AT531" i="2" s="1"/>
  <c r="AX531" i="2" s="1"/>
  <c r="AI530" i="2"/>
  <c r="AJ530" i="2" s="1"/>
  <c r="AT530" i="2" s="1"/>
  <c r="AX530" i="2" s="1"/>
  <c r="AI529" i="2"/>
  <c r="AJ529" i="2" s="1"/>
  <c r="AT529" i="2" s="1"/>
  <c r="AX529" i="2" s="1"/>
  <c r="AI528" i="2"/>
  <c r="AJ528" i="2" s="1"/>
  <c r="AT528" i="2" s="1"/>
  <c r="AX528" i="2" s="1"/>
  <c r="AI527" i="2"/>
  <c r="AJ527" i="2" s="1"/>
  <c r="AT527" i="2" s="1"/>
  <c r="AX527" i="2" s="1"/>
  <c r="AI526" i="2"/>
  <c r="AJ526" i="2" s="1"/>
  <c r="AT526" i="2" s="1"/>
  <c r="AX526" i="2" s="1"/>
  <c r="AI525" i="2"/>
  <c r="AJ525" i="2" s="1"/>
  <c r="AT525" i="2" s="1"/>
  <c r="AX525" i="2" s="1"/>
  <c r="AI524" i="2"/>
  <c r="AJ524" i="2" s="1"/>
  <c r="AT524" i="2" s="1"/>
  <c r="AX524" i="2" s="1"/>
  <c r="AI523" i="2"/>
  <c r="AJ523" i="2" s="1"/>
  <c r="AT523" i="2" s="1"/>
  <c r="AX523" i="2" s="1"/>
  <c r="AI522" i="2"/>
  <c r="AJ522" i="2" s="1"/>
  <c r="AT522" i="2" s="1"/>
  <c r="AX522" i="2" s="1"/>
  <c r="AI521" i="2"/>
  <c r="AJ521" i="2" s="1"/>
  <c r="AT521" i="2" s="1"/>
  <c r="AX521" i="2" s="1"/>
  <c r="AX520" i="2"/>
  <c r="AI520" i="2"/>
  <c r="AJ520" i="2" s="1"/>
  <c r="AX519" i="2"/>
  <c r="AI519" i="2"/>
  <c r="AJ519" i="2" s="1"/>
  <c r="AX518" i="2"/>
  <c r="AI518" i="2"/>
  <c r="AJ518" i="2" s="1"/>
  <c r="AX517" i="2"/>
  <c r="AI517" i="2"/>
  <c r="AJ517" i="2" s="1"/>
  <c r="AX516" i="2"/>
  <c r="AI516" i="2"/>
  <c r="AX515" i="2"/>
  <c r="AI515" i="2"/>
  <c r="AX514" i="2"/>
  <c r="AI514" i="2"/>
  <c r="AX513" i="2"/>
  <c r="AI513" i="2"/>
  <c r="AX512" i="2"/>
  <c r="AI512" i="2"/>
  <c r="D508" i="2"/>
  <c r="E508" i="2" s="1"/>
  <c r="F508" i="2" s="1"/>
  <c r="AL507" i="2"/>
  <c r="W496" i="2"/>
  <c r="AW494" i="2"/>
  <c r="AU494" i="2"/>
  <c r="AS494" i="2"/>
  <c r="AR494" i="2"/>
  <c r="AQ494" i="2"/>
  <c r="AP494" i="2"/>
  <c r="AO494" i="2"/>
  <c r="AX493" i="2"/>
  <c r="AX492" i="2"/>
  <c r="AX491" i="2"/>
  <c r="AX490" i="2"/>
  <c r="AX489" i="2"/>
  <c r="AX488" i="2"/>
  <c r="AX487" i="2"/>
  <c r="AX486" i="2"/>
  <c r="AV494" i="2"/>
  <c r="AX471" i="2"/>
  <c r="AX470" i="2"/>
  <c r="AX469" i="2"/>
  <c r="AX468" i="2"/>
  <c r="AX467" i="2"/>
  <c r="AX466" i="2"/>
  <c r="AX465" i="2"/>
  <c r="AX464" i="2"/>
  <c r="AX463" i="2"/>
  <c r="AX462" i="2"/>
  <c r="AI462" i="2"/>
  <c r="AJ462" i="2" s="1"/>
  <c r="D458" i="2"/>
  <c r="E458" i="2" s="1"/>
  <c r="AL457" i="2"/>
  <c r="W445" i="2"/>
  <c r="AW443" i="2"/>
  <c r="AV443" i="2"/>
  <c r="AU443" i="2"/>
  <c r="AS443" i="2"/>
  <c r="AR443" i="2"/>
  <c r="AQ443" i="2"/>
  <c r="AP443" i="2"/>
  <c r="AO443" i="2"/>
  <c r="AX442" i="2"/>
  <c r="AX441" i="2"/>
  <c r="AX440" i="2"/>
  <c r="AX439" i="2"/>
  <c r="AX438" i="2"/>
  <c r="AX437" i="2"/>
  <c r="AX436" i="2"/>
  <c r="AX435" i="2"/>
  <c r="AX434" i="2"/>
  <c r="AX425" i="2"/>
  <c r="AI425" i="2"/>
  <c r="AX424" i="2"/>
  <c r="AI424" i="2"/>
  <c r="AX423" i="2"/>
  <c r="AI423" i="2"/>
  <c r="AI422" i="2"/>
  <c r="AJ422" i="2" s="1"/>
  <c r="AX421" i="2"/>
  <c r="AI421" i="2"/>
  <c r="AX420" i="2"/>
  <c r="AI420" i="2"/>
  <c r="AX419" i="2"/>
  <c r="AI419" i="2"/>
  <c r="AX418" i="2"/>
  <c r="AI418" i="2"/>
  <c r="AX417" i="2"/>
  <c r="AI417" i="2"/>
  <c r="AX416" i="2"/>
  <c r="AX415" i="2"/>
  <c r="AX414" i="2"/>
  <c r="AX413" i="2"/>
  <c r="AX412" i="2"/>
  <c r="AX411" i="2"/>
  <c r="D407" i="2"/>
  <c r="D410" i="2" s="1"/>
  <c r="AL406" i="2"/>
  <c r="W394" i="2"/>
  <c r="AW392" i="2"/>
  <c r="AV392" i="2"/>
  <c r="AU392" i="2"/>
  <c r="AS392" i="2"/>
  <c r="AR392" i="2"/>
  <c r="AQ392" i="2"/>
  <c r="AP392" i="2"/>
  <c r="AO392" i="2"/>
  <c r="AX391" i="2"/>
  <c r="AX390" i="2"/>
  <c r="AX389" i="2"/>
  <c r="AX388" i="2"/>
  <c r="AX387" i="2"/>
  <c r="AX386" i="2"/>
  <c r="AX385" i="2"/>
  <c r="AI368" i="2"/>
  <c r="AJ368" i="2" s="1"/>
  <c r="AT368" i="2" s="1"/>
  <c r="AX368" i="2" s="1"/>
  <c r="AX367" i="2"/>
  <c r="AI367" i="2"/>
  <c r="AJ367" i="2" s="1"/>
  <c r="AX366" i="2"/>
  <c r="AI366" i="2"/>
  <c r="AJ366" i="2" s="1"/>
  <c r="AX365" i="2"/>
  <c r="AX364" i="2"/>
  <c r="AX363" i="2"/>
  <c r="AX362" i="2"/>
  <c r="AX361" i="2"/>
  <c r="AX360" i="2"/>
  <c r="D356" i="2"/>
  <c r="E356" i="2" s="1"/>
  <c r="F356" i="2" s="1"/>
  <c r="AL355" i="2"/>
  <c r="W344" i="2"/>
  <c r="AW342" i="2"/>
  <c r="AV342" i="2"/>
  <c r="AU342" i="2"/>
  <c r="AS342" i="2"/>
  <c r="AR342" i="2"/>
  <c r="AQ342" i="2"/>
  <c r="AP342" i="2"/>
  <c r="AO342" i="2"/>
  <c r="AX341" i="2"/>
  <c r="AX340" i="2"/>
  <c r="AX339" i="2"/>
  <c r="AI339" i="2"/>
  <c r="AX338" i="2"/>
  <c r="AI338" i="2"/>
  <c r="AX337" i="2"/>
  <c r="AI337" i="2"/>
  <c r="AX336" i="2"/>
  <c r="AI336" i="2"/>
  <c r="AX335" i="2"/>
  <c r="AI335" i="2"/>
  <c r="AX334" i="2"/>
  <c r="AI334" i="2"/>
  <c r="AX333" i="2"/>
  <c r="AI333" i="2"/>
  <c r="AX324" i="2"/>
  <c r="AI324" i="2"/>
  <c r="AJ324" i="2" s="1"/>
  <c r="AX323" i="2"/>
  <c r="AI323" i="2"/>
  <c r="AJ323" i="2" s="1"/>
  <c r="AX322" i="2"/>
  <c r="AI322" i="2"/>
  <c r="AJ322" i="2" s="1"/>
  <c r="AX321" i="2"/>
  <c r="AI321" i="2"/>
  <c r="AJ321" i="2" s="1"/>
  <c r="AI320" i="2"/>
  <c r="AJ320" i="2" s="1"/>
  <c r="AT320" i="2" s="1"/>
  <c r="AT342" i="2" s="1"/>
  <c r="AX319" i="2"/>
  <c r="AI319" i="2"/>
  <c r="AJ319" i="2" s="1"/>
  <c r="AX318" i="2"/>
  <c r="AI318" i="2"/>
  <c r="AJ318" i="2" s="1"/>
  <c r="AX317" i="2"/>
  <c r="AI317" i="2"/>
  <c r="AJ317" i="2" s="1"/>
  <c r="AX316" i="2"/>
  <c r="AI316" i="2"/>
  <c r="AJ316" i="2" s="1"/>
  <c r="AX315" i="2"/>
  <c r="AX314" i="2"/>
  <c r="AX313" i="2"/>
  <c r="AX312" i="2"/>
  <c r="AX311" i="2"/>
  <c r="AX310" i="2"/>
  <c r="D306" i="2"/>
  <c r="D309" i="2" s="1"/>
  <c r="AL305" i="2"/>
  <c r="W294" i="2"/>
  <c r="AW292" i="2"/>
  <c r="AU292" i="2"/>
  <c r="AS292" i="2"/>
  <c r="AR292" i="2"/>
  <c r="AQ292" i="2"/>
  <c r="AP292" i="2"/>
  <c r="AO292" i="2"/>
  <c r="AX291" i="2"/>
  <c r="AX290" i="2"/>
  <c r="AI289" i="2"/>
  <c r="AJ289" i="2" s="1"/>
  <c r="AT289" i="2" s="1"/>
  <c r="AX289" i="2" s="1"/>
  <c r="AI288" i="2"/>
  <c r="AJ288" i="2" s="1"/>
  <c r="AT288" i="2" s="1"/>
  <c r="AX288" i="2" s="1"/>
  <c r="AI287" i="2"/>
  <c r="AJ287" i="2" s="1"/>
  <c r="AT287" i="2" s="1"/>
  <c r="AX287" i="2" s="1"/>
  <c r="AI286" i="2"/>
  <c r="AJ286" i="2" s="1"/>
  <c r="AT286" i="2" s="1"/>
  <c r="AX286" i="2" s="1"/>
  <c r="AI285" i="2"/>
  <c r="AJ285" i="2" s="1"/>
  <c r="AT285" i="2" s="1"/>
  <c r="AX285" i="2" s="1"/>
  <c r="AI284" i="2"/>
  <c r="AJ284" i="2" s="1"/>
  <c r="AT284" i="2" s="1"/>
  <c r="AX284" i="2" s="1"/>
  <c r="AV283" i="2"/>
  <c r="AI283" i="2"/>
  <c r="AJ283" i="2" s="1"/>
  <c r="AT283" i="2" s="1"/>
  <c r="AI274" i="2"/>
  <c r="AJ274" i="2" s="1"/>
  <c r="AT274" i="2" s="1"/>
  <c r="AX274" i="2" s="1"/>
  <c r="AI273" i="2"/>
  <c r="AJ273" i="2" s="1"/>
  <c r="AT273" i="2" s="1"/>
  <c r="AX273" i="2" s="1"/>
  <c r="AI272" i="2"/>
  <c r="AJ272" i="2" s="1"/>
  <c r="AT272" i="2" s="1"/>
  <c r="AX272" i="2" s="1"/>
  <c r="AI271" i="2"/>
  <c r="AJ271" i="2" s="1"/>
  <c r="AT271" i="2" s="1"/>
  <c r="AX271" i="2" s="1"/>
  <c r="AI270" i="2"/>
  <c r="AJ270" i="2" s="1"/>
  <c r="AT270" i="2" s="1"/>
  <c r="AX270" i="2" s="1"/>
  <c r="AI269" i="2"/>
  <c r="AJ269" i="2" s="1"/>
  <c r="AT269" i="2" s="1"/>
  <c r="AX269" i="2" s="1"/>
  <c r="AI268" i="2"/>
  <c r="AJ268" i="2" s="1"/>
  <c r="AT268" i="2" s="1"/>
  <c r="AX268" i="2" s="1"/>
  <c r="AI267" i="2"/>
  <c r="AJ267" i="2" s="1"/>
  <c r="AT267" i="2" s="1"/>
  <c r="AX267" i="2" s="1"/>
  <c r="AI266" i="2"/>
  <c r="AJ266" i="2" s="1"/>
  <c r="AT266" i="2" s="1"/>
  <c r="AX266" i="2" s="1"/>
  <c r="AI265" i="2"/>
  <c r="AJ265" i="2" s="1"/>
  <c r="AT265" i="2" s="1"/>
  <c r="AX265" i="2" s="1"/>
  <c r="AI264" i="2"/>
  <c r="AJ264" i="2" s="1"/>
  <c r="AT264" i="2" s="1"/>
  <c r="AX264" i="2" s="1"/>
  <c r="AI263" i="2"/>
  <c r="AJ263" i="2" s="1"/>
  <c r="AT263" i="2" s="1"/>
  <c r="AX263" i="2" s="1"/>
  <c r="AI262" i="2"/>
  <c r="AJ262" i="2" s="1"/>
  <c r="AT262" i="2" s="1"/>
  <c r="AX262" i="2" s="1"/>
  <c r="AI261" i="2"/>
  <c r="AJ261" i="2" s="1"/>
  <c r="AT261" i="2" s="1"/>
  <c r="AX260" i="2"/>
  <c r="AI260" i="2"/>
  <c r="AJ260" i="2" s="1"/>
  <c r="D256" i="2"/>
  <c r="E256" i="2" s="1"/>
  <c r="AL255" i="2"/>
  <c r="W243" i="2"/>
  <c r="AW241" i="2"/>
  <c r="AU241" i="2"/>
  <c r="AS241" i="2"/>
  <c r="AR241" i="2"/>
  <c r="AQ241" i="2"/>
  <c r="AP241" i="2"/>
  <c r="AO241" i="2"/>
  <c r="AV240" i="2"/>
  <c r="AV239" i="2"/>
  <c r="AX227" i="2"/>
  <c r="AX226" i="2"/>
  <c r="AX225" i="2"/>
  <c r="AX224" i="2"/>
  <c r="AX238" i="2"/>
  <c r="AX237" i="2"/>
  <c r="AX236" i="2"/>
  <c r="AX235" i="2"/>
  <c r="AX234" i="2"/>
  <c r="AX233" i="2"/>
  <c r="AX232" i="2"/>
  <c r="AX223" i="2"/>
  <c r="AI222" i="2"/>
  <c r="AJ222" i="2" s="1"/>
  <c r="AT222" i="2" s="1"/>
  <c r="AX222" i="2" s="1"/>
  <c r="AI221" i="2"/>
  <c r="AJ221" i="2" s="1"/>
  <c r="AT221" i="2" s="1"/>
  <c r="AX221" i="2" s="1"/>
  <c r="AX220" i="2"/>
  <c r="AI220" i="2"/>
  <c r="AJ220" i="2" s="1"/>
  <c r="AX219" i="2"/>
  <c r="AI219" i="2"/>
  <c r="AJ219" i="2" s="1"/>
  <c r="AX218" i="2"/>
  <c r="AI218" i="2"/>
  <c r="AJ218" i="2" s="1"/>
  <c r="AX217" i="2"/>
  <c r="AI217" i="2"/>
  <c r="AJ217" i="2" s="1"/>
  <c r="AX216" i="2"/>
  <c r="AI216" i="2"/>
  <c r="AJ216" i="2" s="1"/>
  <c r="AX215" i="2"/>
  <c r="AI215" i="2"/>
  <c r="AJ215" i="2" s="1"/>
  <c r="AX214" i="2"/>
  <c r="AI214" i="2"/>
  <c r="AJ214" i="2" s="1"/>
  <c r="AX213" i="2"/>
  <c r="AI213" i="2"/>
  <c r="AJ213" i="2" s="1"/>
  <c r="AX212" i="2"/>
  <c r="AI212" i="2"/>
  <c r="AJ212" i="2" s="1"/>
  <c r="AX211" i="2"/>
  <c r="AI211" i="2"/>
  <c r="AJ211" i="2" s="1"/>
  <c r="AX210" i="2"/>
  <c r="AI210" i="2"/>
  <c r="AJ210" i="2" s="1"/>
  <c r="AX209" i="2"/>
  <c r="AI209" i="2"/>
  <c r="AJ209" i="2" s="1"/>
  <c r="D205" i="2"/>
  <c r="E205" i="2" s="1"/>
  <c r="AL204" i="2"/>
  <c r="W195" i="2"/>
  <c r="AY193" i="2"/>
  <c r="AW193" i="2"/>
  <c r="AU193" i="2"/>
  <c r="AS193" i="2"/>
  <c r="AR193" i="2"/>
  <c r="AQ193" i="2"/>
  <c r="AP193" i="2"/>
  <c r="AO193" i="2"/>
  <c r="AX192" i="2"/>
  <c r="AX191" i="2"/>
  <c r="AI190" i="2"/>
  <c r="AJ190" i="2" s="1"/>
  <c r="AT190" i="2" s="1"/>
  <c r="AX190" i="2" s="1"/>
  <c r="AV189" i="2"/>
  <c r="AI189" i="2"/>
  <c r="AJ189" i="2" s="1"/>
  <c r="AT189" i="2" s="1"/>
  <c r="AX189" i="2" s="1"/>
  <c r="AV188" i="2"/>
  <c r="AI188" i="2"/>
  <c r="AJ188" i="2" s="1"/>
  <c r="AT188" i="2" s="1"/>
  <c r="AX188" i="2" s="1"/>
  <c r="AV187" i="2"/>
  <c r="AI187" i="2"/>
  <c r="AJ187" i="2" s="1"/>
  <c r="AT187" i="2" s="1"/>
  <c r="AX187" i="2" s="1"/>
  <c r="AV186" i="2"/>
  <c r="AV185" i="2"/>
  <c r="AX184" i="2"/>
  <c r="AX163" i="2"/>
  <c r="AI163" i="2"/>
  <c r="AJ163" i="2" s="1"/>
  <c r="AX162" i="2"/>
  <c r="AI162" i="2"/>
  <c r="AJ162" i="2" s="1"/>
  <c r="AX161" i="2"/>
  <c r="D157" i="2"/>
  <c r="D160" i="2" s="1"/>
  <c r="AL156" i="2"/>
  <c r="W145" i="2"/>
  <c r="AW143" i="2"/>
  <c r="AV143" i="2"/>
  <c r="AU143" i="2"/>
  <c r="AS143" i="2"/>
  <c r="AR143" i="2"/>
  <c r="AQ143" i="2"/>
  <c r="AP143" i="2"/>
  <c r="AO143" i="2"/>
  <c r="AI142" i="2"/>
  <c r="AJ142" i="2" s="1"/>
  <c r="AT142" i="2" s="1"/>
  <c r="AX142" i="2" s="1"/>
  <c r="AI141" i="2"/>
  <c r="AJ141" i="2" s="1"/>
  <c r="AT141" i="2" s="1"/>
  <c r="AX141" i="2" s="1"/>
  <c r="AI129" i="2"/>
  <c r="AJ129" i="2" s="1"/>
  <c r="AT129" i="2" s="1"/>
  <c r="AX129" i="2" s="1"/>
  <c r="AI128" i="2"/>
  <c r="AJ128" i="2" s="1"/>
  <c r="AT128" i="2" s="1"/>
  <c r="AX128" i="2" s="1"/>
  <c r="AI127" i="2"/>
  <c r="AJ127" i="2" s="1"/>
  <c r="AT127" i="2" s="1"/>
  <c r="AX127" i="2" s="1"/>
  <c r="AI126" i="2"/>
  <c r="AJ126" i="2" s="1"/>
  <c r="AT126" i="2" s="1"/>
  <c r="AX126" i="2" s="1"/>
  <c r="AI140" i="2"/>
  <c r="AJ140" i="2" s="1"/>
  <c r="AT140" i="2" s="1"/>
  <c r="AX140" i="2" s="1"/>
  <c r="AI139" i="2"/>
  <c r="AJ139" i="2" s="1"/>
  <c r="AT139" i="2" s="1"/>
  <c r="AX139" i="2" s="1"/>
  <c r="AI138" i="2"/>
  <c r="AJ138" i="2" s="1"/>
  <c r="AT138" i="2" s="1"/>
  <c r="AX138" i="2" s="1"/>
  <c r="AI137" i="2"/>
  <c r="AJ137" i="2" s="1"/>
  <c r="AT137" i="2" s="1"/>
  <c r="AX137" i="2" s="1"/>
  <c r="AI136" i="2"/>
  <c r="AJ136" i="2" s="1"/>
  <c r="AT136" i="2" s="1"/>
  <c r="AX136" i="2" s="1"/>
  <c r="AI135" i="2"/>
  <c r="AJ135" i="2" s="1"/>
  <c r="AT135" i="2" s="1"/>
  <c r="AX135" i="2" s="1"/>
  <c r="AI134" i="2"/>
  <c r="AJ134" i="2" s="1"/>
  <c r="AT134" i="2" s="1"/>
  <c r="AX134" i="2" s="1"/>
  <c r="AI125" i="2"/>
  <c r="AJ125" i="2" s="1"/>
  <c r="AT125" i="2" s="1"/>
  <c r="AX125" i="2" s="1"/>
  <c r="AI124" i="2"/>
  <c r="AJ124" i="2" s="1"/>
  <c r="AT124" i="2" s="1"/>
  <c r="AX124" i="2" s="1"/>
  <c r="AI123" i="2"/>
  <c r="AJ123" i="2" s="1"/>
  <c r="AT123" i="2" s="1"/>
  <c r="AX123" i="2" s="1"/>
  <c r="AI122" i="2"/>
  <c r="AJ122" i="2" s="1"/>
  <c r="AT122" i="2" s="1"/>
  <c r="AX122" i="2" s="1"/>
  <c r="AI121" i="2"/>
  <c r="AJ121" i="2" s="1"/>
  <c r="AT121" i="2" s="1"/>
  <c r="AX121" i="2" s="1"/>
  <c r="AI120" i="2"/>
  <c r="AJ120" i="2" s="1"/>
  <c r="AT120" i="2" s="1"/>
  <c r="AX120" i="2" s="1"/>
  <c r="AI119" i="2"/>
  <c r="AJ119" i="2" s="1"/>
  <c r="AT119" i="2" s="1"/>
  <c r="AX119" i="2" s="1"/>
  <c r="AI118" i="2"/>
  <c r="AJ118" i="2" s="1"/>
  <c r="AT118" i="2" s="1"/>
  <c r="AX118" i="2" s="1"/>
  <c r="AI117" i="2"/>
  <c r="AJ117" i="2" s="1"/>
  <c r="AT117" i="2" s="1"/>
  <c r="AX117" i="2" s="1"/>
  <c r="AI115" i="2"/>
  <c r="AJ115" i="2" s="1"/>
  <c r="AT115" i="2" s="1"/>
  <c r="AX115" i="2" s="1"/>
  <c r="AI114" i="2"/>
  <c r="AJ114" i="2" s="1"/>
  <c r="AT114" i="2" s="1"/>
  <c r="AX114" i="2" s="1"/>
  <c r="AI113" i="2"/>
  <c r="AJ113" i="2" s="1"/>
  <c r="AT113" i="2" s="1"/>
  <c r="AX112" i="2"/>
  <c r="AI112" i="2"/>
  <c r="AJ112" i="2" s="1"/>
  <c r="AX111" i="2"/>
  <c r="AI111" i="2"/>
  <c r="AJ111" i="2" s="1"/>
  <c r="D107" i="2"/>
  <c r="D110" i="2" s="1"/>
  <c r="AL106" i="2"/>
  <c r="W95" i="2"/>
  <c r="AW93" i="2"/>
  <c r="AV93" i="2"/>
  <c r="AU93" i="2"/>
  <c r="AS93" i="2"/>
  <c r="AR93" i="2"/>
  <c r="AQ93" i="2"/>
  <c r="AP93" i="2"/>
  <c r="AO93" i="2"/>
  <c r="AI90" i="2"/>
  <c r="AJ90" i="2" s="1"/>
  <c r="AI89" i="2"/>
  <c r="AJ89" i="2" s="1"/>
  <c r="AI88" i="2"/>
  <c r="AJ88" i="2" s="1"/>
  <c r="AI87" i="2"/>
  <c r="AJ87" i="2" s="1"/>
  <c r="AI86" i="2"/>
  <c r="AJ86" i="2" s="1"/>
  <c r="AI85" i="2"/>
  <c r="AJ85" i="2" s="1"/>
  <c r="AI84" i="2"/>
  <c r="AJ84" i="2" s="1"/>
  <c r="AI75" i="2"/>
  <c r="AJ75" i="2" s="1"/>
  <c r="AI74" i="2"/>
  <c r="AJ74" i="2" s="1"/>
  <c r="AI73" i="2"/>
  <c r="AJ73" i="2" s="1"/>
  <c r="AI72" i="2"/>
  <c r="AJ72" i="2" s="1"/>
  <c r="AI71" i="2"/>
  <c r="AJ71" i="2" s="1"/>
  <c r="AI70" i="2"/>
  <c r="AJ70" i="2" s="1"/>
  <c r="AI69" i="2"/>
  <c r="AJ69" i="2" s="1"/>
  <c r="AI68" i="2"/>
  <c r="AJ68" i="2" s="1"/>
  <c r="AI67" i="2"/>
  <c r="AJ67" i="2" s="1"/>
  <c r="AI65" i="2"/>
  <c r="AJ65" i="2" s="1"/>
  <c r="AI64" i="2"/>
  <c r="AJ64" i="2" s="1"/>
  <c r="AI63" i="2"/>
  <c r="AJ63" i="2" s="1"/>
  <c r="AI62" i="2"/>
  <c r="AJ62" i="2" s="1"/>
  <c r="AI61" i="2"/>
  <c r="AJ61" i="2" s="1"/>
  <c r="D57" i="2"/>
  <c r="E57" i="2" s="1"/>
  <c r="AI161" i="2" s="1"/>
  <c r="AJ161" i="2" s="1"/>
  <c r="AL56" i="2"/>
  <c r="W45" i="2"/>
  <c r="AW43" i="2"/>
  <c r="AU43" i="2"/>
  <c r="AS43" i="2"/>
  <c r="AR43" i="2"/>
  <c r="AQ43" i="2"/>
  <c r="AP43" i="2"/>
  <c r="AO43" i="2"/>
  <c r="AJ29" i="2"/>
  <c r="AT29" i="2" s="1"/>
  <c r="AX29" i="2" s="1"/>
  <c r="AJ28" i="2"/>
  <c r="AT28" i="2" s="1"/>
  <c r="AX28" i="2" s="1"/>
  <c r="AI27" i="2"/>
  <c r="AJ27" i="2" s="1"/>
  <c r="AT27" i="2" s="1"/>
  <c r="AX27" i="2" s="1"/>
  <c r="AI26" i="2"/>
  <c r="AJ26" i="2" s="1"/>
  <c r="AT26" i="2" s="1"/>
  <c r="AX26" i="2" s="1"/>
  <c r="AV40" i="2"/>
  <c r="AV43" i="2" s="1"/>
  <c r="AI40" i="2"/>
  <c r="AJ40" i="2" s="1"/>
  <c r="AT40" i="2" s="1"/>
  <c r="AJ39" i="2"/>
  <c r="AT39" i="2" s="1"/>
  <c r="AX39" i="2" s="1"/>
  <c r="AJ38" i="2"/>
  <c r="AT38" i="2" s="1"/>
  <c r="AX38" i="2" s="1"/>
  <c r="AJ37" i="2"/>
  <c r="AT37" i="2" s="1"/>
  <c r="AX37" i="2" s="1"/>
  <c r="AJ36" i="2"/>
  <c r="AT36" i="2" s="1"/>
  <c r="AX36" i="2" s="1"/>
  <c r="AJ35" i="2"/>
  <c r="AT35" i="2" s="1"/>
  <c r="AX35" i="2" s="1"/>
  <c r="AJ34" i="2"/>
  <c r="AT34" i="2" s="1"/>
  <c r="AX34" i="2" s="1"/>
  <c r="AI25" i="2"/>
  <c r="AJ25" i="2" s="1"/>
  <c r="AT25" i="2" s="1"/>
  <c r="AX25" i="2" s="1"/>
  <c r="AI24" i="2"/>
  <c r="AJ24" i="2" s="1"/>
  <c r="AT24" i="2" s="1"/>
  <c r="AX24" i="2" s="1"/>
  <c r="AI23" i="2"/>
  <c r="AJ23" i="2" s="1"/>
  <c r="AT23" i="2" s="1"/>
  <c r="AX23" i="2" s="1"/>
  <c r="AI22" i="2"/>
  <c r="AJ22" i="2" s="1"/>
  <c r="AT22" i="2" s="1"/>
  <c r="AX22" i="2" s="1"/>
  <c r="AI21" i="2"/>
  <c r="AJ21" i="2" s="1"/>
  <c r="AT21" i="2" s="1"/>
  <c r="AX21" i="2" s="1"/>
  <c r="AI20" i="2"/>
  <c r="AJ20" i="2" s="1"/>
  <c r="AT20" i="2" s="1"/>
  <c r="AX20" i="2" s="1"/>
  <c r="AI19" i="2"/>
  <c r="AJ19" i="2" s="1"/>
  <c r="AT19" i="2" s="1"/>
  <c r="AX19" i="2" s="1"/>
  <c r="AI18" i="2"/>
  <c r="AJ18" i="2" s="1"/>
  <c r="AT18" i="2" s="1"/>
  <c r="AX18" i="2" s="1"/>
  <c r="AI17" i="2"/>
  <c r="AJ17" i="2" s="1"/>
  <c r="AT17" i="2" s="1"/>
  <c r="AX17" i="2" s="1"/>
  <c r="AI16" i="2"/>
  <c r="AJ16" i="2" s="1"/>
  <c r="AT16" i="2" s="1"/>
  <c r="AX16" i="2" s="1"/>
  <c r="AI15" i="2"/>
  <c r="AJ15" i="2" s="1"/>
  <c r="AT15" i="2" s="1"/>
  <c r="AX15" i="2" s="1"/>
  <c r="AI14" i="2"/>
  <c r="AJ14" i="2" s="1"/>
  <c r="AT14" i="2" s="1"/>
  <c r="AX14" i="2" s="1"/>
  <c r="AI13" i="2"/>
  <c r="AJ13" i="2" s="1"/>
  <c r="AT13" i="2" s="1"/>
  <c r="AX13" i="2" s="1"/>
  <c r="AI12" i="2"/>
  <c r="AJ12" i="2" s="1"/>
  <c r="AT12" i="2" s="1"/>
  <c r="AX12" i="2" s="1"/>
  <c r="AI11" i="2"/>
  <c r="AJ11" i="2" s="1"/>
  <c r="AT11" i="2" s="1"/>
  <c r="AX11" i="2" s="1"/>
  <c r="D7" i="2"/>
  <c r="D10" i="2" s="1"/>
  <c r="AL6" i="2"/>
  <c r="AX307" i="1"/>
  <c r="AX261" i="1"/>
  <c r="W347" i="1"/>
  <c r="AX347" i="1" s="1"/>
  <c r="AW345" i="1"/>
  <c r="AU345" i="1"/>
  <c r="AT345" i="1"/>
  <c r="AS345" i="1"/>
  <c r="AR345" i="1"/>
  <c r="AQ345" i="1"/>
  <c r="AP345" i="1"/>
  <c r="AO345" i="1"/>
  <c r="AX344" i="1"/>
  <c r="AI344" i="1"/>
  <c r="AX343" i="1"/>
  <c r="AI343" i="1"/>
  <c r="AX342" i="1"/>
  <c r="AI342" i="1"/>
  <c r="AX341" i="1"/>
  <c r="AI341" i="1"/>
  <c r="AX340" i="1"/>
  <c r="AI340" i="1"/>
  <c r="AX339" i="1"/>
  <c r="AI339" i="1"/>
  <c r="AX338" i="1"/>
  <c r="AI338" i="1"/>
  <c r="AX337" i="1"/>
  <c r="AI337" i="1"/>
  <c r="AX336" i="1"/>
  <c r="AI336" i="1"/>
  <c r="AX335" i="1"/>
  <c r="AI335" i="1"/>
  <c r="AX334" i="1"/>
  <c r="AI334" i="1"/>
  <c r="AX333" i="1"/>
  <c r="AI333" i="1"/>
  <c r="AX332" i="1"/>
  <c r="AI332" i="1"/>
  <c r="AX331" i="1"/>
  <c r="AI331" i="1"/>
  <c r="AX330" i="1"/>
  <c r="AI330" i="1"/>
  <c r="AJ330" i="1" s="1"/>
  <c r="AX329" i="1"/>
  <c r="AI329" i="1"/>
  <c r="D325" i="1"/>
  <c r="E325" i="1" s="1"/>
  <c r="AL324" i="1"/>
  <c r="W312" i="1"/>
  <c r="AX312" i="1" s="1"/>
  <c r="AW310" i="1"/>
  <c r="AU310" i="1"/>
  <c r="AT310" i="1"/>
  <c r="AS310" i="1"/>
  <c r="AR310" i="1"/>
  <c r="AQ310" i="1"/>
  <c r="AP310" i="1"/>
  <c r="AO310" i="1"/>
  <c r="AX309" i="1"/>
  <c r="AI309" i="1"/>
  <c r="AX308" i="1"/>
  <c r="AI308" i="1"/>
  <c r="AI307" i="1"/>
  <c r="AX306" i="1"/>
  <c r="AI306" i="1"/>
  <c r="AX305" i="1"/>
  <c r="AI305" i="1"/>
  <c r="AX304" i="1"/>
  <c r="AI304" i="1"/>
  <c r="AI303" i="1"/>
  <c r="AX302" i="1"/>
  <c r="AI302" i="1"/>
  <c r="AX301" i="1"/>
  <c r="AI301" i="1"/>
  <c r="AX300" i="1"/>
  <c r="AI300" i="1"/>
  <c r="AX299" i="1"/>
  <c r="AI299" i="1"/>
  <c r="AX298" i="1"/>
  <c r="AI298" i="1"/>
  <c r="AX297" i="1"/>
  <c r="AI297" i="1"/>
  <c r="AX296" i="1"/>
  <c r="AI296" i="1"/>
  <c r="AX295" i="1"/>
  <c r="AI295" i="1"/>
  <c r="AX294" i="1"/>
  <c r="AI294" i="1"/>
  <c r="D290" i="1"/>
  <c r="E290" i="1" s="1"/>
  <c r="AL289" i="1"/>
  <c r="AS66" i="3" l="1"/>
  <c r="AX66" i="3" s="1"/>
  <c r="AX460" i="3"/>
  <c r="AX434" i="3"/>
  <c r="AX533" i="3"/>
  <c r="AX409" i="3"/>
  <c r="AX337" i="3"/>
  <c r="AX547" i="3"/>
  <c r="AX499" i="3"/>
  <c r="AX451" i="3"/>
  <c r="AX201" i="3"/>
  <c r="AX342" i="3"/>
  <c r="AX347" i="3"/>
  <c r="AX339" i="3"/>
  <c r="AX445" i="3"/>
  <c r="AX183" i="3"/>
  <c r="AX174" i="3"/>
  <c r="AX180" i="3"/>
  <c r="AX340" i="3"/>
  <c r="AX440" i="3"/>
  <c r="AT463" i="3"/>
  <c r="AX343" i="3"/>
  <c r="AT149" i="3"/>
  <c r="AX511" i="3"/>
  <c r="AX346" i="3"/>
  <c r="AX495" i="3"/>
  <c r="AX197" i="3"/>
  <c r="AX560" i="3"/>
  <c r="AX457" i="3"/>
  <c r="AX502" i="3"/>
  <c r="AX355" i="3"/>
  <c r="AX494" i="3"/>
  <c r="AX441" i="3"/>
  <c r="AT202" i="3"/>
  <c r="AJ89" i="3"/>
  <c r="AX493" i="3"/>
  <c r="AX351" i="3"/>
  <c r="AX505" i="3"/>
  <c r="AT514" i="3"/>
  <c r="AX21" i="3"/>
  <c r="AX544" i="3"/>
  <c r="AX443" i="3"/>
  <c r="AX34" i="3"/>
  <c r="AX31" i="3"/>
  <c r="AX540" i="3"/>
  <c r="AX492" i="3"/>
  <c r="AX117" i="3"/>
  <c r="AX485" i="3"/>
  <c r="AX436" i="3"/>
  <c r="AX126" i="3"/>
  <c r="AX125" i="3"/>
  <c r="AX444" i="3"/>
  <c r="AX357" i="3"/>
  <c r="AX454" i="3"/>
  <c r="AX350" i="3"/>
  <c r="AX506" i="3"/>
  <c r="AX23" i="3"/>
  <c r="AX450" i="3"/>
  <c r="AX276" i="3"/>
  <c r="AX307" i="3" s="1"/>
  <c r="AT307" i="3"/>
  <c r="AS616" i="3"/>
  <c r="AX583" i="3"/>
  <c r="AX616" i="3" s="1"/>
  <c r="AX435" i="3"/>
  <c r="AX510" i="3"/>
  <c r="AX543" i="3"/>
  <c r="AX348" i="3"/>
  <c r="AX341" i="3"/>
  <c r="AX458" i="3"/>
  <c r="AX98" i="3"/>
  <c r="AX199" i="3"/>
  <c r="AX345" i="3"/>
  <c r="AX121" i="3"/>
  <c r="AX459" i="3"/>
  <c r="AX124" i="3"/>
  <c r="AX453" i="3"/>
  <c r="AX439" i="3"/>
  <c r="AX330" i="3"/>
  <c r="AX503" i="3"/>
  <c r="AX358" i="3"/>
  <c r="AX562" i="3"/>
  <c r="AX504" i="3"/>
  <c r="AX541" i="3"/>
  <c r="AX488" i="3"/>
  <c r="AX252" i="3"/>
  <c r="AX255" i="3" s="1"/>
  <c r="AS255" i="3"/>
  <c r="AX123" i="3"/>
  <c r="AX431" i="3"/>
  <c r="AX336" i="3"/>
  <c r="AX452" i="3"/>
  <c r="AI98" i="3"/>
  <c r="AX335" i="3"/>
  <c r="AX552" i="3"/>
  <c r="AX487" i="3"/>
  <c r="AX509" i="3"/>
  <c r="AX539" i="3"/>
  <c r="AX442" i="3"/>
  <c r="AX356" i="3"/>
  <c r="AX538" i="3"/>
  <c r="AX408" i="3"/>
  <c r="AX411" i="3" s="1"/>
  <c r="AX438" i="3"/>
  <c r="AX120" i="3"/>
  <c r="AX147" i="3"/>
  <c r="AX349" i="3"/>
  <c r="AX548" i="3"/>
  <c r="AT565" i="3"/>
  <c r="AX448" i="3"/>
  <c r="AS359" i="3"/>
  <c r="AX329" i="3"/>
  <c r="AX481" i="3"/>
  <c r="AS514" i="3"/>
  <c r="AX449" i="3"/>
  <c r="AX559" i="3"/>
  <c r="AX333" i="3"/>
  <c r="AX497" i="3"/>
  <c r="AS149" i="3"/>
  <c r="AX116" i="3"/>
  <c r="AX122" i="3"/>
  <c r="AX334" i="3"/>
  <c r="AX148" i="3"/>
  <c r="AS565" i="3"/>
  <c r="AX532" i="3"/>
  <c r="AX430" i="3"/>
  <c r="AS463" i="3"/>
  <c r="AX500" i="3"/>
  <c r="AT359" i="3"/>
  <c r="AX551" i="3"/>
  <c r="AX535" i="3"/>
  <c r="AX486" i="3"/>
  <c r="AX437" i="3"/>
  <c r="AX537" i="3"/>
  <c r="AX146" i="3"/>
  <c r="AX550" i="3"/>
  <c r="AX534" i="3"/>
  <c r="AX118" i="3"/>
  <c r="AX549" i="3"/>
  <c r="AX119" i="3"/>
  <c r="AX446" i="3"/>
  <c r="AX542" i="3"/>
  <c r="AX352" i="3"/>
  <c r="AX496" i="3"/>
  <c r="AX561" i="3"/>
  <c r="AX456" i="3"/>
  <c r="AX433" i="3"/>
  <c r="AX546" i="3"/>
  <c r="AX498" i="3"/>
  <c r="AX545" i="3"/>
  <c r="AX489" i="3"/>
  <c r="AX484" i="3"/>
  <c r="AX43" i="3"/>
  <c r="AX32" i="3"/>
  <c r="AS20" i="3"/>
  <c r="AJ20" i="3"/>
  <c r="AT20" i="3" s="1"/>
  <c r="AS17" i="3"/>
  <c r="AJ17" i="3"/>
  <c r="AT17" i="3" s="1"/>
  <c r="AX15" i="3"/>
  <c r="AX39" i="3"/>
  <c r="AX27" i="3"/>
  <c r="AX28" i="3"/>
  <c r="AS36" i="3"/>
  <c r="AJ36" i="3"/>
  <c r="AT36" i="3" s="1"/>
  <c r="AX25" i="3"/>
  <c r="AX38" i="3"/>
  <c r="AX14" i="3"/>
  <c r="AS16" i="3"/>
  <c r="AJ16" i="3"/>
  <c r="AT16" i="3" s="1"/>
  <c r="AX12" i="3"/>
  <c r="AX24" i="3"/>
  <c r="AS37" i="3"/>
  <c r="AJ37" i="3"/>
  <c r="AT37" i="3" s="1"/>
  <c r="AX41" i="3"/>
  <c r="AX30" i="3"/>
  <c r="AJ18" i="3"/>
  <c r="AT18" i="3" s="1"/>
  <c r="AS18" i="3"/>
  <c r="AX40" i="3"/>
  <c r="AX42" i="3"/>
  <c r="AX33" i="3"/>
  <c r="AX22" i="3"/>
  <c r="AX26" i="3"/>
  <c r="AS13" i="3"/>
  <c r="AJ13" i="3"/>
  <c r="AT13" i="3" s="1"/>
  <c r="AX29" i="3"/>
  <c r="AS11" i="3"/>
  <c r="AJ11" i="3"/>
  <c r="AT11" i="3" s="1"/>
  <c r="AS19" i="3"/>
  <c r="AJ19" i="3"/>
  <c r="AT19" i="3" s="1"/>
  <c r="AS35" i="3"/>
  <c r="AJ35" i="3"/>
  <c r="AT35" i="3" s="1"/>
  <c r="AX40" i="2"/>
  <c r="AX345" i="1"/>
  <c r="F528" i="3"/>
  <c r="F531" i="3" s="1"/>
  <c r="AI307" i="3"/>
  <c r="F477" i="3"/>
  <c r="F480" i="3" s="1"/>
  <c r="G374" i="3"/>
  <c r="H374" i="3" s="1"/>
  <c r="AX202" i="3"/>
  <c r="AI44" i="3"/>
  <c r="G579" i="3"/>
  <c r="F582" i="3"/>
  <c r="E377" i="3"/>
  <c r="E325" i="3"/>
  <c r="F322" i="3"/>
  <c r="G426" i="3"/>
  <c r="F429" i="3"/>
  <c r="E273" i="3"/>
  <c r="F270" i="3"/>
  <c r="G218" i="3"/>
  <c r="F221" i="3"/>
  <c r="F165" i="3"/>
  <c r="E168" i="3"/>
  <c r="F112" i="3"/>
  <c r="E115" i="3"/>
  <c r="G61" i="3"/>
  <c r="F64" i="3"/>
  <c r="AS98" i="3"/>
  <c r="F10" i="3"/>
  <c r="G7" i="3"/>
  <c r="AX494" i="2"/>
  <c r="AV241" i="2"/>
  <c r="E407" i="2"/>
  <c r="F407" i="2" s="1"/>
  <c r="G407" i="2" s="1"/>
  <c r="E107" i="2"/>
  <c r="F107" i="2" s="1"/>
  <c r="F110" i="2" s="1"/>
  <c r="AX239" i="2"/>
  <c r="AX240" i="2"/>
  <c r="AX283" i="2"/>
  <c r="AX292" i="2" s="1"/>
  <c r="D461" i="2"/>
  <c r="E157" i="2"/>
  <c r="F157" i="2" s="1"/>
  <c r="F160" i="2" s="1"/>
  <c r="AI241" i="2"/>
  <c r="AV193" i="2"/>
  <c r="E306" i="2"/>
  <c r="F306" i="2" s="1"/>
  <c r="F309" i="2" s="1"/>
  <c r="AI342" i="2"/>
  <c r="D359" i="2"/>
  <c r="D511" i="2"/>
  <c r="AX443" i="2"/>
  <c r="AI544" i="2"/>
  <c r="D60" i="2"/>
  <c r="AX320" i="2"/>
  <c r="AX342" i="2" s="1"/>
  <c r="AX544" i="2"/>
  <c r="D259" i="2"/>
  <c r="AI594" i="2"/>
  <c r="AI43" i="2"/>
  <c r="AI292" i="2"/>
  <c r="AX577" i="2"/>
  <c r="AX594" i="2" s="1"/>
  <c r="E561" i="2"/>
  <c r="F558" i="2"/>
  <c r="D561" i="2"/>
  <c r="AT594" i="2"/>
  <c r="G508" i="2"/>
  <c r="F511" i="2"/>
  <c r="AT544" i="2"/>
  <c r="E511" i="2"/>
  <c r="AV544" i="2"/>
  <c r="AI494" i="2"/>
  <c r="E461" i="2"/>
  <c r="F458" i="2"/>
  <c r="AT494" i="2"/>
  <c r="AI443" i="2"/>
  <c r="AT443" i="2"/>
  <c r="E410" i="2"/>
  <c r="AI392" i="2"/>
  <c r="G356" i="2"/>
  <c r="F359" i="2"/>
  <c r="AX392" i="2"/>
  <c r="AT392" i="2"/>
  <c r="E359" i="2"/>
  <c r="F256" i="2"/>
  <c r="E259" i="2"/>
  <c r="AT292" i="2"/>
  <c r="AV292" i="2"/>
  <c r="E208" i="2"/>
  <c r="F205" i="2"/>
  <c r="AT241" i="2"/>
  <c r="D208" i="2"/>
  <c r="AX113" i="2"/>
  <c r="F57" i="2"/>
  <c r="E60" i="2"/>
  <c r="AX43" i="2"/>
  <c r="AT43" i="2"/>
  <c r="E7" i="2"/>
  <c r="AV310" i="1"/>
  <c r="AX303" i="1"/>
  <c r="AX310" i="1" s="1"/>
  <c r="AV345" i="1"/>
  <c r="AI345" i="1"/>
  <c r="AI310" i="1"/>
  <c r="E328" i="1"/>
  <c r="F325" i="1"/>
  <c r="D328" i="1"/>
  <c r="F290" i="1"/>
  <c r="E293" i="1"/>
  <c r="D293" i="1"/>
  <c r="AX463" i="3" l="1"/>
  <c r="AX565" i="3"/>
  <c r="AX359" i="3"/>
  <c r="AX514" i="3"/>
  <c r="G477" i="3"/>
  <c r="H477" i="3" s="1"/>
  <c r="AX149" i="3"/>
  <c r="G528" i="3"/>
  <c r="G531" i="3" s="1"/>
  <c r="AX18" i="3"/>
  <c r="AX16" i="3"/>
  <c r="AX35" i="3"/>
  <c r="AX17" i="3"/>
  <c r="AX11" i="3"/>
  <c r="AS44" i="3"/>
  <c r="AX13" i="3"/>
  <c r="AX37" i="3"/>
  <c r="AX19" i="3"/>
  <c r="AT44" i="3"/>
  <c r="AX36" i="3"/>
  <c r="AX20" i="3"/>
  <c r="G107" i="2"/>
  <c r="G377" i="3"/>
  <c r="G582" i="3"/>
  <c r="H579" i="3"/>
  <c r="G322" i="3"/>
  <c r="F325" i="3"/>
  <c r="H377" i="3"/>
  <c r="I374" i="3"/>
  <c r="H426" i="3"/>
  <c r="G429" i="3"/>
  <c r="G270" i="3"/>
  <c r="F273" i="3"/>
  <c r="G221" i="3"/>
  <c r="H218" i="3"/>
  <c r="F168" i="3"/>
  <c r="G165" i="3"/>
  <c r="G112" i="3"/>
  <c r="F115" i="3"/>
  <c r="H61" i="3"/>
  <c r="G64" i="3"/>
  <c r="H7" i="3"/>
  <c r="G10" i="3"/>
  <c r="F410" i="2"/>
  <c r="E110" i="2"/>
  <c r="G306" i="2"/>
  <c r="G309" i="2" s="1"/>
  <c r="E309" i="2"/>
  <c r="AX241" i="2"/>
  <c r="E160" i="2"/>
  <c r="G157" i="2"/>
  <c r="G160" i="2" s="1"/>
  <c r="F167" i="2"/>
  <c r="F164" i="2"/>
  <c r="F186" i="2"/>
  <c r="F165" i="2"/>
  <c r="F185" i="2"/>
  <c r="G558" i="2"/>
  <c r="F561" i="2"/>
  <c r="H508" i="2"/>
  <c r="G511" i="2"/>
  <c r="G458" i="2"/>
  <c r="F461" i="2"/>
  <c r="G410" i="2"/>
  <c r="H407" i="2"/>
  <c r="G359" i="2"/>
  <c r="H356" i="2"/>
  <c r="G256" i="2"/>
  <c r="F259" i="2"/>
  <c r="F208" i="2"/>
  <c r="G205" i="2"/>
  <c r="G110" i="2"/>
  <c r="H107" i="2"/>
  <c r="F66" i="2"/>
  <c r="G57" i="2"/>
  <c r="F60" i="2"/>
  <c r="E10" i="2"/>
  <c r="F7" i="2"/>
  <c r="G325" i="1"/>
  <c r="F328" i="1"/>
  <c r="G290" i="1"/>
  <c r="F293" i="1"/>
  <c r="H528" i="3" l="1"/>
  <c r="H531" i="3" s="1"/>
  <c r="G480" i="3"/>
  <c r="AX44" i="3"/>
  <c r="H306" i="2"/>
  <c r="H309" i="2" s="1"/>
  <c r="H582" i="3"/>
  <c r="I579" i="3"/>
  <c r="H322" i="3"/>
  <c r="G325" i="3"/>
  <c r="I528" i="3"/>
  <c r="J374" i="3"/>
  <c r="I377" i="3"/>
  <c r="I426" i="3"/>
  <c r="H429" i="3"/>
  <c r="I477" i="3"/>
  <c r="H480" i="3"/>
  <c r="G273" i="3"/>
  <c r="H270" i="3"/>
  <c r="H221" i="3"/>
  <c r="I218" i="3"/>
  <c r="H165" i="3"/>
  <c r="G168" i="3"/>
  <c r="H112" i="3"/>
  <c r="G115" i="3"/>
  <c r="I61" i="3"/>
  <c r="H64" i="3"/>
  <c r="I7" i="3"/>
  <c r="H10" i="3"/>
  <c r="H157" i="2"/>
  <c r="I157" i="2" s="1"/>
  <c r="G167" i="2"/>
  <c r="G164" i="2"/>
  <c r="G116" i="2"/>
  <c r="G186" i="2"/>
  <c r="G165" i="2"/>
  <c r="G185" i="2"/>
  <c r="H558" i="2"/>
  <c r="G561" i="2"/>
  <c r="I508" i="2"/>
  <c r="H511" i="2"/>
  <c r="H458" i="2"/>
  <c r="G461" i="2"/>
  <c r="H410" i="2"/>
  <c r="I407" i="2"/>
  <c r="H359" i="2"/>
  <c r="I356" i="2"/>
  <c r="H256" i="2"/>
  <c r="G259" i="2"/>
  <c r="H205" i="2"/>
  <c r="G208" i="2"/>
  <c r="H160" i="2"/>
  <c r="I107" i="2"/>
  <c r="H110" i="2"/>
  <c r="H57" i="2"/>
  <c r="G60" i="2"/>
  <c r="G7" i="2"/>
  <c r="F10" i="2"/>
  <c r="G328" i="1"/>
  <c r="H325" i="1"/>
  <c r="G293" i="1"/>
  <c r="H290" i="1"/>
  <c r="I306" i="2" l="1"/>
  <c r="I582" i="3"/>
  <c r="J579" i="3"/>
  <c r="I322" i="3"/>
  <c r="H325" i="3"/>
  <c r="J426" i="3"/>
  <c r="I429" i="3"/>
  <c r="K374" i="3"/>
  <c r="J377" i="3"/>
  <c r="J477" i="3"/>
  <c r="I480" i="3"/>
  <c r="J528" i="3"/>
  <c r="I531" i="3"/>
  <c r="H273" i="3"/>
  <c r="I270" i="3"/>
  <c r="I221" i="3"/>
  <c r="J218" i="3"/>
  <c r="I165" i="3"/>
  <c r="H168" i="3"/>
  <c r="I112" i="3"/>
  <c r="H115" i="3"/>
  <c r="J61" i="3"/>
  <c r="I64" i="3"/>
  <c r="J7" i="3"/>
  <c r="I10" i="3"/>
  <c r="H186" i="2"/>
  <c r="H167" i="2"/>
  <c r="H185" i="2"/>
  <c r="H164" i="2"/>
  <c r="H165" i="2"/>
  <c r="I558" i="2"/>
  <c r="H561" i="2"/>
  <c r="I511" i="2"/>
  <c r="J508" i="2"/>
  <c r="I458" i="2"/>
  <c r="H461" i="2"/>
  <c r="J407" i="2"/>
  <c r="I410" i="2"/>
  <c r="I359" i="2"/>
  <c r="J356" i="2"/>
  <c r="J306" i="2"/>
  <c r="I309" i="2"/>
  <c r="I256" i="2"/>
  <c r="H259" i="2"/>
  <c r="I205" i="2"/>
  <c r="H208" i="2"/>
  <c r="J157" i="2"/>
  <c r="I160" i="2"/>
  <c r="J107" i="2"/>
  <c r="I110" i="2"/>
  <c r="H66" i="2"/>
  <c r="H60" i="2"/>
  <c r="I57" i="2"/>
  <c r="H7" i="2"/>
  <c r="G10" i="2"/>
  <c r="I325" i="1"/>
  <c r="H328" i="1"/>
  <c r="I290" i="1"/>
  <c r="H293" i="1"/>
  <c r="J582" i="3" l="1"/>
  <c r="K579" i="3"/>
  <c r="I325" i="3"/>
  <c r="J322" i="3"/>
  <c r="K477" i="3"/>
  <c r="J480" i="3"/>
  <c r="L374" i="3"/>
  <c r="K377" i="3"/>
  <c r="K528" i="3"/>
  <c r="J531" i="3"/>
  <c r="J429" i="3"/>
  <c r="K426" i="3"/>
  <c r="J270" i="3"/>
  <c r="I273" i="3"/>
  <c r="K218" i="3"/>
  <c r="J221" i="3"/>
  <c r="J165" i="3"/>
  <c r="I168" i="3"/>
  <c r="J112" i="3"/>
  <c r="I115" i="3"/>
  <c r="J64" i="3"/>
  <c r="K61" i="3"/>
  <c r="K7" i="3"/>
  <c r="J10" i="3"/>
  <c r="I186" i="2"/>
  <c r="I116" i="2"/>
  <c r="I185" i="2"/>
  <c r="I164" i="2"/>
  <c r="I165" i="2"/>
  <c r="I167" i="2"/>
  <c r="I561" i="2"/>
  <c r="J558" i="2"/>
  <c r="J511" i="2"/>
  <c r="K508" i="2"/>
  <c r="I461" i="2"/>
  <c r="J458" i="2"/>
  <c r="K407" i="2"/>
  <c r="J410" i="2"/>
  <c r="K356" i="2"/>
  <c r="J359" i="2"/>
  <c r="K306" i="2"/>
  <c r="J309" i="2"/>
  <c r="I259" i="2"/>
  <c r="J256" i="2"/>
  <c r="J205" i="2"/>
  <c r="I208" i="2"/>
  <c r="J160" i="2"/>
  <c r="K157" i="2"/>
  <c r="K107" i="2"/>
  <c r="J110" i="2"/>
  <c r="I60" i="2"/>
  <c r="J57" i="2"/>
  <c r="I7" i="2"/>
  <c r="H10" i="2"/>
  <c r="J325" i="1"/>
  <c r="I328" i="1"/>
  <c r="I293" i="1"/>
  <c r="J290" i="1"/>
  <c r="L579" i="3" l="1"/>
  <c r="K582" i="3"/>
  <c r="J325" i="3"/>
  <c r="K322" i="3"/>
  <c r="L528" i="3"/>
  <c r="K531" i="3"/>
  <c r="M374" i="3"/>
  <c r="L377" i="3"/>
  <c r="L426" i="3"/>
  <c r="K429" i="3"/>
  <c r="L477" i="3"/>
  <c r="K480" i="3"/>
  <c r="K270" i="3"/>
  <c r="J273" i="3"/>
  <c r="L218" i="3"/>
  <c r="K221" i="3"/>
  <c r="K165" i="3"/>
  <c r="J168" i="3"/>
  <c r="K112" i="3"/>
  <c r="J115" i="3"/>
  <c r="K64" i="3"/>
  <c r="L61" i="3"/>
  <c r="L7" i="3"/>
  <c r="K10" i="3"/>
  <c r="J186" i="2"/>
  <c r="J116" i="2"/>
  <c r="J185" i="2"/>
  <c r="J165" i="2"/>
  <c r="J167" i="2"/>
  <c r="J164" i="2"/>
  <c r="J561" i="2"/>
  <c r="K558" i="2"/>
  <c r="K511" i="2"/>
  <c r="L508" i="2"/>
  <c r="K458" i="2"/>
  <c r="J461" i="2"/>
  <c r="L407" i="2"/>
  <c r="K410" i="2"/>
  <c r="L356" i="2"/>
  <c r="K359" i="2"/>
  <c r="L306" i="2"/>
  <c r="K309" i="2"/>
  <c r="J259" i="2"/>
  <c r="K256" i="2"/>
  <c r="K205" i="2"/>
  <c r="J208" i="2"/>
  <c r="K160" i="2"/>
  <c r="L157" i="2"/>
  <c r="L107" i="2"/>
  <c r="K110" i="2"/>
  <c r="J60" i="2"/>
  <c r="K57" i="2"/>
  <c r="J7" i="2"/>
  <c r="I10" i="2"/>
  <c r="J328" i="1"/>
  <c r="K325" i="1"/>
  <c r="J293" i="1"/>
  <c r="K290" i="1"/>
  <c r="M579" i="3" l="1"/>
  <c r="L582" i="3"/>
  <c r="K325" i="3"/>
  <c r="L322" i="3"/>
  <c r="M426" i="3"/>
  <c r="L429" i="3"/>
  <c r="N374" i="3"/>
  <c r="M377" i="3"/>
  <c r="L480" i="3"/>
  <c r="M477" i="3"/>
  <c r="L531" i="3"/>
  <c r="M528" i="3"/>
  <c r="L270" i="3"/>
  <c r="K273" i="3"/>
  <c r="M218" i="3"/>
  <c r="L221" i="3"/>
  <c r="L165" i="3"/>
  <c r="K168" i="3"/>
  <c r="K115" i="3"/>
  <c r="L112" i="3"/>
  <c r="L64" i="3"/>
  <c r="M61" i="3"/>
  <c r="L10" i="3"/>
  <c r="M7" i="3"/>
  <c r="K185" i="2"/>
  <c r="K165" i="2"/>
  <c r="K167" i="2"/>
  <c r="K164" i="2"/>
  <c r="K186" i="2"/>
  <c r="L558" i="2"/>
  <c r="K561" i="2"/>
  <c r="M508" i="2"/>
  <c r="L511" i="2"/>
  <c r="L458" i="2"/>
  <c r="K461" i="2"/>
  <c r="M407" i="2"/>
  <c r="L410" i="2"/>
  <c r="M356" i="2"/>
  <c r="L359" i="2"/>
  <c r="M306" i="2"/>
  <c r="L309" i="2"/>
  <c r="K259" i="2"/>
  <c r="L256" i="2"/>
  <c r="L205" i="2"/>
  <c r="K208" i="2"/>
  <c r="M157" i="2"/>
  <c r="L160" i="2"/>
  <c r="M107" i="2"/>
  <c r="L110" i="2"/>
  <c r="K66" i="2"/>
  <c r="L57" i="2"/>
  <c r="K60" i="2"/>
  <c r="K7" i="2"/>
  <c r="J10" i="2"/>
  <c r="L325" i="1"/>
  <c r="K328" i="1"/>
  <c r="K293" i="1"/>
  <c r="L290" i="1"/>
  <c r="W277" i="1"/>
  <c r="AX277" i="1" s="1"/>
  <c r="AX274" i="1"/>
  <c r="AI274" i="1"/>
  <c r="AX273" i="1"/>
  <c r="AI273" i="1"/>
  <c r="AX272" i="1"/>
  <c r="AI272" i="1"/>
  <c r="AX271" i="1"/>
  <c r="AI271" i="1"/>
  <c r="AI270" i="1"/>
  <c r="AX269" i="1"/>
  <c r="AI269" i="1"/>
  <c r="AX268" i="1"/>
  <c r="AI268" i="1"/>
  <c r="AX267" i="1"/>
  <c r="AI267" i="1"/>
  <c r="AX266" i="1"/>
  <c r="AI266" i="1"/>
  <c r="AX265" i="1"/>
  <c r="AI265" i="1"/>
  <c r="AX264" i="1"/>
  <c r="AI264" i="1"/>
  <c r="AX263" i="1"/>
  <c r="AI263" i="1"/>
  <c r="AX262" i="1"/>
  <c r="AI262" i="1"/>
  <c r="AI261" i="1"/>
  <c r="AX260" i="1"/>
  <c r="AI260" i="1"/>
  <c r="AX259" i="1"/>
  <c r="AI259" i="1"/>
  <c r="D255" i="1"/>
  <c r="E255" i="1" s="1"/>
  <c r="AL254" i="1"/>
  <c r="W242" i="1"/>
  <c r="AX242" i="1" s="1"/>
  <c r="AW240" i="1"/>
  <c r="AU240" i="1"/>
  <c r="AT240" i="1"/>
  <c r="AS240" i="1"/>
  <c r="AR240" i="1"/>
  <c r="AQ240" i="1"/>
  <c r="AP240" i="1"/>
  <c r="AO240" i="1"/>
  <c r="AX239" i="1"/>
  <c r="AI239" i="1"/>
  <c r="AX238" i="1"/>
  <c r="AI238" i="1"/>
  <c r="AX237" i="1"/>
  <c r="AI237" i="1"/>
  <c r="AX236" i="1"/>
  <c r="AI236" i="1"/>
  <c r="AV235" i="1"/>
  <c r="AI235" i="1"/>
  <c r="AX234" i="1"/>
  <c r="AI234" i="1"/>
  <c r="AV233" i="1"/>
  <c r="AX233" i="1" s="1"/>
  <c r="AI233" i="1"/>
  <c r="AX232" i="1"/>
  <c r="AI232" i="1"/>
  <c r="AX231" i="1"/>
  <c r="AI231" i="1"/>
  <c r="AX230" i="1"/>
  <c r="AI230" i="1"/>
  <c r="AX229" i="1"/>
  <c r="AI229" i="1"/>
  <c r="AX228" i="1"/>
  <c r="AI228" i="1"/>
  <c r="AX227" i="1"/>
  <c r="AI227" i="1"/>
  <c r="AX226" i="1"/>
  <c r="AI226" i="1"/>
  <c r="AX225" i="1"/>
  <c r="AI225" i="1"/>
  <c r="AX224" i="1"/>
  <c r="AI224" i="1"/>
  <c r="D220" i="1"/>
  <c r="E220" i="1" s="1"/>
  <c r="AL219" i="1"/>
  <c r="W208" i="1"/>
  <c r="AX208" i="1" s="1"/>
  <c r="AW206" i="1"/>
  <c r="AU206" i="1"/>
  <c r="AS206" i="1"/>
  <c r="AR206" i="1"/>
  <c r="AQ206" i="1"/>
  <c r="AP206" i="1"/>
  <c r="AO206" i="1"/>
  <c r="AX205" i="1"/>
  <c r="AI205" i="1"/>
  <c r="AX204" i="1"/>
  <c r="AI204" i="1"/>
  <c r="AV203" i="1"/>
  <c r="AV206" i="1" s="1"/>
  <c r="AX202" i="1"/>
  <c r="AI202" i="1"/>
  <c r="AX201" i="1"/>
  <c r="AI201" i="1"/>
  <c r="AX200" i="1"/>
  <c r="AI200" i="1"/>
  <c r="AX199" i="1"/>
  <c r="AI199" i="1"/>
  <c r="AX198" i="1"/>
  <c r="AI198" i="1"/>
  <c r="AX197" i="1"/>
  <c r="AI197" i="1"/>
  <c r="AX196" i="1"/>
  <c r="AX195" i="1"/>
  <c r="AI195" i="1"/>
  <c r="AX194" i="1"/>
  <c r="AI194" i="1"/>
  <c r="AX193" i="1"/>
  <c r="AI193" i="1"/>
  <c r="AX192" i="1"/>
  <c r="AX191" i="1"/>
  <c r="AI191" i="1"/>
  <c r="AX190" i="1"/>
  <c r="AI190" i="1"/>
  <c r="D186" i="1"/>
  <c r="D189" i="1" s="1"/>
  <c r="AL185" i="1"/>
  <c r="W173" i="1"/>
  <c r="AX173" i="1" s="1"/>
  <c r="AY171" i="1"/>
  <c r="AW171" i="1"/>
  <c r="AU171" i="1"/>
  <c r="AS171" i="1"/>
  <c r="AR171" i="1"/>
  <c r="AQ171" i="1"/>
  <c r="AP171" i="1"/>
  <c r="AO171" i="1"/>
  <c r="AI170" i="1"/>
  <c r="AJ170" i="1" s="1"/>
  <c r="AT170" i="1" s="1"/>
  <c r="AX170" i="1" s="1"/>
  <c r="AI169" i="1"/>
  <c r="AJ169" i="1" s="1"/>
  <c r="AT169" i="1" s="1"/>
  <c r="AX169" i="1" s="1"/>
  <c r="AI168" i="1"/>
  <c r="AJ168" i="1" s="1"/>
  <c r="AT168" i="1" s="1"/>
  <c r="AX168" i="1" s="1"/>
  <c r="AI167" i="1"/>
  <c r="AJ167" i="1" s="1"/>
  <c r="AT167" i="1" s="1"/>
  <c r="AX167" i="1" s="1"/>
  <c r="AI166" i="1"/>
  <c r="AJ166" i="1" s="1"/>
  <c r="AT166" i="1" s="1"/>
  <c r="AX166" i="1" s="1"/>
  <c r="AI165" i="1"/>
  <c r="AJ165" i="1" s="1"/>
  <c r="AT165" i="1" s="1"/>
  <c r="AX165" i="1" s="1"/>
  <c r="AV163" i="1"/>
  <c r="AI163" i="1"/>
  <c r="AJ163" i="1" s="1"/>
  <c r="AT163" i="1" s="1"/>
  <c r="AX162" i="1"/>
  <c r="AI162" i="1"/>
  <c r="AJ162" i="1" s="1"/>
  <c r="AT162" i="1" s="1"/>
  <c r="AX161" i="1"/>
  <c r="AI161" i="1"/>
  <c r="AJ161" i="1" s="1"/>
  <c r="AT161" i="1" s="1"/>
  <c r="AX160" i="1"/>
  <c r="AI160" i="1"/>
  <c r="AJ160" i="1" s="1"/>
  <c r="AT160" i="1" s="1"/>
  <c r="AI159" i="1"/>
  <c r="AJ159" i="1" s="1"/>
  <c r="AT159" i="1" s="1"/>
  <c r="AX159" i="1" s="1"/>
  <c r="AI158" i="1"/>
  <c r="AJ158" i="1" s="1"/>
  <c r="AT158" i="1" s="1"/>
  <c r="AX158" i="1" s="1"/>
  <c r="AX157" i="1"/>
  <c r="AI157" i="1"/>
  <c r="AJ157" i="1" s="1"/>
  <c r="AT157" i="1" s="1"/>
  <c r="AI156" i="1"/>
  <c r="AJ156" i="1" s="1"/>
  <c r="AT156" i="1" s="1"/>
  <c r="AX156" i="1" s="1"/>
  <c r="AI155" i="1"/>
  <c r="AJ155" i="1" s="1"/>
  <c r="AT155" i="1" s="1"/>
  <c r="D151" i="1"/>
  <c r="E151" i="1" s="1"/>
  <c r="AL150" i="1"/>
  <c r="W138" i="1"/>
  <c r="AX138" i="1" s="1"/>
  <c r="AW136" i="1"/>
  <c r="AU136" i="1"/>
  <c r="AR136" i="1"/>
  <c r="AQ136" i="1"/>
  <c r="AP136" i="1"/>
  <c r="AO136" i="1"/>
  <c r="AV135" i="1"/>
  <c r="U134" i="1"/>
  <c r="T134" i="1"/>
  <c r="S134" i="1"/>
  <c r="R134" i="1"/>
  <c r="Q134" i="1"/>
  <c r="P134" i="1"/>
  <c r="N134" i="1"/>
  <c r="M134" i="1"/>
  <c r="AX133" i="1"/>
  <c r="AI133" i="1"/>
  <c r="AV132" i="1"/>
  <c r="AI132" i="1"/>
  <c r="AS132" i="1" s="1"/>
  <c r="AX131" i="1"/>
  <c r="AI131" i="1"/>
  <c r="AV130" i="1"/>
  <c r="AI130" i="1"/>
  <c r="AS130" i="1" s="1"/>
  <c r="AX130" i="1" s="1"/>
  <c r="AX129" i="1"/>
  <c r="AI129" i="1"/>
  <c r="AX128" i="1"/>
  <c r="AI128" i="1"/>
  <c r="AX127" i="1"/>
  <c r="AI127" i="1"/>
  <c r="AI126" i="1"/>
  <c r="AS126" i="1" s="1"/>
  <c r="AX126" i="1" s="1"/>
  <c r="AX125" i="1"/>
  <c r="AI125" i="1"/>
  <c r="AI124" i="1"/>
  <c r="AS124" i="1" s="1"/>
  <c r="AX123" i="1"/>
  <c r="AX122" i="1"/>
  <c r="AX121" i="1"/>
  <c r="AX120" i="1"/>
  <c r="D116" i="1"/>
  <c r="E116" i="1" s="1"/>
  <c r="AL115" i="1"/>
  <c r="W103" i="1"/>
  <c r="AX103" i="1" s="1"/>
  <c r="AW101" i="1"/>
  <c r="AV101" i="1"/>
  <c r="AU101" i="1"/>
  <c r="AR101" i="1"/>
  <c r="AQ101" i="1"/>
  <c r="AP101" i="1"/>
  <c r="AO101" i="1"/>
  <c r="AX100" i="1"/>
  <c r="AI99" i="1"/>
  <c r="AS99" i="1" s="1"/>
  <c r="AX99" i="1" s="1"/>
  <c r="AI98" i="1"/>
  <c r="AS98" i="1" s="1"/>
  <c r="AX98" i="1" s="1"/>
  <c r="AI97" i="1"/>
  <c r="AS97" i="1" s="1"/>
  <c r="AX97" i="1" s="1"/>
  <c r="AX96" i="1"/>
  <c r="AX95" i="1"/>
  <c r="AX94" i="1"/>
  <c r="AI93" i="1"/>
  <c r="AS93" i="1" s="1"/>
  <c r="AX93" i="1" s="1"/>
  <c r="AI92" i="1"/>
  <c r="AS92" i="1" s="1"/>
  <c r="AX92" i="1" s="1"/>
  <c r="AI91" i="1"/>
  <c r="AS91" i="1" s="1"/>
  <c r="AX91" i="1" s="1"/>
  <c r="AX90" i="1"/>
  <c r="AI89" i="1"/>
  <c r="AS89" i="1" s="1"/>
  <c r="AX89" i="1" s="1"/>
  <c r="AI88" i="1"/>
  <c r="AS88" i="1" s="1"/>
  <c r="AX88" i="1" s="1"/>
  <c r="AI87" i="1"/>
  <c r="AS87" i="1" s="1"/>
  <c r="AX86" i="1"/>
  <c r="AI85" i="1"/>
  <c r="D81" i="1"/>
  <c r="D84" i="1" s="1"/>
  <c r="AL80" i="1"/>
  <c r="W67" i="1"/>
  <c r="AX67" i="1" s="1"/>
  <c r="AW65" i="1"/>
  <c r="AV65" i="1"/>
  <c r="AU65" i="1"/>
  <c r="AS65" i="1"/>
  <c r="AR65" i="1"/>
  <c r="AQ65" i="1"/>
  <c r="AP65" i="1"/>
  <c r="AO65" i="1"/>
  <c r="AI64" i="1"/>
  <c r="AI63" i="1"/>
  <c r="AI62" i="1"/>
  <c r="AX61" i="1"/>
  <c r="AI61" i="1"/>
  <c r="AI60" i="1"/>
  <c r="AI59" i="1"/>
  <c r="AI58" i="1"/>
  <c r="AI57" i="1"/>
  <c r="AI56" i="1"/>
  <c r="AI55" i="1"/>
  <c r="AI54" i="1"/>
  <c r="AI53" i="1"/>
  <c r="AX52" i="1"/>
  <c r="AI52" i="1"/>
  <c r="AI51" i="1"/>
  <c r="AI50" i="1"/>
  <c r="AI49" i="1"/>
  <c r="D45" i="1"/>
  <c r="D48" i="1" s="1"/>
  <c r="AL44" i="1"/>
  <c r="W30" i="1"/>
  <c r="AX30" i="1" s="1"/>
  <c r="AW28" i="1"/>
  <c r="AU28" i="1"/>
  <c r="AR28" i="1"/>
  <c r="AQ28" i="1"/>
  <c r="AP28" i="1"/>
  <c r="AO28" i="1"/>
  <c r="AI27" i="1"/>
  <c r="AS27" i="1" s="1"/>
  <c r="AX27" i="1" s="1"/>
  <c r="AV26" i="1"/>
  <c r="L26" i="1"/>
  <c r="K26" i="1"/>
  <c r="J26" i="1"/>
  <c r="I26" i="1"/>
  <c r="G26" i="1"/>
  <c r="F26" i="1"/>
  <c r="E26" i="1"/>
  <c r="AJ26" i="1" s="1"/>
  <c r="AT26" i="1" s="1"/>
  <c r="AI25" i="1"/>
  <c r="AS25" i="1" s="1"/>
  <c r="AX25" i="1" s="1"/>
  <c r="AI24" i="1"/>
  <c r="AS24" i="1" s="1"/>
  <c r="AX24" i="1" s="1"/>
  <c r="AI23" i="1"/>
  <c r="AS23" i="1" s="1"/>
  <c r="AX23" i="1" s="1"/>
  <c r="AI22" i="1"/>
  <c r="AS22" i="1" s="1"/>
  <c r="AX22" i="1" s="1"/>
  <c r="AI21" i="1"/>
  <c r="AS21" i="1" s="1"/>
  <c r="AX21" i="1" s="1"/>
  <c r="AX20" i="1"/>
  <c r="AV19" i="1"/>
  <c r="AI18" i="1"/>
  <c r="AX18" i="1" s="1"/>
  <c r="AI17" i="1"/>
  <c r="AX17" i="1" s="1"/>
  <c r="AX16" i="1"/>
  <c r="AX15" i="1"/>
  <c r="AX14" i="1"/>
  <c r="AI14" i="1"/>
  <c r="AI13" i="1"/>
  <c r="D8" i="1"/>
  <c r="D11" i="1" s="1"/>
  <c r="AL7" i="1"/>
  <c r="AX124" i="1" l="1"/>
  <c r="AX19" i="1"/>
  <c r="AX26" i="1"/>
  <c r="AT136" i="1"/>
  <c r="N579" i="3"/>
  <c r="M582" i="3"/>
  <c r="L325" i="3"/>
  <c r="M322" i="3"/>
  <c r="O374" i="3"/>
  <c r="N377" i="3"/>
  <c r="N426" i="3"/>
  <c r="M429" i="3"/>
  <c r="M480" i="3"/>
  <c r="N477" i="3"/>
  <c r="M531" i="3"/>
  <c r="N528" i="3"/>
  <c r="L273" i="3"/>
  <c r="M270" i="3"/>
  <c r="N218" i="3"/>
  <c r="M221" i="3"/>
  <c r="L168" i="3"/>
  <c r="M165" i="3"/>
  <c r="L115" i="3"/>
  <c r="M112" i="3"/>
  <c r="N61" i="3"/>
  <c r="M64" i="3"/>
  <c r="M10" i="3"/>
  <c r="N7" i="3"/>
  <c r="M558" i="2"/>
  <c r="L561" i="2"/>
  <c r="N508" i="2"/>
  <c r="M511" i="2"/>
  <c r="L461" i="2"/>
  <c r="M458" i="2"/>
  <c r="N407" i="2"/>
  <c r="M410" i="2"/>
  <c r="N356" i="2"/>
  <c r="M359" i="2"/>
  <c r="N306" i="2"/>
  <c r="M309" i="2"/>
  <c r="M256" i="2"/>
  <c r="L259" i="2"/>
  <c r="M205" i="2"/>
  <c r="L208" i="2"/>
  <c r="N157" i="2"/>
  <c r="M160" i="2"/>
  <c r="N107" i="2"/>
  <c r="M110" i="2"/>
  <c r="M57" i="2"/>
  <c r="L60" i="2"/>
  <c r="L7" i="2"/>
  <c r="K10" i="2"/>
  <c r="E45" i="1"/>
  <c r="F45" i="1" s="1"/>
  <c r="F48" i="1" s="1"/>
  <c r="E81" i="1"/>
  <c r="E84" i="1" s="1"/>
  <c r="AT65" i="1"/>
  <c r="AV136" i="1"/>
  <c r="E8" i="1"/>
  <c r="E11" i="1" s="1"/>
  <c r="E86" i="1" s="1"/>
  <c r="AV240" i="1"/>
  <c r="AI240" i="1"/>
  <c r="AI65" i="1"/>
  <c r="E186" i="1"/>
  <c r="AT28" i="1"/>
  <c r="AX163" i="1"/>
  <c r="AV28" i="1"/>
  <c r="AX65" i="1"/>
  <c r="AI134" i="1"/>
  <c r="AJ134" i="1" s="1"/>
  <c r="AT134" i="1" s="1"/>
  <c r="F8" i="1"/>
  <c r="G8" i="1" s="1"/>
  <c r="H8" i="1" s="1"/>
  <c r="AX132" i="1"/>
  <c r="M325" i="1"/>
  <c r="L328" i="1"/>
  <c r="M290" i="1"/>
  <c r="L293" i="1"/>
  <c r="AI275" i="1"/>
  <c r="F255" i="1"/>
  <c r="E258" i="1"/>
  <c r="D258" i="1"/>
  <c r="AX270" i="1"/>
  <c r="E223" i="1"/>
  <c r="F220" i="1"/>
  <c r="D223" i="1"/>
  <c r="AX235" i="1"/>
  <c r="AX240" i="1" s="1"/>
  <c r="F151" i="1"/>
  <c r="E154" i="1"/>
  <c r="AV171" i="1"/>
  <c r="D154" i="1"/>
  <c r="F116" i="1"/>
  <c r="E119" i="1"/>
  <c r="AS136" i="1"/>
  <c r="D119" i="1"/>
  <c r="AS101" i="1"/>
  <c r="AT101" i="1"/>
  <c r="AX87" i="1"/>
  <c r="AX101" i="1" s="1"/>
  <c r="AI15" i="1"/>
  <c r="E19" i="1"/>
  <c r="AS28" i="1"/>
  <c r="AX13" i="1"/>
  <c r="AX134" i="1" l="1"/>
  <c r="BF37" i="1"/>
  <c r="BG37" i="1" s="1"/>
  <c r="AX28" i="1"/>
  <c r="F81" i="1"/>
  <c r="E48" i="1"/>
  <c r="G45" i="1"/>
  <c r="G48" i="1" s="1"/>
  <c r="E90" i="1"/>
  <c r="G11" i="1"/>
  <c r="G95" i="1" s="1"/>
  <c r="E20" i="1"/>
  <c r="O579" i="3"/>
  <c r="N582" i="3"/>
  <c r="N322" i="3"/>
  <c r="M325" i="3"/>
  <c r="N480" i="3"/>
  <c r="O477" i="3"/>
  <c r="O426" i="3"/>
  <c r="N429" i="3"/>
  <c r="N531" i="3"/>
  <c r="O528" i="3"/>
  <c r="O377" i="3"/>
  <c r="P374" i="3"/>
  <c r="M273" i="3"/>
  <c r="N270" i="3"/>
  <c r="O218" i="3"/>
  <c r="N221" i="3"/>
  <c r="M168" i="3"/>
  <c r="N165" i="3"/>
  <c r="M115" i="3"/>
  <c r="N112" i="3"/>
  <c r="O61" i="3"/>
  <c r="N64" i="3"/>
  <c r="N10" i="3"/>
  <c r="O7" i="3"/>
  <c r="M165" i="2"/>
  <c r="M167" i="2"/>
  <c r="M164" i="2"/>
  <c r="M186" i="2"/>
  <c r="M185" i="2"/>
  <c r="M561" i="2"/>
  <c r="N558" i="2"/>
  <c r="O508" i="2"/>
  <c r="N511" i="2"/>
  <c r="M461" i="2"/>
  <c r="N458" i="2"/>
  <c r="O407" i="2"/>
  <c r="N410" i="2"/>
  <c r="O356" i="2"/>
  <c r="N359" i="2"/>
  <c r="O306" i="2"/>
  <c r="N309" i="2"/>
  <c r="N256" i="2"/>
  <c r="M259" i="2"/>
  <c r="M208" i="2"/>
  <c r="N205" i="2"/>
  <c r="N160" i="2"/>
  <c r="O157" i="2"/>
  <c r="N110" i="2"/>
  <c r="O107" i="2"/>
  <c r="N57" i="2"/>
  <c r="M60" i="2"/>
  <c r="M66" i="2"/>
  <c r="L10" i="2"/>
  <c r="M7" i="2"/>
  <c r="E12" i="1"/>
  <c r="E189" i="1"/>
  <c r="F186" i="1"/>
  <c r="F84" i="1"/>
  <c r="G81" i="1"/>
  <c r="F11" i="1"/>
  <c r="F19" i="1" s="1"/>
  <c r="N325" i="1"/>
  <c r="M328" i="1"/>
  <c r="M293" i="1"/>
  <c r="N290" i="1"/>
  <c r="G255" i="1"/>
  <c r="F258" i="1"/>
  <c r="G220" i="1"/>
  <c r="F223" i="1"/>
  <c r="G151" i="1"/>
  <c r="F154" i="1"/>
  <c r="G116" i="1"/>
  <c r="F119" i="1"/>
  <c r="H11" i="1"/>
  <c r="I8" i="1"/>
  <c r="H45" i="1" l="1"/>
  <c r="G196" i="1"/>
  <c r="G90" i="1"/>
  <c r="G203" i="1"/>
  <c r="G86" i="1"/>
  <c r="G16" i="1"/>
  <c r="G94" i="1"/>
  <c r="G19" i="1"/>
  <c r="G192" i="1"/>
  <c r="G12" i="1"/>
  <c r="G96" i="1"/>
  <c r="G20" i="1"/>
  <c r="O582" i="3"/>
  <c r="P579" i="3"/>
  <c r="O322" i="3"/>
  <c r="N325" i="3"/>
  <c r="P528" i="3"/>
  <c r="O531" i="3"/>
  <c r="P426" i="3"/>
  <c r="O429" i="3"/>
  <c r="P377" i="3"/>
  <c r="Q374" i="3"/>
  <c r="P477" i="3"/>
  <c r="O480" i="3"/>
  <c r="O270" i="3"/>
  <c r="N273" i="3"/>
  <c r="O221" i="3"/>
  <c r="P218" i="3"/>
  <c r="O165" i="3"/>
  <c r="N168" i="3"/>
  <c r="O112" i="3"/>
  <c r="N115" i="3"/>
  <c r="P61" i="3"/>
  <c r="O64" i="3"/>
  <c r="P7" i="3"/>
  <c r="O10" i="3"/>
  <c r="N116" i="2"/>
  <c r="N167" i="2"/>
  <c r="N164" i="2"/>
  <c r="N165" i="2"/>
  <c r="N186" i="2"/>
  <c r="N185" i="2"/>
  <c r="O558" i="2"/>
  <c r="N561" i="2"/>
  <c r="P508" i="2"/>
  <c r="O511" i="2"/>
  <c r="O458" i="2"/>
  <c r="N461" i="2"/>
  <c r="O410" i="2"/>
  <c r="P407" i="2"/>
  <c r="O359" i="2"/>
  <c r="P356" i="2"/>
  <c r="O309" i="2"/>
  <c r="P306" i="2"/>
  <c r="O256" i="2"/>
  <c r="N259" i="2"/>
  <c r="N208" i="2"/>
  <c r="O205" i="2"/>
  <c r="P157" i="2"/>
  <c r="O160" i="2"/>
  <c r="O110" i="2"/>
  <c r="P107" i="2"/>
  <c r="O57" i="2"/>
  <c r="N60" i="2"/>
  <c r="M10" i="2"/>
  <c r="N7" i="2"/>
  <c r="F16" i="1"/>
  <c r="F96" i="1"/>
  <c r="F196" i="1"/>
  <c r="F90" i="1"/>
  <c r="F192" i="1"/>
  <c r="F94" i="1"/>
  <c r="F95" i="1"/>
  <c r="H81" i="1"/>
  <c r="G84" i="1"/>
  <c r="F189" i="1"/>
  <c r="G186" i="1"/>
  <c r="H16" i="1"/>
  <c r="H203" i="1"/>
  <c r="F12" i="1"/>
  <c r="F20" i="1"/>
  <c r="O325" i="1"/>
  <c r="N328" i="1"/>
  <c r="O290" i="1"/>
  <c r="N293" i="1"/>
  <c r="H255" i="1"/>
  <c r="G258" i="1"/>
  <c r="H220" i="1"/>
  <c r="G223" i="1"/>
  <c r="H151" i="1"/>
  <c r="G154" i="1"/>
  <c r="G119" i="1"/>
  <c r="H116" i="1"/>
  <c r="I45" i="1"/>
  <c r="H48" i="1"/>
  <c r="J8" i="1"/>
  <c r="I11" i="1"/>
  <c r="P582" i="3" l="1"/>
  <c r="Q579" i="3"/>
  <c r="P322" i="3"/>
  <c r="O325" i="3"/>
  <c r="Q426" i="3"/>
  <c r="P429" i="3"/>
  <c r="Q528" i="3"/>
  <c r="P531" i="3"/>
  <c r="Q377" i="3"/>
  <c r="R374" i="3"/>
  <c r="Q477" i="3"/>
  <c r="P480" i="3"/>
  <c r="P270" i="3"/>
  <c r="O273" i="3"/>
  <c r="P221" i="3"/>
  <c r="Q218" i="3"/>
  <c r="O168" i="3"/>
  <c r="P165" i="3"/>
  <c r="O115" i="3"/>
  <c r="P112" i="3"/>
  <c r="Q61" i="3"/>
  <c r="P64" i="3"/>
  <c r="Q7" i="3"/>
  <c r="P10" i="3"/>
  <c r="O167" i="2"/>
  <c r="O164" i="2"/>
  <c r="O186" i="2"/>
  <c r="O185" i="2"/>
  <c r="O165" i="2"/>
  <c r="O116" i="2"/>
  <c r="P558" i="2"/>
  <c r="O561" i="2"/>
  <c r="Q508" i="2"/>
  <c r="P511" i="2"/>
  <c r="P458" i="2"/>
  <c r="O461" i="2"/>
  <c r="P410" i="2"/>
  <c r="Q407" i="2"/>
  <c r="P359" i="2"/>
  <c r="Q356" i="2"/>
  <c r="P309" i="2"/>
  <c r="Q306" i="2"/>
  <c r="P256" i="2"/>
  <c r="O259" i="2"/>
  <c r="P205" i="2"/>
  <c r="O208" i="2"/>
  <c r="Q157" i="2"/>
  <c r="P160" i="2"/>
  <c r="P110" i="2"/>
  <c r="Q107" i="2"/>
  <c r="P57" i="2"/>
  <c r="O60" i="2"/>
  <c r="N10" i="2"/>
  <c r="O7" i="2"/>
  <c r="H84" i="1"/>
  <c r="I81" i="1"/>
  <c r="I196" i="1"/>
  <c r="I95" i="1"/>
  <c r="I192" i="1"/>
  <c r="I96" i="1"/>
  <c r="I94" i="1"/>
  <c r="I86" i="1"/>
  <c r="I203" i="1"/>
  <c r="H186" i="1"/>
  <c r="G189" i="1"/>
  <c r="O328" i="1"/>
  <c r="P325" i="1"/>
  <c r="P290" i="1"/>
  <c r="O293" i="1"/>
  <c r="I255" i="1"/>
  <c r="H258" i="1"/>
  <c r="I220" i="1"/>
  <c r="H223" i="1"/>
  <c r="H154" i="1"/>
  <c r="I151" i="1"/>
  <c r="H119" i="1"/>
  <c r="I116" i="1"/>
  <c r="J45" i="1"/>
  <c r="I48" i="1"/>
  <c r="I20" i="1"/>
  <c r="I16" i="1"/>
  <c r="I12" i="1"/>
  <c r="I19" i="1"/>
  <c r="J11" i="1"/>
  <c r="K8" i="1"/>
  <c r="Q582" i="3" l="1"/>
  <c r="R579" i="3"/>
  <c r="Q322" i="3"/>
  <c r="P325" i="3"/>
  <c r="S374" i="3"/>
  <c r="R377" i="3"/>
  <c r="R528" i="3"/>
  <c r="Q531" i="3"/>
  <c r="R477" i="3"/>
  <c r="Q480" i="3"/>
  <c r="Q429" i="3"/>
  <c r="R426" i="3"/>
  <c r="P273" i="3"/>
  <c r="Q270" i="3"/>
  <c r="Q221" i="3"/>
  <c r="R218" i="3"/>
  <c r="Q165" i="3"/>
  <c r="P168" i="3"/>
  <c r="Q112" i="3"/>
  <c r="P115" i="3"/>
  <c r="R61" i="3"/>
  <c r="Q64" i="3"/>
  <c r="R7" i="3"/>
  <c r="Q10" i="3"/>
  <c r="P186" i="2"/>
  <c r="P185" i="2"/>
  <c r="P116" i="2"/>
  <c r="AI116" i="2" s="1"/>
  <c r="P167" i="2"/>
  <c r="P164" i="2"/>
  <c r="P165" i="2"/>
  <c r="Q558" i="2"/>
  <c r="P561" i="2"/>
  <c r="Q511" i="2"/>
  <c r="R508" i="2"/>
  <c r="P461" i="2"/>
  <c r="Q458" i="2"/>
  <c r="Q410" i="2"/>
  <c r="R407" i="2"/>
  <c r="R356" i="2"/>
  <c r="Q359" i="2"/>
  <c r="R306" i="2"/>
  <c r="Q309" i="2"/>
  <c r="Q256" i="2"/>
  <c r="P259" i="2"/>
  <c r="Q205" i="2"/>
  <c r="P208" i="2"/>
  <c r="R157" i="2"/>
  <c r="Q160" i="2"/>
  <c r="R107" i="2"/>
  <c r="Q110" i="2"/>
  <c r="Q57" i="2"/>
  <c r="P60" i="2"/>
  <c r="P7" i="2"/>
  <c r="O10" i="2"/>
  <c r="I186" i="1"/>
  <c r="H189" i="1"/>
  <c r="J81" i="1"/>
  <c r="I84" i="1"/>
  <c r="J90" i="1"/>
  <c r="J196" i="1"/>
  <c r="J96" i="1"/>
  <c r="J94" i="1"/>
  <c r="J95" i="1"/>
  <c r="J203" i="1"/>
  <c r="Q325" i="1"/>
  <c r="P328" i="1"/>
  <c r="Q290" i="1"/>
  <c r="P293" i="1"/>
  <c r="J255" i="1"/>
  <c r="I258" i="1"/>
  <c r="I223" i="1"/>
  <c r="J220" i="1"/>
  <c r="I154" i="1"/>
  <c r="J151" i="1"/>
  <c r="I119" i="1"/>
  <c r="J116" i="1"/>
  <c r="J48" i="1"/>
  <c r="K45" i="1"/>
  <c r="K11" i="1"/>
  <c r="L8" i="1"/>
  <c r="J16" i="1"/>
  <c r="J12" i="1"/>
  <c r="J19" i="1"/>
  <c r="J20" i="1"/>
  <c r="AI143" i="2" l="1"/>
  <c r="AJ116" i="2"/>
  <c r="AT116" i="2" s="1"/>
  <c r="S579" i="3"/>
  <c r="R582" i="3"/>
  <c r="Q325" i="3"/>
  <c r="R322" i="3"/>
  <c r="S528" i="3"/>
  <c r="R531" i="3"/>
  <c r="S477" i="3"/>
  <c r="R480" i="3"/>
  <c r="T374" i="3"/>
  <c r="S377" i="3"/>
  <c r="R429" i="3"/>
  <c r="S426" i="3"/>
  <c r="R270" i="3"/>
  <c r="Q273" i="3"/>
  <c r="S218" i="3"/>
  <c r="R221" i="3"/>
  <c r="R165" i="3"/>
  <c r="Q168" i="3"/>
  <c r="R112" i="3"/>
  <c r="Q115" i="3"/>
  <c r="R64" i="3"/>
  <c r="S61" i="3"/>
  <c r="S7" i="3"/>
  <c r="R10" i="3"/>
  <c r="Q186" i="2"/>
  <c r="Q185" i="2"/>
  <c r="Q165" i="2"/>
  <c r="Q164" i="2"/>
  <c r="Q167" i="2"/>
  <c r="R558" i="2"/>
  <c r="Q561" i="2"/>
  <c r="R511" i="2"/>
  <c r="S508" i="2"/>
  <c r="Q461" i="2"/>
  <c r="R458" i="2"/>
  <c r="S407" i="2"/>
  <c r="R410" i="2"/>
  <c r="S356" i="2"/>
  <c r="R359" i="2"/>
  <c r="S306" i="2"/>
  <c r="R309" i="2"/>
  <c r="Q259" i="2"/>
  <c r="R256" i="2"/>
  <c r="R205" i="2"/>
  <c r="Q208" i="2"/>
  <c r="R160" i="2"/>
  <c r="S157" i="2"/>
  <c r="S107" i="2"/>
  <c r="R110" i="2"/>
  <c r="Q60" i="2"/>
  <c r="Q66" i="2"/>
  <c r="R57" i="2"/>
  <c r="Q7" i="2"/>
  <c r="P10" i="2"/>
  <c r="J84" i="1"/>
  <c r="K81" i="1"/>
  <c r="J186" i="1"/>
  <c r="I189" i="1"/>
  <c r="K196" i="1"/>
  <c r="K96" i="1"/>
  <c r="K192" i="1"/>
  <c r="K94" i="1"/>
  <c r="K95" i="1"/>
  <c r="K86" i="1"/>
  <c r="K90" i="1"/>
  <c r="R325" i="1"/>
  <c r="Q328" i="1"/>
  <c r="R290" i="1"/>
  <c r="Q293" i="1"/>
  <c r="J258" i="1"/>
  <c r="K255" i="1"/>
  <c r="J223" i="1"/>
  <c r="K220" i="1"/>
  <c r="J154" i="1"/>
  <c r="K151" i="1"/>
  <c r="K116" i="1"/>
  <c r="J119" i="1"/>
  <c r="K48" i="1"/>
  <c r="L45" i="1"/>
  <c r="M8" i="1"/>
  <c r="L11" i="1"/>
  <c r="K20" i="1"/>
  <c r="K16" i="1"/>
  <c r="K12" i="1"/>
  <c r="K19" i="1"/>
  <c r="AX116" i="2" l="1"/>
  <c r="AX143" i="2" s="1"/>
  <c r="AT143" i="2"/>
  <c r="T579" i="3"/>
  <c r="S582" i="3"/>
  <c r="S322" i="3"/>
  <c r="R325" i="3"/>
  <c r="U374" i="3"/>
  <c r="T377" i="3"/>
  <c r="S429" i="3"/>
  <c r="T426" i="3"/>
  <c r="T477" i="3"/>
  <c r="S480" i="3"/>
  <c r="T528" i="3"/>
  <c r="S531" i="3"/>
  <c r="S270" i="3"/>
  <c r="R273" i="3"/>
  <c r="T218" i="3"/>
  <c r="S221" i="3"/>
  <c r="S165" i="3"/>
  <c r="R168" i="3"/>
  <c r="S112" i="3"/>
  <c r="R115" i="3"/>
  <c r="S64" i="3"/>
  <c r="T61" i="3"/>
  <c r="T7" i="3"/>
  <c r="S10" i="3"/>
  <c r="R185" i="2"/>
  <c r="R186" i="2"/>
  <c r="R165" i="2"/>
  <c r="R167" i="2"/>
  <c r="R164" i="2"/>
  <c r="R561" i="2"/>
  <c r="S558" i="2"/>
  <c r="T508" i="2"/>
  <c r="S511" i="2"/>
  <c r="S458" i="2"/>
  <c r="R461" i="2"/>
  <c r="T407" i="2"/>
  <c r="S410" i="2"/>
  <c r="T356" i="2"/>
  <c r="S359" i="2"/>
  <c r="S309" i="2"/>
  <c r="T306" i="2"/>
  <c r="R259" i="2"/>
  <c r="S256" i="2"/>
  <c r="S205" i="2"/>
  <c r="R208" i="2"/>
  <c r="S160" i="2"/>
  <c r="T157" i="2"/>
  <c r="T107" i="2"/>
  <c r="S110" i="2"/>
  <c r="R60" i="2"/>
  <c r="R66" i="2"/>
  <c r="AI66" i="2" s="1"/>
  <c r="S57" i="2"/>
  <c r="R7" i="2"/>
  <c r="Q10" i="2"/>
  <c r="K186" i="1"/>
  <c r="J189" i="1"/>
  <c r="L81" i="1"/>
  <c r="K84" i="1"/>
  <c r="L96" i="1"/>
  <c r="L86" i="1"/>
  <c r="L192" i="1"/>
  <c r="L94" i="1"/>
  <c r="AI94" i="1" s="1"/>
  <c r="L95" i="1"/>
  <c r="L90" i="1"/>
  <c r="L203" i="1"/>
  <c r="L196" i="1"/>
  <c r="AI196" i="1"/>
  <c r="R328" i="1"/>
  <c r="S325" i="1"/>
  <c r="R293" i="1"/>
  <c r="S290" i="1"/>
  <c r="K258" i="1"/>
  <c r="L255" i="1"/>
  <c r="L220" i="1"/>
  <c r="K223" i="1"/>
  <c r="L151" i="1"/>
  <c r="K154" i="1"/>
  <c r="L116" i="1"/>
  <c r="K119" i="1"/>
  <c r="L48" i="1"/>
  <c r="M45" i="1"/>
  <c r="L16" i="1"/>
  <c r="L12" i="1"/>
  <c r="L19" i="1"/>
  <c r="L20" i="1"/>
  <c r="AI20" i="1" s="1"/>
  <c r="N8" i="1"/>
  <c r="M11" i="1"/>
  <c r="AI16" i="1"/>
  <c r="AI93" i="2" l="1"/>
  <c r="AJ66" i="2"/>
  <c r="AT66" i="2" s="1"/>
  <c r="U579" i="3"/>
  <c r="T582" i="3"/>
  <c r="T322" i="3"/>
  <c r="S325" i="3"/>
  <c r="U426" i="3"/>
  <c r="T429" i="3"/>
  <c r="T480" i="3"/>
  <c r="U477" i="3"/>
  <c r="T531" i="3"/>
  <c r="U528" i="3"/>
  <c r="V374" i="3"/>
  <c r="U377" i="3"/>
  <c r="T270" i="3"/>
  <c r="S273" i="3"/>
  <c r="U218" i="3"/>
  <c r="T221" i="3"/>
  <c r="S168" i="3"/>
  <c r="T165" i="3"/>
  <c r="S115" i="3"/>
  <c r="T112" i="3"/>
  <c r="T64" i="3"/>
  <c r="U61" i="3"/>
  <c r="T10" i="3"/>
  <c r="U7" i="3"/>
  <c r="T558" i="2"/>
  <c r="S561" i="2"/>
  <c r="U508" i="2"/>
  <c r="T511" i="2"/>
  <c r="S461" i="2"/>
  <c r="T458" i="2"/>
  <c r="U407" i="2"/>
  <c r="T410" i="2"/>
  <c r="U356" i="2"/>
  <c r="T359" i="2"/>
  <c r="U306" i="2"/>
  <c r="T309" i="2"/>
  <c r="S259" i="2"/>
  <c r="T256" i="2"/>
  <c r="T205" i="2"/>
  <c r="S208" i="2"/>
  <c r="U157" i="2"/>
  <c r="T160" i="2"/>
  <c r="U107" i="2"/>
  <c r="T110" i="2"/>
  <c r="T57" i="2"/>
  <c r="S60" i="2"/>
  <c r="S7" i="2"/>
  <c r="R10" i="2"/>
  <c r="M19" i="1"/>
  <c r="M100" i="1"/>
  <c r="M95" i="1"/>
  <c r="M164" i="1"/>
  <c r="M86" i="1"/>
  <c r="M90" i="1"/>
  <c r="M203" i="1"/>
  <c r="M96" i="1"/>
  <c r="L84" i="1"/>
  <c r="M81" i="1"/>
  <c r="L186" i="1"/>
  <c r="K189" i="1"/>
  <c r="T325" i="1"/>
  <c r="S328" i="1"/>
  <c r="T290" i="1"/>
  <c r="S293" i="1"/>
  <c r="M255" i="1"/>
  <c r="L258" i="1"/>
  <c r="M220" i="1"/>
  <c r="L223" i="1"/>
  <c r="M151" i="1"/>
  <c r="L154" i="1"/>
  <c r="M116" i="1"/>
  <c r="L119" i="1"/>
  <c r="N45" i="1"/>
  <c r="M48" i="1"/>
  <c r="O8" i="1"/>
  <c r="N11" i="1"/>
  <c r="AX66" i="2" l="1"/>
  <c r="AX93" i="2" s="1"/>
  <c r="AT93" i="2"/>
  <c r="V579" i="3"/>
  <c r="U582" i="3"/>
  <c r="U322" i="3"/>
  <c r="T325" i="3"/>
  <c r="U531" i="3"/>
  <c r="V528" i="3"/>
  <c r="U480" i="3"/>
  <c r="V477" i="3"/>
  <c r="W374" i="3"/>
  <c r="V377" i="3"/>
  <c r="V426" i="3"/>
  <c r="U429" i="3"/>
  <c r="T273" i="3"/>
  <c r="U270" i="3"/>
  <c r="V218" i="3"/>
  <c r="U221" i="3"/>
  <c r="T168" i="3"/>
  <c r="U165" i="3"/>
  <c r="T115" i="3"/>
  <c r="U112" i="3"/>
  <c r="U64" i="3"/>
  <c r="V61" i="3"/>
  <c r="U10" i="3"/>
  <c r="V7" i="3"/>
  <c r="T185" i="2"/>
  <c r="T186" i="2"/>
  <c r="T165" i="2"/>
  <c r="T167" i="2"/>
  <c r="T164" i="2"/>
  <c r="U558" i="2"/>
  <c r="T561" i="2"/>
  <c r="V508" i="2"/>
  <c r="U511" i="2"/>
  <c r="T461" i="2"/>
  <c r="U458" i="2"/>
  <c r="V407" i="2"/>
  <c r="U410" i="2"/>
  <c r="V356" i="2"/>
  <c r="U359" i="2"/>
  <c r="V306" i="2"/>
  <c r="U309" i="2"/>
  <c r="U256" i="2"/>
  <c r="T259" i="2"/>
  <c r="U205" i="2"/>
  <c r="T208" i="2"/>
  <c r="V157" i="2"/>
  <c r="U160" i="2"/>
  <c r="V107" i="2"/>
  <c r="U110" i="2"/>
  <c r="U57" i="2"/>
  <c r="T60" i="2"/>
  <c r="T7" i="2"/>
  <c r="S10" i="2"/>
  <c r="M186" i="1"/>
  <c r="L189" i="1"/>
  <c r="N81" i="1"/>
  <c r="M84" i="1"/>
  <c r="N19" i="1"/>
  <c r="N192" i="1"/>
  <c r="N95" i="1"/>
  <c r="N164" i="1"/>
  <c r="N86" i="1"/>
  <c r="N203" i="1"/>
  <c r="N96" i="1"/>
  <c r="N100" i="1"/>
  <c r="U325" i="1"/>
  <c r="T328" i="1"/>
  <c r="U290" i="1"/>
  <c r="T293" i="1"/>
  <c r="N255" i="1"/>
  <c r="M258" i="1"/>
  <c r="M223" i="1"/>
  <c r="N220" i="1"/>
  <c r="N151" i="1"/>
  <c r="M154" i="1"/>
  <c r="N116" i="1"/>
  <c r="M119" i="1"/>
  <c r="O45" i="1"/>
  <c r="N48" i="1"/>
  <c r="P8" i="1"/>
  <c r="O11" i="1"/>
  <c r="W579" i="3" l="1"/>
  <c r="V582" i="3"/>
  <c r="V322" i="3"/>
  <c r="U325" i="3"/>
  <c r="W377" i="3"/>
  <c r="X374" i="3"/>
  <c r="V480" i="3"/>
  <c r="W477" i="3"/>
  <c r="W528" i="3"/>
  <c r="V531" i="3"/>
  <c r="W426" i="3"/>
  <c r="V429" i="3"/>
  <c r="U273" i="3"/>
  <c r="V270" i="3"/>
  <c r="W218" i="3"/>
  <c r="V221" i="3"/>
  <c r="U168" i="3"/>
  <c r="V165" i="3"/>
  <c r="V112" i="3"/>
  <c r="U115" i="3"/>
  <c r="W61" i="3"/>
  <c r="V64" i="3"/>
  <c r="W7" i="3"/>
  <c r="V10" i="3"/>
  <c r="U165" i="2"/>
  <c r="U167" i="2"/>
  <c r="U164" i="2"/>
  <c r="U185" i="2"/>
  <c r="U186" i="2"/>
  <c r="U166" i="2"/>
  <c r="V558" i="2"/>
  <c r="U561" i="2"/>
  <c r="W508" i="2"/>
  <c r="V511" i="2"/>
  <c r="V458" i="2"/>
  <c r="U461" i="2"/>
  <c r="W407" i="2"/>
  <c r="V410" i="2"/>
  <c r="W356" i="2"/>
  <c r="V359" i="2"/>
  <c r="W306" i="2"/>
  <c r="V309" i="2"/>
  <c r="V256" i="2"/>
  <c r="U259" i="2"/>
  <c r="U208" i="2"/>
  <c r="V205" i="2"/>
  <c r="W157" i="2"/>
  <c r="V160" i="2"/>
  <c r="V110" i="2"/>
  <c r="W107" i="2"/>
  <c r="V57" i="2"/>
  <c r="U60" i="2"/>
  <c r="T10" i="2"/>
  <c r="U7" i="2"/>
  <c r="O81" i="1"/>
  <c r="N84" i="1"/>
  <c r="O19" i="1"/>
  <c r="O164" i="1"/>
  <c r="O192" i="1"/>
  <c r="N186" i="1"/>
  <c r="M189" i="1"/>
  <c r="V325" i="1"/>
  <c r="U328" i="1"/>
  <c r="V290" i="1"/>
  <c r="U293" i="1"/>
  <c r="O255" i="1"/>
  <c r="N258" i="1"/>
  <c r="O220" i="1"/>
  <c r="N223" i="1"/>
  <c r="O151" i="1"/>
  <c r="N154" i="1"/>
  <c r="O116" i="1"/>
  <c r="N119" i="1"/>
  <c r="P45" i="1"/>
  <c r="O48" i="1"/>
  <c r="P11" i="1"/>
  <c r="Q8" i="1"/>
  <c r="W582" i="3" l="1"/>
  <c r="X579" i="3"/>
  <c r="W322" i="3"/>
  <c r="V325" i="3"/>
  <c r="X528" i="3"/>
  <c r="W531" i="3"/>
  <c r="X477" i="3"/>
  <c r="W480" i="3"/>
  <c r="X377" i="3"/>
  <c r="Y374" i="3"/>
  <c r="X426" i="3"/>
  <c r="W429" i="3"/>
  <c r="W270" i="3"/>
  <c r="V273" i="3"/>
  <c r="W221" i="3"/>
  <c r="X218" i="3"/>
  <c r="V168" i="3"/>
  <c r="W165" i="3"/>
  <c r="W112" i="3"/>
  <c r="V115" i="3"/>
  <c r="X61" i="3"/>
  <c r="W64" i="3"/>
  <c r="X7" i="3"/>
  <c r="W10" i="3"/>
  <c r="V165" i="2"/>
  <c r="V167" i="2"/>
  <c r="V164" i="2"/>
  <c r="V186" i="2"/>
  <c r="V166" i="2"/>
  <c r="V185" i="2"/>
  <c r="W558" i="2"/>
  <c r="V561" i="2"/>
  <c r="X508" i="2"/>
  <c r="W511" i="2"/>
  <c r="W458" i="2"/>
  <c r="V461" i="2"/>
  <c r="W410" i="2"/>
  <c r="X407" i="2"/>
  <c r="W359" i="2"/>
  <c r="X356" i="2"/>
  <c r="W309" i="2"/>
  <c r="X306" i="2"/>
  <c r="W256" i="2"/>
  <c r="V259" i="2"/>
  <c r="V208" i="2"/>
  <c r="W205" i="2"/>
  <c r="X157" i="2"/>
  <c r="W160" i="2"/>
  <c r="W110" i="2"/>
  <c r="X107" i="2"/>
  <c r="W57" i="2"/>
  <c r="V60" i="2"/>
  <c r="U10" i="2"/>
  <c r="V7" i="2"/>
  <c r="P19" i="1"/>
  <c r="P86" i="1"/>
  <c r="P203" i="1"/>
  <c r="P90" i="1"/>
  <c r="P192" i="1"/>
  <c r="P100" i="1"/>
  <c r="P96" i="1"/>
  <c r="P164" i="1"/>
  <c r="P95" i="1"/>
  <c r="O186" i="1"/>
  <c r="N189" i="1"/>
  <c r="O84" i="1"/>
  <c r="P81" i="1"/>
  <c r="W325" i="1"/>
  <c r="V328" i="1"/>
  <c r="W290" i="1"/>
  <c r="V293" i="1"/>
  <c r="P255" i="1"/>
  <c r="O258" i="1"/>
  <c r="P220" i="1"/>
  <c r="O223" i="1"/>
  <c r="P151" i="1"/>
  <c r="O154" i="1"/>
  <c r="O119" i="1"/>
  <c r="P116" i="1"/>
  <c r="Q45" i="1"/>
  <c r="P48" i="1"/>
  <c r="R8" i="1"/>
  <c r="Q11" i="1"/>
  <c r="X582" i="3" l="1"/>
  <c r="Y579" i="3"/>
  <c r="X322" i="3"/>
  <c r="W325" i="3"/>
  <c r="Y477" i="3"/>
  <c r="X480" i="3"/>
  <c r="Y528" i="3"/>
  <c r="X531" i="3"/>
  <c r="Y377" i="3"/>
  <c r="Z374" i="3"/>
  <c r="Y426" i="3"/>
  <c r="X429" i="3"/>
  <c r="X270" i="3"/>
  <c r="W273" i="3"/>
  <c r="X221" i="3"/>
  <c r="Y218" i="3"/>
  <c r="W168" i="3"/>
  <c r="X165" i="3"/>
  <c r="X112" i="3"/>
  <c r="W115" i="3"/>
  <c r="Y61" i="3"/>
  <c r="X64" i="3"/>
  <c r="Y7" i="3"/>
  <c r="X10" i="3"/>
  <c r="W167" i="2"/>
  <c r="W164" i="2"/>
  <c r="W186" i="2"/>
  <c r="W166" i="2"/>
  <c r="W165" i="2"/>
  <c r="W185" i="2"/>
  <c r="X558" i="2"/>
  <c r="W561" i="2"/>
  <c r="Y508" i="2"/>
  <c r="X511" i="2"/>
  <c r="X458" i="2"/>
  <c r="W461" i="2"/>
  <c r="X410" i="2"/>
  <c r="Y407" i="2"/>
  <c r="X359" i="2"/>
  <c r="Y356" i="2"/>
  <c r="X309" i="2"/>
  <c r="Y306" i="2"/>
  <c r="X256" i="2"/>
  <c r="W259" i="2"/>
  <c r="X205" i="2"/>
  <c r="W208" i="2"/>
  <c r="Y157" i="2"/>
  <c r="X160" i="2"/>
  <c r="X110" i="2"/>
  <c r="Y107" i="2"/>
  <c r="X57" i="2"/>
  <c r="W60" i="2"/>
  <c r="W7" i="2"/>
  <c r="V10" i="2"/>
  <c r="Q81" i="1"/>
  <c r="P84" i="1"/>
  <c r="O189" i="1"/>
  <c r="P186" i="1"/>
  <c r="Q19" i="1"/>
  <c r="Q100" i="1"/>
  <c r="Q90" i="1"/>
  <c r="Q164" i="1"/>
  <c r="Q95" i="1"/>
  <c r="Q96" i="1"/>
  <c r="W328" i="1"/>
  <c r="X325" i="1"/>
  <c r="X290" i="1"/>
  <c r="W293" i="1"/>
  <c r="Q255" i="1"/>
  <c r="P258" i="1"/>
  <c r="Q220" i="1"/>
  <c r="P223" i="1"/>
  <c r="P154" i="1"/>
  <c r="Q151" i="1"/>
  <c r="P119" i="1"/>
  <c r="Q116" i="1"/>
  <c r="R45" i="1"/>
  <c r="Q48" i="1"/>
  <c r="R11" i="1"/>
  <c r="S8" i="1"/>
  <c r="Y582" i="3" l="1"/>
  <c r="Z579" i="3"/>
  <c r="Y322" i="3"/>
  <c r="X325" i="3"/>
  <c r="Z528" i="3"/>
  <c r="Y531" i="3"/>
  <c r="AA374" i="3"/>
  <c r="Z377" i="3"/>
  <c r="Z426" i="3"/>
  <c r="Y429" i="3"/>
  <c r="Z477" i="3"/>
  <c r="Y480" i="3"/>
  <c r="X273" i="3"/>
  <c r="Y270" i="3"/>
  <c r="Y221" i="3"/>
  <c r="Z218" i="3"/>
  <c r="Y165" i="3"/>
  <c r="X168" i="3"/>
  <c r="Y112" i="3"/>
  <c r="X115" i="3"/>
  <c r="Z61" i="3"/>
  <c r="Y64" i="3"/>
  <c r="Z7" i="3"/>
  <c r="Y10" i="3"/>
  <c r="X167" i="2"/>
  <c r="X164" i="2"/>
  <c r="X186" i="2"/>
  <c r="X166" i="2"/>
  <c r="X185" i="2"/>
  <c r="X165" i="2"/>
  <c r="Y558" i="2"/>
  <c r="X561" i="2"/>
  <c r="Y511" i="2"/>
  <c r="Z508" i="2"/>
  <c r="X461" i="2"/>
  <c r="Y458" i="2"/>
  <c r="Z407" i="2"/>
  <c r="Y410" i="2"/>
  <c r="Y359" i="2"/>
  <c r="Z356" i="2"/>
  <c r="Z306" i="2"/>
  <c r="Y309" i="2"/>
  <c r="Y256" i="2"/>
  <c r="X259" i="2"/>
  <c r="Y205" i="2"/>
  <c r="X208" i="2"/>
  <c r="Z157" i="2"/>
  <c r="Y160" i="2"/>
  <c r="Z107" i="2"/>
  <c r="Y110" i="2"/>
  <c r="X60" i="2"/>
  <c r="Y57" i="2"/>
  <c r="X7" i="2"/>
  <c r="W10" i="2"/>
  <c r="Q186" i="1"/>
  <c r="P189" i="1"/>
  <c r="R19" i="1"/>
  <c r="R86" i="1"/>
  <c r="R100" i="1"/>
  <c r="R95" i="1"/>
  <c r="R203" i="1"/>
  <c r="R90" i="1"/>
  <c r="R192" i="1"/>
  <c r="R96" i="1"/>
  <c r="R164" i="1"/>
  <c r="Q84" i="1"/>
  <c r="R81" i="1"/>
  <c r="Y325" i="1"/>
  <c r="X328" i="1"/>
  <c r="Y290" i="1"/>
  <c r="X293" i="1"/>
  <c r="Q258" i="1"/>
  <c r="R255" i="1"/>
  <c r="Q223" i="1"/>
  <c r="R220" i="1"/>
  <c r="Q154" i="1"/>
  <c r="R151" i="1"/>
  <c r="Q119" i="1"/>
  <c r="R116" i="1"/>
  <c r="R48" i="1"/>
  <c r="S45" i="1"/>
  <c r="S11" i="1"/>
  <c r="T8" i="1"/>
  <c r="AA579" i="3" l="1"/>
  <c r="Z582" i="3"/>
  <c r="Y325" i="3"/>
  <c r="Z322" i="3"/>
  <c r="Z429" i="3"/>
  <c r="AA426" i="3"/>
  <c r="AB374" i="3"/>
  <c r="AA377" i="3"/>
  <c r="AA477" i="3"/>
  <c r="Z480" i="3"/>
  <c r="AA528" i="3"/>
  <c r="Z531" i="3"/>
  <c r="Z270" i="3"/>
  <c r="Y273" i="3"/>
  <c r="AA218" i="3"/>
  <c r="Z221" i="3"/>
  <c r="Z165" i="3"/>
  <c r="Y168" i="3"/>
  <c r="Z112" i="3"/>
  <c r="Y115" i="3"/>
  <c r="Z64" i="3"/>
  <c r="AA61" i="3"/>
  <c r="AA7" i="3"/>
  <c r="Z10" i="3"/>
  <c r="Y186" i="2"/>
  <c r="Y166" i="2"/>
  <c r="Y167" i="2"/>
  <c r="Y164" i="2"/>
  <c r="Y185" i="2"/>
  <c r="Y165" i="2"/>
  <c r="Z558" i="2"/>
  <c r="Y561" i="2"/>
  <c r="Z511" i="2"/>
  <c r="AA508" i="2"/>
  <c r="Y461" i="2"/>
  <c r="Z458" i="2"/>
  <c r="AA407" i="2"/>
  <c r="Z410" i="2"/>
  <c r="AA356" i="2"/>
  <c r="Z359" i="2"/>
  <c r="AA306" i="2"/>
  <c r="Z309" i="2"/>
  <c r="Y259" i="2"/>
  <c r="Z256" i="2"/>
  <c r="Z205" i="2"/>
  <c r="Y208" i="2"/>
  <c r="Z160" i="2"/>
  <c r="AA157" i="2"/>
  <c r="AA107" i="2"/>
  <c r="Z110" i="2"/>
  <c r="Y60" i="2"/>
  <c r="Z57" i="2"/>
  <c r="Y7" i="2"/>
  <c r="X10" i="2"/>
  <c r="S81" i="1"/>
  <c r="R84" i="1"/>
  <c r="Q189" i="1"/>
  <c r="R186" i="1"/>
  <c r="S19" i="1"/>
  <c r="S203" i="1"/>
  <c r="S90" i="1"/>
  <c r="S96" i="1"/>
  <c r="S100" i="1"/>
  <c r="S192" i="1"/>
  <c r="S164" i="1"/>
  <c r="S95" i="1"/>
  <c r="S86" i="1"/>
  <c r="Z325" i="1"/>
  <c r="Y328" i="1"/>
  <c r="Y293" i="1"/>
  <c r="Z290" i="1"/>
  <c r="R258" i="1"/>
  <c r="S255" i="1"/>
  <c r="R223" i="1"/>
  <c r="S220" i="1"/>
  <c r="S151" i="1"/>
  <c r="R154" i="1"/>
  <c r="S116" i="1"/>
  <c r="R119" i="1"/>
  <c r="S48" i="1"/>
  <c r="T45" i="1"/>
  <c r="U8" i="1"/>
  <c r="T11" i="1"/>
  <c r="AB579" i="3" l="1"/>
  <c r="AA582" i="3"/>
  <c r="Z325" i="3"/>
  <c r="AA322" i="3"/>
  <c r="AC374" i="3"/>
  <c r="AB377" i="3"/>
  <c r="AB477" i="3"/>
  <c r="AA480" i="3"/>
  <c r="AB426" i="3"/>
  <c r="AA429" i="3"/>
  <c r="AB528" i="3"/>
  <c r="AA531" i="3"/>
  <c r="AA270" i="3"/>
  <c r="Z273" i="3"/>
  <c r="AB218" i="3"/>
  <c r="AA221" i="3"/>
  <c r="AA165" i="3"/>
  <c r="Z168" i="3"/>
  <c r="AA112" i="3"/>
  <c r="Z115" i="3"/>
  <c r="AA64" i="3"/>
  <c r="AB61" i="3"/>
  <c r="AB7" i="3"/>
  <c r="AA10" i="3"/>
  <c r="Z561" i="2"/>
  <c r="AA558" i="2"/>
  <c r="AA511" i="2"/>
  <c r="AB508" i="2"/>
  <c r="AA458" i="2"/>
  <c r="Z461" i="2"/>
  <c r="AB407" i="2"/>
  <c r="AA410" i="2"/>
  <c r="AB356" i="2"/>
  <c r="AA359" i="2"/>
  <c r="AA309" i="2"/>
  <c r="AB306" i="2"/>
  <c r="Z259" i="2"/>
  <c r="AA256" i="2"/>
  <c r="AA205" i="2"/>
  <c r="Z208" i="2"/>
  <c r="AA160" i="2"/>
  <c r="AB157" i="2"/>
  <c r="AB107" i="2"/>
  <c r="AA110" i="2"/>
  <c r="Z60" i="2"/>
  <c r="AA57" i="2"/>
  <c r="Z7" i="2"/>
  <c r="Y10" i="2"/>
  <c r="S186" i="1"/>
  <c r="R189" i="1"/>
  <c r="T19" i="1"/>
  <c r="T96" i="1"/>
  <c r="T100" i="1"/>
  <c r="T164" i="1"/>
  <c r="T95" i="1"/>
  <c r="T86" i="1"/>
  <c r="T81" i="1"/>
  <c r="S84" i="1"/>
  <c r="Z328" i="1"/>
  <c r="AA325" i="1"/>
  <c r="Z293" i="1"/>
  <c r="AA290" i="1"/>
  <c r="T255" i="1"/>
  <c r="S258" i="1"/>
  <c r="T220" i="1"/>
  <c r="S223" i="1"/>
  <c r="T151" i="1"/>
  <c r="S154" i="1"/>
  <c r="T116" i="1"/>
  <c r="S119" i="1"/>
  <c r="T48" i="1"/>
  <c r="U45" i="1"/>
  <c r="V8" i="1"/>
  <c r="U11" i="1"/>
  <c r="AC579" i="3" l="1"/>
  <c r="AB582" i="3"/>
  <c r="AA325" i="3"/>
  <c r="AB322" i="3"/>
  <c r="AC426" i="3"/>
  <c r="AB429" i="3"/>
  <c r="AB480" i="3"/>
  <c r="AC477" i="3"/>
  <c r="AB531" i="3"/>
  <c r="AC528" i="3"/>
  <c r="AD374" i="3"/>
  <c r="AC377" i="3"/>
  <c r="AB270" i="3"/>
  <c r="AA273" i="3"/>
  <c r="AC218" i="3"/>
  <c r="AB221" i="3"/>
  <c r="AA168" i="3"/>
  <c r="AB165" i="3"/>
  <c r="AA115" i="3"/>
  <c r="AB112" i="3"/>
  <c r="AB64" i="3"/>
  <c r="AC61" i="3"/>
  <c r="AB10" i="3"/>
  <c r="AC7" i="3"/>
  <c r="AA186" i="2"/>
  <c r="AA185" i="2"/>
  <c r="AA165" i="2"/>
  <c r="AA166" i="2"/>
  <c r="AA167" i="2"/>
  <c r="AA164" i="2"/>
  <c r="AA561" i="2"/>
  <c r="AB558" i="2"/>
  <c r="AC508" i="2"/>
  <c r="AB511" i="2"/>
  <c r="AA461" i="2"/>
  <c r="AB458" i="2"/>
  <c r="AC407" i="2"/>
  <c r="AB410" i="2"/>
  <c r="AC356" i="2"/>
  <c r="AB359" i="2"/>
  <c r="AC306" i="2"/>
  <c r="AB309" i="2"/>
  <c r="AA259" i="2"/>
  <c r="AB256" i="2"/>
  <c r="AB205" i="2"/>
  <c r="AA208" i="2"/>
  <c r="AC157" i="2"/>
  <c r="AB160" i="2"/>
  <c r="AC107" i="2"/>
  <c r="AB110" i="2"/>
  <c r="AB57" i="2"/>
  <c r="AA60" i="2"/>
  <c r="AA7" i="2"/>
  <c r="Z10" i="2"/>
  <c r="U19" i="1"/>
  <c r="U96" i="1"/>
  <c r="U90" i="1"/>
  <c r="U100" i="1"/>
  <c r="U164" i="1"/>
  <c r="U95" i="1"/>
  <c r="U86" i="1"/>
  <c r="U192" i="1"/>
  <c r="T84" i="1"/>
  <c r="U81" i="1"/>
  <c r="T186" i="1"/>
  <c r="S189" i="1"/>
  <c r="AB325" i="1"/>
  <c r="AA328" i="1"/>
  <c r="AB290" i="1"/>
  <c r="AA293" i="1"/>
  <c r="U255" i="1"/>
  <c r="T258" i="1"/>
  <c r="U220" i="1"/>
  <c r="T223" i="1"/>
  <c r="U151" i="1"/>
  <c r="T154" i="1"/>
  <c r="U116" i="1"/>
  <c r="T119" i="1"/>
  <c r="V45" i="1"/>
  <c r="U48" i="1"/>
  <c r="W8" i="1"/>
  <c r="V11" i="1"/>
  <c r="V26" i="1" s="1"/>
  <c r="AD579" i="3" l="1"/>
  <c r="AC582" i="3"/>
  <c r="AB325" i="3"/>
  <c r="AC322" i="3"/>
  <c r="AC531" i="3"/>
  <c r="AD528" i="3"/>
  <c r="AC480" i="3"/>
  <c r="AD477" i="3"/>
  <c r="AE374" i="3"/>
  <c r="AD377" i="3"/>
  <c r="AD426" i="3"/>
  <c r="AC429" i="3"/>
  <c r="AB273" i="3"/>
  <c r="AC270" i="3"/>
  <c r="AD218" i="3"/>
  <c r="AC221" i="3"/>
  <c r="AB168" i="3"/>
  <c r="AC165" i="3"/>
  <c r="AB115" i="3"/>
  <c r="AC112" i="3"/>
  <c r="AD61" i="3"/>
  <c r="AC64" i="3"/>
  <c r="AC10" i="3"/>
  <c r="AD7" i="3"/>
  <c r="AB185" i="2"/>
  <c r="AB186" i="2"/>
  <c r="AB165" i="2"/>
  <c r="AB166" i="2"/>
  <c r="AB167" i="2"/>
  <c r="AB164" i="2"/>
  <c r="AC558" i="2"/>
  <c r="AB561" i="2"/>
  <c r="AD508" i="2"/>
  <c r="AC511" i="2"/>
  <c r="AB461" i="2"/>
  <c r="AC458" i="2"/>
  <c r="AD407" i="2"/>
  <c r="AC410" i="2"/>
  <c r="AD356" i="2"/>
  <c r="AC359" i="2"/>
  <c r="AD306" i="2"/>
  <c r="AC309" i="2"/>
  <c r="AC256" i="2"/>
  <c r="AB259" i="2"/>
  <c r="AC205" i="2"/>
  <c r="AB208" i="2"/>
  <c r="AD157" i="2"/>
  <c r="AC160" i="2"/>
  <c r="AD107" i="2"/>
  <c r="AC110" i="2"/>
  <c r="AC57" i="2"/>
  <c r="AB60" i="2"/>
  <c r="AB7" i="2"/>
  <c r="AA10" i="2"/>
  <c r="U186" i="1"/>
  <c r="T189" i="1"/>
  <c r="V81" i="1"/>
  <c r="U84" i="1"/>
  <c r="AC325" i="1"/>
  <c r="AB328" i="1"/>
  <c r="AC290" i="1"/>
  <c r="AB293" i="1"/>
  <c r="V255" i="1"/>
  <c r="U258" i="1"/>
  <c r="V220" i="1"/>
  <c r="U223" i="1"/>
  <c r="V151" i="1"/>
  <c r="U154" i="1"/>
  <c r="V116" i="1"/>
  <c r="U119" i="1"/>
  <c r="W45" i="1"/>
  <c r="V48" i="1"/>
  <c r="X8" i="1"/>
  <c r="W11" i="1"/>
  <c r="AE579" i="3" l="1"/>
  <c r="AD582" i="3"/>
  <c r="AC325" i="3"/>
  <c r="AD322" i="3"/>
  <c r="AE377" i="3"/>
  <c r="AF374" i="3"/>
  <c r="AE477" i="3"/>
  <c r="AD480" i="3"/>
  <c r="AE528" i="3"/>
  <c r="AD531" i="3"/>
  <c r="AE426" i="3"/>
  <c r="AD429" i="3"/>
  <c r="AC273" i="3"/>
  <c r="AD270" i="3"/>
  <c r="AE218" i="3"/>
  <c r="AD221" i="3"/>
  <c r="AD165" i="3"/>
  <c r="AC168" i="3"/>
  <c r="AC115" i="3"/>
  <c r="AD112" i="3"/>
  <c r="AE61" i="3"/>
  <c r="AD64" i="3"/>
  <c r="AD10" i="3"/>
  <c r="AE7" i="3"/>
  <c r="AC185" i="2"/>
  <c r="AC165" i="2"/>
  <c r="AC167" i="2"/>
  <c r="AC164" i="2"/>
  <c r="AC186" i="2"/>
  <c r="AC166" i="2"/>
  <c r="AC561" i="2"/>
  <c r="AD558" i="2"/>
  <c r="AE508" i="2"/>
  <c r="AD511" i="2"/>
  <c r="AC461" i="2"/>
  <c r="AD458" i="2"/>
  <c r="AE407" i="2"/>
  <c r="AD410" i="2"/>
  <c r="AE356" i="2"/>
  <c r="AD359" i="2"/>
  <c r="AE306" i="2"/>
  <c r="AD309" i="2"/>
  <c r="AD256" i="2"/>
  <c r="AC259" i="2"/>
  <c r="AC208" i="2"/>
  <c r="AD205" i="2"/>
  <c r="AD160" i="2"/>
  <c r="AE157" i="2"/>
  <c r="AD110" i="2"/>
  <c r="AE107" i="2"/>
  <c r="AD57" i="2"/>
  <c r="AC60" i="2"/>
  <c r="AB10" i="2"/>
  <c r="AC7" i="2"/>
  <c r="W81" i="1"/>
  <c r="V84" i="1"/>
  <c r="W100" i="1"/>
  <c r="W164" i="1"/>
  <c r="W95" i="1"/>
  <c r="W192" i="1"/>
  <c r="W203" i="1"/>
  <c r="W86" i="1"/>
  <c r="W96" i="1"/>
  <c r="W90" i="1"/>
  <c r="V186" i="1"/>
  <c r="U189" i="1"/>
  <c r="AC328" i="1"/>
  <c r="AD325" i="1"/>
  <c r="AC293" i="1"/>
  <c r="AD290" i="1"/>
  <c r="W255" i="1"/>
  <c r="V258" i="1"/>
  <c r="W220" i="1"/>
  <c r="V223" i="1"/>
  <c r="W151" i="1"/>
  <c r="V154" i="1"/>
  <c r="W116" i="1"/>
  <c r="V119" i="1"/>
  <c r="X45" i="1"/>
  <c r="W48" i="1"/>
  <c r="W19" i="1"/>
  <c r="W26" i="1"/>
  <c r="X11" i="1"/>
  <c r="Y8" i="1"/>
  <c r="AE582" i="3" l="1"/>
  <c r="AF579" i="3"/>
  <c r="AE322" i="3"/>
  <c r="AD325" i="3"/>
  <c r="AF477" i="3"/>
  <c r="AE480" i="3"/>
  <c r="AF528" i="3"/>
  <c r="AE531" i="3"/>
  <c r="AF377" i="3"/>
  <c r="AG374" i="3"/>
  <c r="AF426" i="3"/>
  <c r="AE429" i="3"/>
  <c r="AE270" i="3"/>
  <c r="AD273" i="3"/>
  <c r="AE221" i="3"/>
  <c r="AF218" i="3"/>
  <c r="AD168" i="3"/>
  <c r="AE165" i="3"/>
  <c r="AE112" i="3"/>
  <c r="AD115" i="3"/>
  <c r="AF61" i="3"/>
  <c r="AE64" i="3"/>
  <c r="AF7" i="3"/>
  <c r="AE10" i="3"/>
  <c r="AD165" i="2"/>
  <c r="AD167" i="2"/>
  <c r="AD164" i="2"/>
  <c r="AD166" i="2"/>
  <c r="AD186" i="2"/>
  <c r="AD185" i="2"/>
  <c r="AE558" i="2"/>
  <c r="AD561" i="2"/>
  <c r="AF508" i="2"/>
  <c r="AE511" i="2"/>
  <c r="AE458" i="2"/>
  <c r="AD461" i="2"/>
  <c r="AE410" i="2"/>
  <c r="AF407" i="2"/>
  <c r="AE359" i="2"/>
  <c r="AF356" i="2"/>
  <c r="AE309" i="2"/>
  <c r="AF306" i="2"/>
  <c r="AE256" i="2"/>
  <c r="AD259" i="2"/>
  <c r="AD208" i="2"/>
  <c r="AE205" i="2"/>
  <c r="AF157" i="2"/>
  <c r="AE160" i="2"/>
  <c r="AE110" i="2"/>
  <c r="AF107" i="2"/>
  <c r="AE57" i="2"/>
  <c r="AD60" i="2"/>
  <c r="AC10" i="2"/>
  <c r="AD7" i="2"/>
  <c r="V189" i="1"/>
  <c r="W186" i="1"/>
  <c r="X164" i="1"/>
  <c r="AI164" i="1" s="1"/>
  <c r="X95" i="1"/>
  <c r="AI95" i="1" s="1"/>
  <c r="X203" i="1"/>
  <c r="X86" i="1"/>
  <c r="AI86" i="1" s="1"/>
  <c r="X96" i="1"/>
  <c r="AI96" i="1" s="1"/>
  <c r="X90" i="1"/>
  <c r="AI90" i="1" s="1"/>
  <c r="X100" i="1"/>
  <c r="AI100" i="1" s="1"/>
  <c r="W84" i="1"/>
  <c r="X81" i="1"/>
  <c r="AE325" i="1"/>
  <c r="AD328" i="1"/>
  <c r="AE290" i="1"/>
  <c r="AD293" i="1"/>
  <c r="X255" i="1"/>
  <c r="W258" i="1"/>
  <c r="X220" i="1"/>
  <c r="W223" i="1"/>
  <c r="X151" i="1"/>
  <c r="W154" i="1"/>
  <c r="W119" i="1"/>
  <c r="X116" i="1"/>
  <c r="Y45" i="1"/>
  <c r="X48" i="1"/>
  <c r="Z8" i="1"/>
  <c r="Y11" i="1"/>
  <c r="X19" i="1"/>
  <c r="X26" i="1"/>
  <c r="AI171" i="1" l="1"/>
  <c r="AJ164" i="1"/>
  <c r="AT164" i="1" s="1"/>
  <c r="AF582" i="3"/>
  <c r="AG579" i="3"/>
  <c r="AE325" i="3"/>
  <c r="AF322" i="3"/>
  <c r="AG528" i="3"/>
  <c r="AF531" i="3"/>
  <c r="AG377" i="3"/>
  <c r="AH374" i="3"/>
  <c r="AH377" i="3" s="1"/>
  <c r="AG426" i="3"/>
  <c r="AF429" i="3"/>
  <c r="AG477" i="3"/>
  <c r="AF480" i="3"/>
  <c r="AF270" i="3"/>
  <c r="AE273" i="3"/>
  <c r="AF221" i="3"/>
  <c r="AG218" i="3"/>
  <c r="AF165" i="3"/>
  <c r="AE168" i="3"/>
  <c r="AE115" i="3"/>
  <c r="AF112" i="3"/>
  <c r="AG61" i="3"/>
  <c r="AF64" i="3"/>
  <c r="AG7" i="3"/>
  <c r="AF10" i="3"/>
  <c r="AE167" i="2"/>
  <c r="AI167" i="2" s="1"/>
  <c r="AJ167" i="2" s="1"/>
  <c r="AT167" i="2" s="1"/>
  <c r="AX167" i="2" s="1"/>
  <c r="AE164" i="2"/>
  <c r="AI164" i="2" s="1"/>
  <c r="AJ164" i="2" s="1"/>
  <c r="AT164" i="2" s="1"/>
  <c r="AE185" i="2"/>
  <c r="AI185" i="2" s="1"/>
  <c r="AJ185" i="2" s="1"/>
  <c r="AT185" i="2" s="1"/>
  <c r="AX185" i="2" s="1"/>
  <c r="AE165" i="2"/>
  <c r="AI165" i="2" s="1"/>
  <c r="AJ165" i="2" s="1"/>
  <c r="AT165" i="2" s="1"/>
  <c r="AX165" i="2" s="1"/>
  <c r="AE166" i="2"/>
  <c r="AI166" i="2" s="1"/>
  <c r="AJ166" i="2" s="1"/>
  <c r="AT166" i="2" s="1"/>
  <c r="AX166" i="2" s="1"/>
  <c r="AE186" i="2"/>
  <c r="AI186" i="2" s="1"/>
  <c r="AJ186" i="2" s="1"/>
  <c r="AT186" i="2" s="1"/>
  <c r="AX186" i="2" s="1"/>
  <c r="AF558" i="2"/>
  <c r="AE561" i="2"/>
  <c r="AG508" i="2"/>
  <c r="AF511" i="2"/>
  <c r="AF458" i="2"/>
  <c r="AE461" i="2"/>
  <c r="AF410" i="2"/>
  <c r="AG407" i="2"/>
  <c r="AF359" i="2"/>
  <c r="AG356" i="2"/>
  <c r="AF309" i="2"/>
  <c r="AG306" i="2"/>
  <c r="AF256" i="2"/>
  <c r="AE259" i="2"/>
  <c r="AF205" i="2"/>
  <c r="AE208" i="2"/>
  <c r="AG157" i="2"/>
  <c r="AF160" i="2"/>
  <c r="AG107" i="2"/>
  <c r="AF110" i="2"/>
  <c r="AF57" i="2"/>
  <c r="AE60" i="2"/>
  <c r="AE7" i="2"/>
  <c r="AD10" i="2"/>
  <c r="Y135" i="1"/>
  <c r="Y192" i="1"/>
  <c r="Y203" i="1"/>
  <c r="AI101" i="1"/>
  <c r="Y81" i="1"/>
  <c r="X84" i="1"/>
  <c r="X186" i="1"/>
  <c r="W189" i="1"/>
  <c r="AE328" i="1"/>
  <c r="AF325" i="1"/>
  <c r="AE293" i="1"/>
  <c r="AF290" i="1"/>
  <c r="Y255" i="1"/>
  <c r="X258" i="1"/>
  <c r="Y220" i="1"/>
  <c r="X223" i="1"/>
  <c r="X154" i="1"/>
  <c r="Y151" i="1"/>
  <c r="X119" i="1"/>
  <c r="Y116" i="1"/>
  <c r="Z45" i="1"/>
  <c r="Y48" i="1"/>
  <c r="Y26" i="1"/>
  <c r="Y19" i="1"/>
  <c r="Z11" i="1"/>
  <c r="AA8" i="1"/>
  <c r="AX164" i="2" l="1"/>
  <c r="AX193" i="2" s="1"/>
  <c r="AT193" i="2"/>
  <c r="AX164" i="1"/>
  <c r="AX171" i="1" s="1"/>
  <c r="AT171" i="1"/>
  <c r="AG582" i="3"/>
  <c r="AH579" i="3"/>
  <c r="AH582" i="3" s="1"/>
  <c r="AG322" i="3"/>
  <c r="AF325" i="3"/>
  <c r="AH477" i="3"/>
  <c r="AH480" i="3" s="1"/>
  <c r="AG480" i="3"/>
  <c r="AG429" i="3"/>
  <c r="AH426" i="3"/>
  <c r="AH429" i="3" s="1"/>
  <c r="AH528" i="3"/>
  <c r="AH531" i="3" s="1"/>
  <c r="AG531" i="3"/>
  <c r="AF273" i="3"/>
  <c r="AG270" i="3"/>
  <c r="AG221" i="3"/>
  <c r="AH218" i="3"/>
  <c r="AH221" i="3" s="1"/>
  <c r="AG165" i="3"/>
  <c r="AF168" i="3"/>
  <c r="AG112" i="3"/>
  <c r="AF115" i="3"/>
  <c r="AH61" i="3"/>
  <c r="AH64" i="3" s="1"/>
  <c r="AG64" i="3"/>
  <c r="AH7" i="3"/>
  <c r="AH10" i="3" s="1"/>
  <c r="AG10" i="3"/>
  <c r="AI193" i="2"/>
  <c r="AG558" i="2"/>
  <c r="AF561" i="2"/>
  <c r="AG511" i="2"/>
  <c r="AH508" i="2"/>
  <c r="AH511" i="2" s="1"/>
  <c r="AG458" i="2"/>
  <c r="AF461" i="2"/>
  <c r="AH407" i="2"/>
  <c r="AH410" i="2" s="1"/>
  <c r="AG410" i="2"/>
  <c r="AG359" i="2"/>
  <c r="AH356" i="2"/>
  <c r="AH359" i="2" s="1"/>
  <c r="AH306" i="2"/>
  <c r="AH309" i="2" s="1"/>
  <c r="AG309" i="2"/>
  <c r="AG256" i="2"/>
  <c r="AF259" i="2"/>
  <c r="AG205" i="2"/>
  <c r="AF208" i="2"/>
  <c r="AH157" i="2"/>
  <c r="AH160" i="2" s="1"/>
  <c r="AG160" i="2"/>
  <c r="AH107" i="2"/>
  <c r="AH110" i="2" s="1"/>
  <c r="AG110" i="2"/>
  <c r="AF60" i="2"/>
  <c r="AG57" i="2"/>
  <c r="AF7" i="2"/>
  <c r="AE10" i="2"/>
  <c r="Z192" i="1"/>
  <c r="Z135" i="1"/>
  <c r="Z81" i="1"/>
  <c r="Y84" i="1"/>
  <c r="X189" i="1"/>
  <c r="Y186" i="1"/>
  <c r="AG325" i="1"/>
  <c r="AF328" i="1"/>
  <c r="AG290" i="1"/>
  <c r="AF293" i="1"/>
  <c r="Y258" i="1"/>
  <c r="Z255" i="1"/>
  <c r="Y223" i="1"/>
  <c r="Z220" i="1"/>
  <c r="Y154" i="1"/>
  <c r="Z151" i="1"/>
  <c r="Y119" i="1"/>
  <c r="Z116" i="1"/>
  <c r="Z48" i="1"/>
  <c r="AA45" i="1"/>
  <c r="AA11" i="1"/>
  <c r="AB8" i="1"/>
  <c r="Z19" i="1"/>
  <c r="Z26" i="1"/>
  <c r="AG325" i="3" l="1"/>
  <c r="AH322" i="3"/>
  <c r="AH325" i="3" s="1"/>
  <c r="AH270" i="3"/>
  <c r="AH273" i="3" s="1"/>
  <c r="AG273" i="3"/>
  <c r="AH165" i="3"/>
  <c r="AH168" i="3" s="1"/>
  <c r="AG168" i="3"/>
  <c r="AH112" i="3"/>
  <c r="AH115" i="3" s="1"/>
  <c r="AG115" i="3"/>
  <c r="AH558" i="2"/>
  <c r="AH561" i="2" s="1"/>
  <c r="AG561" i="2"/>
  <c r="AG461" i="2"/>
  <c r="AH458" i="2"/>
  <c r="AH461" i="2" s="1"/>
  <c r="AG259" i="2"/>
  <c r="AH256" i="2"/>
  <c r="AH259" i="2" s="1"/>
  <c r="AH205" i="2"/>
  <c r="AH208" i="2" s="1"/>
  <c r="AG208" i="2"/>
  <c r="AG60" i="2"/>
  <c r="AH57" i="2"/>
  <c r="AH60" i="2" s="1"/>
  <c r="AG7" i="2"/>
  <c r="AF10" i="2"/>
  <c r="Y189" i="1"/>
  <c r="Z186" i="1"/>
  <c r="AA81" i="1"/>
  <c r="Z84" i="1"/>
  <c r="AA203" i="1"/>
  <c r="AA135" i="1"/>
  <c r="AA192" i="1"/>
  <c r="AH325" i="1"/>
  <c r="AH328" i="1" s="1"/>
  <c r="AG328" i="1"/>
  <c r="AG293" i="1"/>
  <c r="AH290" i="1"/>
  <c r="AH293" i="1" s="1"/>
  <c r="Z258" i="1"/>
  <c r="AA255" i="1"/>
  <c r="Z223" i="1"/>
  <c r="AA220" i="1"/>
  <c r="Z154" i="1"/>
  <c r="AA151" i="1"/>
  <c r="AA116" i="1"/>
  <c r="Z119" i="1"/>
  <c r="AA48" i="1"/>
  <c r="AB45" i="1"/>
  <c r="AC8" i="1"/>
  <c r="AB11" i="1"/>
  <c r="AA26" i="1"/>
  <c r="AA19" i="1"/>
  <c r="AH7" i="2" l="1"/>
  <c r="AH10" i="2" s="1"/>
  <c r="AG10" i="2"/>
  <c r="AA84" i="1"/>
  <c r="AB81" i="1"/>
  <c r="AB203" i="1"/>
  <c r="AB135" i="1"/>
  <c r="Z189" i="1"/>
  <c r="AA186" i="1"/>
  <c r="AA258" i="1"/>
  <c r="AB255" i="1"/>
  <c r="AB220" i="1"/>
  <c r="AA223" i="1"/>
  <c r="AB151" i="1"/>
  <c r="AA154" i="1"/>
  <c r="AB116" i="1"/>
  <c r="AA119" i="1"/>
  <c r="AB48" i="1"/>
  <c r="AC45" i="1"/>
  <c r="AB19" i="1"/>
  <c r="AB26" i="1"/>
  <c r="AD8" i="1"/>
  <c r="AC11" i="1"/>
  <c r="AC81" i="1" l="1"/>
  <c r="AB84" i="1"/>
  <c r="AC121" i="1"/>
  <c r="AI121" i="1" s="1"/>
  <c r="AC122" i="1"/>
  <c r="AI122" i="1" s="1"/>
  <c r="AC120" i="1"/>
  <c r="AI120" i="1" s="1"/>
  <c r="AC123" i="1"/>
  <c r="AI123" i="1" s="1"/>
  <c r="AC192" i="1"/>
  <c r="AB186" i="1"/>
  <c r="AA189" i="1"/>
  <c r="AC255" i="1"/>
  <c r="AB258" i="1"/>
  <c r="AC220" i="1"/>
  <c r="AB223" i="1"/>
  <c r="AC151" i="1"/>
  <c r="AB154" i="1"/>
  <c r="AC116" i="1"/>
  <c r="AB119" i="1"/>
  <c r="AD45" i="1"/>
  <c r="AC48" i="1"/>
  <c r="AE8" i="1"/>
  <c r="AD11" i="1"/>
  <c r="AC19" i="1"/>
  <c r="AC12" i="1"/>
  <c r="AI12" i="1" s="1"/>
  <c r="AI136" i="1" l="1"/>
  <c r="AD203" i="1"/>
  <c r="AI203" i="1" s="1"/>
  <c r="AJ203" i="1" s="1"/>
  <c r="AT203" i="1" s="1"/>
  <c r="AD135" i="1"/>
  <c r="AI135" i="1" s="1"/>
  <c r="AS135" i="1" s="1"/>
  <c r="AX135" i="1" s="1"/>
  <c r="AX136" i="1" s="1"/>
  <c r="AD192" i="1"/>
  <c r="AI192" i="1" s="1"/>
  <c r="AC186" i="1"/>
  <c r="AB189" i="1"/>
  <c r="AD81" i="1"/>
  <c r="AC84" i="1"/>
  <c r="AD255" i="1"/>
  <c r="AC258" i="1"/>
  <c r="AD220" i="1"/>
  <c r="AC223" i="1"/>
  <c r="AD151" i="1"/>
  <c r="AC154" i="1"/>
  <c r="AD116" i="1"/>
  <c r="AC119" i="1"/>
  <c r="AE45" i="1"/>
  <c r="AD48" i="1"/>
  <c r="AD19" i="1"/>
  <c r="AI19" i="1" s="1"/>
  <c r="AI28" i="1" s="1"/>
  <c r="AD26" i="1"/>
  <c r="AI26" i="1" s="1"/>
  <c r="AF8" i="1"/>
  <c r="AE11" i="1"/>
  <c r="AX203" i="1" l="1"/>
  <c r="AX206" i="1" s="1"/>
  <c r="AT206" i="1"/>
  <c r="AI206" i="1"/>
  <c r="AE81" i="1"/>
  <c r="AD84" i="1"/>
  <c r="AD186" i="1"/>
  <c r="AC189" i="1"/>
  <c r="AE255" i="1"/>
  <c r="AD258" i="1"/>
  <c r="AE220" i="1"/>
  <c r="AD223" i="1"/>
  <c r="AE151" i="1"/>
  <c r="AD154" i="1"/>
  <c r="AE116" i="1"/>
  <c r="AD119" i="1"/>
  <c r="AF45" i="1"/>
  <c r="AE48" i="1"/>
  <c r="AF11" i="1"/>
  <c r="AG8" i="1"/>
  <c r="AE186" i="1" l="1"/>
  <c r="AD189" i="1"/>
  <c r="AF81" i="1"/>
  <c r="AE84" i="1"/>
  <c r="AF255" i="1"/>
  <c r="AE258" i="1"/>
  <c r="AF220" i="1"/>
  <c r="AE223" i="1"/>
  <c r="AF151" i="1"/>
  <c r="AE154" i="1"/>
  <c r="AE119" i="1"/>
  <c r="AF116" i="1"/>
  <c r="AG45" i="1"/>
  <c r="AF48" i="1"/>
  <c r="AH8" i="1"/>
  <c r="AH11" i="1" s="1"/>
  <c r="AG11" i="1"/>
  <c r="AF84" i="1" l="1"/>
  <c r="AG81" i="1"/>
  <c r="AE189" i="1"/>
  <c r="AF186" i="1"/>
  <c r="AG255" i="1"/>
  <c r="AF258" i="1"/>
  <c r="AG220" i="1"/>
  <c r="AF223" i="1"/>
  <c r="AF154" i="1"/>
  <c r="AG151" i="1"/>
  <c r="AF119" i="1"/>
  <c r="AG116" i="1"/>
  <c r="AH45" i="1"/>
  <c r="AH48" i="1" s="1"/>
  <c r="AG48" i="1"/>
  <c r="AF189" i="1" l="1"/>
  <c r="AG186" i="1"/>
  <c r="AG84" i="1"/>
  <c r="AH81" i="1"/>
  <c r="AH84" i="1" s="1"/>
  <c r="AH255" i="1"/>
  <c r="AH258" i="1" s="1"/>
  <c r="AG258" i="1"/>
  <c r="AH220" i="1"/>
  <c r="AH223" i="1" s="1"/>
  <c r="AG223" i="1"/>
  <c r="AG154" i="1"/>
  <c r="AH151" i="1"/>
  <c r="AH154" i="1" s="1"/>
  <c r="AG119" i="1"/>
  <c r="AH116" i="1"/>
  <c r="AH119" i="1" s="1"/>
  <c r="AG189" i="1" l="1"/>
  <c r="AH186" i="1"/>
  <c r="AH189" i="1" s="1"/>
  <c r="BG26" i="2"/>
  <c r="BE26" i="2"/>
  <c r="BJ19" i="1"/>
  <c r="BL19" i="1"/>
  <c r="BI26" i="2"/>
  <c r="BG19" i="1"/>
  <c r="BL26" i="2"/>
  <c r="BF19" i="1"/>
  <c r="BD26" i="2"/>
  <c r="BK19" i="1"/>
  <c r="BI19" i="1"/>
  <c r="BM19" i="1"/>
  <c r="BJ26" i="2"/>
  <c r="BF26" i="2"/>
  <c r="BH26" i="2"/>
  <c r="BN19" i="1"/>
  <c r="BH19" i="1"/>
  <c r="BK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M19" authorId="0" shapeId="0" xr:uid="{9065CA2E-56A5-42F0-8706-76E0358D5D2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56" authorId="0" shapeId="0" xr:uid="{BA35EDB7-300F-4E1F-A1B0-8D8965B2E99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92" authorId="0" shapeId="0" xr:uid="{A3489C49-8CC3-495D-A4EF-8EE0A5AC97D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127" authorId="0" shapeId="0" xr:uid="{3E0E3B08-75F8-4DAD-AD65-B1DAF60AEB9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162" authorId="0" shapeId="0" xr:uid="{B3C853ED-B45A-45A7-9BAB-9142A3BAEFB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197" authorId="0" shapeId="0" xr:uid="{456588C1-C6C5-4DFD-B49F-5046F3392EB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231" authorId="0" shapeId="0" xr:uid="{26BC6A25-0776-4285-9337-B788E080A8DF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266" authorId="0" shapeId="0" xr:uid="{627F9850-C12B-486A-837C-2650ADF18CC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301" authorId="0" shapeId="0" xr:uid="{7603B2EC-2F39-4B34-BE06-0F47CBBA7A43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  <comment ref="AM336" authorId="0" shapeId="0" xr:uid="{DF631833-0083-4476-B6D2-9971E40CF78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để 3 tháng đầu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M22" authorId="0" shapeId="0" xr:uid="{2F954D4B-775B-4F20-85D2-3F49322271E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BC23" authorId="0" shapeId="0" xr:uid="{8ECD07C1-2089-406D-845E-4F1420348E6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76" authorId="0" shapeId="0" xr:uid="{8E21A594-E3A3-4B4B-BF23-59F40CA72F8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89" authorId="0" shapeId="0" xr:uid="{4F974F42-6838-4FC1-B3AF-5B15EEC1355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
</t>
        </r>
      </text>
    </comment>
    <comment ref="AM93" authorId="0" shapeId="0" xr:uid="{27E18DFF-0570-4A5F-B887-2B29E49731F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</t>
        </r>
      </text>
    </comment>
    <comment ref="AM127" authorId="0" shapeId="0" xr:uid="{0DE36BDC-F256-4B2E-A9A0-E28455904EE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180" authorId="0" shapeId="0" xr:uid="{99F478A7-3D8F-489E-AB18-55A17F01F96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193" authorId="0" shapeId="0" xr:uid="{BF0C05E2-2B65-4F6F-AEDD-E814245F3BF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
</t>
        </r>
      </text>
    </comment>
    <comment ref="AM197" authorId="0" shapeId="0" xr:uid="{114A88DA-AAB6-4427-A847-8F77BED0CBA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</t>
        </r>
      </text>
    </comment>
    <comment ref="AM233" authorId="0" shapeId="0" xr:uid="{01ECBF09-B359-4D45-8A68-3521202B8B7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246" authorId="0" shapeId="0" xr:uid="{EB9C5D31-6BC0-4FB7-91B0-2CC462E7885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
</t>
        </r>
      </text>
    </comment>
    <comment ref="AM250" authorId="0" shapeId="0" xr:uid="{D1FDEAF4-B086-4970-8F88-F5C34356D9B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</t>
        </r>
      </text>
    </comment>
    <comment ref="AM285" authorId="0" shapeId="0" xr:uid="{EE046818-3940-4BA3-8B37-EC4CA77AA2F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Báo giảm tháng 4
</t>
        </r>
      </text>
    </comment>
    <comment ref="AM298" authorId="0" shapeId="0" xr:uid="{CD4BBA14-74D7-4AAF-85F5-2B572273D07B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
</t>
        </r>
      </text>
    </comment>
    <comment ref="AM302" authorId="0" shapeId="0" xr:uid="{44CE7C4C-8994-4E16-AFDD-96A4727276F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bỏ từ tháng 4</t>
        </r>
      </text>
    </comment>
  </commentList>
</comments>
</file>

<file path=xl/sharedStrings.xml><?xml version="1.0" encoding="utf-8"?>
<sst xmlns="http://schemas.openxmlformats.org/spreadsheetml/2006/main" count="7639" uniqueCount="127">
  <si>
    <t>CÔNG TY TNHH DỊCH VỤ THƯƠNG MẠI VÀ TIẾP VẬN TRƯỜNG PHÚC</t>
  </si>
  <si>
    <t>Bộ phận</t>
  </si>
  <si>
    <t xml:space="preserve">BẢNG THANH TOÁN LƯƠNG CÁN BỘ CÔNG NHÂN VIÊN </t>
  </si>
  <si>
    <t>Tháng</t>
  </si>
  <si>
    <t>Năm</t>
  </si>
  <si>
    <t>STT</t>
  </si>
  <si>
    <t>Họ và tên</t>
  </si>
  <si>
    <t>Chức vụ</t>
  </si>
  <si>
    <t>Ngày trong tháng</t>
  </si>
  <si>
    <t>SNC</t>
  </si>
  <si>
    <t>Ký nhận</t>
  </si>
  <si>
    <t>LƯƠNG CHÍNH</t>
  </si>
  <si>
    <t>PHỤ CẤP/ TRỢ CẤP</t>
  </si>
  <si>
    <t>SNC ngày thường</t>
  </si>
  <si>
    <t>THÊM GIỜ CHỦ NHẬT</t>
  </si>
  <si>
    <t>TRÁCH NHIỆM</t>
  </si>
  <si>
    <t>BHXH DOANH NGHIỆP CHI CHO NGƯỜI CÓ LƯƠNG HƯU</t>
  </si>
  <si>
    <t>CHUYÊN CẦN</t>
  </si>
  <si>
    <t>TỔNG LƯƠNG</t>
  </si>
  <si>
    <t>PHỤ CẤP ĂN CA</t>
  </si>
  <si>
    <t>ĐIỆN THOẠI</t>
  </si>
  <si>
    <t>XĂNG XE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</si>
  <si>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</si>
  <si>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</si>
  <si>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</si>
  <si>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</si>
  <si>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</si>
  <si>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</si>
  <si>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</si>
  <si>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</si>
  <si>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</si>
  <si>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</si>
  <si>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(11)=(4+5+6+7)
/26*(8)</t>
  </si>
  <si>
    <t>Phan Văn Bằng</t>
  </si>
  <si>
    <t>TP Kỹ thuật</t>
  </si>
  <si>
    <t>NL</t>
  </si>
  <si>
    <t>Nguyễn Văn An</t>
  </si>
  <si>
    <t>Công nhân</t>
  </si>
  <si>
    <t>Nguyễn Văn Dự</t>
  </si>
  <si>
    <t>Lưu Thị Huận</t>
  </si>
  <si>
    <t>Vũ Văn Được</t>
  </si>
  <si>
    <t>+</t>
  </si>
  <si>
    <t>Nguyễn Văn Huệ</t>
  </si>
  <si>
    <t>Trần Văn Nam</t>
  </si>
  <si>
    <t>Đỗ Thị Hằng</t>
  </si>
  <si>
    <t>Thợ phụ</t>
  </si>
  <si>
    <t>Vũ Thị Loan</t>
  </si>
  <si>
    <t>Lê Mạnh Ngả</t>
  </si>
  <si>
    <t>Nguyễn Như Thìn</t>
  </si>
  <si>
    <t>Phạm Thị Huyền</t>
  </si>
  <si>
    <t>Nguyễn Ngọc Ước</t>
  </si>
  <si>
    <t>Nguyễn Thị Nguyệt Thu</t>
  </si>
  <si>
    <t>Lê Thị Hương</t>
  </si>
  <si>
    <t>Lê Thị Hằng</t>
  </si>
  <si>
    <t>Cộng</t>
  </si>
  <si>
    <t>L1</t>
  </si>
  <si>
    <t>TỔNG CỘNG</t>
  </si>
  <si>
    <t>Người chấm công</t>
  </si>
  <si>
    <t>Phụ trách bộ phận</t>
  </si>
  <si>
    <t>Người duyệt</t>
  </si>
  <si>
    <t>Kế toán trưởng</t>
  </si>
  <si>
    <t xml:space="preserve">  (Ký, họ tên)</t>
  </si>
  <si>
    <t>(Ký, họ tên)</t>
  </si>
  <si>
    <t>BẢNG CHẤM CÔNG CÔNG TRÌNH LẮP ĐIỀU HÒA FUJIFIM (03/01/2025-17/02/2025)</t>
  </si>
  <si>
    <t>BẢNG CHẤM CÔNG CÔNG TRÌNH TERAI VINA (01/01/2025-21/01/2025)</t>
  </si>
  <si>
    <t>BẢNG CHẤM CÔNG CÔNG TRÌNH IDEMITSU (10/01/2025-13/02/2025)</t>
  </si>
  <si>
    <t>BẢNG CHẤM CÔNG CÔNG TRÌNH NHÀ MÁY B, MB51, MB52 (10/01/2025-13/03/2025)</t>
  </si>
  <si>
    <t>KÝ NHẬN</t>
  </si>
  <si>
    <t>(15)</t>
  </si>
  <si>
    <t>BẢNG CHẤM CÔNG CÔNG TRÌNH KINDEN GÓI 79 TRIỆU (01/01/2025-27/03/2025)</t>
  </si>
  <si>
    <t>BẢNG CHẤM CÔNG CÔNG TRÌNH KINDEN GÓI 58.5 TRIỆU (22/01/2025-28/02/2025)</t>
  </si>
  <si>
    <t>BẢNG CHẤM CÔNG CÔNG TRÌNH NISSEI SỬA MÁI TÔN (01/01/2025)</t>
  </si>
  <si>
    <t>BẢNG CHẤM CÔNG CÔNG TRÌNH NISSEI SƠN NHÀ XƯỞNG (01/01/2025)</t>
  </si>
  <si>
    <t>BẢNG CHẤM CÔNG CÔNG TRÌNH BCA (01/01/2025)</t>
  </si>
  <si>
    <t xml:space="preserve"> THÊM GIỜ CHỦ NHẬT </t>
  </si>
  <si>
    <t xml:space="preserve"> BHXH DOANH NGHIỆP CHI CHO NGƯỜI CÓ LƯƠNG HƯU </t>
  </si>
  <si>
    <t>Kỹ thuật</t>
  </si>
  <si>
    <t>Lê Văn Thuấn</t>
  </si>
  <si>
    <t>Lưu Văn Phòng</t>
  </si>
  <si>
    <t>Nguyễn Phú Doanh</t>
  </si>
  <si>
    <t>Lương Đỉnh Đồng</t>
  </si>
  <si>
    <t>Lưu Thành Huy</t>
  </si>
  <si>
    <t>Trung Văn Phong</t>
  </si>
  <si>
    <t>Đào Đăng Tùng</t>
  </si>
  <si>
    <t>Nguyễn Văn Tuyến</t>
  </si>
  <si>
    <t>Lê Văn Hải</t>
  </si>
  <si>
    <t>Lê Sỹ Minh</t>
  </si>
  <si>
    <t>Hà Văn Huy</t>
  </si>
  <si>
    <t>Lê Xuân Tuấn</t>
  </si>
  <si>
    <t>L2</t>
  </si>
  <si>
    <t>BẢNG CHẤM CÔNG CÔNG TRÌNH NISSEI PHÁT SINH (20/02/2025)</t>
  </si>
  <si>
    <t>BẢNG CHẤM CÔNG CÔNG TRÌNH PHỤ LỤC BẮC TIỀN PHONG (25/02/2025)</t>
  </si>
  <si>
    <t>Đinh Thị Chiên</t>
  </si>
  <si>
    <t>Nguyễn Văn Đỉnh</t>
  </si>
  <si>
    <t>Hà Văn Hùng</t>
  </si>
  <si>
    <t>Nguyễn Doãn Huy</t>
  </si>
  <si>
    <t>BẢNG CHẤM CÔNG CÔNG TRÌNH KINDEN GÓI 13.8 TRIỆU (09/02/2025-27/03/2025)</t>
  </si>
  <si>
    <t>BẢNG CHẤM CÔNG CÔNG TRÌNH BẮC TIỀN PHONG GĐ 1 (1/1/2025-28/02/2025)</t>
  </si>
  <si>
    <t xml:space="preserve">  BHXH DOANH NGHIỆP CHI CHO NGƯỜI CÓ LƯƠNG HƯU  </t>
  </si>
  <si>
    <t>TỔNG LƯƠNG CÓ THƯỞNG CÔNG TRÌNH</t>
  </si>
  <si>
    <t>Đinh Văn Bắc</t>
  </si>
  <si>
    <t>Hoàng Văn Kiên</t>
  </si>
  <si>
    <t>BẢNG CHẤM CÔNG CÔNG TRÌNH KIỂM TRA SỰ CỐ ĐIỆN TẠI TRƯỜNG AN ĐÔNG (11/03/2025)</t>
  </si>
  <si>
    <t>BẢNG CHẤM CÔNG CÔNG TRÌNH KINDEN GÓI 79 (01/01/2025-27/03/2025)</t>
  </si>
  <si>
    <t>BẢNG CHẤM CÔNG CÔNG TRÌNH KINDEN GÓI 17 TRIỆU (20/3/2025-27/03/2025)</t>
  </si>
  <si>
    <t>BẢNG CHẤM CÔNG CÔNG TRÌNH MEV (01/03/2025)</t>
  </si>
  <si>
    <t>Doanh nghiệp</t>
  </si>
  <si>
    <t>Người lao động</t>
  </si>
  <si>
    <t>BHXH 17,5%</t>
  </si>
  <si>
    <t>BHYT 3%</t>
  </si>
  <si>
    <t>BHTN 1%</t>
  </si>
  <si>
    <t>BHYT 1,5%</t>
  </si>
  <si>
    <t>BHXH 8%</t>
  </si>
  <si>
    <t>Tổng</t>
  </si>
  <si>
    <t>BHXH</t>
  </si>
  <si>
    <t>BHYT</t>
  </si>
  <si>
    <t>BHTN</t>
  </si>
  <si>
    <t>Lương chính</t>
  </si>
  <si>
    <t>Tổng lương</t>
  </si>
  <si>
    <t>TC</t>
  </si>
  <si>
    <t>Tăng ca</t>
  </si>
  <si>
    <t>Tăng ca không chịu thuế tncn</t>
  </si>
  <si>
    <t>Thu nhập chịu thuế</t>
  </si>
  <si>
    <t>Thu nhập tính thuế</t>
  </si>
  <si>
    <t>Thuế tncn</t>
  </si>
  <si>
    <t>BẢNG CHẤM CÔNG CÔNG TRÌNH BẮC TIỀN PHONG GĐ 2 (01/03/2025-11/03/2025)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</si>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</sst>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"/>
    <numFmt numFmtId="165" formatCode="_(* #,##0_);_(* \(#,##0\);_(* &quot;-&quot;??_);_(@_)"/>
    <numFmt numFmtId="166" formatCode="&quot;Hải Phòng, Ngày&quot;\ dd\ \ &quot; Tháng&quot;\ mm\ \ &quot;Năm&quot;\ yyyy"/>
  </numFmts>
  <fonts count="18">
    <font>
      <sz val="10"/>
      <color theme="1"/>
      <name val=".VnTime"/>
      <family val="2"/>
    </font>
    <font>
      <sz val="10"/>
      <color theme="1"/>
      <name val=".VnTime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vertical="center"/>
    </xf>
    <xf numFmtId="14" fontId="7" fillId="2" borderId="0" xfId="0" applyNumberFormat="1" applyFont="1" applyFill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10" fillId="2" borderId="5" xfId="2" applyNumberFormat="1" applyFont="1" applyFill="1" applyBorder="1" applyAlignment="1">
      <alignment horizontal="center" vertical="center" wrapText="1"/>
    </xf>
    <xf numFmtId="0" fontId="5" fillId="2" borderId="7" xfId="0" quotePrefix="1" applyFont="1" applyFill="1" applyBorder="1" applyAlignment="1">
      <alignment horizontal="center" vertical="top"/>
    </xf>
    <xf numFmtId="0" fontId="5" fillId="2" borderId="7" xfId="0" quotePrefix="1" applyFont="1" applyFill="1" applyBorder="1" applyAlignment="1">
      <alignment horizontal="left" vertical="top" wrapText="1"/>
    </xf>
    <xf numFmtId="0" fontId="8" fillId="2" borderId="7" xfId="0" quotePrefix="1" applyFont="1" applyFill="1" applyBorder="1" applyAlignment="1">
      <alignment horizontal="center" vertical="top"/>
    </xf>
    <xf numFmtId="165" fontId="10" fillId="2" borderId="7" xfId="2" quotePrefix="1" applyNumberFormat="1" applyFont="1" applyFill="1" applyBorder="1" applyAlignment="1">
      <alignment horizontal="center" vertical="top" wrapText="1"/>
    </xf>
    <xf numFmtId="0" fontId="10" fillId="2" borderId="5" xfId="0" quotePrefix="1" applyFont="1" applyFill="1" applyBorder="1" applyAlignment="1">
      <alignment horizontal="center" vertical="top" wrapText="1"/>
    </xf>
    <xf numFmtId="165" fontId="10" fillId="2" borderId="5" xfId="2" quotePrefix="1" applyNumberFormat="1" applyFont="1" applyFill="1" applyBorder="1" applyAlignment="1">
      <alignment horizontal="center" vertical="top" wrapText="1"/>
    </xf>
    <xf numFmtId="165" fontId="11" fillId="2" borderId="5" xfId="2" quotePrefix="1" applyNumberFormat="1" applyFont="1" applyFill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2" fontId="13" fillId="0" borderId="5" xfId="0" quotePrefix="1" applyNumberFormat="1" applyFont="1" applyBorder="1" applyAlignment="1">
      <alignment horizontal="center" vertical="center"/>
    </xf>
    <xf numFmtId="2" fontId="13" fillId="3" borderId="5" xfId="0" quotePrefix="1" applyNumberFormat="1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65" fontId="14" fillId="0" borderId="5" xfId="1" applyNumberFormat="1" applyFont="1" applyFill="1" applyBorder="1" applyAlignment="1">
      <alignment horizontal="center" vertical="center" shrinkToFit="1"/>
    </xf>
    <xf numFmtId="165" fontId="3" fillId="0" borderId="5" xfId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" fontId="5" fillId="2" borderId="5" xfId="0" applyNumberFormat="1" applyFont="1" applyFill="1" applyBorder="1" applyAlignment="1">
      <alignment horizontal="center" vertical="center"/>
    </xf>
    <xf numFmtId="165" fontId="5" fillId="2" borderId="5" xfId="0" applyNumberFormat="1" applyFont="1" applyFill="1" applyBorder="1" applyAlignment="1">
      <alignment vertical="center"/>
    </xf>
    <xf numFmtId="166" fontId="15" fillId="2" borderId="0" xfId="0" applyNumberFormat="1" applyFont="1" applyFill="1" applyAlignment="1">
      <alignment horizontal="center" vertical="center"/>
    </xf>
    <xf numFmtId="165" fontId="15" fillId="2" borderId="0" xfId="1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/>
    </xf>
    <xf numFmtId="0" fontId="10" fillId="2" borderId="7" xfId="0" quotePrefix="1" applyFont="1" applyFill="1" applyBorder="1" applyAlignment="1">
      <alignment horizontal="center" vertical="top" wrapText="1"/>
    </xf>
    <xf numFmtId="165" fontId="3" fillId="0" borderId="5" xfId="0" applyNumberFormat="1" applyFont="1" applyBorder="1" applyAlignment="1">
      <alignment vertical="center"/>
    </xf>
    <xf numFmtId="0" fontId="0" fillId="0" borderId="5" xfId="0" applyBorder="1"/>
    <xf numFmtId="165" fontId="3" fillId="0" borderId="8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12" fillId="2" borderId="5" xfId="0" applyFont="1" applyFill="1" applyBorder="1" applyAlignment="1">
      <alignment horizontal="center" vertical="center" wrapText="1"/>
    </xf>
    <xf numFmtId="2" fontId="13" fillId="2" borderId="5" xfId="0" quotePrefix="1" applyNumberFormat="1" applyFont="1" applyFill="1" applyBorder="1" applyAlignment="1">
      <alignment horizontal="center" vertical="center"/>
    </xf>
    <xf numFmtId="165" fontId="3" fillId="2" borderId="8" xfId="1" applyNumberFormat="1" applyFont="1" applyFill="1" applyBorder="1" applyAlignment="1">
      <alignment horizontal="center" vertical="center"/>
    </xf>
    <xf numFmtId="165" fontId="14" fillId="2" borderId="5" xfId="1" applyNumberFormat="1" applyFont="1" applyFill="1" applyBorder="1" applyAlignment="1">
      <alignment horizontal="center" vertical="center" shrinkToFit="1"/>
    </xf>
    <xf numFmtId="165" fontId="3" fillId="0" borderId="1" xfId="1" applyNumberFormat="1" applyFont="1" applyFill="1" applyBorder="1" applyAlignment="1">
      <alignment horizontal="center" vertical="center"/>
    </xf>
    <xf numFmtId="165" fontId="5" fillId="2" borderId="5" xfId="1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13" fillId="2" borderId="1" xfId="0" quotePrefix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2" fontId="13" fillId="0" borderId="1" xfId="0" quotePrefix="1" applyNumberFormat="1" applyFont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1" fontId="3" fillId="4" borderId="8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/>
    <xf numFmtId="165" fontId="0" fillId="0" borderId="0" xfId="0" applyNumberFormat="1"/>
    <xf numFmtId="0" fontId="12" fillId="0" borderId="0" xfId="0" applyFont="1" applyAlignment="1">
      <alignment horizontal="center" vertical="center" wrapText="1"/>
    </xf>
    <xf numFmtId="165" fontId="14" fillId="0" borderId="0" xfId="1" applyNumberFormat="1" applyFont="1" applyFill="1" applyBorder="1" applyAlignment="1">
      <alignment horizontal="center" vertical="center" shrinkToFit="1"/>
    </xf>
    <xf numFmtId="0" fontId="12" fillId="0" borderId="0" xfId="0" applyFont="1"/>
    <xf numFmtId="0" fontId="12" fillId="0" borderId="5" xfId="0" applyFont="1" applyBorder="1"/>
    <xf numFmtId="165" fontId="12" fillId="0" borderId="0" xfId="0" applyNumberFormat="1" applyFont="1"/>
    <xf numFmtId="165" fontId="12" fillId="0" borderId="5" xfId="0" applyNumberFormat="1" applyFont="1" applyBorder="1"/>
    <xf numFmtId="0" fontId="12" fillId="0" borderId="5" xfId="0" applyFont="1" applyBorder="1" applyAlignment="1">
      <alignment horizontal="center" vertical="center"/>
    </xf>
    <xf numFmtId="2" fontId="12" fillId="3" borderId="5" xfId="0" quotePrefix="1" applyNumberFormat="1" applyFont="1" applyFill="1" applyBorder="1" applyAlignment="1">
      <alignment horizontal="center" vertical="center"/>
    </xf>
    <xf numFmtId="1" fontId="0" fillId="0" borderId="0" xfId="0" applyNumberFormat="1"/>
    <xf numFmtId="1" fontId="14" fillId="0" borderId="5" xfId="1" applyNumberFormat="1" applyFont="1" applyFill="1" applyBorder="1" applyAlignment="1">
      <alignment horizontal="center" vertical="center" shrinkToFit="1"/>
    </xf>
    <xf numFmtId="1" fontId="14" fillId="2" borderId="5" xfId="1" applyNumberFormat="1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vertical="center"/>
    </xf>
    <xf numFmtId="1" fontId="14" fillId="2" borderId="1" xfId="1" applyNumberFormat="1" applyFont="1" applyFill="1" applyBorder="1" applyAlignment="1">
      <alignment horizontal="center" vertical="center" shrinkToFit="1"/>
    </xf>
    <xf numFmtId="1" fontId="14" fillId="0" borderId="0" xfId="1" applyNumberFormat="1" applyFont="1" applyFill="1" applyBorder="1" applyAlignment="1">
      <alignment horizontal="center" vertical="center" shrinkToFit="1"/>
    </xf>
    <xf numFmtId="1" fontId="5" fillId="0" borderId="5" xfId="0" applyNumberFormat="1" applyFont="1" applyBorder="1"/>
    <xf numFmtId="165" fontId="5" fillId="0" borderId="5" xfId="0" applyNumberFormat="1" applyFont="1" applyBorder="1"/>
    <xf numFmtId="0" fontId="3" fillId="0" borderId="0" xfId="0" applyFont="1"/>
    <xf numFmtId="1" fontId="3" fillId="0" borderId="0" xfId="0" applyNumberFormat="1" applyFont="1"/>
    <xf numFmtId="0" fontId="3" fillId="0" borderId="5" xfId="0" applyFont="1" applyBorder="1"/>
    <xf numFmtId="165" fontId="3" fillId="0" borderId="0" xfId="0" applyNumberFormat="1" applyFont="1"/>
    <xf numFmtId="0" fontId="12" fillId="2" borderId="0" xfId="0" applyFont="1" applyFill="1" applyAlignment="1">
      <alignment horizontal="center" vertical="center" wrapText="1"/>
    </xf>
    <xf numFmtId="165" fontId="14" fillId="2" borderId="0" xfId="1" applyNumberFormat="1" applyFont="1" applyFill="1" applyBorder="1" applyAlignment="1">
      <alignment horizontal="center" vertical="center" shrinkToFit="1"/>
    </xf>
    <xf numFmtId="165" fontId="0" fillId="0" borderId="10" xfId="0" applyNumberFormat="1" applyBorder="1"/>
    <xf numFmtId="166" fontId="15" fillId="2" borderId="0" xfId="0" applyNumberFormat="1" applyFont="1" applyFill="1" applyAlignment="1">
      <alignment vertical="center"/>
    </xf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6" fontId="15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5" fontId="10" fillId="2" borderId="1" xfId="2" applyNumberFormat="1" applyFont="1" applyFill="1" applyBorder="1" applyAlignment="1">
      <alignment horizontal="center" vertical="center" wrapText="1"/>
    </xf>
    <xf numFmtId="165" fontId="10" fillId="2" borderId="6" xfId="2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65" fontId="10" fillId="2" borderId="7" xfId="2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165" fontId="10" fillId="2" borderId="2" xfId="2" applyNumberFormat="1" applyFont="1" applyFill="1" applyBorder="1" applyAlignment="1">
      <alignment horizontal="center" vertical="center" wrapText="1"/>
    </xf>
    <xf numFmtId="165" fontId="10" fillId="2" borderId="3" xfId="2" applyNumberFormat="1" applyFont="1" applyFill="1" applyBorder="1" applyAlignment="1">
      <alignment horizontal="center" vertical="center" wrapText="1"/>
    </xf>
    <xf numFmtId="165" fontId="10" fillId="2" borderId="4" xfId="2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</cellXfs>
  <cellStyles count="3">
    <cellStyle name="Comma" xfId="1" builtinId="3"/>
    <cellStyle name="Comma 13" xfId="2" xr:uid="{3F5AA84F-6830-4AAF-9389-44F667F35CC5}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%20TOAN\Tr&#432;&#7901;ng%20Ph&#250;c\B&#7843;ng%20l&#432;&#417;ng%20VP%20v&#224;%20CN%20c&#243;%20thu&#7871;%20tncn.xlsx" TargetMode="External"/><Relationship Id="rId1" Type="http://schemas.openxmlformats.org/officeDocument/2006/relationships/externalLinkPath" Target="file:///D:\KE%20TOAN\Tr&#432;&#7901;ng%20Ph&#250;c\B&#7843;ng%20l&#432;&#417;ng%20VP%20v&#224;%20CN%20c&#243;%20thu&#7871;%20tnc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P"/>
      <sheetName val="CN"/>
      <sheetName val="211"/>
      <sheetName val="242"/>
      <sheetName val="CT BTP gd 1"/>
      <sheetName val="CT BTP gđ 2"/>
      <sheetName val="Sheet1"/>
      <sheetName val="CT BTP"/>
      <sheetName val="Fujifim"/>
      <sheetName val="Terai Vina"/>
      <sheetName val="Idemitsu"/>
      <sheetName val="An Đồng"/>
      <sheetName val="Nhà máy B, MB51, MB52"/>
      <sheetName val="Kinden gói 79"/>
      <sheetName val="Kinden gói 58.5"/>
      <sheetName val="Kinden gói 13.8"/>
      <sheetName val="Kinden gói 17"/>
      <sheetName val="Nissei sửa mái tôn"/>
      <sheetName val="PL BTP"/>
      <sheetName val="BCA"/>
      <sheetName val="MEV"/>
      <sheetName val="Nissei phát s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0">
          <cell r="E10" t="str">
            <v>T5</v>
          </cell>
          <cell r="F10" t="str">
            <v>T6</v>
          </cell>
          <cell r="G10" t="str">
            <v>T7</v>
          </cell>
          <cell r="I10" t="str">
            <v>T2</v>
          </cell>
          <cell r="J10" t="str">
            <v>T3</v>
          </cell>
          <cell r="K10" t="str">
            <v>T4</v>
          </cell>
          <cell r="L10" t="str">
            <v>T5</v>
          </cell>
          <cell r="M10" t="str">
            <v>T6</v>
          </cell>
          <cell r="N10" t="str">
            <v>T7</v>
          </cell>
          <cell r="P10" t="str">
            <v>T2</v>
          </cell>
          <cell r="Q10" t="str">
            <v>T3</v>
          </cell>
          <cell r="R10" t="str">
            <v>T4</v>
          </cell>
          <cell r="S10" t="str">
            <v>T5</v>
          </cell>
          <cell r="T10" t="str">
            <v>T6</v>
          </cell>
          <cell r="U10" t="str">
            <v>T7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298C-1766-4EE5-96FF-DACE12C0309E}">
  <dimension ref="A2:BN351"/>
  <sheetViews>
    <sheetView topLeftCell="A358" zoomScale="85" zoomScaleNormal="85" workbookViewId="0">
      <selection activeCell="BJ28" sqref="BJ28"/>
    </sheetView>
  </sheetViews>
  <sheetFormatPr defaultRowHeight="13.2"/>
  <cols>
    <col min="1" max="1" width="9" style="69" bestFit="1" customWidth="1"/>
    <col min="2" max="2" width="20" style="69" customWidth="1"/>
    <col min="3" max="3" width="11.21875" style="69" customWidth="1"/>
    <col min="4" max="34" width="10.33203125" style="69" bestFit="1" customWidth="1"/>
    <col min="35" max="35" width="9" style="69" bestFit="1" customWidth="1"/>
    <col min="36" max="36" width="9" style="69" customWidth="1"/>
    <col min="37" max="37" width="8.88671875" style="69"/>
    <col min="38" max="38" width="9" style="69" bestFit="1" customWidth="1"/>
    <col min="39" max="39" width="18.44140625" style="69" customWidth="1"/>
    <col min="40" max="40" width="8.88671875" style="69"/>
    <col min="41" max="41" width="15" style="69" customWidth="1"/>
    <col min="42" max="42" width="12.44140625" style="69" customWidth="1"/>
    <col min="43" max="44" width="10.5546875" style="69" bestFit="1" customWidth="1"/>
    <col min="45" max="45" width="9" style="69" bestFit="1" customWidth="1"/>
    <col min="46" max="46" width="11.88671875" style="69" customWidth="1"/>
    <col min="47" max="47" width="10.77734375" style="69" customWidth="1"/>
    <col min="48" max="48" width="12" style="69" customWidth="1"/>
    <col min="49" max="50" width="13.44140625" style="69" customWidth="1"/>
    <col min="51" max="51" width="9" style="69" bestFit="1" customWidth="1"/>
    <col min="52" max="54" width="8.88671875" style="69"/>
    <col min="55" max="55" width="21" style="69" bestFit="1" customWidth="1"/>
    <col min="56" max="56" width="8.88671875" style="69"/>
    <col min="57" max="57" width="12.88671875" style="69" customWidth="1"/>
    <col min="58" max="58" width="11.6640625" style="69" bestFit="1" customWidth="1"/>
    <col min="59" max="59" width="19.33203125" style="69" customWidth="1"/>
    <col min="60" max="60" width="11.21875" style="69" bestFit="1" customWidth="1"/>
    <col min="61" max="61" width="19.21875" style="69" customWidth="1"/>
    <col min="62" max="62" width="14.109375" style="69" customWidth="1"/>
    <col min="63" max="63" width="9" style="69" bestFit="1" customWidth="1"/>
    <col min="64" max="64" width="11.33203125" style="69" bestFit="1" customWidth="1"/>
    <col min="65" max="66" width="10.33203125" style="69" bestFit="1" customWidth="1"/>
    <col min="67" max="67" width="10.109375" style="69" customWidth="1"/>
    <col min="68" max="16384" width="8.88671875" style="69"/>
  </cols>
  <sheetData>
    <row r="2" spans="1:66" ht="15.6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1" t="s">
        <v>0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66" ht="13.8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 t="s">
        <v>1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66" ht="13.8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66" ht="20.399999999999999">
      <c r="A5" s="100" t="s">
        <v>97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1" t="s">
        <v>2</v>
      </c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</row>
    <row r="6" spans="1:66" ht="20.399999999999999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66" ht="13.8">
      <c r="A7" s="3"/>
      <c r="B7" s="2"/>
      <c r="C7" s="2"/>
      <c r="D7" s="2"/>
      <c r="E7" s="2"/>
      <c r="F7" s="2"/>
      <c r="G7" s="2"/>
      <c r="H7" s="6"/>
      <c r="I7" s="6"/>
      <c r="J7" s="6"/>
      <c r="K7" s="102" t="s">
        <v>3</v>
      </c>
      <c r="L7" s="102"/>
      <c r="M7" s="103">
        <v>1</v>
      </c>
      <c r="N7" s="103"/>
      <c r="O7" s="102" t="s">
        <v>4</v>
      </c>
      <c r="P7" s="102"/>
      <c r="Q7" s="102">
        <v>2025</v>
      </c>
      <c r="R7" s="10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102" t="str">
        <f>"THÁNG 0"&amp;M7 &amp;" NĂM 2025"</f>
        <v>THÁNG 01 NĂM 2025</v>
      </c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</row>
    <row r="8" spans="1:66" ht="13.8">
      <c r="A8" s="3"/>
      <c r="B8" s="2"/>
      <c r="C8" s="2"/>
      <c r="D8" s="8">
        <f>DATE(Q7,M7,1)</f>
        <v>45658</v>
      </c>
      <c r="E8" s="8">
        <f>D8+1</f>
        <v>45659</v>
      </c>
      <c r="F8" s="8">
        <f>E8+1</f>
        <v>45660</v>
      </c>
      <c r="G8" s="8">
        <f t="shared" ref="G8:AH8" si="0">F8+1</f>
        <v>45661</v>
      </c>
      <c r="H8" s="9">
        <f t="shared" si="0"/>
        <v>45662</v>
      </c>
      <c r="I8" s="9">
        <f t="shared" si="0"/>
        <v>45663</v>
      </c>
      <c r="J8" s="9">
        <f t="shared" si="0"/>
        <v>45664</v>
      </c>
      <c r="K8" s="9">
        <f t="shared" si="0"/>
        <v>45665</v>
      </c>
      <c r="L8" s="9">
        <f t="shared" si="0"/>
        <v>45666</v>
      </c>
      <c r="M8" s="9">
        <f t="shared" si="0"/>
        <v>45667</v>
      </c>
      <c r="N8" s="9">
        <f t="shared" si="0"/>
        <v>45668</v>
      </c>
      <c r="O8" s="9">
        <f t="shared" si="0"/>
        <v>45669</v>
      </c>
      <c r="P8" s="9">
        <f t="shared" si="0"/>
        <v>45670</v>
      </c>
      <c r="Q8" s="9">
        <f t="shared" si="0"/>
        <v>45671</v>
      </c>
      <c r="R8" s="9">
        <f t="shared" si="0"/>
        <v>45672</v>
      </c>
      <c r="S8" s="8">
        <f t="shared" si="0"/>
        <v>45673</v>
      </c>
      <c r="T8" s="8">
        <f t="shared" si="0"/>
        <v>45674</v>
      </c>
      <c r="U8" s="8">
        <f t="shared" si="0"/>
        <v>45675</v>
      </c>
      <c r="V8" s="8">
        <f t="shared" si="0"/>
        <v>45676</v>
      </c>
      <c r="W8" s="8">
        <f t="shared" si="0"/>
        <v>45677</v>
      </c>
      <c r="X8" s="8">
        <f t="shared" si="0"/>
        <v>45678</v>
      </c>
      <c r="Y8" s="8">
        <f t="shared" si="0"/>
        <v>45679</v>
      </c>
      <c r="Z8" s="8">
        <f t="shared" si="0"/>
        <v>45680</v>
      </c>
      <c r="AA8" s="8">
        <f t="shared" si="0"/>
        <v>45681</v>
      </c>
      <c r="AB8" s="8">
        <f t="shared" si="0"/>
        <v>45682</v>
      </c>
      <c r="AC8" s="8">
        <f t="shared" si="0"/>
        <v>45683</v>
      </c>
      <c r="AD8" s="8">
        <f t="shared" si="0"/>
        <v>45684</v>
      </c>
      <c r="AE8" s="8">
        <f t="shared" si="0"/>
        <v>45685</v>
      </c>
      <c r="AF8" s="8">
        <f t="shared" si="0"/>
        <v>45686</v>
      </c>
      <c r="AG8" s="8">
        <f t="shared" si="0"/>
        <v>45687</v>
      </c>
      <c r="AH8" s="8">
        <f t="shared" si="0"/>
        <v>45688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66" ht="13.8">
      <c r="A9" s="110" t="s">
        <v>5</v>
      </c>
      <c r="B9" s="113" t="s">
        <v>6</v>
      </c>
      <c r="C9" s="96" t="s">
        <v>7</v>
      </c>
      <c r="D9" s="116" t="s">
        <v>8</v>
      </c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8"/>
      <c r="AI9" s="96" t="s">
        <v>9</v>
      </c>
      <c r="AJ9" s="96" t="s">
        <v>119</v>
      </c>
      <c r="AK9" s="96" t="s">
        <v>10</v>
      </c>
      <c r="AL9" s="119" t="s">
        <v>5</v>
      </c>
      <c r="AM9" s="119" t="s">
        <v>6</v>
      </c>
      <c r="AN9" s="120" t="s">
        <v>7</v>
      </c>
      <c r="AO9" s="122" t="s">
        <v>11</v>
      </c>
      <c r="AP9" s="123" t="s">
        <v>12</v>
      </c>
      <c r="AQ9" s="124"/>
      <c r="AR9" s="125"/>
      <c r="AS9" s="106" t="s">
        <v>13</v>
      </c>
      <c r="AT9" s="104" t="s">
        <v>14</v>
      </c>
      <c r="AU9" s="104" t="s">
        <v>15</v>
      </c>
      <c r="AV9" s="104" t="s">
        <v>16</v>
      </c>
      <c r="AW9" s="104" t="s">
        <v>17</v>
      </c>
      <c r="AX9" s="104" t="s">
        <v>18</v>
      </c>
    </row>
    <row r="10" spans="1:66" ht="26.4">
      <c r="A10" s="111"/>
      <c r="B10" s="114"/>
      <c r="C10" s="97"/>
      <c r="D10" s="11">
        <v>1</v>
      </c>
      <c r="E10" s="11">
        <v>2</v>
      </c>
      <c r="F10" s="11">
        <v>3</v>
      </c>
      <c r="G10" s="11">
        <v>4</v>
      </c>
      <c r="H10" s="11">
        <v>5</v>
      </c>
      <c r="I10" s="11">
        <v>6</v>
      </c>
      <c r="J10" s="11">
        <v>7</v>
      </c>
      <c r="K10" s="11">
        <v>8</v>
      </c>
      <c r="L10" s="11">
        <v>9</v>
      </c>
      <c r="M10" s="11">
        <v>10</v>
      </c>
      <c r="N10" s="11">
        <v>11</v>
      </c>
      <c r="O10" s="11">
        <v>12</v>
      </c>
      <c r="P10" s="11">
        <v>13</v>
      </c>
      <c r="Q10" s="11">
        <v>14</v>
      </c>
      <c r="R10" s="11">
        <v>15</v>
      </c>
      <c r="S10" s="11">
        <v>16</v>
      </c>
      <c r="T10" s="11">
        <v>17</v>
      </c>
      <c r="U10" s="11">
        <v>18</v>
      </c>
      <c r="V10" s="11">
        <v>19</v>
      </c>
      <c r="W10" s="11">
        <v>20</v>
      </c>
      <c r="X10" s="11">
        <v>21</v>
      </c>
      <c r="Y10" s="11">
        <v>22</v>
      </c>
      <c r="Z10" s="11">
        <v>23</v>
      </c>
      <c r="AA10" s="11">
        <v>24</v>
      </c>
      <c r="AB10" s="11">
        <v>25</v>
      </c>
      <c r="AC10" s="11">
        <v>26</v>
      </c>
      <c r="AD10" s="11">
        <v>27</v>
      </c>
      <c r="AE10" s="11">
        <v>28</v>
      </c>
      <c r="AF10" s="11">
        <v>29</v>
      </c>
      <c r="AG10" s="11">
        <v>30</v>
      </c>
      <c r="AH10" s="11">
        <v>31</v>
      </c>
      <c r="AI10" s="97"/>
      <c r="AJ10" s="97"/>
      <c r="AK10" s="97"/>
      <c r="AL10" s="119"/>
      <c r="AM10" s="119"/>
      <c r="AN10" s="121"/>
      <c r="AO10" s="122"/>
      <c r="AP10" s="12" t="s">
        <v>19</v>
      </c>
      <c r="AQ10" s="12" t="s">
        <v>20</v>
      </c>
      <c r="AR10" s="12" t="s">
        <v>21</v>
      </c>
      <c r="AS10" s="107"/>
      <c r="AT10" s="105"/>
      <c r="AU10" s="108"/>
      <c r="AV10" s="108"/>
      <c r="AW10" s="105"/>
      <c r="AX10" s="105"/>
      <c r="BC10" s="73"/>
      <c r="BD10" s="73"/>
      <c r="BE10" s="73"/>
      <c r="BF10" s="92" t="s">
        <v>106</v>
      </c>
      <c r="BG10" s="92"/>
      <c r="BH10" s="92"/>
      <c r="BI10" s="92" t="s">
        <v>107</v>
      </c>
      <c r="BJ10" s="92"/>
      <c r="BK10" s="92"/>
      <c r="BL10" s="92" t="s">
        <v>113</v>
      </c>
      <c r="BM10" s="92"/>
      <c r="BN10" s="92"/>
    </row>
    <row r="11" spans="1:66" ht="20.399999999999999">
      <c r="A11" s="112"/>
      <c r="B11" s="115"/>
      <c r="C11" s="98"/>
      <c r="D11" s="11" t="str">
        <f>IF(WEEKDAY(D8)=1,"CN",IF(WEEKDAY(D8)=2,"T2",IF(WEEKDAY(D8)=3,"T3",IF(WEEKDAY(D8)=4,"T4",IF(WEEKDAY(D8)=5,"T5",IF(WEEKDAY(D8)=6,"T6",IF(WEEKDAY(D8)=7,"T7","")))))))</f>
        <v>T4</v>
      </c>
      <c r="E11" s="11" t="str">
        <f>IF(WEEKDAY(E8)=1,"CN",IF(WEEKDAY(E8)=2,"T2",IF(WEEKDAY(E8)=3,"T3",IF(WEEKDAY(E8)=4,"T4",IF(WEEKDAY(E8)=5,"T5",IF(WEEKDAY(E8)=6,"T6",IF(WEEKDAY(E8)=7,"T7","")))))))</f>
        <v>T5</v>
      </c>
      <c r="F11" s="11" t="str">
        <f t="shared" ref="F11:AH11" si="1">IF(WEEKDAY(F8)=1,"CN",IF(WEEKDAY(F8)=2,"T2",IF(WEEKDAY(F8)=3,"T3",IF(WEEKDAY(F8)=4,"T4",IF(WEEKDAY(F8)=5,"T5",IF(WEEKDAY(F8)=6,"T6",IF(WEEKDAY(F8)=7,"T7","")))))))</f>
        <v>T6</v>
      </c>
      <c r="G11" s="11" t="str">
        <f t="shared" si="1"/>
        <v>T7</v>
      </c>
      <c r="H11" s="11" t="str">
        <f t="shared" si="1"/>
        <v>CN</v>
      </c>
      <c r="I11" s="11" t="str">
        <f t="shared" si="1"/>
        <v>T2</v>
      </c>
      <c r="J11" s="11" t="str">
        <f t="shared" si="1"/>
        <v>T3</v>
      </c>
      <c r="K11" s="11" t="str">
        <f t="shared" si="1"/>
        <v>T4</v>
      </c>
      <c r="L11" s="11" t="str">
        <f t="shared" si="1"/>
        <v>T5</v>
      </c>
      <c r="M11" s="11" t="str">
        <f t="shared" si="1"/>
        <v>T6</v>
      </c>
      <c r="N11" s="11" t="str">
        <f t="shared" si="1"/>
        <v>T7</v>
      </c>
      <c r="O11" s="11" t="str">
        <f t="shared" si="1"/>
        <v>CN</v>
      </c>
      <c r="P11" s="11" t="str">
        <f t="shared" si="1"/>
        <v>T2</v>
      </c>
      <c r="Q11" s="11" t="str">
        <f t="shared" si="1"/>
        <v>T3</v>
      </c>
      <c r="R11" s="11" t="str">
        <f t="shared" si="1"/>
        <v>T4</v>
      </c>
      <c r="S11" s="11" t="str">
        <f t="shared" si="1"/>
        <v>T5</v>
      </c>
      <c r="T11" s="11" t="str">
        <f t="shared" si="1"/>
        <v>T6</v>
      </c>
      <c r="U11" s="11" t="str">
        <f t="shared" si="1"/>
        <v>T7</v>
      </c>
      <c r="V11" s="11" t="str">
        <f t="shared" si="1"/>
        <v>CN</v>
      </c>
      <c r="W11" s="11" t="str">
        <f t="shared" si="1"/>
        <v>T2</v>
      </c>
      <c r="X11" s="11" t="str">
        <f t="shared" si="1"/>
        <v>T3</v>
      </c>
      <c r="Y11" s="11" t="str">
        <f t="shared" si="1"/>
        <v>T4</v>
      </c>
      <c r="Z11" s="11" t="str">
        <f t="shared" si="1"/>
        <v>T5</v>
      </c>
      <c r="AA11" s="11" t="str">
        <f t="shared" si="1"/>
        <v>T6</v>
      </c>
      <c r="AB11" s="11" t="str">
        <f t="shared" si="1"/>
        <v>T7</v>
      </c>
      <c r="AC11" s="11" t="str">
        <f t="shared" si="1"/>
        <v>CN</v>
      </c>
      <c r="AD11" s="11" t="str">
        <f t="shared" si="1"/>
        <v>T2</v>
      </c>
      <c r="AE11" s="11" t="str">
        <f t="shared" si="1"/>
        <v>T3</v>
      </c>
      <c r="AF11" s="11" t="str">
        <f t="shared" si="1"/>
        <v>T4</v>
      </c>
      <c r="AG11" s="11" t="str">
        <f t="shared" si="1"/>
        <v>T5</v>
      </c>
      <c r="AH11" s="11" t="str">
        <f t="shared" si="1"/>
        <v>T6</v>
      </c>
      <c r="AI11" s="98"/>
      <c r="AJ11" s="98"/>
      <c r="AK11" s="98"/>
      <c r="AL11" s="13" t="s">
        <v>22</v>
      </c>
      <c r="AM11" s="13" t="s">
        <v>23</v>
      </c>
      <c r="AN11" s="14" t="s">
        <v>24</v>
      </c>
      <c r="AO11" s="15" t="s">
        <v>25</v>
      </c>
      <c r="AP11" s="16" t="s">
        <v>26</v>
      </c>
      <c r="AQ11" s="16" t="s">
        <v>27</v>
      </c>
      <c r="AR11" s="16" t="s">
        <v>28</v>
      </c>
      <c r="AS11" s="17" t="s">
        <v>29</v>
      </c>
      <c r="AT11" s="18" t="s">
        <v>30</v>
      </c>
      <c r="AU11" s="18"/>
      <c r="AV11" s="18"/>
      <c r="AW11" s="18" t="s">
        <v>31</v>
      </c>
      <c r="AX11" s="19" t="s">
        <v>32</v>
      </c>
      <c r="BC11" s="70" t="s">
        <v>6</v>
      </c>
      <c r="BD11" s="70" t="s">
        <v>7</v>
      </c>
      <c r="BE11" s="70" t="s">
        <v>117</v>
      </c>
      <c r="BF11" s="70" t="s">
        <v>108</v>
      </c>
      <c r="BG11" s="70" t="s">
        <v>109</v>
      </c>
      <c r="BH11" s="70" t="s">
        <v>110</v>
      </c>
      <c r="BI11" s="70" t="s">
        <v>112</v>
      </c>
      <c r="BJ11" s="70" t="s">
        <v>111</v>
      </c>
      <c r="BK11" s="70" t="s">
        <v>110</v>
      </c>
      <c r="BL11" s="70" t="s">
        <v>114</v>
      </c>
      <c r="BM11" s="70" t="s">
        <v>115</v>
      </c>
      <c r="BN11" s="70" t="s">
        <v>116</v>
      </c>
    </row>
    <row r="12" spans="1:66" ht="26.4">
      <c r="A12" s="20">
        <v>1</v>
      </c>
      <c r="B12" s="21" t="s">
        <v>33</v>
      </c>
      <c r="C12" s="22" t="s">
        <v>34</v>
      </c>
      <c r="D12" s="23" t="s">
        <v>35</v>
      </c>
      <c r="E12" s="23" t="str">
        <f t="shared" ref="E12:AD20" si="2">IF(E$11="CN","","+")</f>
        <v>+</v>
      </c>
      <c r="F12" s="23" t="str">
        <f t="shared" si="2"/>
        <v>+</v>
      </c>
      <c r="G12" s="23" t="str">
        <f t="shared" si="2"/>
        <v>+</v>
      </c>
      <c r="H12" s="24" t="s">
        <v>119</v>
      </c>
      <c r="I12" s="23" t="str">
        <f t="shared" si="2"/>
        <v>+</v>
      </c>
      <c r="J12" s="23" t="str">
        <f t="shared" si="2"/>
        <v>+</v>
      </c>
      <c r="K12" s="23" t="str">
        <f t="shared" si="2"/>
        <v>+</v>
      </c>
      <c r="L12" s="23" t="str">
        <f t="shared" si="2"/>
        <v>+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 t="str">
        <f t="shared" si="2"/>
        <v/>
      </c>
      <c r="AD12" s="23"/>
      <c r="AE12" s="23"/>
      <c r="AF12" s="23"/>
      <c r="AG12" s="23"/>
      <c r="AH12" s="23"/>
      <c r="AI12" s="25">
        <f>COUNTIF(D12:AH12,"+")</f>
        <v>7</v>
      </c>
      <c r="AJ12" s="25">
        <f>COUNTIF(D12:AH12,"TC")</f>
        <v>1</v>
      </c>
      <c r="AK12" s="25"/>
      <c r="AL12" s="20">
        <v>1</v>
      </c>
      <c r="AM12" s="21" t="s">
        <v>33</v>
      </c>
      <c r="AN12" s="22" t="s">
        <v>34</v>
      </c>
      <c r="AO12" s="26">
        <v>9000000</v>
      </c>
      <c r="AP12" s="27">
        <v>1000000</v>
      </c>
      <c r="AQ12" s="27">
        <v>700000</v>
      </c>
      <c r="AR12" s="27">
        <v>700000</v>
      </c>
      <c r="AS12" s="27">
        <v>8</v>
      </c>
      <c r="AT12" s="27">
        <f>AO12/26*200%*AJ12</f>
        <v>692307.69230769225</v>
      </c>
      <c r="AU12" s="27">
        <v>2000000</v>
      </c>
      <c r="AV12" s="27"/>
      <c r="AW12" s="27"/>
      <c r="AX12" s="27">
        <f>(AO12+AP12+AQ12+AR12+AU12)/26*AS12+AT12+AW12+AV12</f>
        <v>4815384.615384615</v>
      </c>
      <c r="BC12" s="21" t="s">
        <v>33</v>
      </c>
      <c r="BD12" s="22" t="s">
        <v>34</v>
      </c>
      <c r="BE12" s="26">
        <v>9000000</v>
      </c>
      <c r="BF12" s="72">
        <f>BE12*17.5%</f>
        <v>1575000</v>
      </c>
      <c r="BG12" s="72">
        <f>BE12*3%</f>
        <v>270000</v>
      </c>
      <c r="BH12" s="72">
        <f>BE12*1%</f>
        <v>90000</v>
      </c>
      <c r="BI12" s="72">
        <f>BE12*8%</f>
        <v>720000</v>
      </c>
      <c r="BJ12" s="72">
        <f>BG12/2</f>
        <v>135000</v>
      </c>
      <c r="BK12" s="72">
        <f>BH12</f>
        <v>90000</v>
      </c>
      <c r="BL12" s="72">
        <f>BF12+BI12</f>
        <v>2295000</v>
      </c>
      <c r="BM12" s="72">
        <f>BG12+BJ12</f>
        <v>405000</v>
      </c>
      <c r="BN12" s="72">
        <f>BH12+BK12</f>
        <v>180000</v>
      </c>
    </row>
    <row r="13" spans="1:66" ht="13.8">
      <c r="A13" s="20">
        <v>4</v>
      </c>
      <c r="B13" s="21" t="s">
        <v>36</v>
      </c>
      <c r="C13" s="22" t="s">
        <v>37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5">
        <f t="shared" ref="AI13:AI27" si="3">COUNTIF(D13:AH13,"+")</f>
        <v>0</v>
      </c>
      <c r="AJ13" s="25">
        <f t="shared" ref="AJ13:AJ27" si="4">COUNTIF(D13:AH13,"TC")</f>
        <v>0</v>
      </c>
      <c r="AK13" s="28"/>
      <c r="AL13" s="20">
        <v>4</v>
      </c>
      <c r="AM13" s="21" t="s">
        <v>36</v>
      </c>
      <c r="AN13" s="22" t="s">
        <v>37</v>
      </c>
      <c r="AO13" s="26">
        <v>5310000</v>
      </c>
      <c r="AP13" s="27">
        <v>1000000</v>
      </c>
      <c r="AQ13" s="27">
        <v>300000</v>
      </c>
      <c r="AR13" s="27">
        <v>600000</v>
      </c>
      <c r="AS13" s="27"/>
      <c r="AT13" s="27">
        <f t="shared" ref="AT13:AT27" si="5">AO13/26*200%*AJ13</f>
        <v>0</v>
      </c>
      <c r="AU13" s="27"/>
      <c r="AV13" s="27"/>
      <c r="AW13" s="27"/>
      <c r="AX13" s="27">
        <f t="shared" ref="AX13:AX27" si="6">(AO13+AP13+AQ13+AR13+AU13)/26*AS13+AT13+AW13+AV13</f>
        <v>0</v>
      </c>
      <c r="BC13" s="21" t="s">
        <v>36</v>
      </c>
      <c r="BD13" s="22" t="s">
        <v>37</v>
      </c>
      <c r="BE13" s="26">
        <v>5310000</v>
      </c>
      <c r="BF13" s="72">
        <f t="shared" ref="BF13:BF18" si="7">BE13*17.5%</f>
        <v>929249.99999999988</v>
      </c>
      <c r="BG13" s="72">
        <f t="shared" ref="BG13:BG18" si="8">BE13*3%</f>
        <v>159300</v>
      </c>
      <c r="BH13" s="72">
        <f t="shared" ref="BH13:BH18" si="9">BE13*1%</f>
        <v>53100</v>
      </c>
      <c r="BI13" s="72">
        <f t="shared" ref="BI13:BI18" si="10">BE13*8%</f>
        <v>424800</v>
      </c>
      <c r="BJ13" s="72">
        <f t="shared" ref="BJ13:BJ18" si="11">BG13/2</f>
        <v>79650</v>
      </c>
      <c r="BK13" s="72">
        <f t="shared" ref="BK13:BK18" si="12">BH13</f>
        <v>53100</v>
      </c>
      <c r="BL13" s="72">
        <f t="shared" ref="BL13:BL18" si="13">BF13+BI13</f>
        <v>1354050</v>
      </c>
      <c r="BM13" s="72">
        <f t="shared" ref="BM13:BM18" si="14">BG13+BJ13</f>
        <v>238950</v>
      </c>
      <c r="BN13" s="72">
        <f t="shared" ref="BN13:BN18" si="15">BH13+BK13</f>
        <v>106200</v>
      </c>
    </row>
    <row r="14" spans="1:66" ht="13.8">
      <c r="A14" s="20">
        <v>5</v>
      </c>
      <c r="B14" s="21" t="s">
        <v>38</v>
      </c>
      <c r="C14" s="22" t="s">
        <v>37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5">
        <f t="shared" si="3"/>
        <v>0</v>
      </c>
      <c r="AJ14" s="25">
        <f t="shared" si="4"/>
        <v>0</v>
      </c>
      <c r="AK14" s="28"/>
      <c r="AL14" s="20">
        <v>5</v>
      </c>
      <c r="AM14" s="21" t="s">
        <v>38</v>
      </c>
      <c r="AN14" s="22" t="s">
        <v>37</v>
      </c>
      <c r="AO14" s="26">
        <v>5310000</v>
      </c>
      <c r="AP14" s="27">
        <v>1000000</v>
      </c>
      <c r="AQ14" s="27">
        <v>300000</v>
      </c>
      <c r="AR14" s="27">
        <v>600000</v>
      </c>
      <c r="AS14" s="27"/>
      <c r="AT14" s="27">
        <f t="shared" si="5"/>
        <v>0</v>
      </c>
      <c r="AU14" s="27"/>
      <c r="AV14" s="27"/>
      <c r="AW14" s="27"/>
      <c r="AX14" s="27">
        <f t="shared" si="6"/>
        <v>0</v>
      </c>
      <c r="BC14" s="21" t="s">
        <v>38</v>
      </c>
      <c r="BD14" s="22" t="s">
        <v>37</v>
      </c>
      <c r="BE14" s="26">
        <v>5310000</v>
      </c>
      <c r="BF14" s="72">
        <f t="shared" si="7"/>
        <v>929249.99999999988</v>
      </c>
      <c r="BG14" s="72">
        <f t="shared" si="8"/>
        <v>159300</v>
      </c>
      <c r="BH14" s="72">
        <f t="shared" si="9"/>
        <v>53100</v>
      </c>
      <c r="BI14" s="72">
        <f t="shared" si="10"/>
        <v>424800</v>
      </c>
      <c r="BJ14" s="72">
        <f t="shared" si="11"/>
        <v>79650</v>
      </c>
      <c r="BK14" s="72">
        <f t="shared" si="12"/>
        <v>53100</v>
      </c>
      <c r="BL14" s="72">
        <f t="shared" si="13"/>
        <v>1354050</v>
      </c>
      <c r="BM14" s="72">
        <f t="shared" si="14"/>
        <v>238950</v>
      </c>
      <c r="BN14" s="72">
        <f t="shared" si="15"/>
        <v>106200</v>
      </c>
    </row>
    <row r="15" spans="1:66" ht="13.8">
      <c r="A15" s="20">
        <v>6</v>
      </c>
      <c r="B15" s="21" t="s">
        <v>39</v>
      </c>
      <c r="C15" s="22" t="s">
        <v>37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5">
        <f t="shared" si="3"/>
        <v>0</v>
      </c>
      <c r="AJ15" s="25">
        <f t="shared" si="4"/>
        <v>0</v>
      </c>
      <c r="AK15" s="28"/>
      <c r="AL15" s="20">
        <v>6</v>
      </c>
      <c r="AM15" s="21" t="s">
        <v>39</v>
      </c>
      <c r="AN15" s="22" t="s">
        <v>37</v>
      </c>
      <c r="AO15" s="26">
        <v>5310000</v>
      </c>
      <c r="AP15" s="27">
        <v>1000000</v>
      </c>
      <c r="AQ15" s="27">
        <v>300000</v>
      </c>
      <c r="AR15" s="27">
        <v>600000</v>
      </c>
      <c r="AS15" s="27"/>
      <c r="AT15" s="27">
        <f t="shared" si="5"/>
        <v>0</v>
      </c>
      <c r="AU15" s="27"/>
      <c r="AV15" s="27"/>
      <c r="AW15" s="27"/>
      <c r="AX15" s="27">
        <f t="shared" si="6"/>
        <v>0</v>
      </c>
      <c r="BC15" s="21" t="s">
        <v>39</v>
      </c>
      <c r="BD15" s="22" t="s">
        <v>37</v>
      </c>
      <c r="BE15" s="26">
        <v>5310000</v>
      </c>
      <c r="BF15" s="72">
        <f t="shared" si="7"/>
        <v>929249.99999999988</v>
      </c>
      <c r="BG15" s="72">
        <f t="shared" si="8"/>
        <v>159300</v>
      </c>
      <c r="BH15" s="72">
        <f t="shared" si="9"/>
        <v>53100</v>
      </c>
      <c r="BI15" s="72">
        <f t="shared" si="10"/>
        <v>424800</v>
      </c>
      <c r="BJ15" s="72">
        <f t="shared" si="11"/>
        <v>79650</v>
      </c>
      <c r="BK15" s="72">
        <f t="shared" si="12"/>
        <v>53100</v>
      </c>
      <c r="BL15" s="72">
        <f t="shared" si="13"/>
        <v>1354050</v>
      </c>
      <c r="BM15" s="72">
        <f t="shared" si="14"/>
        <v>238950</v>
      </c>
      <c r="BN15" s="72">
        <f t="shared" si="15"/>
        <v>106200</v>
      </c>
    </row>
    <row r="16" spans="1:66" ht="13.8">
      <c r="A16" s="20">
        <v>7</v>
      </c>
      <c r="B16" s="21" t="s">
        <v>40</v>
      </c>
      <c r="C16" s="22" t="s">
        <v>37</v>
      </c>
      <c r="D16" s="23" t="s">
        <v>35</v>
      </c>
      <c r="E16" s="23" t="s">
        <v>41</v>
      </c>
      <c r="F16" s="23" t="str">
        <f t="shared" ref="F16:L16" si="16">IF(F$11="CN","","+")</f>
        <v>+</v>
      </c>
      <c r="G16" s="23" t="str">
        <f t="shared" si="16"/>
        <v>+</v>
      </c>
      <c r="H16" s="23" t="str">
        <f t="shared" si="16"/>
        <v/>
      </c>
      <c r="I16" s="23" t="str">
        <f t="shared" si="16"/>
        <v>+</v>
      </c>
      <c r="J16" s="23" t="str">
        <f t="shared" si="16"/>
        <v>+</v>
      </c>
      <c r="K16" s="23" t="str">
        <f t="shared" si="16"/>
        <v>+</v>
      </c>
      <c r="L16" s="23" t="str">
        <f t="shared" si="16"/>
        <v>+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5">
        <f t="shared" si="3"/>
        <v>7</v>
      </c>
      <c r="AJ16" s="25">
        <f t="shared" si="4"/>
        <v>0</v>
      </c>
      <c r="AK16" s="28"/>
      <c r="AL16" s="20">
        <v>7</v>
      </c>
      <c r="AM16" s="21" t="s">
        <v>40</v>
      </c>
      <c r="AN16" s="22" t="s">
        <v>37</v>
      </c>
      <c r="AO16" s="26">
        <v>5310000</v>
      </c>
      <c r="AP16" s="27">
        <v>1000000</v>
      </c>
      <c r="AQ16" s="27">
        <v>300000</v>
      </c>
      <c r="AR16" s="27">
        <v>600000</v>
      </c>
      <c r="AS16" s="27">
        <v>8</v>
      </c>
      <c r="AT16" s="27">
        <f t="shared" si="5"/>
        <v>0</v>
      </c>
      <c r="AU16" s="27">
        <v>500000</v>
      </c>
      <c r="AV16" s="27"/>
      <c r="AW16" s="27"/>
      <c r="AX16" s="27">
        <f t="shared" si="6"/>
        <v>2372307.6923076925</v>
      </c>
      <c r="BC16" s="21" t="s">
        <v>40</v>
      </c>
      <c r="BD16" s="22" t="s">
        <v>37</v>
      </c>
      <c r="BE16" s="26">
        <v>5310000</v>
      </c>
      <c r="BF16" s="72">
        <f t="shared" si="7"/>
        <v>929249.99999999988</v>
      </c>
      <c r="BG16" s="72">
        <f t="shared" si="8"/>
        <v>159300</v>
      </c>
      <c r="BH16" s="72">
        <f t="shared" si="9"/>
        <v>53100</v>
      </c>
      <c r="BI16" s="72">
        <f t="shared" si="10"/>
        <v>424800</v>
      </c>
      <c r="BJ16" s="72">
        <f t="shared" si="11"/>
        <v>79650</v>
      </c>
      <c r="BK16" s="72">
        <f t="shared" si="12"/>
        <v>53100</v>
      </c>
      <c r="BL16" s="72">
        <f t="shared" si="13"/>
        <v>1354050</v>
      </c>
      <c r="BM16" s="72">
        <f t="shared" si="14"/>
        <v>238950</v>
      </c>
      <c r="BN16" s="72">
        <f t="shared" si="15"/>
        <v>106200</v>
      </c>
    </row>
    <row r="17" spans="1:66" ht="13.8">
      <c r="A17" s="20">
        <v>8</v>
      </c>
      <c r="B17" s="21" t="s">
        <v>42</v>
      </c>
      <c r="C17" s="22" t="s">
        <v>37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5">
        <f t="shared" si="3"/>
        <v>0</v>
      </c>
      <c r="AJ17" s="25">
        <f t="shared" si="4"/>
        <v>0</v>
      </c>
      <c r="AK17" s="28"/>
      <c r="AL17" s="20">
        <v>8</v>
      </c>
      <c r="AM17" s="21" t="s">
        <v>42</v>
      </c>
      <c r="AN17" s="22" t="s">
        <v>37</v>
      </c>
      <c r="AO17" s="26">
        <v>5310000</v>
      </c>
      <c r="AP17" s="27">
        <v>1000000</v>
      </c>
      <c r="AQ17" s="27">
        <v>300000</v>
      </c>
      <c r="AR17" s="27">
        <v>600000</v>
      </c>
      <c r="AS17" s="27"/>
      <c r="AT17" s="27">
        <f t="shared" si="5"/>
        <v>0</v>
      </c>
      <c r="AU17" s="27"/>
      <c r="AV17" s="27"/>
      <c r="AW17" s="27"/>
      <c r="AX17" s="27">
        <f t="shared" si="6"/>
        <v>0</v>
      </c>
      <c r="BC17" s="21" t="s">
        <v>42</v>
      </c>
      <c r="BD17" s="22" t="s">
        <v>37</v>
      </c>
      <c r="BE17" s="26">
        <v>5310000</v>
      </c>
      <c r="BF17" s="72">
        <f t="shared" si="7"/>
        <v>929249.99999999988</v>
      </c>
      <c r="BG17" s="72">
        <f t="shared" si="8"/>
        <v>159300</v>
      </c>
      <c r="BH17" s="72">
        <f t="shared" si="9"/>
        <v>53100</v>
      </c>
      <c r="BI17" s="72">
        <f t="shared" si="10"/>
        <v>424800</v>
      </c>
      <c r="BJ17" s="72">
        <f t="shared" si="11"/>
        <v>79650</v>
      </c>
      <c r="BK17" s="72">
        <f t="shared" si="12"/>
        <v>53100</v>
      </c>
      <c r="BL17" s="72">
        <f t="shared" si="13"/>
        <v>1354050</v>
      </c>
      <c r="BM17" s="72">
        <f t="shared" si="14"/>
        <v>238950</v>
      </c>
      <c r="BN17" s="72">
        <f t="shared" si="15"/>
        <v>106200</v>
      </c>
    </row>
    <row r="18" spans="1:66" ht="13.8">
      <c r="A18" s="20">
        <v>9</v>
      </c>
      <c r="B18" s="21" t="s">
        <v>43</v>
      </c>
      <c r="C18" s="22" t="s">
        <v>37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5">
        <f t="shared" si="3"/>
        <v>0</v>
      </c>
      <c r="AJ18" s="25">
        <f t="shared" si="4"/>
        <v>0</v>
      </c>
      <c r="AK18" s="28"/>
      <c r="AL18" s="20">
        <v>9</v>
      </c>
      <c r="AM18" s="21" t="s">
        <v>43</v>
      </c>
      <c r="AN18" s="22" t="s">
        <v>37</v>
      </c>
      <c r="AO18" s="26">
        <v>5310000</v>
      </c>
      <c r="AP18" s="27">
        <v>1000000</v>
      </c>
      <c r="AQ18" s="27">
        <v>300000</v>
      </c>
      <c r="AR18" s="27">
        <v>600000</v>
      </c>
      <c r="AS18" s="27"/>
      <c r="AT18" s="27">
        <f t="shared" si="5"/>
        <v>0</v>
      </c>
      <c r="AU18" s="27"/>
      <c r="AV18" s="27"/>
      <c r="AW18" s="27"/>
      <c r="AX18" s="27">
        <f t="shared" si="6"/>
        <v>0</v>
      </c>
      <c r="BC18" s="21" t="s">
        <v>43</v>
      </c>
      <c r="BD18" s="22" t="s">
        <v>37</v>
      </c>
      <c r="BE18" s="26">
        <v>5310000</v>
      </c>
      <c r="BF18" s="72">
        <f t="shared" si="7"/>
        <v>929249.99999999988</v>
      </c>
      <c r="BG18" s="72">
        <f t="shared" si="8"/>
        <v>159300</v>
      </c>
      <c r="BH18" s="72">
        <f t="shared" si="9"/>
        <v>53100</v>
      </c>
      <c r="BI18" s="72">
        <f t="shared" si="10"/>
        <v>424800</v>
      </c>
      <c r="BJ18" s="72">
        <f t="shared" si="11"/>
        <v>79650</v>
      </c>
      <c r="BK18" s="72">
        <f t="shared" si="12"/>
        <v>53100</v>
      </c>
      <c r="BL18" s="72">
        <f t="shared" si="13"/>
        <v>1354050</v>
      </c>
      <c r="BM18" s="72">
        <f t="shared" si="14"/>
        <v>238950</v>
      </c>
      <c r="BN18" s="72">
        <f t="shared" si="15"/>
        <v>106200</v>
      </c>
    </row>
    <row r="19" spans="1:66" ht="13.8">
      <c r="A19" s="20">
        <v>10</v>
      </c>
      <c r="B19" s="21" t="s">
        <v>44</v>
      </c>
      <c r="C19" s="22" t="s">
        <v>45</v>
      </c>
      <c r="D19" s="23" t="s">
        <v>35</v>
      </c>
      <c r="E19" s="23" t="str">
        <f t="shared" si="2"/>
        <v>+</v>
      </c>
      <c r="F19" s="23" t="str">
        <f t="shared" si="2"/>
        <v>+</v>
      </c>
      <c r="G19" s="23" t="str">
        <f t="shared" si="2"/>
        <v>+</v>
      </c>
      <c r="H19" s="24" t="s">
        <v>119</v>
      </c>
      <c r="I19" s="23" t="str">
        <f t="shared" si="2"/>
        <v>+</v>
      </c>
      <c r="J19" s="23" t="str">
        <f t="shared" si="2"/>
        <v>+</v>
      </c>
      <c r="K19" s="23" t="str">
        <f t="shared" si="2"/>
        <v>+</v>
      </c>
      <c r="L19" s="23" t="str">
        <f t="shared" si="2"/>
        <v>+</v>
      </c>
      <c r="M19" s="23" t="str">
        <f t="shared" si="2"/>
        <v>+</v>
      </c>
      <c r="N19" s="23" t="str">
        <f t="shared" si="2"/>
        <v>+</v>
      </c>
      <c r="O19" s="23" t="str">
        <f t="shared" si="2"/>
        <v/>
      </c>
      <c r="P19" s="23" t="str">
        <f t="shared" si="2"/>
        <v>+</v>
      </c>
      <c r="Q19" s="23" t="str">
        <f t="shared" si="2"/>
        <v>+</v>
      </c>
      <c r="R19" s="23" t="str">
        <f t="shared" si="2"/>
        <v>+</v>
      </c>
      <c r="S19" s="23" t="str">
        <f t="shared" si="2"/>
        <v>+</v>
      </c>
      <c r="T19" s="23" t="str">
        <f t="shared" si="2"/>
        <v>+</v>
      </c>
      <c r="U19" s="23" t="str">
        <f t="shared" si="2"/>
        <v>+</v>
      </c>
      <c r="V19" s="74" t="s">
        <v>119</v>
      </c>
      <c r="W19" s="23" t="str">
        <f t="shared" si="2"/>
        <v>+</v>
      </c>
      <c r="X19" s="23" t="str">
        <f t="shared" si="2"/>
        <v>+</v>
      </c>
      <c r="Y19" s="23" t="str">
        <f t="shared" si="2"/>
        <v>+</v>
      </c>
      <c r="Z19" s="23" t="str">
        <f t="shared" si="2"/>
        <v>+</v>
      </c>
      <c r="AA19" s="23" t="str">
        <f t="shared" si="2"/>
        <v>+</v>
      </c>
      <c r="AB19" s="23" t="str">
        <f t="shared" si="2"/>
        <v>+</v>
      </c>
      <c r="AC19" s="23" t="str">
        <f t="shared" si="2"/>
        <v/>
      </c>
      <c r="AD19" s="23" t="str">
        <f t="shared" si="2"/>
        <v>+</v>
      </c>
      <c r="AE19" s="23" t="s">
        <v>35</v>
      </c>
      <c r="AF19" s="23" t="s">
        <v>35</v>
      </c>
      <c r="AG19" s="23" t="s">
        <v>35</v>
      </c>
      <c r="AH19" s="23" t="s">
        <v>35</v>
      </c>
      <c r="AI19" s="25">
        <f t="shared" si="3"/>
        <v>22</v>
      </c>
      <c r="AJ19" s="25">
        <f t="shared" si="4"/>
        <v>2</v>
      </c>
      <c r="AK19" s="28"/>
      <c r="AL19" s="20">
        <v>10</v>
      </c>
      <c r="AM19" s="21" t="s">
        <v>44</v>
      </c>
      <c r="AN19" s="22" t="s">
        <v>45</v>
      </c>
      <c r="AO19" s="26">
        <v>5307200</v>
      </c>
      <c r="AP19" s="27">
        <v>1000000</v>
      </c>
      <c r="AQ19" s="27">
        <v>300000</v>
      </c>
      <c r="AR19" s="27">
        <v>600000</v>
      </c>
      <c r="AS19" s="27">
        <v>27</v>
      </c>
      <c r="AT19" s="27">
        <f t="shared" si="5"/>
        <v>816492.30769230775</v>
      </c>
      <c r="AU19" s="27">
        <v>0</v>
      </c>
      <c r="AV19" s="27">
        <f>AO19*21.5%</f>
        <v>1141048</v>
      </c>
      <c r="AW19" s="27">
        <v>300000</v>
      </c>
      <c r="AX19" s="27">
        <f t="shared" si="6"/>
        <v>9741940.307692308</v>
      </c>
      <c r="BC19" s="93" t="s">
        <v>113</v>
      </c>
      <c r="BD19" s="94"/>
      <c r="BE19" s="95"/>
      <c r="BF19" s="72">
        <f t="shared" ref="BF19:BN19" ca="1" si="17">SUM(BF12:BF27)</f>
        <v>7150500</v>
      </c>
      <c r="BG19" s="72">
        <f t="shared" ca="1" si="17"/>
        <v>1225800</v>
      </c>
      <c r="BH19" s="72">
        <f t="shared" ca="1" si="17"/>
        <v>408600</v>
      </c>
      <c r="BI19" s="72">
        <f t="shared" ca="1" si="17"/>
        <v>3268800</v>
      </c>
      <c r="BJ19" s="72">
        <f t="shared" ca="1" si="17"/>
        <v>612900</v>
      </c>
      <c r="BK19" s="72">
        <f t="shared" ca="1" si="17"/>
        <v>408600</v>
      </c>
      <c r="BL19" s="72">
        <f t="shared" ca="1" si="17"/>
        <v>10419300</v>
      </c>
      <c r="BM19" s="72">
        <f t="shared" ca="1" si="17"/>
        <v>1838700</v>
      </c>
      <c r="BN19" s="72">
        <f t="shared" ca="1" si="17"/>
        <v>817200</v>
      </c>
    </row>
    <row r="20" spans="1:66" ht="13.8">
      <c r="A20" s="20">
        <v>11</v>
      </c>
      <c r="B20" s="21" t="s">
        <v>46</v>
      </c>
      <c r="C20" s="22" t="s">
        <v>45</v>
      </c>
      <c r="D20" s="23" t="s">
        <v>35</v>
      </c>
      <c r="E20" s="23" t="str">
        <f t="shared" si="2"/>
        <v>+</v>
      </c>
      <c r="F20" s="23" t="str">
        <f t="shared" si="2"/>
        <v>+</v>
      </c>
      <c r="G20" s="23" t="str">
        <f t="shared" si="2"/>
        <v>+</v>
      </c>
      <c r="H20" s="24" t="s">
        <v>119</v>
      </c>
      <c r="I20" s="23" t="str">
        <f t="shared" si="2"/>
        <v>+</v>
      </c>
      <c r="J20" s="23" t="str">
        <f t="shared" si="2"/>
        <v>+</v>
      </c>
      <c r="K20" s="23" t="str">
        <f t="shared" si="2"/>
        <v>+</v>
      </c>
      <c r="L20" s="23" t="str">
        <f t="shared" si="2"/>
        <v>+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5">
        <f t="shared" si="3"/>
        <v>7</v>
      </c>
      <c r="AJ20" s="25">
        <f t="shared" si="4"/>
        <v>1</v>
      </c>
      <c r="AK20" s="28"/>
      <c r="AL20" s="20">
        <v>11</v>
      </c>
      <c r="AM20" s="21" t="s">
        <v>46</v>
      </c>
      <c r="AN20" s="22" t="s">
        <v>45</v>
      </c>
      <c r="AO20" s="26">
        <v>5307200</v>
      </c>
      <c r="AP20" s="27">
        <v>1000000</v>
      </c>
      <c r="AQ20" s="27">
        <v>300000</v>
      </c>
      <c r="AR20" s="27">
        <v>600000</v>
      </c>
      <c r="AS20" s="27">
        <v>8</v>
      </c>
      <c r="AT20" s="27">
        <f t="shared" si="5"/>
        <v>408246.15384615387</v>
      </c>
      <c r="AU20" s="27">
        <v>0</v>
      </c>
      <c r="AV20" s="27"/>
      <c r="AW20" s="27"/>
      <c r="AX20" s="27">
        <f t="shared" si="6"/>
        <v>2625846.153846154</v>
      </c>
    </row>
    <row r="21" spans="1:66" ht="13.8">
      <c r="A21" s="20">
        <v>12</v>
      </c>
      <c r="B21" s="21" t="s">
        <v>47</v>
      </c>
      <c r="C21" s="22" t="s">
        <v>45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5">
        <f t="shared" si="3"/>
        <v>0</v>
      </c>
      <c r="AJ21" s="25">
        <f t="shared" si="4"/>
        <v>0</v>
      </c>
      <c r="AK21" s="28"/>
      <c r="AL21" s="20">
        <v>12</v>
      </c>
      <c r="AM21" s="21" t="s">
        <v>47</v>
      </c>
      <c r="AN21" s="22" t="s">
        <v>45</v>
      </c>
      <c r="AO21" s="26">
        <v>5307200</v>
      </c>
      <c r="AP21" s="27">
        <v>1000000</v>
      </c>
      <c r="AQ21" s="27">
        <v>300000</v>
      </c>
      <c r="AR21" s="27">
        <v>600000</v>
      </c>
      <c r="AS21" s="27">
        <f t="shared" ref="AS21:AS27" si="18">AI21</f>
        <v>0</v>
      </c>
      <c r="AT21" s="27">
        <f t="shared" si="5"/>
        <v>0</v>
      </c>
      <c r="AU21" s="27">
        <v>0</v>
      </c>
      <c r="AV21" s="27"/>
      <c r="AW21" s="27"/>
      <c r="AX21" s="27">
        <f t="shared" si="6"/>
        <v>0</v>
      </c>
    </row>
    <row r="22" spans="1:66" ht="13.8">
      <c r="A22" s="20">
        <v>13</v>
      </c>
      <c r="B22" s="21" t="s">
        <v>48</v>
      </c>
      <c r="C22" s="22" t="s">
        <v>45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5">
        <f t="shared" si="3"/>
        <v>0</v>
      </c>
      <c r="AJ22" s="25">
        <f t="shared" si="4"/>
        <v>0</v>
      </c>
      <c r="AK22" s="28"/>
      <c r="AL22" s="20">
        <v>13</v>
      </c>
      <c r="AM22" s="21" t="s">
        <v>48</v>
      </c>
      <c r="AN22" s="22" t="s">
        <v>45</v>
      </c>
      <c r="AO22" s="26">
        <v>5307200</v>
      </c>
      <c r="AP22" s="27">
        <v>1000000</v>
      </c>
      <c r="AQ22" s="27">
        <v>300000</v>
      </c>
      <c r="AR22" s="27">
        <v>600000</v>
      </c>
      <c r="AS22" s="27">
        <f t="shared" si="18"/>
        <v>0</v>
      </c>
      <c r="AT22" s="27">
        <f t="shared" si="5"/>
        <v>0</v>
      </c>
      <c r="AU22" s="27">
        <v>0</v>
      </c>
      <c r="AV22" s="27"/>
      <c r="AW22" s="27"/>
      <c r="AX22" s="27">
        <f t="shared" si="6"/>
        <v>0</v>
      </c>
      <c r="BF22" s="69" t="s">
        <v>120</v>
      </c>
      <c r="BG22" s="69" t="s">
        <v>121</v>
      </c>
      <c r="BH22" s="69" t="s">
        <v>118</v>
      </c>
      <c r="BI22" s="69" t="s">
        <v>122</v>
      </c>
      <c r="BJ22" s="69" t="s">
        <v>123</v>
      </c>
      <c r="BK22" s="69" t="s">
        <v>124</v>
      </c>
    </row>
    <row r="23" spans="1:66" ht="13.8">
      <c r="A23" s="20">
        <v>14</v>
      </c>
      <c r="B23" s="21" t="s">
        <v>49</v>
      </c>
      <c r="C23" s="22" t="s">
        <v>45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5">
        <f t="shared" si="3"/>
        <v>0</v>
      </c>
      <c r="AJ23" s="25">
        <f t="shared" si="4"/>
        <v>0</v>
      </c>
      <c r="AK23" s="28"/>
      <c r="AL23" s="20">
        <v>14</v>
      </c>
      <c r="AM23" s="21" t="s">
        <v>49</v>
      </c>
      <c r="AN23" s="22" t="s">
        <v>45</v>
      </c>
      <c r="AO23" s="26">
        <v>5307200</v>
      </c>
      <c r="AP23" s="27">
        <v>1000000</v>
      </c>
      <c r="AQ23" s="27">
        <v>300000</v>
      </c>
      <c r="AR23" s="27">
        <v>600000</v>
      </c>
      <c r="AS23" s="27">
        <f t="shared" si="18"/>
        <v>0</v>
      </c>
      <c r="AT23" s="27">
        <f t="shared" si="5"/>
        <v>0</v>
      </c>
      <c r="AU23" s="27">
        <v>0</v>
      </c>
      <c r="AV23" s="27"/>
      <c r="AW23" s="27"/>
      <c r="AX23" s="27">
        <f t="shared" si="6"/>
        <v>0</v>
      </c>
      <c r="BC23" s="69" t="s">
        <v>33</v>
      </c>
      <c r="BD23" s="69" t="s">
        <v>34</v>
      </c>
      <c r="BE23" s="26">
        <v>9000000</v>
      </c>
      <c r="BF23" s="71">
        <f>AT12+AT155</f>
        <v>1384615.3846153845</v>
      </c>
      <c r="BG23" s="71">
        <f>BF23-(BE23/26*2)</f>
        <v>692307.69230769225</v>
      </c>
      <c r="BH23" s="71">
        <f>AX12+AX85+AX155+AX224</f>
        <v>15599999.999999998</v>
      </c>
      <c r="BI23" s="71">
        <f>BH23-730000-700000-BG23</f>
        <v>13477692.307692306</v>
      </c>
      <c r="BJ23" s="71">
        <f>BI23-11000000-945000</f>
        <v>1532692.3076923061</v>
      </c>
      <c r="BK23" s="71">
        <f>BJ23*5%</f>
        <v>76634.615384615303</v>
      </c>
    </row>
    <row r="24" spans="1:66" ht="13.8">
      <c r="A24" s="20">
        <v>15</v>
      </c>
      <c r="B24" s="21" t="s">
        <v>50</v>
      </c>
      <c r="C24" s="22" t="s">
        <v>45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5">
        <f t="shared" si="3"/>
        <v>0</v>
      </c>
      <c r="AJ24" s="25">
        <f t="shared" si="4"/>
        <v>0</v>
      </c>
      <c r="AK24" s="28"/>
      <c r="AL24" s="20">
        <v>15</v>
      </c>
      <c r="AM24" s="21" t="s">
        <v>50</v>
      </c>
      <c r="AN24" s="22" t="s">
        <v>45</v>
      </c>
      <c r="AO24" s="26">
        <v>5307200</v>
      </c>
      <c r="AP24" s="27">
        <v>1000000</v>
      </c>
      <c r="AQ24" s="27">
        <v>300000</v>
      </c>
      <c r="AR24" s="27">
        <v>600000</v>
      </c>
      <c r="AS24" s="27">
        <f t="shared" si="18"/>
        <v>0</v>
      </c>
      <c r="AT24" s="27">
        <f t="shared" si="5"/>
        <v>0</v>
      </c>
      <c r="AU24" s="27">
        <v>0</v>
      </c>
      <c r="AV24" s="27"/>
      <c r="AW24" s="27"/>
      <c r="AX24" s="27">
        <f t="shared" si="6"/>
        <v>0</v>
      </c>
      <c r="BC24" s="69" t="s">
        <v>36</v>
      </c>
      <c r="BD24" s="69" t="s">
        <v>37</v>
      </c>
      <c r="BE24" s="26">
        <v>5310000</v>
      </c>
      <c r="BF24" s="71">
        <f>AT86+AT156</f>
        <v>816923.07692307688</v>
      </c>
      <c r="BG24" s="71">
        <f t="shared" ref="BG24:BG38" si="19">BF24-(BE24/26*2)</f>
        <v>408461.53846153844</v>
      </c>
      <c r="BH24" s="71">
        <f>AX86+AX156+AX330</f>
        <v>9123461.538461538</v>
      </c>
    </row>
    <row r="25" spans="1:66" ht="13.8">
      <c r="A25" s="20">
        <v>16</v>
      </c>
      <c r="B25" s="21" t="s">
        <v>51</v>
      </c>
      <c r="C25" s="22" t="s">
        <v>45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5">
        <f t="shared" si="3"/>
        <v>0</v>
      </c>
      <c r="AJ25" s="25">
        <f t="shared" si="4"/>
        <v>0</v>
      </c>
      <c r="AK25" s="28"/>
      <c r="AL25" s="20">
        <v>16</v>
      </c>
      <c r="AM25" s="21" t="s">
        <v>51</v>
      </c>
      <c r="AN25" s="22" t="s">
        <v>45</v>
      </c>
      <c r="AO25" s="26">
        <v>5307200</v>
      </c>
      <c r="AP25" s="27">
        <v>1000000</v>
      </c>
      <c r="AQ25" s="27">
        <v>300000</v>
      </c>
      <c r="AR25" s="27">
        <v>600000</v>
      </c>
      <c r="AS25" s="27">
        <f t="shared" si="18"/>
        <v>0</v>
      </c>
      <c r="AT25" s="27">
        <f t="shared" si="5"/>
        <v>0</v>
      </c>
      <c r="AU25" s="27">
        <v>0</v>
      </c>
      <c r="AV25" s="27"/>
      <c r="AW25" s="27"/>
      <c r="AX25" s="27">
        <f t="shared" si="6"/>
        <v>0</v>
      </c>
      <c r="BC25" s="69" t="s">
        <v>38</v>
      </c>
      <c r="BD25" s="69" t="s">
        <v>37</v>
      </c>
      <c r="BE25" s="26">
        <v>5310000</v>
      </c>
      <c r="BF25" s="71">
        <f>AT192</f>
        <v>816923.07692307688</v>
      </c>
      <c r="BG25" s="71">
        <f t="shared" si="19"/>
        <v>408461.53846153844</v>
      </c>
    </row>
    <row r="26" spans="1:66" ht="13.8">
      <c r="A26" s="20">
        <v>17</v>
      </c>
      <c r="B26" s="21" t="s">
        <v>52</v>
      </c>
      <c r="C26" s="22" t="s">
        <v>45</v>
      </c>
      <c r="D26" s="23" t="s">
        <v>35</v>
      </c>
      <c r="E26" s="23" t="str">
        <f>IF('[1]CT BTP'!E$10="CN","","+")</f>
        <v>+</v>
      </c>
      <c r="F26" s="23" t="str">
        <f>IF('[1]CT BTP'!F$10="CN","","+")</f>
        <v>+</v>
      </c>
      <c r="G26" s="23" t="str">
        <f>IF('[1]CT BTP'!G$10="CN","","+")</f>
        <v>+</v>
      </c>
      <c r="H26" s="23"/>
      <c r="I26" s="23" t="str">
        <f>IF('[1]CT BTP'!I$10="CN","","+")</f>
        <v>+</v>
      </c>
      <c r="J26" s="23" t="str">
        <f>IF('[1]CT BTP'!J$10="CN","","+")</f>
        <v>+</v>
      </c>
      <c r="K26" s="23" t="str">
        <f>IF('[1]CT BTP'!K$10="CN","","+")</f>
        <v>+</v>
      </c>
      <c r="L26" s="23" t="str">
        <f>IF('[1]CT BTP'!L$10="CN","","+")</f>
        <v>+</v>
      </c>
      <c r="M26" s="70"/>
      <c r="N26" s="70"/>
      <c r="O26" s="70"/>
      <c r="P26" s="70"/>
      <c r="Q26" s="70"/>
      <c r="R26" s="70"/>
      <c r="S26" s="70"/>
      <c r="T26" s="70"/>
      <c r="U26" s="70"/>
      <c r="V26" s="23" t="str">
        <f t="shared" ref="V26:AD26" si="20">IF(V$11="CN","","+")</f>
        <v/>
      </c>
      <c r="W26" s="23" t="str">
        <f t="shared" si="20"/>
        <v>+</v>
      </c>
      <c r="X26" s="23" t="str">
        <f t="shared" si="20"/>
        <v>+</v>
      </c>
      <c r="Y26" s="23" t="str">
        <f t="shared" si="20"/>
        <v>+</v>
      </c>
      <c r="Z26" s="23" t="str">
        <f t="shared" si="20"/>
        <v>+</v>
      </c>
      <c r="AA26" s="23" t="str">
        <f t="shared" si="20"/>
        <v>+</v>
      </c>
      <c r="AB26" s="23" t="str">
        <f t="shared" si="20"/>
        <v>+</v>
      </c>
      <c r="AC26" s="24" t="s">
        <v>119</v>
      </c>
      <c r="AD26" s="23" t="str">
        <f t="shared" si="20"/>
        <v>+</v>
      </c>
      <c r="AE26" s="23" t="s">
        <v>35</v>
      </c>
      <c r="AF26" s="23" t="s">
        <v>35</v>
      </c>
      <c r="AG26" s="23" t="s">
        <v>35</v>
      </c>
      <c r="AH26" s="23" t="s">
        <v>35</v>
      </c>
      <c r="AI26" s="25">
        <f t="shared" si="3"/>
        <v>14</v>
      </c>
      <c r="AJ26" s="25">
        <f t="shared" si="4"/>
        <v>1</v>
      </c>
      <c r="AK26" s="28"/>
      <c r="AL26" s="20">
        <v>17</v>
      </c>
      <c r="AM26" s="21" t="s">
        <v>52</v>
      </c>
      <c r="AN26" s="22" t="s">
        <v>45</v>
      </c>
      <c r="AO26" s="26">
        <v>5307200</v>
      </c>
      <c r="AP26" s="27">
        <v>1000000</v>
      </c>
      <c r="AQ26" s="27">
        <v>300000</v>
      </c>
      <c r="AR26" s="27">
        <v>600000</v>
      </c>
      <c r="AS26" s="27">
        <v>19</v>
      </c>
      <c r="AT26" s="27">
        <f t="shared" si="5"/>
        <v>408246.15384615387</v>
      </c>
      <c r="AU26" s="27">
        <v>0</v>
      </c>
      <c r="AV26" s="27">
        <f>AO26*21.5%</f>
        <v>1141048</v>
      </c>
      <c r="AW26" s="27">
        <v>300000</v>
      </c>
      <c r="AX26" s="27">
        <f t="shared" si="6"/>
        <v>7116094.153846154</v>
      </c>
      <c r="BC26" s="69" t="s">
        <v>39</v>
      </c>
      <c r="BD26" s="69" t="s">
        <v>37</v>
      </c>
      <c r="BE26" s="26">
        <v>5310000</v>
      </c>
      <c r="BF26" s="71">
        <f>AT52</f>
        <v>816923.07692307688</v>
      </c>
      <c r="BG26" s="71">
        <f t="shared" si="19"/>
        <v>408461.53846153844</v>
      </c>
    </row>
    <row r="27" spans="1:66" ht="13.8">
      <c r="A27" s="20">
        <v>18</v>
      </c>
      <c r="B27" s="21" t="s">
        <v>53</v>
      </c>
      <c r="C27" s="22" t="s">
        <v>45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5">
        <f t="shared" si="3"/>
        <v>0</v>
      </c>
      <c r="AJ27" s="25">
        <f t="shared" si="4"/>
        <v>0</v>
      </c>
      <c r="AK27" s="28"/>
      <c r="AL27" s="20">
        <v>18</v>
      </c>
      <c r="AM27" s="21" t="s">
        <v>53</v>
      </c>
      <c r="AN27" s="22" t="s">
        <v>45</v>
      </c>
      <c r="AO27" s="26">
        <v>5307200</v>
      </c>
      <c r="AP27" s="27">
        <v>1000000</v>
      </c>
      <c r="AQ27" s="27">
        <v>300000</v>
      </c>
      <c r="AR27" s="27">
        <v>600000</v>
      </c>
      <c r="AS27" s="27">
        <f t="shared" si="18"/>
        <v>0</v>
      </c>
      <c r="AT27" s="27">
        <f t="shared" si="5"/>
        <v>0</v>
      </c>
      <c r="AU27" s="27">
        <v>0</v>
      </c>
      <c r="AV27" s="27"/>
      <c r="AW27" s="27"/>
      <c r="AX27" s="27">
        <f t="shared" si="6"/>
        <v>0</v>
      </c>
      <c r="BC27" s="69" t="s">
        <v>40</v>
      </c>
      <c r="BD27" s="69" t="s">
        <v>37</v>
      </c>
      <c r="BE27" s="26">
        <v>5310000</v>
      </c>
      <c r="BF27" s="71">
        <f>AT124</f>
        <v>816923.07692307688</v>
      </c>
      <c r="BG27" s="71">
        <f t="shared" si="19"/>
        <v>408461.53846153844</v>
      </c>
    </row>
    <row r="28" spans="1:66" ht="13.8">
      <c r="A28" s="29"/>
      <c r="B28" s="10" t="s">
        <v>54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1">
        <f>SUM(AI12:AI25)</f>
        <v>43</v>
      </c>
      <c r="AJ28" s="31"/>
      <c r="AK28" s="31"/>
      <c r="AL28" s="10" t="s">
        <v>55</v>
      </c>
      <c r="AM28" s="31" t="s">
        <v>56</v>
      </c>
      <c r="AN28" s="30"/>
      <c r="AO28" s="32">
        <f t="shared" ref="AO28:AU28" si="21">SUM(AO12:AO25)</f>
        <v>78010400</v>
      </c>
      <c r="AP28" s="32">
        <f t="shared" si="21"/>
        <v>14000000</v>
      </c>
      <c r="AQ28" s="32">
        <f t="shared" si="21"/>
        <v>4600000</v>
      </c>
      <c r="AR28" s="32">
        <f t="shared" si="21"/>
        <v>8500000</v>
      </c>
      <c r="AS28" s="32">
        <f t="shared" si="21"/>
        <v>51</v>
      </c>
      <c r="AT28" s="32">
        <f t="shared" si="21"/>
        <v>1917046.153846154</v>
      </c>
      <c r="AU28" s="32">
        <f t="shared" si="21"/>
        <v>2500000</v>
      </c>
      <c r="AV28" s="32">
        <f>SUM(AV12:AV27)</f>
        <v>2282096</v>
      </c>
      <c r="AW28" s="32">
        <f>SUM(AW12:AW25)</f>
        <v>300000</v>
      </c>
      <c r="AX28" s="32">
        <f>SUM(AX12:AX27)</f>
        <v>26671572.92307692</v>
      </c>
      <c r="BC28" s="69" t="s">
        <v>42</v>
      </c>
      <c r="BD28" s="69" t="s">
        <v>37</v>
      </c>
      <c r="BE28" s="26">
        <v>5310000</v>
      </c>
      <c r="BF28" s="71">
        <f>AT90</f>
        <v>816923.07692307688</v>
      </c>
      <c r="BG28" s="71">
        <f t="shared" si="19"/>
        <v>408461.53846153844</v>
      </c>
    </row>
    <row r="29" spans="1:66" ht="13.8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BC29" s="69" t="s">
        <v>43</v>
      </c>
      <c r="BD29" s="69" t="s">
        <v>37</v>
      </c>
      <c r="BE29" s="26">
        <v>5310000</v>
      </c>
      <c r="BF29" s="71">
        <f>AT126+AT196</f>
        <v>816923.07692307688</v>
      </c>
      <c r="BG29" s="71">
        <f t="shared" si="19"/>
        <v>408461.53846153844</v>
      </c>
    </row>
    <row r="30" spans="1:66" ht="13.8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99">
        <f>VALUE("31/01/"&amp;Q7)</f>
        <v>45688</v>
      </c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33"/>
      <c r="AM30" s="33"/>
      <c r="AN30" s="33"/>
      <c r="AO30" s="2"/>
      <c r="AP30" s="2"/>
      <c r="AQ30" s="2"/>
      <c r="AR30" s="2"/>
      <c r="AS30" s="2"/>
      <c r="AT30" s="2"/>
      <c r="AU30" s="2"/>
      <c r="AV30" s="2"/>
      <c r="AW30" s="2"/>
      <c r="AX30" s="33">
        <f>W30</f>
        <v>45688</v>
      </c>
      <c r="BC30" s="69" t="s">
        <v>44</v>
      </c>
      <c r="BD30" s="69" t="s">
        <v>45</v>
      </c>
      <c r="BE30" s="26">
        <v>5307200</v>
      </c>
      <c r="BF30" s="71">
        <f>AT19</f>
        <v>816492.30769230775</v>
      </c>
      <c r="BG30" s="71">
        <f t="shared" si="19"/>
        <v>408246.15384615387</v>
      </c>
    </row>
    <row r="31" spans="1:66" ht="13.8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4"/>
      <c r="AO31" s="2"/>
      <c r="AP31" s="2"/>
      <c r="AQ31" s="2"/>
      <c r="AR31" s="2"/>
      <c r="AS31" s="2"/>
      <c r="AT31" s="2"/>
      <c r="AU31" s="2"/>
      <c r="AV31" s="2"/>
      <c r="AW31" s="2"/>
      <c r="AX31" s="2"/>
      <c r="BC31" s="69" t="s">
        <v>46</v>
      </c>
      <c r="BD31" s="69" t="s">
        <v>45</v>
      </c>
      <c r="BE31" s="26">
        <v>5307200</v>
      </c>
      <c r="BF31" s="71">
        <f>AT20+AT163</f>
        <v>816492.30769230775</v>
      </c>
      <c r="BG31" s="71">
        <f t="shared" si="19"/>
        <v>408246.15384615387</v>
      </c>
    </row>
    <row r="32" spans="1:66" ht="13.8">
      <c r="A32" s="35"/>
      <c r="B32" s="109" t="s">
        <v>57</v>
      </c>
      <c r="C32" s="109"/>
      <c r="D32" s="37"/>
      <c r="E32" s="37"/>
      <c r="F32" s="37"/>
      <c r="G32" s="37"/>
      <c r="H32" s="37"/>
      <c r="I32" s="37"/>
      <c r="J32" s="37"/>
      <c r="K32" s="37"/>
      <c r="L32" s="2"/>
      <c r="M32" s="36" t="s">
        <v>58</v>
      </c>
      <c r="N32" s="37"/>
      <c r="O32" s="37"/>
      <c r="P32" s="37"/>
      <c r="Q32" s="2"/>
      <c r="R32" s="2"/>
      <c r="S32" s="36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6" t="s">
        <v>59</v>
      </c>
      <c r="AE32" s="37"/>
      <c r="AF32" s="37"/>
      <c r="AG32" s="36"/>
      <c r="AH32" s="37"/>
      <c r="AI32" s="37"/>
      <c r="AJ32" s="37"/>
      <c r="AK32" s="37"/>
      <c r="AL32" s="37"/>
      <c r="AM32" s="109" t="s">
        <v>60</v>
      </c>
      <c r="AN32" s="109"/>
      <c r="AO32" s="109"/>
      <c r="AP32" s="102"/>
      <c r="AQ32" s="102"/>
      <c r="AR32" s="2"/>
      <c r="AS32" s="2"/>
      <c r="AT32" s="2"/>
      <c r="AU32" s="2"/>
      <c r="AV32" s="2"/>
      <c r="AW32" s="2"/>
      <c r="AX32" s="2"/>
      <c r="BC32" s="69" t="s">
        <v>47</v>
      </c>
      <c r="BD32" s="69" t="s">
        <v>45</v>
      </c>
      <c r="BE32" s="26">
        <v>5307200</v>
      </c>
      <c r="BF32" s="71">
        <f>AT94+AT164</f>
        <v>816492.30769230775</v>
      </c>
      <c r="BG32" s="71">
        <f t="shared" si="19"/>
        <v>408246.15384615387</v>
      </c>
    </row>
    <row r="33" spans="1:59" ht="13.8">
      <c r="A33" s="3"/>
      <c r="B33" s="126" t="s">
        <v>61</v>
      </c>
      <c r="C33" s="126"/>
      <c r="D33" s="2"/>
      <c r="E33" s="2"/>
      <c r="F33" s="2"/>
      <c r="G33" s="2"/>
      <c r="H33" s="2"/>
      <c r="I33" s="2"/>
      <c r="J33" s="2"/>
      <c r="K33" s="2"/>
      <c r="L33" s="2"/>
      <c r="M33" s="38" t="s">
        <v>61</v>
      </c>
      <c r="N33" s="2"/>
      <c r="O33" s="2"/>
      <c r="P33" s="2"/>
      <c r="Q33" s="2"/>
      <c r="R33" s="2"/>
      <c r="S33" s="38"/>
      <c r="T33" s="2"/>
      <c r="U33" s="2"/>
      <c r="V33" s="2"/>
      <c r="W33" s="2"/>
      <c r="X33" s="2"/>
      <c r="Y33" s="2"/>
      <c r="Z33" s="2"/>
      <c r="AA33" s="2"/>
      <c r="AB33" s="2"/>
      <c r="AC33" s="2"/>
      <c r="AD33" s="38" t="s">
        <v>62</v>
      </c>
      <c r="AE33" s="2"/>
      <c r="AF33" s="2"/>
      <c r="AG33" s="38"/>
      <c r="AH33" s="2"/>
      <c r="AI33" s="2"/>
      <c r="AJ33" s="2"/>
      <c r="AK33" s="2"/>
      <c r="AL33" s="2"/>
      <c r="AM33" s="126" t="s">
        <v>61</v>
      </c>
      <c r="AN33" s="126"/>
      <c r="AO33" s="126"/>
      <c r="AP33" s="126"/>
      <c r="AQ33" s="126"/>
      <c r="AR33" s="2"/>
      <c r="AS33" s="2"/>
      <c r="AT33" s="2"/>
      <c r="AU33" s="2"/>
      <c r="AV33" s="2"/>
      <c r="AW33" s="2"/>
      <c r="AX33" s="2"/>
      <c r="BC33" s="69" t="s">
        <v>48</v>
      </c>
      <c r="BD33" s="69" t="s">
        <v>45</v>
      </c>
      <c r="BE33" s="26">
        <v>5307200</v>
      </c>
      <c r="BF33" s="71">
        <f>AT95</f>
        <v>816492.30769230775</v>
      </c>
      <c r="BG33" s="71">
        <f t="shared" si="19"/>
        <v>408246.15384615387</v>
      </c>
    </row>
    <row r="34" spans="1:59" ht="13.8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BC34" s="69" t="s">
        <v>49</v>
      </c>
      <c r="BD34" s="69" t="s">
        <v>45</v>
      </c>
      <c r="BE34" s="26">
        <v>5307200</v>
      </c>
      <c r="BF34" s="71">
        <f>AT96</f>
        <v>816492.30769230775</v>
      </c>
      <c r="BG34" s="71">
        <f t="shared" si="19"/>
        <v>408246.15384615387</v>
      </c>
    </row>
    <row r="35" spans="1:59" ht="13.8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BC35" s="69" t="s">
        <v>50</v>
      </c>
      <c r="BD35" s="69" t="s">
        <v>45</v>
      </c>
      <c r="BE35" s="26">
        <v>5307200</v>
      </c>
      <c r="BF35" s="71">
        <f>AT132</f>
        <v>816492.30769230775</v>
      </c>
      <c r="BG35" s="71">
        <f t="shared" si="19"/>
        <v>408246.15384615387</v>
      </c>
    </row>
    <row r="36" spans="1:59" ht="13.8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BC36" s="69" t="s">
        <v>51</v>
      </c>
      <c r="BD36" s="69" t="s">
        <v>45</v>
      </c>
      <c r="BE36" s="26">
        <v>5307200</v>
      </c>
      <c r="BF36" s="71">
        <f>AT203</f>
        <v>816492.30769230775</v>
      </c>
      <c r="BG36" s="71">
        <f t="shared" si="19"/>
        <v>408246.15384615387</v>
      </c>
    </row>
    <row r="37" spans="1:59" ht="13.8">
      <c r="BC37" s="69" t="s">
        <v>52</v>
      </c>
      <c r="BD37" s="69" t="s">
        <v>45</v>
      </c>
      <c r="BE37" s="26">
        <v>5307200</v>
      </c>
      <c r="BF37" s="71">
        <f>AT26+AT134</f>
        <v>816492.30769230775</v>
      </c>
      <c r="BG37" s="71">
        <f t="shared" si="19"/>
        <v>408246.15384615387</v>
      </c>
    </row>
    <row r="38" spans="1:59" ht="13.8">
      <c r="BC38" s="69" t="s">
        <v>53</v>
      </c>
      <c r="BD38" s="69" t="s">
        <v>45</v>
      </c>
      <c r="BE38" s="26">
        <v>5307200</v>
      </c>
      <c r="BF38" s="71">
        <f>AT100+AT135</f>
        <v>816492.30769230775</v>
      </c>
      <c r="BG38" s="71">
        <f t="shared" si="19"/>
        <v>408246.15384615387</v>
      </c>
    </row>
    <row r="39" spans="1:59" ht="15.6">
      <c r="A39" s="1" t="s">
        <v>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1" t="s">
        <v>0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9" ht="13.8">
      <c r="A40" s="3" t="s">
        <v>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 t="s">
        <v>1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9" ht="13.8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9" ht="20.399999999999999">
      <c r="A42" s="100" t="s">
        <v>63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1" t="s">
        <v>2</v>
      </c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</row>
    <row r="43" spans="1:59" ht="20.399999999999999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9" ht="13.8">
      <c r="A44" s="3"/>
      <c r="B44" s="2"/>
      <c r="C44" s="2"/>
      <c r="D44" s="2"/>
      <c r="E44" s="2"/>
      <c r="F44" s="2"/>
      <c r="G44" s="2"/>
      <c r="H44" s="6"/>
      <c r="I44" s="6"/>
      <c r="J44" s="6"/>
      <c r="K44" s="102" t="s">
        <v>3</v>
      </c>
      <c r="L44" s="102"/>
      <c r="M44" s="103">
        <v>1</v>
      </c>
      <c r="N44" s="103"/>
      <c r="O44" s="102" t="s">
        <v>4</v>
      </c>
      <c r="P44" s="102"/>
      <c r="Q44" s="102">
        <v>2025</v>
      </c>
      <c r="R44" s="10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102" t="str">
        <f>"THÁNG 0"&amp;M44 &amp;" NĂM 2025"</f>
        <v>THÁNG 01 NĂM 2025</v>
      </c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</row>
    <row r="45" spans="1:59" ht="13.8">
      <c r="A45" s="3"/>
      <c r="B45" s="2"/>
      <c r="C45" s="2"/>
      <c r="D45" s="8">
        <f>DATE(Q44,M44,1)</f>
        <v>45658</v>
      </c>
      <c r="E45" s="8">
        <f>D45+1</f>
        <v>45659</v>
      </c>
      <c r="F45" s="8">
        <f>E45+1</f>
        <v>45660</v>
      </c>
      <c r="G45" s="8">
        <f t="shared" ref="G45:AH45" si="22">F45+1</f>
        <v>45661</v>
      </c>
      <c r="H45" s="9">
        <f t="shared" si="22"/>
        <v>45662</v>
      </c>
      <c r="I45" s="9">
        <f t="shared" si="22"/>
        <v>45663</v>
      </c>
      <c r="J45" s="9">
        <f t="shared" si="22"/>
        <v>45664</v>
      </c>
      <c r="K45" s="9">
        <f t="shared" si="22"/>
        <v>45665</v>
      </c>
      <c r="L45" s="9">
        <f t="shared" si="22"/>
        <v>45666</v>
      </c>
      <c r="M45" s="9">
        <f t="shared" si="22"/>
        <v>45667</v>
      </c>
      <c r="N45" s="9">
        <f t="shared" si="22"/>
        <v>45668</v>
      </c>
      <c r="O45" s="9">
        <f t="shared" si="22"/>
        <v>45669</v>
      </c>
      <c r="P45" s="9">
        <f t="shared" si="22"/>
        <v>45670</v>
      </c>
      <c r="Q45" s="9">
        <f t="shared" si="22"/>
        <v>45671</v>
      </c>
      <c r="R45" s="9">
        <f t="shared" si="22"/>
        <v>45672</v>
      </c>
      <c r="S45" s="8">
        <f t="shared" si="22"/>
        <v>45673</v>
      </c>
      <c r="T45" s="8">
        <f t="shared" si="22"/>
        <v>45674</v>
      </c>
      <c r="U45" s="8">
        <f t="shared" si="22"/>
        <v>45675</v>
      </c>
      <c r="V45" s="8">
        <f t="shared" si="22"/>
        <v>45676</v>
      </c>
      <c r="W45" s="8">
        <f t="shared" si="22"/>
        <v>45677</v>
      </c>
      <c r="X45" s="8">
        <f t="shared" si="22"/>
        <v>45678</v>
      </c>
      <c r="Y45" s="8">
        <f t="shared" si="22"/>
        <v>45679</v>
      </c>
      <c r="Z45" s="8">
        <f t="shared" si="22"/>
        <v>45680</v>
      </c>
      <c r="AA45" s="8">
        <f t="shared" si="22"/>
        <v>45681</v>
      </c>
      <c r="AB45" s="8">
        <f t="shared" si="22"/>
        <v>45682</v>
      </c>
      <c r="AC45" s="8">
        <f t="shared" si="22"/>
        <v>45683</v>
      </c>
      <c r="AD45" s="8">
        <f t="shared" si="22"/>
        <v>45684</v>
      </c>
      <c r="AE45" s="8">
        <f t="shared" si="22"/>
        <v>45685</v>
      </c>
      <c r="AF45" s="8">
        <f t="shared" si="22"/>
        <v>45686</v>
      </c>
      <c r="AG45" s="8">
        <f t="shared" si="22"/>
        <v>45687</v>
      </c>
      <c r="AH45" s="8">
        <f t="shared" si="22"/>
        <v>45688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9" ht="13.8">
      <c r="A46" s="110" t="s">
        <v>5</v>
      </c>
      <c r="B46" s="113" t="s">
        <v>6</v>
      </c>
      <c r="C46" s="96" t="s">
        <v>7</v>
      </c>
      <c r="D46" s="116" t="s">
        <v>8</v>
      </c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8"/>
      <c r="AI46" s="96" t="s">
        <v>9</v>
      </c>
      <c r="AJ46" s="96" t="s">
        <v>119</v>
      </c>
      <c r="AK46" s="96" t="s">
        <v>10</v>
      </c>
      <c r="AL46" s="119" t="s">
        <v>5</v>
      </c>
      <c r="AM46" s="119" t="s">
        <v>6</v>
      </c>
      <c r="AN46" s="120" t="s">
        <v>7</v>
      </c>
      <c r="AO46" s="122" t="s">
        <v>11</v>
      </c>
      <c r="AP46" s="123" t="s">
        <v>12</v>
      </c>
      <c r="AQ46" s="124"/>
      <c r="AR46" s="125"/>
      <c r="AS46" s="106" t="s">
        <v>13</v>
      </c>
      <c r="AT46" s="104" t="s">
        <v>14</v>
      </c>
      <c r="AU46" s="104" t="s">
        <v>15</v>
      </c>
      <c r="AV46" s="104" t="s">
        <v>16</v>
      </c>
      <c r="AW46" s="104" t="s">
        <v>17</v>
      </c>
      <c r="AX46" s="104" t="s">
        <v>18</v>
      </c>
    </row>
    <row r="47" spans="1:59" ht="26.4">
      <c r="A47" s="111"/>
      <c r="B47" s="114"/>
      <c r="C47" s="97"/>
      <c r="D47" s="11">
        <v>1</v>
      </c>
      <c r="E47" s="11">
        <v>2</v>
      </c>
      <c r="F47" s="11">
        <v>3</v>
      </c>
      <c r="G47" s="11">
        <v>4</v>
      </c>
      <c r="H47" s="11">
        <v>5</v>
      </c>
      <c r="I47" s="11">
        <v>6</v>
      </c>
      <c r="J47" s="11">
        <v>7</v>
      </c>
      <c r="K47" s="11">
        <v>8</v>
      </c>
      <c r="L47" s="11">
        <v>9</v>
      </c>
      <c r="M47" s="11">
        <v>10</v>
      </c>
      <c r="N47" s="11">
        <v>11</v>
      </c>
      <c r="O47" s="11">
        <v>12</v>
      </c>
      <c r="P47" s="11">
        <v>13</v>
      </c>
      <c r="Q47" s="11">
        <v>14</v>
      </c>
      <c r="R47" s="11">
        <v>15</v>
      </c>
      <c r="S47" s="11">
        <v>16</v>
      </c>
      <c r="T47" s="11">
        <v>17</v>
      </c>
      <c r="U47" s="11">
        <v>18</v>
      </c>
      <c r="V47" s="11">
        <v>19</v>
      </c>
      <c r="W47" s="11">
        <v>20</v>
      </c>
      <c r="X47" s="11">
        <v>21</v>
      </c>
      <c r="Y47" s="11">
        <v>22</v>
      </c>
      <c r="Z47" s="11">
        <v>23</v>
      </c>
      <c r="AA47" s="11">
        <v>24</v>
      </c>
      <c r="AB47" s="11">
        <v>25</v>
      </c>
      <c r="AC47" s="11">
        <v>26</v>
      </c>
      <c r="AD47" s="11">
        <v>27</v>
      </c>
      <c r="AE47" s="11">
        <v>28</v>
      </c>
      <c r="AF47" s="11">
        <v>29</v>
      </c>
      <c r="AG47" s="11">
        <v>30</v>
      </c>
      <c r="AH47" s="11">
        <v>31</v>
      </c>
      <c r="AI47" s="97"/>
      <c r="AJ47" s="97"/>
      <c r="AK47" s="97"/>
      <c r="AL47" s="119"/>
      <c r="AM47" s="119"/>
      <c r="AN47" s="121"/>
      <c r="AO47" s="122"/>
      <c r="AP47" s="12" t="s">
        <v>19</v>
      </c>
      <c r="AQ47" s="12" t="s">
        <v>20</v>
      </c>
      <c r="AR47" s="12" t="s">
        <v>21</v>
      </c>
      <c r="AS47" s="107"/>
      <c r="AT47" s="105"/>
      <c r="AU47" s="108"/>
      <c r="AV47" s="108"/>
      <c r="AW47" s="105"/>
      <c r="AX47" s="105"/>
    </row>
    <row r="48" spans="1:59" ht="20.399999999999999">
      <c r="A48" s="112"/>
      <c r="B48" s="115"/>
      <c r="C48" s="98"/>
      <c r="D48" s="11" t="str">
        <f>IF(WEEKDAY(D45)=1,"CN",IF(WEEKDAY(D45)=2,"T2",IF(WEEKDAY(D45)=3,"T3",IF(WEEKDAY(D45)=4,"T4",IF(WEEKDAY(D45)=5,"T5",IF(WEEKDAY(D45)=6,"T6",IF(WEEKDAY(D45)=7,"T7","")))))))</f>
        <v>T4</v>
      </c>
      <c r="E48" s="11" t="str">
        <f>IF(WEEKDAY(E45)=1,"CN",IF(WEEKDAY(E45)=2,"T2",IF(WEEKDAY(E45)=3,"T3",IF(WEEKDAY(E45)=4,"T4",IF(WEEKDAY(E45)=5,"T5",IF(WEEKDAY(E45)=6,"T6",IF(WEEKDAY(E45)=7,"T7","")))))))</f>
        <v>T5</v>
      </c>
      <c r="F48" s="11" t="str">
        <f t="shared" ref="F48:AH48" si="23">IF(WEEKDAY(F45)=1,"CN",IF(WEEKDAY(F45)=2,"T2",IF(WEEKDAY(F45)=3,"T3",IF(WEEKDAY(F45)=4,"T4",IF(WEEKDAY(F45)=5,"T5",IF(WEEKDAY(F45)=6,"T6",IF(WEEKDAY(F45)=7,"T7","")))))))</f>
        <v>T6</v>
      </c>
      <c r="G48" s="11" t="str">
        <f t="shared" si="23"/>
        <v>T7</v>
      </c>
      <c r="H48" s="11" t="str">
        <f t="shared" si="23"/>
        <v>CN</v>
      </c>
      <c r="I48" s="11" t="str">
        <f t="shared" si="23"/>
        <v>T2</v>
      </c>
      <c r="J48" s="11" t="str">
        <f t="shared" si="23"/>
        <v>T3</v>
      </c>
      <c r="K48" s="11" t="str">
        <f t="shared" si="23"/>
        <v>T4</v>
      </c>
      <c r="L48" s="11" t="str">
        <f t="shared" si="23"/>
        <v>T5</v>
      </c>
      <c r="M48" s="11" t="str">
        <f t="shared" si="23"/>
        <v>T6</v>
      </c>
      <c r="N48" s="11" t="str">
        <f t="shared" si="23"/>
        <v>T7</v>
      </c>
      <c r="O48" s="11" t="str">
        <f t="shared" si="23"/>
        <v>CN</v>
      </c>
      <c r="P48" s="11" t="str">
        <f t="shared" si="23"/>
        <v>T2</v>
      </c>
      <c r="Q48" s="11" t="str">
        <f t="shared" si="23"/>
        <v>T3</v>
      </c>
      <c r="R48" s="11" t="str">
        <f t="shared" si="23"/>
        <v>T4</v>
      </c>
      <c r="S48" s="11" t="str">
        <f t="shared" si="23"/>
        <v>T5</v>
      </c>
      <c r="T48" s="11" t="str">
        <f t="shared" si="23"/>
        <v>T6</v>
      </c>
      <c r="U48" s="11" t="str">
        <f t="shared" si="23"/>
        <v>T7</v>
      </c>
      <c r="V48" s="11" t="str">
        <f t="shared" si="23"/>
        <v>CN</v>
      </c>
      <c r="W48" s="11" t="str">
        <f t="shared" si="23"/>
        <v>T2</v>
      </c>
      <c r="X48" s="11" t="str">
        <f t="shared" si="23"/>
        <v>T3</v>
      </c>
      <c r="Y48" s="11" t="str">
        <f t="shared" si="23"/>
        <v>T4</v>
      </c>
      <c r="Z48" s="11" t="str">
        <f t="shared" si="23"/>
        <v>T5</v>
      </c>
      <c r="AA48" s="11" t="str">
        <f t="shared" si="23"/>
        <v>T6</v>
      </c>
      <c r="AB48" s="11" t="str">
        <f t="shared" si="23"/>
        <v>T7</v>
      </c>
      <c r="AC48" s="11" t="str">
        <f t="shared" si="23"/>
        <v>CN</v>
      </c>
      <c r="AD48" s="11" t="str">
        <f t="shared" si="23"/>
        <v>T2</v>
      </c>
      <c r="AE48" s="11" t="str">
        <f t="shared" si="23"/>
        <v>T3</v>
      </c>
      <c r="AF48" s="11" t="str">
        <f t="shared" si="23"/>
        <v>T4</v>
      </c>
      <c r="AG48" s="11" t="str">
        <f t="shared" si="23"/>
        <v>T5</v>
      </c>
      <c r="AH48" s="11" t="str">
        <f t="shared" si="23"/>
        <v>T6</v>
      </c>
      <c r="AI48" s="98"/>
      <c r="AJ48" s="98"/>
      <c r="AK48" s="98"/>
      <c r="AL48" s="13" t="s">
        <v>22</v>
      </c>
      <c r="AM48" s="13" t="s">
        <v>23</v>
      </c>
      <c r="AN48" s="14" t="s">
        <v>24</v>
      </c>
      <c r="AO48" s="15" t="s">
        <v>25</v>
      </c>
      <c r="AP48" s="16" t="s">
        <v>26</v>
      </c>
      <c r="AQ48" s="16" t="s">
        <v>27</v>
      </c>
      <c r="AR48" s="16" t="s">
        <v>28</v>
      </c>
      <c r="AS48" s="17" t="s">
        <v>29</v>
      </c>
      <c r="AT48" s="18" t="s">
        <v>30</v>
      </c>
      <c r="AU48" s="18"/>
      <c r="AV48" s="18"/>
      <c r="AW48" s="18" t="s">
        <v>31</v>
      </c>
      <c r="AX48" s="19" t="s">
        <v>32</v>
      </c>
    </row>
    <row r="49" spans="1:50" ht="26.4">
      <c r="A49" s="20">
        <v>1</v>
      </c>
      <c r="B49" s="21" t="s">
        <v>33</v>
      </c>
      <c r="C49" s="22" t="s">
        <v>34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5">
        <f t="shared" ref="AI49:AI64" si="24">COUNTIF(D49:AH49,"+")</f>
        <v>0</v>
      </c>
      <c r="AJ49" s="25">
        <f>COUNTIF(E49:AI49,"TC")</f>
        <v>0</v>
      </c>
      <c r="AK49" s="25"/>
      <c r="AL49" s="20">
        <v>1</v>
      </c>
      <c r="AM49" s="21" t="s">
        <v>33</v>
      </c>
      <c r="AN49" s="22" t="s">
        <v>34</v>
      </c>
      <c r="AO49" s="26">
        <v>9000000</v>
      </c>
      <c r="AP49" s="27">
        <v>1000000</v>
      </c>
      <c r="AQ49" s="27">
        <v>700000</v>
      </c>
      <c r="AR49" s="27">
        <v>700000</v>
      </c>
      <c r="AS49" s="27"/>
      <c r="AT49" s="27"/>
      <c r="AU49" s="27"/>
      <c r="AV49" s="27"/>
      <c r="AW49" s="27"/>
      <c r="AX49" s="27"/>
    </row>
    <row r="50" spans="1:50" ht="13.8">
      <c r="A50" s="20">
        <v>4</v>
      </c>
      <c r="B50" s="21" t="s">
        <v>36</v>
      </c>
      <c r="C50" s="22" t="s">
        <v>37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5">
        <f t="shared" si="24"/>
        <v>0</v>
      </c>
      <c r="AJ50" s="25">
        <f t="shared" ref="AJ50:AJ64" si="25">COUNTIF(E50:AI50,"TC")</f>
        <v>0</v>
      </c>
      <c r="AK50" s="28"/>
      <c r="AL50" s="20">
        <v>4</v>
      </c>
      <c r="AM50" s="21" t="s">
        <v>36</v>
      </c>
      <c r="AN50" s="22" t="s">
        <v>37</v>
      </c>
      <c r="AO50" s="26">
        <v>5310000</v>
      </c>
      <c r="AP50" s="27">
        <v>1000000</v>
      </c>
      <c r="AQ50" s="27">
        <v>300000</v>
      </c>
      <c r="AR50" s="27">
        <v>600000</v>
      </c>
      <c r="AS50" s="27"/>
      <c r="AT50" s="27"/>
      <c r="AU50" s="27"/>
      <c r="AV50" s="27"/>
      <c r="AW50" s="27"/>
      <c r="AX50" s="27"/>
    </row>
    <row r="51" spans="1:50" ht="13.8">
      <c r="A51" s="20">
        <v>5</v>
      </c>
      <c r="B51" s="21" t="s">
        <v>38</v>
      </c>
      <c r="C51" s="22" t="s">
        <v>37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5">
        <f t="shared" si="24"/>
        <v>0</v>
      </c>
      <c r="AJ51" s="25">
        <f t="shared" si="25"/>
        <v>0</v>
      </c>
      <c r="AK51" s="28"/>
      <c r="AL51" s="20">
        <v>5</v>
      </c>
      <c r="AM51" s="21" t="s">
        <v>38</v>
      </c>
      <c r="AN51" s="22" t="s">
        <v>37</v>
      </c>
      <c r="AO51" s="26">
        <v>5310000</v>
      </c>
      <c r="AP51" s="27">
        <v>1000000</v>
      </c>
      <c r="AQ51" s="27">
        <v>300000</v>
      </c>
      <c r="AR51" s="27">
        <v>600000</v>
      </c>
      <c r="AS51" s="27"/>
      <c r="AT51" s="27"/>
      <c r="AU51" s="27"/>
      <c r="AV51" s="27"/>
      <c r="AW51" s="27"/>
      <c r="AX51" s="27"/>
    </row>
    <row r="52" spans="1:50" ht="13.8">
      <c r="A52" s="20">
        <v>6</v>
      </c>
      <c r="B52" s="21" t="s">
        <v>39</v>
      </c>
      <c r="C52" s="22" t="s">
        <v>37</v>
      </c>
      <c r="D52" s="23"/>
      <c r="E52" s="23"/>
      <c r="F52" s="23" t="s">
        <v>41</v>
      </c>
      <c r="G52" s="23" t="s">
        <v>41</v>
      </c>
      <c r="H52" s="24" t="s">
        <v>119</v>
      </c>
      <c r="I52" s="23" t="s">
        <v>41</v>
      </c>
      <c r="J52" s="23" t="s">
        <v>41</v>
      </c>
      <c r="K52" s="23" t="s">
        <v>41</v>
      </c>
      <c r="L52" s="23" t="s">
        <v>41</v>
      </c>
      <c r="M52" s="23" t="s">
        <v>41</v>
      </c>
      <c r="N52" s="23" t="s">
        <v>41</v>
      </c>
      <c r="O52" s="23"/>
      <c r="P52" s="23" t="s">
        <v>41</v>
      </c>
      <c r="Q52" s="23" t="s">
        <v>41</v>
      </c>
      <c r="R52" s="23" t="s">
        <v>41</v>
      </c>
      <c r="S52" s="23" t="s">
        <v>41</v>
      </c>
      <c r="T52" s="23" t="s">
        <v>41</v>
      </c>
      <c r="U52" s="23" t="s">
        <v>41</v>
      </c>
      <c r="V52" s="24" t="s">
        <v>119</v>
      </c>
      <c r="W52" s="23" t="s">
        <v>41</v>
      </c>
      <c r="X52" s="23" t="s">
        <v>41</v>
      </c>
      <c r="Y52" s="23" t="s">
        <v>41</v>
      </c>
      <c r="Z52" s="23" t="s">
        <v>41</v>
      </c>
      <c r="AA52" s="23" t="s">
        <v>41</v>
      </c>
      <c r="AB52" s="23" t="s">
        <v>41</v>
      </c>
      <c r="AC52" s="23"/>
      <c r="AD52" s="23" t="s">
        <v>41</v>
      </c>
      <c r="AE52" s="23" t="s">
        <v>35</v>
      </c>
      <c r="AF52" s="23" t="s">
        <v>35</v>
      </c>
      <c r="AG52" s="23" t="s">
        <v>35</v>
      </c>
      <c r="AH52" s="23" t="s">
        <v>35</v>
      </c>
      <c r="AI52" s="25">
        <f t="shared" si="24"/>
        <v>21</v>
      </c>
      <c r="AJ52" s="25">
        <f t="shared" si="25"/>
        <v>2</v>
      </c>
      <c r="AK52" s="28"/>
      <c r="AL52" s="20">
        <v>6</v>
      </c>
      <c r="AM52" s="21" t="s">
        <v>39</v>
      </c>
      <c r="AN52" s="22" t="s">
        <v>37</v>
      </c>
      <c r="AO52" s="26">
        <v>5310000</v>
      </c>
      <c r="AP52" s="27">
        <v>1000000</v>
      </c>
      <c r="AQ52" s="27">
        <v>300000</v>
      </c>
      <c r="AR52" s="27">
        <v>600000</v>
      </c>
      <c r="AS52" s="27">
        <v>25</v>
      </c>
      <c r="AT52" s="27">
        <f>AO52/26*200%*AJ52</f>
        <v>816923.07692307688</v>
      </c>
      <c r="AU52" s="27">
        <v>500000</v>
      </c>
      <c r="AV52" s="27"/>
      <c r="AW52" s="27">
        <v>300000</v>
      </c>
      <c r="AX52" s="27">
        <f>(AO52+AP52+AQ52+AR52+AU52)/26*AS52+AT52+AW52</f>
        <v>8530384.615384616</v>
      </c>
    </row>
    <row r="53" spans="1:50" ht="13.8">
      <c r="A53" s="20">
        <v>7</v>
      </c>
      <c r="B53" s="21" t="s">
        <v>40</v>
      </c>
      <c r="C53" s="22" t="s">
        <v>37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5">
        <f t="shared" si="24"/>
        <v>0</v>
      </c>
      <c r="AJ53" s="25">
        <f t="shared" si="25"/>
        <v>0</v>
      </c>
      <c r="AK53" s="28"/>
      <c r="AL53" s="20">
        <v>7</v>
      </c>
      <c r="AM53" s="21" t="s">
        <v>40</v>
      </c>
      <c r="AN53" s="22" t="s">
        <v>37</v>
      </c>
      <c r="AO53" s="26">
        <v>5310000</v>
      </c>
      <c r="AP53" s="27">
        <v>1000000</v>
      </c>
      <c r="AQ53" s="27">
        <v>300000</v>
      </c>
      <c r="AR53" s="27">
        <v>600000</v>
      </c>
      <c r="AS53" s="27"/>
      <c r="AT53" s="27"/>
      <c r="AU53" s="27"/>
      <c r="AV53" s="27"/>
      <c r="AW53" s="27"/>
      <c r="AX53" s="27"/>
    </row>
    <row r="54" spans="1:50" ht="13.8">
      <c r="A54" s="20">
        <v>8</v>
      </c>
      <c r="B54" s="21" t="s">
        <v>42</v>
      </c>
      <c r="C54" s="22" t="s">
        <v>37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5">
        <f t="shared" si="24"/>
        <v>0</v>
      </c>
      <c r="AJ54" s="25">
        <f t="shared" si="25"/>
        <v>0</v>
      </c>
      <c r="AK54" s="28"/>
      <c r="AL54" s="20">
        <v>8</v>
      </c>
      <c r="AM54" s="21" t="s">
        <v>42</v>
      </c>
      <c r="AN54" s="22" t="s">
        <v>37</v>
      </c>
      <c r="AO54" s="26">
        <v>5310000</v>
      </c>
      <c r="AP54" s="27">
        <v>1000000</v>
      </c>
      <c r="AQ54" s="27">
        <v>300000</v>
      </c>
      <c r="AR54" s="27">
        <v>600000</v>
      </c>
      <c r="AS54" s="27"/>
      <c r="AT54" s="27"/>
      <c r="AU54" s="27"/>
      <c r="AV54" s="27"/>
      <c r="AW54" s="27"/>
      <c r="AX54" s="27"/>
    </row>
    <row r="55" spans="1:50" ht="13.8">
      <c r="A55" s="20">
        <v>9</v>
      </c>
      <c r="B55" s="21" t="s">
        <v>43</v>
      </c>
      <c r="C55" s="22" t="s">
        <v>37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5">
        <f t="shared" si="24"/>
        <v>0</v>
      </c>
      <c r="AJ55" s="25">
        <f t="shared" si="25"/>
        <v>0</v>
      </c>
      <c r="AK55" s="28"/>
      <c r="AL55" s="20">
        <v>9</v>
      </c>
      <c r="AM55" s="21" t="s">
        <v>43</v>
      </c>
      <c r="AN55" s="22" t="s">
        <v>37</v>
      </c>
      <c r="AO55" s="26">
        <v>5310000</v>
      </c>
      <c r="AP55" s="27">
        <v>1000000</v>
      </c>
      <c r="AQ55" s="27">
        <v>300000</v>
      </c>
      <c r="AR55" s="27">
        <v>600000</v>
      </c>
      <c r="AS55" s="27"/>
      <c r="AT55" s="27"/>
      <c r="AU55" s="27"/>
      <c r="AV55" s="27"/>
      <c r="AW55" s="27"/>
      <c r="AX55" s="27"/>
    </row>
    <row r="56" spans="1:50" ht="13.8">
      <c r="A56" s="20">
        <v>10</v>
      </c>
      <c r="B56" s="21" t="s">
        <v>44</v>
      </c>
      <c r="C56" s="22" t="s">
        <v>45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5">
        <f t="shared" si="24"/>
        <v>0</v>
      </c>
      <c r="AJ56" s="25">
        <f t="shared" si="25"/>
        <v>0</v>
      </c>
      <c r="AK56" s="28"/>
      <c r="AL56" s="20">
        <v>10</v>
      </c>
      <c r="AM56" s="21" t="s">
        <v>44</v>
      </c>
      <c r="AN56" s="22" t="s">
        <v>45</v>
      </c>
      <c r="AO56" s="26">
        <v>5307200</v>
      </c>
      <c r="AP56" s="27">
        <v>1000000</v>
      </c>
      <c r="AQ56" s="27">
        <v>300000</v>
      </c>
      <c r="AR56" s="27">
        <v>600000</v>
      </c>
      <c r="AS56" s="27"/>
      <c r="AT56" s="27"/>
      <c r="AU56" s="27">
        <v>0</v>
      </c>
      <c r="AV56" s="27"/>
      <c r="AW56" s="27"/>
      <c r="AX56" s="27"/>
    </row>
    <row r="57" spans="1:50" ht="13.8">
      <c r="A57" s="20">
        <v>11</v>
      </c>
      <c r="B57" s="21" t="s">
        <v>46</v>
      </c>
      <c r="C57" s="22" t="s">
        <v>45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5">
        <f t="shared" si="24"/>
        <v>0</v>
      </c>
      <c r="AJ57" s="25">
        <f t="shared" si="25"/>
        <v>0</v>
      </c>
      <c r="AK57" s="28"/>
      <c r="AL57" s="20">
        <v>11</v>
      </c>
      <c r="AM57" s="21" t="s">
        <v>46</v>
      </c>
      <c r="AN57" s="22" t="s">
        <v>45</v>
      </c>
      <c r="AO57" s="26">
        <v>5307200</v>
      </c>
      <c r="AP57" s="27">
        <v>1000000</v>
      </c>
      <c r="AQ57" s="27">
        <v>300000</v>
      </c>
      <c r="AR57" s="27">
        <v>600000</v>
      </c>
      <c r="AS57" s="27"/>
      <c r="AT57" s="27"/>
      <c r="AU57" s="27">
        <v>0</v>
      </c>
      <c r="AV57" s="27"/>
      <c r="AW57" s="27"/>
      <c r="AX57" s="27"/>
    </row>
    <row r="58" spans="1:50" ht="13.8">
      <c r="A58" s="20">
        <v>12</v>
      </c>
      <c r="B58" s="21" t="s">
        <v>47</v>
      </c>
      <c r="C58" s="22" t="s">
        <v>45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5">
        <f t="shared" si="24"/>
        <v>0</v>
      </c>
      <c r="AJ58" s="25">
        <f t="shared" si="25"/>
        <v>0</v>
      </c>
      <c r="AK58" s="28"/>
      <c r="AL58" s="20">
        <v>12</v>
      </c>
      <c r="AM58" s="21" t="s">
        <v>47</v>
      </c>
      <c r="AN58" s="22" t="s">
        <v>45</v>
      </c>
      <c r="AO58" s="26">
        <v>5307200</v>
      </c>
      <c r="AP58" s="27">
        <v>1000000</v>
      </c>
      <c r="AQ58" s="27">
        <v>300000</v>
      </c>
      <c r="AR58" s="27">
        <v>600000</v>
      </c>
      <c r="AS58" s="27"/>
      <c r="AT58" s="27"/>
      <c r="AU58" s="27">
        <v>0</v>
      </c>
      <c r="AV58" s="27"/>
      <c r="AW58" s="27"/>
      <c r="AX58" s="27"/>
    </row>
    <row r="59" spans="1:50" ht="13.8">
      <c r="A59" s="20">
        <v>13</v>
      </c>
      <c r="B59" s="21" t="s">
        <v>48</v>
      </c>
      <c r="C59" s="22" t="s">
        <v>45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5">
        <f t="shared" si="24"/>
        <v>0</v>
      </c>
      <c r="AJ59" s="25">
        <f t="shared" si="25"/>
        <v>0</v>
      </c>
      <c r="AK59" s="28"/>
      <c r="AL59" s="20">
        <v>13</v>
      </c>
      <c r="AM59" s="21" t="s">
        <v>48</v>
      </c>
      <c r="AN59" s="22" t="s">
        <v>45</v>
      </c>
      <c r="AO59" s="26">
        <v>5307200</v>
      </c>
      <c r="AP59" s="27">
        <v>1000000</v>
      </c>
      <c r="AQ59" s="27">
        <v>300000</v>
      </c>
      <c r="AR59" s="27">
        <v>600000</v>
      </c>
      <c r="AS59" s="27"/>
      <c r="AT59" s="27"/>
      <c r="AU59" s="27">
        <v>0</v>
      </c>
      <c r="AV59" s="27"/>
      <c r="AW59" s="27"/>
      <c r="AX59" s="27"/>
    </row>
    <row r="60" spans="1:50" ht="13.8">
      <c r="A60" s="20">
        <v>14</v>
      </c>
      <c r="B60" s="21" t="s">
        <v>49</v>
      </c>
      <c r="C60" s="22" t="s">
        <v>45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5">
        <f t="shared" si="24"/>
        <v>0</v>
      </c>
      <c r="AJ60" s="25">
        <f t="shared" si="25"/>
        <v>0</v>
      </c>
      <c r="AK60" s="28"/>
      <c r="AL60" s="20">
        <v>14</v>
      </c>
      <c r="AM60" s="21" t="s">
        <v>49</v>
      </c>
      <c r="AN60" s="22" t="s">
        <v>45</v>
      </c>
      <c r="AO60" s="26">
        <v>5307200</v>
      </c>
      <c r="AP60" s="27">
        <v>1000000</v>
      </c>
      <c r="AQ60" s="27">
        <v>300000</v>
      </c>
      <c r="AR60" s="27">
        <v>600000</v>
      </c>
      <c r="AS60" s="27"/>
      <c r="AT60" s="27"/>
      <c r="AU60" s="27">
        <v>0</v>
      </c>
      <c r="AV60" s="27"/>
      <c r="AW60" s="27"/>
      <c r="AX60" s="27"/>
    </row>
    <row r="61" spans="1:50" ht="13.8">
      <c r="A61" s="20">
        <v>15</v>
      </c>
      <c r="B61" s="21" t="s">
        <v>50</v>
      </c>
      <c r="C61" s="22" t="s">
        <v>45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5">
        <f t="shared" si="24"/>
        <v>0</v>
      </c>
      <c r="AJ61" s="25">
        <f t="shared" si="25"/>
        <v>0</v>
      </c>
      <c r="AK61" s="28"/>
      <c r="AL61" s="20">
        <v>15</v>
      </c>
      <c r="AM61" s="21" t="s">
        <v>50</v>
      </c>
      <c r="AN61" s="22" t="s">
        <v>45</v>
      </c>
      <c r="AO61" s="26">
        <v>5307200</v>
      </c>
      <c r="AP61" s="27">
        <v>1000000</v>
      </c>
      <c r="AQ61" s="27">
        <v>300000</v>
      </c>
      <c r="AR61" s="27">
        <v>600000</v>
      </c>
      <c r="AS61" s="27"/>
      <c r="AT61" s="27"/>
      <c r="AU61" s="27">
        <v>0</v>
      </c>
      <c r="AV61" s="27"/>
      <c r="AW61" s="27"/>
      <c r="AX61" s="27">
        <f>(AO61+AP61+AQ61+AR61+AU61)/26*AS61+AT61</f>
        <v>0</v>
      </c>
    </row>
    <row r="62" spans="1:50" ht="13.8">
      <c r="A62" s="20">
        <v>16</v>
      </c>
      <c r="B62" s="21" t="s">
        <v>51</v>
      </c>
      <c r="C62" s="22" t="s">
        <v>45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5">
        <f t="shared" si="24"/>
        <v>0</v>
      </c>
      <c r="AJ62" s="25">
        <f t="shared" si="25"/>
        <v>0</v>
      </c>
      <c r="AK62" s="28"/>
      <c r="AL62" s="20">
        <v>16</v>
      </c>
      <c r="AM62" s="21" t="s">
        <v>51</v>
      </c>
      <c r="AN62" s="22" t="s">
        <v>45</v>
      </c>
      <c r="AO62" s="26">
        <v>5307200</v>
      </c>
      <c r="AP62" s="27">
        <v>1000000</v>
      </c>
      <c r="AQ62" s="27">
        <v>300000</v>
      </c>
      <c r="AR62" s="27">
        <v>600000</v>
      </c>
      <c r="AS62" s="27"/>
      <c r="AT62" s="27"/>
      <c r="AU62" s="27">
        <v>0</v>
      </c>
      <c r="AV62" s="27"/>
      <c r="AW62" s="27"/>
      <c r="AX62" s="27"/>
    </row>
    <row r="63" spans="1:50" ht="13.8">
      <c r="A63" s="20">
        <v>17</v>
      </c>
      <c r="B63" s="21" t="s">
        <v>52</v>
      </c>
      <c r="C63" s="22" t="s">
        <v>45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5">
        <f t="shared" si="24"/>
        <v>0</v>
      </c>
      <c r="AJ63" s="25">
        <f t="shared" si="25"/>
        <v>0</v>
      </c>
      <c r="AK63" s="28"/>
      <c r="AL63" s="20">
        <v>17</v>
      </c>
      <c r="AM63" s="21" t="s">
        <v>52</v>
      </c>
      <c r="AN63" s="22" t="s">
        <v>45</v>
      </c>
      <c r="AO63" s="26">
        <v>5307200</v>
      </c>
      <c r="AP63" s="27">
        <v>1000000</v>
      </c>
      <c r="AQ63" s="27">
        <v>300000</v>
      </c>
      <c r="AR63" s="27">
        <v>600000</v>
      </c>
      <c r="AS63" s="27"/>
      <c r="AT63" s="27"/>
      <c r="AU63" s="27">
        <v>0</v>
      </c>
      <c r="AV63" s="27"/>
      <c r="AW63" s="27"/>
      <c r="AX63" s="27"/>
    </row>
    <row r="64" spans="1:50" ht="13.8">
      <c r="A64" s="20">
        <v>18</v>
      </c>
      <c r="B64" s="21" t="s">
        <v>53</v>
      </c>
      <c r="C64" s="22" t="s">
        <v>45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5">
        <f t="shared" si="24"/>
        <v>0</v>
      </c>
      <c r="AJ64" s="25">
        <f t="shared" si="25"/>
        <v>0</v>
      </c>
      <c r="AK64" s="28"/>
      <c r="AL64" s="20">
        <v>18</v>
      </c>
      <c r="AM64" s="21" t="s">
        <v>53</v>
      </c>
      <c r="AN64" s="22" t="s">
        <v>45</v>
      </c>
      <c r="AO64" s="26">
        <v>5307200</v>
      </c>
      <c r="AP64" s="27">
        <v>1000000</v>
      </c>
      <c r="AQ64" s="27">
        <v>300000</v>
      </c>
      <c r="AR64" s="27">
        <v>600000</v>
      </c>
      <c r="AS64" s="27"/>
      <c r="AT64" s="27"/>
      <c r="AU64" s="27">
        <v>0</v>
      </c>
      <c r="AV64" s="27"/>
      <c r="AW64" s="27"/>
      <c r="AX64" s="27"/>
    </row>
    <row r="65" spans="1:50" ht="13.8">
      <c r="A65" s="29"/>
      <c r="B65" s="10" t="s">
        <v>54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1">
        <f>SUM(AI49:AI62)</f>
        <v>21</v>
      </c>
      <c r="AJ65" s="31">
        <f>SUM(AJ49:AJ62)</f>
        <v>2</v>
      </c>
      <c r="AK65" s="31"/>
      <c r="AL65" s="10" t="s">
        <v>55</v>
      </c>
      <c r="AM65" s="31" t="s">
        <v>56</v>
      </c>
      <c r="AN65" s="30"/>
      <c r="AO65" s="32">
        <f t="shared" ref="AO65:AU65" si="26">SUM(AO49:AO62)</f>
        <v>78010400</v>
      </c>
      <c r="AP65" s="32">
        <f t="shared" si="26"/>
        <v>14000000</v>
      </c>
      <c r="AQ65" s="32">
        <f t="shared" si="26"/>
        <v>4600000</v>
      </c>
      <c r="AR65" s="32">
        <f t="shared" si="26"/>
        <v>8500000</v>
      </c>
      <c r="AS65" s="32">
        <f t="shared" si="26"/>
        <v>25</v>
      </c>
      <c r="AT65" s="32">
        <f t="shared" si="26"/>
        <v>816923.07692307688</v>
      </c>
      <c r="AU65" s="32">
        <f t="shared" si="26"/>
        <v>500000</v>
      </c>
      <c r="AV65" s="32">
        <f>SUM(AV49:AV64)</f>
        <v>0</v>
      </c>
      <c r="AW65" s="32">
        <f>SUM(AW49:AW62)</f>
        <v>300000</v>
      </c>
      <c r="AX65" s="32">
        <f>SUM(AX49:AX64)</f>
        <v>8530384.615384616</v>
      </c>
    </row>
    <row r="66" spans="1:50" ht="13.8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3.8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99">
        <f>VALUE("31/01/"&amp;Q44)</f>
        <v>45688</v>
      </c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33"/>
      <c r="AM67" s="33"/>
      <c r="AN67" s="33"/>
      <c r="AO67" s="2"/>
      <c r="AP67" s="2"/>
      <c r="AQ67" s="2"/>
      <c r="AR67" s="2"/>
      <c r="AS67" s="2"/>
      <c r="AT67" s="2"/>
      <c r="AU67" s="2"/>
      <c r="AV67" s="2"/>
      <c r="AW67" s="2"/>
      <c r="AX67" s="33">
        <f>W67</f>
        <v>45688</v>
      </c>
    </row>
    <row r="68" spans="1:50" ht="13.8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4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3.8">
      <c r="A69" s="35"/>
      <c r="B69" s="109" t="s">
        <v>57</v>
      </c>
      <c r="C69" s="109"/>
      <c r="D69" s="37"/>
      <c r="E69" s="37"/>
      <c r="F69" s="37"/>
      <c r="G69" s="37"/>
      <c r="H69" s="37"/>
      <c r="I69" s="37"/>
      <c r="J69" s="37"/>
      <c r="K69" s="37"/>
      <c r="L69" s="2"/>
      <c r="M69" s="36" t="s">
        <v>58</v>
      </c>
      <c r="N69" s="37"/>
      <c r="O69" s="37"/>
      <c r="P69" s="37"/>
      <c r="Q69" s="2"/>
      <c r="R69" s="2"/>
      <c r="S69" s="36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6" t="s">
        <v>59</v>
      </c>
      <c r="AE69" s="37"/>
      <c r="AF69" s="37"/>
      <c r="AG69" s="36"/>
      <c r="AH69" s="37"/>
      <c r="AI69" s="37"/>
      <c r="AJ69" s="37"/>
      <c r="AK69" s="37"/>
      <c r="AL69" s="37"/>
      <c r="AM69" s="109" t="s">
        <v>60</v>
      </c>
      <c r="AN69" s="109"/>
      <c r="AO69" s="109"/>
      <c r="AP69" s="102"/>
      <c r="AQ69" s="102"/>
      <c r="AR69" s="2"/>
      <c r="AS69" s="2"/>
      <c r="AT69" s="2"/>
      <c r="AU69" s="2"/>
      <c r="AV69" s="2"/>
      <c r="AW69" s="2"/>
      <c r="AX69" s="2"/>
    </row>
    <row r="70" spans="1:50" ht="13.8">
      <c r="A70" s="3"/>
      <c r="B70" s="126" t="s">
        <v>61</v>
      </c>
      <c r="C70" s="126"/>
      <c r="D70" s="2"/>
      <c r="E70" s="2"/>
      <c r="F70" s="2"/>
      <c r="G70" s="2"/>
      <c r="H70" s="2"/>
      <c r="I70" s="2"/>
      <c r="J70" s="2"/>
      <c r="K70" s="2"/>
      <c r="L70" s="2"/>
      <c r="M70" s="38" t="s">
        <v>61</v>
      </c>
      <c r="N70" s="2"/>
      <c r="O70" s="2"/>
      <c r="P70" s="2"/>
      <c r="Q70" s="2"/>
      <c r="R70" s="2"/>
      <c r="S70" s="38"/>
      <c r="T70" s="2"/>
      <c r="U70" s="2"/>
      <c r="V70" s="2"/>
      <c r="W70" s="2"/>
      <c r="X70" s="2"/>
      <c r="Y70" s="2"/>
      <c r="Z70" s="2"/>
      <c r="AA70" s="2"/>
      <c r="AB70" s="2"/>
      <c r="AC70" s="2"/>
      <c r="AD70" s="38" t="s">
        <v>62</v>
      </c>
      <c r="AE70" s="2"/>
      <c r="AF70" s="2"/>
      <c r="AG70" s="38"/>
      <c r="AH70" s="2"/>
      <c r="AI70" s="2"/>
      <c r="AJ70" s="2"/>
      <c r="AK70" s="2"/>
      <c r="AL70" s="2"/>
      <c r="AM70" s="126" t="s">
        <v>61</v>
      </c>
      <c r="AN70" s="126"/>
      <c r="AO70" s="126"/>
      <c r="AP70" s="126"/>
      <c r="AQ70" s="126"/>
      <c r="AR70" s="2"/>
      <c r="AS70" s="2"/>
      <c r="AT70" s="2"/>
      <c r="AU70" s="2"/>
      <c r="AV70" s="2"/>
      <c r="AW70" s="2"/>
      <c r="AX70" s="2"/>
    </row>
    <row r="71" spans="1:50" ht="13.8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3.8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3.8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5" spans="1:50" ht="15.6">
      <c r="A75" s="1" t="s">
        <v>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1" t="s">
        <v>0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3.8">
      <c r="A76" s="3" t="s">
        <v>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 t="s">
        <v>1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3.8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20.399999999999999">
      <c r="A78" s="100" t="s">
        <v>64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1" t="s">
        <v>2</v>
      </c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</row>
    <row r="79" spans="1:50" ht="20.39999999999999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3.8">
      <c r="A80" s="3"/>
      <c r="B80" s="2"/>
      <c r="C80" s="2"/>
      <c r="D80" s="2"/>
      <c r="E80" s="2"/>
      <c r="F80" s="2"/>
      <c r="G80" s="2"/>
      <c r="H80" s="6"/>
      <c r="I80" s="6"/>
      <c r="J80" s="6"/>
      <c r="K80" s="102" t="s">
        <v>3</v>
      </c>
      <c r="L80" s="102"/>
      <c r="M80" s="103">
        <v>1</v>
      </c>
      <c r="N80" s="103"/>
      <c r="O80" s="102" t="s">
        <v>4</v>
      </c>
      <c r="P80" s="102"/>
      <c r="Q80" s="102">
        <v>2025</v>
      </c>
      <c r="R80" s="10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102" t="str">
        <f>"THÁNG 0"&amp;M80 &amp;" NĂM 2025"</f>
        <v>THÁNG 01 NĂM 2025</v>
      </c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</row>
    <row r="81" spans="1:50" ht="13.8">
      <c r="A81" s="3"/>
      <c r="B81" s="2"/>
      <c r="C81" s="2"/>
      <c r="D81" s="8">
        <f>DATE(Q80,M80,1)</f>
        <v>45658</v>
      </c>
      <c r="E81" s="8">
        <f>D81+1</f>
        <v>45659</v>
      </c>
      <c r="F81" s="8">
        <f>E81+1</f>
        <v>45660</v>
      </c>
      <c r="G81" s="8">
        <f t="shared" ref="G81:AH81" si="27">F81+1</f>
        <v>45661</v>
      </c>
      <c r="H81" s="9">
        <f t="shared" si="27"/>
        <v>45662</v>
      </c>
      <c r="I81" s="9">
        <f t="shared" si="27"/>
        <v>45663</v>
      </c>
      <c r="J81" s="9">
        <f t="shared" si="27"/>
        <v>45664</v>
      </c>
      <c r="K81" s="9">
        <f t="shared" si="27"/>
        <v>45665</v>
      </c>
      <c r="L81" s="9">
        <f t="shared" si="27"/>
        <v>45666</v>
      </c>
      <c r="M81" s="9">
        <f t="shared" si="27"/>
        <v>45667</v>
      </c>
      <c r="N81" s="9">
        <f t="shared" si="27"/>
        <v>45668</v>
      </c>
      <c r="O81" s="9">
        <f t="shared" si="27"/>
        <v>45669</v>
      </c>
      <c r="P81" s="9">
        <f t="shared" si="27"/>
        <v>45670</v>
      </c>
      <c r="Q81" s="9">
        <f t="shared" si="27"/>
        <v>45671</v>
      </c>
      <c r="R81" s="9">
        <f t="shared" si="27"/>
        <v>45672</v>
      </c>
      <c r="S81" s="8">
        <f t="shared" si="27"/>
        <v>45673</v>
      </c>
      <c r="T81" s="8">
        <f t="shared" si="27"/>
        <v>45674</v>
      </c>
      <c r="U81" s="8">
        <f t="shared" si="27"/>
        <v>45675</v>
      </c>
      <c r="V81" s="8">
        <f t="shared" si="27"/>
        <v>45676</v>
      </c>
      <c r="W81" s="8">
        <f t="shared" si="27"/>
        <v>45677</v>
      </c>
      <c r="X81" s="8">
        <f t="shared" si="27"/>
        <v>45678</v>
      </c>
      <c r="Y81" s="8">
        <f t="shared" si="27"/>
        <v>45679</v>
      </c>
      <c r="Z81" s="8">
        <f t="shared" si="27"/>
        <v>45680</v>
      </c>
      <c r="AA81" s="8">
        <f t="shared" si="27"/>
        <v>45681</v>
      </c>
      <c r="AB81" s="8">
        <f t="shared" si="27"/>
        <v>45682</v>
      </c>
      <c r="AC81" s="8">
        <f t="shared" si="27"/>
        <v>45683</v>
      </c>
      <c r="AD81" s="8">
        <f t="shared" si="27"/>
        <v>45684</v>
      </c>
      <c r="AE81" s="8">
        <f t="shared" si="27"/>
        <v>45685</v>
      </c>
      <c r="AF81" s="8">
        <f t="shared" si="27"/>
        <v>45686</v>
      </c>
      <c r="AG81" s="8">
        <f t="shared" si="27"/>
        <v>45687</v>
      </c>
      <c r="AH81" s="8">
        <f t="shared" si="27"/>
        <v>45688</v>
      </c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3.8">
      <c r="A82" s="110" t="s">
        <v>5</v>
      </c>
      <c r="B82" s="113" t="s">
        <v>6</v>
      </c>
      <c r="C82" s="96" t="s">
        <v>7</v>
      </c>
      <c r="D82" s="116" t="s">
        <v>8</v>
      </c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8"/>
      <c r="AI82" s="96" t="s">
        <v>9</v>
      </c>
      <c r="AJ82" s="96" t="s">
        <v>119</v>
      </c>
      <c r="AK82" s="96" t="s">
        <v>10</v>
      </c>
      <c r="AL82" s="119" t="s">
        <v>5</v>
      </c>
      <c r="AM82" s="119" t="s">
        <v>6</v>
      </c>
      <c r="AN82" s="120" t="s">
        <v>7</v>
      </c>
      <c r="AO82" s="122" t="s">
        <v>11</v>
      </c>
      <c r="AP82" s="123" t="s">
        <v>12</v>
      </c>
      <c r="AQ82" s="124"/>
      <c r="AR82" s="125"/>
      <c r="AS82" s="106" t="s">
        <v>13</v>
      </c>
      <c r="AT82" s="104" t="s">
        <v>14</v>
      </c>
      <c r="AU82" s="104" t="s">
        <v>15</v>
      </c>
      <c r="AV82" s="104" t="s">
        <v>16</v>
      </c>
      <c r="AW82" s="104" t="s">
        <v>17</v>
      </c>
      <c r="AX82" s="104" t="s">
        <v>18</v>
      </c>
    </row>
    <row r="83" spans="1:50" ht="38.4" customHeight="1">
      <c r="A83" s="111"/>
      <c r="B83" s="114"/>
      <c r="C83" s="97"/>
      <c r="D83" s="11">
        <v>1</v>
      </c>
      <c r="E83" s="11">
        <v>2</v>
      </c>
      <c r="F83" s="11">
        <v>3</v>
      </c>
      <c r="G83" s="11">
        <v>4</v>
      </c>
      <c r="H83" s="11">
        <v>5</v>
      </c>
      <c r="I83" s="11">
        <v>6</v>
      </c>
      <c r="J83" s="11">
        <v>7</v>
      </c>
      <c r="K83" s="11">
        <v>8</v>
      </c>
      <c r="L83" s="11">
        <v>9</v>
      </c>
      <c r="M83" s="11">
        <v>10</v>
      </c>
      <c r="N83" s="11">
        <v>11</v>
      </c>
      <c r="O83" s="11">
        <v>12</v>
      </c>
      <c r="P83" s="11">
        <v>13</v>
      </c>
      <c r="Q83" s="11">
        <v>14</v>
      </c>
      <c r="R83" s="11">
        <v>15</v>
      </c>
      <c r="S83" s="11">
        <v>16</v>
      </c>
      <c r="T83" s="11">
        <v>17</v>
      </c>
      <c r="U83" s="11">
        <v>18</v>
      </c>
      <c r="V83" s="11">
        <v>19</v>
      </c>
      <c r="W83" s="11">
        <v>20</v>
      </c>
      <c r="X83" s="11">
        <v>21</v>
      </c>
      <c r="Y83" s="11">
        <v>22</v>
      </c>
      <c r="Z83" s="11">
        <v>23</v>
      </c>
      <c r="AA83" s="11">
        <v>24</v>
      </c>
      <c r="AB83" s="11">
        <v>25</v>
      </c>
      <c r="AC83" s="11">
        <v>26</v>
      </c>
      <c r="AD83" s="11">
        <v>27</v>
      </c>
      <c r="AE83" s="11">
        <v>28</v>
      </c>
      <c r="AF83" s="11">
        <v>29</v>
      </c>
      <c r="AG83" s="11">
        <v>30</v>
      </c>
      <c r="AH83" s="11">
        <v>31</v>
      </c>
      <c r="AI83" s="97"/>
      <c r="AJ83" s="97"/>
      <c r="AK83" s="97"/>
      <c r="AL83" s="119"/>
      <c r="AM83" s="119"/>
      <c r="AN83" s="121"/>
      <c r="AO83" s="122"/>
      <c r="AP83" s="12" t="s">
        <v>19</v>
      </c>
      <c r="AQ83" s="12" t="s">
        <v>20</v>
      </c>
      <c r="AR83" s="12" t="s">
        <v>21</v>
      </c>
      <c r="AS83" s="107"/>
      <c r="AT83" s="105"/>
      <c r="AU83" s="108"/>
      <c r="AV83" s="108"/>
      <c r="AW83" s="105"/>
      <c r="AX83" s="105"/>
    </row>
    <row r="84" spans="1:50" ht="20.399999999999999">
      <c r="A84" s="112"/>
      <c r="B84" s="115"/>
      <c r="C84" s="98"/>
      <c r="D84" s="11" t="str">
        <f>IF(WEEKDAY(D81)=1,"CN",IF(WEEKDAY(D81)=2,"T2",IF(WEEKDAY(D81)=3,"T3",IF(WEEKDAY(D81)=4,"T4",IF(WEEKDAY(D81)=5,"T5",IF(WEEKDAY(D81)=6,"T6",IF(WEEKDAY(D81)=7,"T7","")))))))</f>
        <v>T4</v>
      </c>
      <c r="E84" s="11" t="str">
        <f>IF(WEEKDAY(E81)=1,"CN",IF(WEEKDAY(E81)=2,"T2",IF(WEEKDAY(E81)=3,"T3",IF(WEEKDAY(E81)=4,"T4",IF(WEEKDAY(E81)=5,"T5",IF(WEEKDAY(E81)=6,"T6",IF(WEEKDAY(E81)=7,"T7","")))))))</f>
        <v>T5</v>
      </c>
      <c r="F84" s="11" t="str">
        <f t="shared" ref="F84:AH84" si="28">IF(WEEKDAY(F81)=1,"CN",IF(WEEKDAY(F81)=2,"T2",IF(WEEKDAY(F81)=3,"T3",IF(WEEKDAY(F81)=4,"T4",IF(WEEKDAY(F81)=5,"T5",IF(WEEKDAY(F81)=6,"T6",IF(WEEKDAY(F81)=7,"T7","")))))))</f>
        <v>T6</v>
      </c>
      <c r="G84" s="11" t="str">
        <f t="shared" si="28"/>
        <v>T7</v>
      </c>
      <c r="H84" s="11" t="str">
        <f t="shared" si="28"/>
        <v>CN</v>
      </c>
      <c r="I84" s="11" t="str">
        <f t="shared" si="28"/>
        <v>T2</v>
      </c>
      <c r="J84" s="11" t="str">
        <f t="shared" si="28"/>
        <v>T3</v>
      </c>
      <c r="K84" s="11" t="str">
        <f t="shared" si="28"/>
        <v>T4</v>
      </c>
      <c r="L84" s="11" t="str">
        <f t="shared" si="28"/>
        <v>T5</v>
      </c>
      <c r="M84" s="11" t="str">
        <f t="shared" si="28"/>
        <v>T6</v>
      </c>
      <c r="N84" s="11" t="str">
        <f t="shared" si="28"/>
        <v>T7</v>
      </c>
      <c r="O84" s="11" t="str">
        <f t="shared" si="28"/>
        <v>CN</v>
      </c>
      <c r="P84" s="11" t="str">
        <f t="shared" si="28"/>
        <v>T2</v>
      </c>
      <c r="Q84" s="11" t="str">
        <f t="shared" si="28"/>
        <v>T3</v>
      </c>
      <c r="R84" s="11" t="str">
        <f t="shared" si="28"/>
        <v>T4</v>
      </c>
      <c r="S84" s="11" t="str">
        <f t="shared" si="28"/>
        <v>T5</v>
      </c>
      <c r="T84" s="11" t="str">
        <f t="shared" si="28"/>
        <v>T6</v>
      </c>
      <c r="U84" s="11" t="str">
        <f t="shared" si="28"/>
        <v>T7</v>
      </c>
      <c r="V84" s="11" t="str">
        <f t="shared" si="28"/>
        <v>CN</v>
      </c>
      <c r="W84" s="11" t="str">
        <f t="shared" si="28"/>
        <v>T2</v>
      </c>
      <c r="X84" s="11" t="str">
        <f t="shared" si="28"/>
        <v>T3</v>
      </c>
      <c r="Y84" s="11" t="str">
        <f t="shared" si="28"/>
        <v>T4</v>
      </c>
      <c r="Z84" s="11" t="str">
        <f t="shared" si="28"/>
        <v>T5</v>
      </c>
      <c r="AA84" s="11" t="str">
        <f t="shared" si="28"/>
        <v>T6</v>
      </c>
      <c r="AB84" s="11" t="str">
        <f t="shared" si="28"/>
        <v>T7</v>
      </c>
      <c r="AC84" s="11" t="str">
        <f t="shared" si="28"/>
        <v>CN</v>
      </c>
      <c r="AD84" s="11" t="str">
        <f t="shared" si="28"/>
        <v>T2</v>
      </c>
      <c r="AE84" s="11" t="str">
        <f t="shared" si="28"/>
        <v>T3</v>
      </c>
      <c r="AF84" s="11" t="str">
        <f t="shared" si="28"/>
        <v>T4</v>
      </c>
      <c r="AG84" s="11" t="str">
        <f t="shared" si="28"/>
        <v>T5</v>
      </c>
      <c r="AH84" s="11" t="str">
        <f t="shared" si="28"/>
        <v>T6</v>
      </c>
      <c r="AI84" s="98"/>
      <c r="AJ84" s="98"/>
      <c r="AK84" s="98"/>
      <c r="AL84" s="13" t="s">
        <v>22</v>
      </c>
      <c r="AM84" s="13" t="s">
        <v>23</v>
      </c>
      <c r="AN84" s="14" t="s">
        <v>24</v>
      </c>
      <c r="AO84" s="15" t="s">
        <v>25</v>
      </c>
      <c r="AP84" s="16" t="s">
        <v>26</v>
      </c>
      <c r="AQ84" s="16" t="s">
        <v>27</v>
      </c>
      <c r="AR84" s="16" t="s">
        <v>28</v>
      </c>
      <c r="AS84" s="17" t="s">
        <v>29</v>
      </c>
      <c r="AT84" s="18" t="s">
        <v>30</v>
      </c>
      <c r="AU84" s="18"/>
      <c r="AV84" s="18"/>
      <c r="AW84" s="18" t="s">
        <v>31</v>
      </c>
      <c r="AX84" s="19" t="s">
        <v>32</v>
      </c>
    </row>
    <row r="85" spans="1:50" ht="26.4">
      <c r="A85" s="20">
        <v>1</v>
      </c>
      <c r="B85" s="21" t="s">
        <v>33</v>
      </c>
      <c r="C85" s="22" t="s">
        <v>34</v>
      </c>
      <c r="D85" s="23"/>
      <c r="E85" s="23"/>
      <c r="F85" s="23"/>
      <c r="G85" s="23"/>
      <c r="H85" s="23"/>
      <c r="I85" s="23"/>
      <c r="J85" s="23"/>
      <c r="K85" s="23"/>
      <c r="L85" s="23"/>
      <c r="M85" s="23" t="s">
        <v>41</v>
      </c>
      <c r="N85" s="23" t="s">
        <v>41</v>
      </c>
      <c r="O85" s="23"/>
      <c r="P85" s="23" t="s">
        <v>41</v>
      </c>
      <c r="Q85" s="23" t="s">
        <v>41</v>
      </c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5">
        <f t="shared" ref="AI85:AI100" si="29">COUNTIF(D85:AH85,"+")</f>
        <v>4</v>
      </c>
      <c r="AJ85" s="25">
        <f>COUNTIF(E85:AI85,"TC")</f>
        <v>0</v>
      </c>
      <c r="AK85" s="25"/>
      <c r="AL85" s="20">
        <v>1</v>
      </c>
      <c r="AM85" s="21" t="s">
        <v>33</v>
      </c>
      <c r="AN85" s="22" t="s">
        <v>34</v>
      </c>
      <c r="AO85" s="26">
        <v>9000000</v>
      </c>
      <c r="AP85" s="27">
        <v>1000000</v>
      </c>
      <c r="AQ85" s="27">
        <v>700000</v>
      </c>
      <c r="AR85" s="27">
        <v>700000</v>
      </c>
      <c r="AS85" s="27">
        <v>4</v>
      </c>
      <c r="AT85" s="27">
        <f>AO85/26*AJ85*200%</f>
        <v>0</v>
      </c>
      <c r="AU85" s="27">
        <v>2000000</v>
      </c>
      <c r="AV85" s="27"/>
      <c r="AW85" s="27"/>
      <c r="AX85" s="27">
        <f>(AO85+AP85+AQ85+AR85+AU85)/26*AS85+AT85</f>
        <v>2061538.4615384615</v>
      </c>
    </row>
    <row r="86" spans="1:50" ht="13.8">
      <c r="A86" s="20">
        <v>4</v>
      </c>
      <c r="B86" s="21" t="s">
        <v>36</v>
      </c>
      <c r="C86" s="22" t="s">
        <v>37</v>
      </c>
      <c r="D86" s="23" t="s">
        <v>35</v>
      </c>
      <c r="E86" s="23" t="str">
        <f t="shared" ref="E86:X100" si="30">IF(E$11="CN","","+")</f>
        <v>+</v>
      </c>
      <c r="F86" s="23"/>
      <c r="G86" s="23" t="str">
        <f t="shared" si="30"/>
        <v>+</v>
      </c>
      <c r="H86" s="23"/>
      <c r="I86" s="23" t="str">
        <f t="shared" si="30"/>
        <v>+</v>
      </c>
      <c r="J86" s="23"/>
      <c r="K86" s="23" t="str">
        <f t="shared" si="30"/>
        <v>+</v>
      </c>
      <c r="L86" s="23" t="str">
        <f t="shared" si="30"/>
        <v>+</v>
      </c>
      <c r="M86" s="23" t="str">
        <f t="shared" si="30"/>
        <v>+</v>
      </c>
      <c r="N86" s="23" t="str">
        <f t="shared" si="30"/>
        <v>+</v>
      </c>
      <c r="O86" s="24" t="s">
        <v>119</v>
      </c>
      <c r="P86" s="23" t="str">
        <f t="shared" si="30"/>
        <v>+</v>
      </c>
      <c r="Q86" s="23"/>
      <c r="R86" s="23" t="str">
        <f t="shared" si="30"/>
        <v>+</v>
      </c>
      <c r="S86" s="23" t="str">
        <f t="shared" si="30"/>
        <v>+</v>
      </c>
      <c r="T86" s="23" t="str">
        <f t="shared" si="30"/>
        <v>+</v>
      </c>
      <c r="U86" s="23" t="str">
        <f t="shared" si="30"/>
        <v>+</v>
      </c>
      <c r="V86" s="23"/>
      <c r="W86" s="23" t="str">
        <f t="shared" si="30"/>
        <v>+</v>
      </c>
      <c r="X86" s="23" t="str">
        <f t="shared" si="30"/>
        <v>+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5">
        <f t="shared" si="29"/>
        <v>14</v>
      </c>
      <c r="AJ86" s="25">
        <f t="shared" ref="AJ86:AJ100" si="31">COUNTIF(E86:AI86,"TC")</f>
        <v>1</v>
      </c>
      <c r="AK86" s="28"/>
      <c r="AL86" s="20">
        <v>4</v>
      </c>
      <c r="AM86" s="21" t="s">
        <v>36</v>
      </c>
      <c r="AN86" s="22" t="s">
        <v>37</v>
      </c>
      <c r="AO86" s="26">
        <v>5310000</v>
      </c>
      <c r="AP86" s="27">
        <v>1000000</v>
      </c>
      <c r="AQ86" s="27">
        <v>300000</v>
      </c>
      <c r="AR86" s="27">
        <v>600000</v>
      </c>
      <c r="AS86" s="27">
        <v>15</v>
      </c>
      <c r="AT86" s="27">
        <f>AO86/26*AJ86*200%</f>
        <v>408461.53846153844</v>
      </c>
      <c r="AU86" s="27">
        <v>500000</v>
      </c>
      <c r="AV86" s="27"/>
      <c r="AW86" s="27"/>
      <c r="AX86" s="27">
        <f t="shared" ref="AX86:AX100" si="32">(AO86+AP86+AQ86+AR86+AU86)/26*AS86+AT86</f>
        <v>4856538.461538461</v>
      </c>
    </row>
    <row r="87" spans="1:50" ht="13.8">
      <c r="A87" s="20">
        <v>5</v>
      </c>
      <c r="B87" s="21" t="s">
        <v>38</v>
      </c>
      <c r="C87" s="22" t="s">
        <v>37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5">
        <f t="shared" si="29"/>
        <v>0</v>
      </c>
      <c r="AJ87" s="25">
        <f t="shared" si="31"/>
        <v>0</v>
      </c>
      <c r="AK87" s="28"/>
      <c r="AL87" s="20">
        <v>5</v>
      </c>
      <c r="AM87" s="21" t="s">
        <v>38</v>
      </c>
      <c r="AN87" s="22" t="s">
        <v>37</v>
      </c>
      <c r="AO87" s="26">
        <v>5310000</v>
      </c>
      <c r="AP87" s="27">
        <v>1000000</v>
      </c>
      <c r="AQ87" s="27">
        <v>300000</v>
      </c>
      <c r="AR87" s="27">
        <v>600000</v>
      </c>
      <c r="AS87" s="27">
        <f t="shared" ref="AS87:AS99" si="33">AI87</f>
        <v>0</v>
      </c>
      <c r="AT87" s="27">
        <f t="shared" ref="AT87:AT100" si="34">AO87/26*AJ87*200%</f>
        <v>0</v>
      </c>
      <c r="AU87" s="27"/>
      <c r="AV87" s="27"/>
      <c r="AW87" s="27"/>
      <c r="AX87" s="27">
        <f t="shared" si="32"/>
        <v>0</v>
      </c>
    </row>
    <row r="88" spans="1:50" ht="13.8">
      <c r="A88" s="20">
        <v>6</v>
      </c>
      <c r="B88" s="21" t="s">
        <v>39</v>
      </c>
      <c r="C88" s="22" t="s">
        <v>37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5">
        <f t="shared" si="29"/>
        <v>0</v>
      </c>
      <c r="AJ88" s="25">
        <f t="shared" si="31"/>
        <v>0</v>
      </c>
      <c r="AK88" s="28"/>
      <c r="AL88" s="20">
        <v>6</v>
      </c>
      <c r="AM88" s="21" t="s">
        <v>39</v>
      </c>
      <c r="AN88" s="22" t="s">
        <v>37</v>
      </c>
      <c r="AO88" s="26">
        <v>5310000</v>
      </c>
      <c r="AP88" s="27">
        <v>1000000</v>
      </c>
      <c r="AQ88" s="27">
        <v>300000</v>
      </c>
      <c r="AR88" s="27">
        <v>600000</v>
      </c>
      <c r="AS88" s="27">
        <f t="shared" si="33"/>
        <v>0</v>
      </c>
      <c r="AT88" s="27">
        <f t="shared" si="34"/>
        <v>0</v>
      </c>
      <c r="AU88" s="27"/>
      <c r="AV88" s="27"/>
      <c r="AW88" s="27"/>
      <c r="AX88" s="27">
        <f t="shared" si="32"/>
        <v>0</v>
      </c>
    </row>
    <row r="89" spans="1:50" ht="13.8">
      <c r="A89" s="20">
        <v>7</v>
      </c>
      <c r="B89" s="21" t="s">
        <v>40</v>
      </c>
      <c r="C89" s="22" t="s">
        <v>37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5">
        <f t="shared" si="29"/>
        <v>0</v>
      </c>
      <c r="AJ89" s="25">
        <f t="shared" si="31"/>
        <v>0</v>
      </c>
      <c r="AK89" s="28"/>
      <c r="AL89" s="20">
        <v>7</v>
      </c>
      <c r="AM89" s="21" t="s">
        <v>40</v>
      </c>
      <c r="AN89" s="22" t="s">
        <v>37</v>
      </c>
      <c r="AO89" s="26">
        <v>5310000</v>
      </c>
      <c r="AP89" s="27">
        <v>1000000</v>
      </c>
      <c r="AQ89" s="27">
        <v>300000</v>
      </c>
      <c r="AR89" s="27">
        <v>600000</v>
      </c>
      <c r="AS89" s="27">
        <f t="shared" si="33"/>
        <v>0</v>
      </c>
      <c r="AT89" s="27">
        <f t="shared" si="34"/>
        <v>0</v>
      </c>
      <c r="AU89" s="27"/>
      <c r="AV89" s="27"/>
      <c r="AW89" s="27"/>
      <c r="AX89" s="27">
        <f t="shared" si="32"/>
        <v>0</v>
      </c>
    </row>
    <row r="90" spans="1:50" ht="13.8">
      <c r="A90" s="20">
        <v>8</v>
      </c>
      <c r="B90" s="21" t="s">
        <v>42</v>
      </c>
      <c r="C90" s="22" t="s">
        <v>37</v>
      </c>
      <c r="D90" s="23" t="s">
        <v>35</v>
      </c>
      <c r="E90" s="23" t="str">
        <f t="shared" si="30"/>
        <v>+</v>
      </c>
      <c r="F90" s="23" t="str">
        <f t="shared" si="30"/>
        <v>+</v>
      </c>
      <c r="G90" s="23" t="str">
        <f t="shared" si="30"/>
        <v>+</v>
      </c>
      <c r="H90" s="24" t="s">
        <v>119</v>
      </c>
      <c r="I90" s="23"/>
      <c r="J90" s="23" t="str">
        <f t="shared" si="30"/>
        <v>+</v>
      </c>
      <c r="K90" s="23" t="str">
        <f t="shared" si="30"/>
        <v>+</v>
      </c>
      <c r="L90" s="23" t="str">
        <f t="shared" si="30"/>
        <v>+</v>
      </c>
      <c r="M90" s="23" t="str">
        <f t="shared" si="30"/>
        <v>+</v>
      </c>
      <c r="N90" s="23"/>
      <c r="O90" s="23"/>
      <c r="P90" s="23" t="str">
        <f t="shared" si="30"/>
        <v>+</v>
      </c>
      <c r="Q90" s="23" t="str">
        <f t="shared" si="30"/>
        <v>+</v>
      </c>
      <c r="R90" s="23" t="str">
        <f t="shared" si="30"/>
        <v>+</v>
      </c>
      <c r="S90" s="23" t="str">
        <f t="shared" si="30"/>
        <v>+</v>
      </c>
      <c r="T90" s="23"/>
      <c r="U90" s="23" t="str">
        <f t="shared" si="30"/>
        <v>+</v>
      </c>
      <c r="V90" s="24" t="s">
        <v>119</v>
      </c>
      <c r="W90" s="23" t="str">
        <f t="shared" si="30"/>
        <v>+</v>
      </c>
      <c r="X90" s="23" t="str">
        <f t="shared" si="30"/>
        <v>+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5">
        <f t="shared" si="29"/>
        <v>14</v>
      </c>
      <c r="AJ90" s="25">
        <f t="shared" si="31"/>
        <v>2</v>
      </c>
      <c r="AK90" s="28"/>
      <c r="AL90" s="20">
        <v>8</v>
      </c>
      <c r="AM90" s="21" t="s">
        <v>42</v>
      </c>
      <c r="AN90" s="22" t="s">
        <v>37</v>
      </c>
      <c r="AO90" s="26">
        <v>5310000</v>
      </c>
      <c r="AP90" s="27">
        <v>1000000</v>
      </c>
      <c r="AQ90" s="27">
        <v>300000</v>
      </c>
      <c r="AR90" s="27">
        <v>600000</v>
      </c>
      <c r="AS90" s="27">
        <v>15</v>
      </c>
      <c r="AT90" s="27">
        <f t="shared" si="34"/>
        <v>816923.07692307688</v>
      </c>
      <c r="AU90" s="27">
        <v>500000</v>
      </c>
      <c r="AV90" s="27"/>
      <c r="AW90" s="27"/>
      <c r="AX90" s="27">
        <f t="shared" si="32"/>
        <v>5265000</v>
      </c>
    </row>
    <row r="91" spans="1:50" ht="13.8">
      <c r="A91" s="20">
        <v>9</v>
      </c>
      <c r="B91" s="21" t="s">
        <v>43</v>
      </c>
      <c r="C91" s="22" t="s">
        <v>37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5">
        <f t="shared" si="29"/>
        <v>0</v>
      </c>
      <c r="AJ91" s="25">
        <f t="shared" si="31"/>
        <v>0</v>
      </c>
      <c r="AK91" s="28"/>
      <c r="AL91" s="20">
        <v>9</v>
      </c>
      <c r="AM91" s="21" t="s">
        <v>43</v>
      </c>
      <c r="AN91" s="22" t="s">
        <v>37</v>
      </c>
      <c r="AO91" s="26">
        <v>5310000</v>
      </c>
      <c r="AP91" s="27">
        <v>1000000</v>
      </c>
      <c r="AQ91" s="27">
        <v>300000</v>
      </c>
      <c r="AR91" s="27">
        <v>600000</v>
      </c>
      <c r="AS91" s="27">
        <f t="shared" si="33"/>
        <v>0</v>
      </c>
      <c r="AT91" s="27">
        <f t="shared" si="34"/>
        <v>0</v>
      </c>
      <c r="AU91" s="27"/>
      <c r="AV91" s="27"/>
      <c r="AW91" s="27"/>
      <c r="AX91" s="27">
        <f t="shared" si="32"/>
        <v>0</v>
      </c>
    </row>
    <row r="92" spans="1:50" ht="13.8">
      <c r="A92" s="20">
        <v>10</v>
      </c>
      <c r="B92" s="21" t="s">
        <v>44</v>
      </c>
      <c r="C92" s="22" t="s">
        <v>45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5">
        <f t="shared" si="29"/>
        <v>0</v>
      </c>
      <c r="AJ92" s="25">
        <f t="shared" si="31"/>
        <v>0</v>
      </c>
      <c r="AK92" s="28"/>
      <c r="AL92" s="20">
        <v>10</v>
      </c>
      <c r="AM92" s="21" t="s">
        <v>44</v>
      </c>
      <c r="AN92" s="22" t="s">
        <v>45</v>
      </c>
      <c r="AO92" s="26">
        <v>5307200</v>
      </c>
      <c r="AP92" s="27">
        <v>1000000</v>
      </c>
      <c r="AQ92" s="27">
        <v>300000</v>
      </c>
      <c r="AR92" s="27">
        <v>600000</v>
      </c>
      <c r="AS92" s="27">
        <f t="shared" si="33"/>
        <v>0</v>
      </c>
      <c r="AT92" s="27">
        <f t="shared" si="34"/>
        <v>0</v>
      </c>
      <c r="AU92" s="27">
        <v>0</v>
      </c>
      <c r="AV92" s="27"/>
      <c r="AW92" s="27"/>
      <c r="AX92" s="27">
        <f t="shared" si="32"/>
        <v>0</v>
      </c>
    </row>
    <row r="93" spans="1:50" ht="13.8">
      <c r="A93" s="20">
        <v>11</v>
      </c>
      <c r="B93" s="21" t="s">
        <v>46</v>
      </c>
      <c r="C93" s="22" t="s">
        <v>45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5">
        <f t="shared" si="29"/>
        <v>0</v>
      </c>
      <c r="AJ93" s="25">
        <f t="shared" si="31"/>
        <v>0</v>
      </c>
      <c r="AK93" s="28"/>
      <c r="AL93" s="20">
        <v>11</v>
      </c>
      <c r="AM93" s="21" t="s">
        <v>46</v>
      </c>
      <c r="AN93" s="22" t="s">
        <v>45</v>
      </c>
      <c r="AO93" s="26">
        <v>5307200</v>
      </c>
      <c r="AP93" s="27">
        <v>1000000</v>
      </c>
      <c r="AQ93" s="27">
        <v>300000</v>
      </c>
      <c r="AR93" s="27">
        <v>600000</v>
      </c>
      <c r="AS93" s="27">
        <f t="shared" si="33"/>
        <v>0</v>
      </c>
      <c r="AT93" s="27">
        <f t="shared" si="34"/>
        <v>0</v>
      </c>
      <c r="AU93" s="27">
        <v>0</v>
      </c>
      <c r="AV93" s="27"/>
      <c r="AW93" s="27"/>
      <c r="AX93" s="27">
        <f t="shared" si="32"/>
        <v>0</v>
      </c>
    </row>
    <row r="94" spans="1:50" ht="13.8">
      <c r="A94" s="20">
        <v>12</v>
      </c>
      <c r="B94" s="21" t="s">
        <v>47</v>
      </c>
      <c r="C94" s="22" t="s">
        <v>45</v>
      </c>
      <c r="D94" s="23" t="s">
        <v>35</v>
      </c>
      <c r="E94" s="23" t="s">
        <v>41</v>
      </c>
      <c r="F94" s="23" t="str">
        <f t="shared" ref="F94:L94" si="35">IF(F$11="CN","","+")</f>
        <v>+</v>
      </c>
      <c r="G94" s="23" t="str">
        <f t="shared" si="35"/>
        <v>+</v>
      </c>
      <c r="H94" s="24" t="s">
        <v>119</v>
      </c>
      <c r="I94" s="23" t="str">
        <f t="shared" si="35"/>
        <v>+</v>
      </c>
      <c r="J94" s="23" t="str">
        <f t="shared" si="35"/>
        <v>+</v>
      </c>
      <c r="K94" s="23" t="str">
        <f t="shared" si="35"/>
        <v>+</v>
      </c>
      <c r="L94" s="23" t="str">
        <f t="shared" si="35"/>
        <v>+</v>
      </c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5">
        <f t="shared" si="29"/>
        <v>7</v>
      </c>
      <c r="AJ94" s="25">
        <f t="shared" si="31"/>
        <v>1</v>
      </c>
      <c r="AK94" s="28"/>
      <c r="AL94" s="20">
        <v>12</v>
      </c>
      <c r="AM94" s="21" t="s">
        <v>47</v>
      </c>
      <c r="AN94" s="22" t="s">
        <v>45</v>
      </c>
      <c r="AO94" s="26">
        <v>5307200</v>
      </c>
      <c r="AP94" s="27">
        <v>1000000</v>
      </c>
      <c r="AQ94" s="27">
        <v>300000</v>
      </c>
      <c r="AR94" s="27">
        <v>600000</v>
      </c>
      <c r="AS94" s="27">
        <v>8</v>
      </c>
      <c r="AT94" s="27">
        <f t="shared" si="34"/>
        <v>408246.15384615387</v>
      </c>
      <c r="AU94" s="27">
        <v>0</v>
      </c>
      <c r="AV94" s="27"/>
      <c r="AW94" s="27"/>
      <c r="AX94" s="27">
        <f t="shared" si="32"/>
        <v>2625846.153846154</v>
      </c>
    </row>
    <row r="95" spans="1:50" ht="13.8">
      <c r="A95" s="20">
        <v>13</v>
      </c>
      <c r="B95" s="21" t="s">
        <v>48</v>
      </c>
      <c r="C95" s="22" t="s">
        <v>45</v>
      </c>
      <c r="D95" s="23" t="s">
        <v>35</v>
      </c>
      <c r="E95" s="23" t="s">
        <v>41</v>
      </c>
      <c r="F95" s="23" t="str">
        <f t="shared" si="30"/>
        <v>+</v>
      </c>
      <c r="G95" s="23" t="str">
        <f t="shared" si="30"/>
        <v>+</v>
      </c>
      <c r="H95" s="24" t="s">
        <v>119</v>
      </c>
      <c r="I95" s="23" t="str">
        <f t="shared" si="30"/>
        <v>+</v>
      </c>
      <c r="J95" s="23" t="str">
        <f t="shared" si="30"/>
        <v>+</v>
      </c>
      <c r="K95" s="23" t="str">
        <f t="shared" si="30"/>
        <v>+</v>
      </c>
      <c r="L95" s="23" t="str">
        <f t="shared" si="30"/>
        <v>+</v>
      </c>
      <c r="M95" s="23" t="str">
        <f t="shared" si="30"/>
        <v>+</v>
      </c>
      <c r="N95" s="23" t="str">
        <f t="shared" si="30"/>
        <v>+</v>
      </c>
      <c r="O95" s="23"/>
      <c r="P95" s="23" t="str">
        <f t="shared" si="30"/>
        <v>+</v>
      </c>
      <c r="Q95" s="23" t="str">
        <f t="shared" si="30"/>
        <v>+</v>
      </c>
      <c r="R95" s="23" t="str">
        <f t="shared" si="30"/>
        <v>+</v>
      </c>
      <c r="S95" s="23" t="str">
        <f t="shared" si="30"/>
        <v>+</v>
      </c>
      <c r="T95" s="23" t="str">
        <f t="shared" si="30"/>
        <v>+</v>
      </c>
      <c r="U95" s="23" t="str">
        <f t="shared" si="30"/>
        <v>+</v>
      </c>
      <c r="V95" s="24" t="s">
        <v>119</v>
      </c>
      <c r="W95" s="23" t="str">
        <f t="shared" si="30"/>
        <v>+</v>
      </c>
      <c r="X95" s="23" t="str">
        <f t="shared" si="30"/>
        <v>+</v>
      </c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5">
        <f t="shared" si="29"/>
        <v>17</v>
      </c>
      <c r="AJ95" s="25">
        <f t="shared" si="31"/>
        <v>2</v>
      </c>
      <c r="AK95" s="28"/>
      <c r="AL95" s="20">
        <v>13</v>
      </c>
      <c r="AM95" s="21" t="s">
        <v>48</v>
      </c>
      <c r="AN95" s="22" t="s">
        <v>45</v>
      </c>
      <c r="AO95" s="26">
        <v>5307200</v>
      </c>
      <c r="AP95" s="27">
        <v>1000000</v>
      </c>
      <c r="AQ95" s="27">
        <v>300000</v>
      </c>
      <c r="AR95" s="27">
        <v>600000</v>
      </c>
      <c r="AS95" s="27">
        <v>18</v>
      </c>
      <c r="AT95" s="27">
        <f t="shared" si="34"/>
        <v>816492.30769230775</v>
      </c>
      <c r="AU95" s="27">
        <v>0</v>
      </c>
      <c r="AV95" s="27"/>
      <c r="AW95" s="27"/>
      <c r="AX95" s="27">
        <f t="shared" si="32"/>
        <v>5806092.307692308</v>
      </c>
    </row>
    <row r="96" spans="1:50" ht="13.8">
      <c r="A96" s="20">
        <v>14</v>
      </c>
      <c r="B96" s="21" t="s">
        <v>49</v>
      </c>
      <c r="C96" s="22" t="s">
        <v>45</v>
      </c>
      <c r="D96" s="23" t="s">
        <v>35</v>
      </c>
      <c r="E96" s="23" t="s">
        <v>41</v>
      </c>
      <c r="F96" s="23" t="str">
        <f t="shared" si="30"/>
        <v>+</v>
      </c>
      <c r="G96" s="23" t="str">
        <f t="shared" si="30"/>
        <v>+</v>
      </c>
      <c r="H96" s="24" t="s">
        <v>119</v>
      </c>
      <c r="I96" s="23" t="str">
        <f t="shared" si="30"/>
        <v>+</v>
      </c>
      <c r="J96" s="23" t="str">
        <f t="shared" si="30"/>
        <v>+</v>
      </c>
      <c r="K96" s="23" t="str">
        <f t="shared" si="30"/>
        <v>+</v>
      </c>
      <c r="L96" s="23" t="str">
        <f t="shared" si="30"/>
        <v>+</v>
      </c>
      <c r="M96" s="23" t="str">
        <f t="shared" si="30"/>
        <v>+</v>
      </c>
      <c r="N96" s="23" t="str">
        <f t="shared" si="30"/>
        <v>+</v>
      </c>
      <c r="O96" s="23"/>
      <c r="P96" s="23" t="str">
        <f t="shared" si="30"/>
        <v>+</v>
      </c>
      <c r="Q96" s="23" t="str">
        <f t="shared" si="30"/>
        <v>+</v>
      </c>
      <c r="R96" s="23" t="str">
        <f t="shared" si="30"/>
        <v>+</v>
      </c>
      <c r="S96" s="23" t="str">
        <f t="shared" si="30"/>
        <v>+</v>
      </c>
      <c r="T96" s="23" t="str">
        <f t="shared" si="30"/>
        <v>+</v>
      </c>
      <c r="U96" s="23" t="str">
        <f t="shared" si="30"/>
        <v>+</v>
      </c>
      <c r="V96" s="24" t="s">
        <v>119</v>
      </c>
      <c r="W96" s="23" t="str">
        <f t="shared" si="30"/>
        <v>+</v>
      </c>
      <c r="X96" s="23" t="str">
        <f t="shared" si="30"/>
        <v>+</v>
      </c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5">
        <f t="shared" si="29"/>
        <v>17</v>
      </c>
      <c r="AJ96" s="25">
        <f t="shared" si="31"/>
        <v>2</v>
      </c>
      <c r="AK96" s="28"/>
      <c r="AL96" s="20">
        <v>14</v>
      </c>
      <c r="AM96" s="21" t="s">
        <v>49</v>
      </c>
      <c r="AN96" s="22" t="s">
        <v>45</v>
      </c>
      <c r="AO96" s="26">
        <v>5307200</v>
      </c>
      <c r="AP96" s="27">
        <v>1000000</v>
      </c>
      <c r="AQ96" s="27">
        <v>300000</v>
      </c>
      <c r="AR96" s="27">
        <v>600000</v>
      </c>
      <c r="AS96" s="27">
        <v>18</v>
      </c>
      <c r="AT96" s="27">
        <f t="shared" si="34"/>
        <v>816492.30769230775</v>
      </c>
      <c r="AU96" s="27">
        <v>0</v>
      </c>
      <c r="AV96" s="27"/>
      <c r="AW96" s="27"/>
      <c r="AX96" s="27">
        <f t="shared" si="32"/>
        <v>5806092.307692308</v>
      </c>
    </row>
    <row r="97" spans="1:50" ht="13.8">
      <c r="A97" s="20">
        <v>15</v>
      </c>
      <c r="B97" s="21" t="s">
        <v>50</v>
      </c>
      <c r="C97" s="22" t="s">
        <v>45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5">
        <f t="shared" si="29"/>
        <v>0</v>
      </c>
      <c r="AJ97" s="25">
        <f t="shared" si="31"/>
        <v>0</v>
      </c>
      <c r="AK97" s="28"/>
      <c r="AL97" s="20">
        <v>15</v>
      </c>
      <c r="AM97" s="21" t="s">
        <v>50</v>
      </c>
      <c r="AN97" s="22" t="s">
        <v>45</v>
      </c>
      <c r="AO97" s="26">
        <v>5307200</v>
      </c>
      <c r="AP97" s="27">
        <v>1000000</v>
      </c>
      <c r="AQ97" s="27">
        <v>300000</v>
      </c>
      <c r="AR97" s="27">
        <v>600000</v>
      </c>
      <c r="AS97" s="27">
        <f t="shared" si="33"/>
        <v>0</v>
      </c>
      <c r="AT97" s="27">
        <f t="shared" si="34"/>
        <v>0</v>
      </c>
      <c r="AU97" s="27">
        <v>0</v>
      </c>
      <c r="AV97" s="27"/>
      <c r="AW97" s="27"/>
      <c r="AX97" s="27">
        <f t="shared" si="32"/>
        <v>0</v>
      </c>
    </row>
    <row r="98" spans="1:50" ht="13.8">
      <c r="A98" s="20">
        <v>16</v>
      </c>
      <c r="B98" s="21" t="s">
        <v>51</v>
      </c>
      <c r="C98" s="22" t="s">
        <v>45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5">
        <f t="shared" si="29"/>
        <v>0</v>
      </c>
      <c r="AJ98" s="25">
        <f t="shared" si="31"/>
        <v>0</v>
      </c>
      <c r="AK98" s="28"/>
      <c r="AL98" s="20">
        <v>16</v>
      </c>
      <c r="AM98" s="21" t="s">
        <v>51</v>
      </c>
      <c r="AN98" s="22" t="s">
        <v>45</v>
      </c>
      <c r="AO98" s="26">
        <v>5307200</v>
      </c>
      <c r="AP98" s="27">
        <v>1000000</v>
      </c>
      <c r="AQ98" s="27">
        <v>300000</v>
      </c>
      <c r="AR98" s="27">
        <v>600000</v>
      </c>
      <c r="AS98" s="27">
        <f t="shared" si="33"/>
        <v>0</v>
      </c>
      <c r="AT98" s="27">
        <f t="shared" si="34"/>
        <v>0</v>
      </c>
      <c r="AU98" s="27">
        <v>0</v>
      </c>
      <c r="AV98" s="27"/>
      <c r="AW98" s="27"/>
      <c r="AX98" s="27">
        <f t="shared" si="32"/>
        <v>0</v>
      </c>
    </row>
    <row r="99" spans="1:50" ht="13.8">
      <c r="A99" s="20">
        <v>17</v>
      </c>
      <c r="B99" s="21" t="s">
        <v>52</v>
      </c>
      <c r="C99" s="22" t="s">
        <v>45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5">
        <f t="shared" si="29"/>
        <v>0</v>
      </c>
      <c r="AJ99" s="25">
        <f t="shared" si="31"/>
        <v>0</v>
      </c>
      <c r="AK99" s="28"/>
      <c r="AL99" s="20">
        <v>17</v>
      </c>
      <c r="AM99" s="21" t="s">
        <v>52</v>
      </c>
      <c r="AN99" s="22" t="s">
        <v>45</v>
      </c>
      <c r="AO99" s="26">
        <v>5307200</v>
      </c>
      <c r="AP99" s="27">
        <v>1000000</v>
      </c>
      <c r="AQ99" s="27">
        <v>300000</v>
      </c>
      <c r="AR99" s="27">
        <v>600000</v>
      </c>
      <c r="AS99" s="27">
        <f t="shared" si="33"/>
        <v>0</v>
      </c>
      <c r="AT99" s="27">
        <f t="shared" si="34"/>
        <v>0</v>
      </c>
      <c r="AU99" s="27">
        <v>0</v>
      </c>
      <c r="AV99" s="27"/>
      <c r="AW99" s="27"/>
      <c r="AX99" s="27">
        <f t="shared" si="32"/>
        <v>0</v>
      </c>
    </row>
    <row r="100" spans="1:50" ht="13.8">
      <c r="A100" s="20">
        <v>18</v>
      </c>
      <c r="B100" s="21" t="s">
        <v>53</v>
      </c>
      <c r="C100" s="22" t="s">
        <v>45</v>
      </c>
      <c r="D100" s="23" t="s">
        <v>35</v>
      </c>
      <c r="E100" s="23" t="s">
        <v>41</v>
      </c>
      <c r="F100" s="23" t="s">
        <v>41</v>
      </c>
      <c r="G100" s="23" t="s">
        <v>41</v>
      </c>
      <c r="H100" s="23"/>
      <c r="I100" s="23" t="s">
        <v>41</v>
      </c>
      <c r="J100" s="23" t="s">
        <v>41</v>
      </c>
      <c r="K100" s="23" t="s">
        <v>41</v>
      </c>
      <c r="L100" s="23" t="s">
        <v>41</v>
      </c>
      <c r="M100" s="23" t="str">
        <f t="shared" si="30"/>
        <v>+</v>
      </c>
      <c r="N100" s="23" t="str">
        <f t="shared" si="30"/>
        <v>+</v>
      </c>
      <c r="O100" s="24" t="s">
        <v>119</v>
      </c>
      <c r="P100" s="23" t="str">
        <f t="shared" si="30"/>
        <v>+</v>
      </c>
      <c r="Q100" s="23" t="str">
        <f t="shared" si="30"/>
        <v>+</v>
      </c>
      <c r="R100" s="23" t="str">
        <f t="shared" si="30"/>
        <v>+</v>
      </c>
      <c r="S100" s="23" t="str">
        <f t="shared" si="30"/>
        <v>+</v>
      </c>
      <c r="T100" s="23" t="str">
        <f t="shared" si="30"/>
        <v>+</v>
      </c>
      <c r="U100" s="23" t="str">
        <f t="shared" si="30"/>
        <v>+</v>
      </c>
      <c r="V100" s="23"/>
      <c r="W100" s="23" t="str">
        <f t="shared" si="30"/>
        <v>+</v>
      </c>
      <c r="X100" s="23" t="str">
        <f t="shared" si="30"/>
        <v>+</v>
      </c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5">
        <f t="shared" si="29"/>
        <v>17</v>
      </c>
      <c r="AJ100" s="25">
        <f t="shared" si="31"/>
        <v>1</v>
      </c>
      <c r="AK100" s="28"/>
      <c r="AL100" s="20">
        <v>18</v>
      </c>
      <c r="AM100" s="21" t="s">
        <v>53</v>
      </c>
      <c r="AN100" s="22" t="s">
        <v>45</v>
      </c>
      <c r="AO100" s="26">
        <v>5307200</v>
      </c>
      <c r="AP100" s="27">
        <v>1000000</v>
      </c>
      <c r="AQ100" s="27">
        <v>300000</v>
      </c>
      <c r="AR100" s="27">
        <v>600000</v>
      </c>
      <c r="AS100" s="27">
        <v>18</v>
      </c>
      <c r="AT100" s="27">
        <f t="shared" si="34"/>
        <v>408246.15384615387</v>
      </c>
      <c r="AU100" s="27">
        <v>0</v>
      </c>
      <c r="AV100" s="27"/>
      <c r="AW100" s="27"/>
      <c r="AX100" s="27">
        <f t="shared" si="32"/>
        <v>5397846.153846154</v>
      </c>
    </row>
    <row r="101" spans="1:50" ht="13.8">
      <c r="A101" s="29"/>
      <c r="B101" s="10" t="s">
        <v>54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1">
        <f>SUM(AI85:AI98)</f>
        <v>73</v>
      </c>
      <c r="AJ101" s="31">
        <f>SUM(AJ85:AJ98)</f>
        <v>8</v>
      </c>
      <c r="AK101" s="31"/>
      <c r="AL101" s="10" t="s">
        <v>55</v>
      </c>
      <c r="AM101" s="31" t="s">
        <v>56</v>
      </c>
      <c r="AN101" s="30"/>
      <c r="AO101" s="32">
        <f t="shared" ref="AO101:AU101" si="36">SUM(AO85:AO98)</f>
        <v>78010400</v>
      </c>
      <c r="AP101" s="32">
        <f t="shared" si="36"/>
        <v>14000000</v>
      </c>
      <c r="AQ101" s="32">
        <f t="shared" si="36"/>
        <v>4600000</v>
      </c>
      <c r="AR101" s="32">
        <f t="shared" si="36"/>
        <v>8500000</v>
      </c>
      <c r="AS101" s="32">
        <f t="shared" si="36"/>
        <v>78</v>
      </c>
      <c r="AT101" s="32">
        <f t="shared" si="36"/>
        <v>3266615.384615385</v>
      </c>
      <c r="AU101" s="32">
        <f t="shared" si="36"/>
        <v>3000000</v>
      </c>
      <c r="AV101" s="32">
        <f>SUM(AV85:AV100)</f>
        <v>0</v>
      </c>
      <c r="AW101" s="32">
        <f>SUM(AW85:AW98)</f>
        <v>0</v>
      </c>
      <c r="AX101" s="39">
        <f>SUM(AX85:AX100)</f>
        <v>31818953.846153848</v>
      </c>
    </row>
    <row r="102" spans="1:50" ht="13.8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3.8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99">
        <f>VALUE("31/01/"&amp;Q80)</f>
        <v>45688</v>
      </c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33"/>
      <c r="AM103" s="33"/>
      <c r="AN103" s="33"/>
      <c r="AO103" s="2"/>
      <c r="AP103" s="2"/>
      <c r="AQ103" s="2"/>
      <c r="AR103" s="2"/>
      <c r="AS103" s="2"/>
      <c r="AT103" s="2"/>
      <c r="AU103" s="2"/>
      <c r="AV103" s="2"/>
      <c r="AW103" s="2"/>
      <c r="AX103" s="33">
        <f>W103</f>
        <v>45688</v>
      </c>
    </row>
    <row r="104" spans="1:50" ht="13.8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4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3.8">
      <c r="A105" s="35"/>
      <c r="B105" s="109" t="s">
        <v>57</v>
      </c>
      <c r="C105" s="109"/>
      <c r="D105" s="37"/>
      <c r="E105" s="37"/>
      <c r="F105" s="37"/>
      <c r="G105" s="37"/>
      <c r="H105" s="37"/>
      <c r="I105" s="37"/>
      <c r="J105" s="37"/>
      <c r="K105" s="37"/>
      <c r="L105" s="2"/>
      <c r="M105" s="36" t="s">
        <v>58</v>
      </c>
      <c r="N105" s="37"/>
      <c r="O105" s="37"/>
      <c r="P105" s="37"/>
      <c r="Q105" s="2"/>
      <c r="R105" s="2"/>
      <c r="S105" s="36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6" t="s">
        <v>59</v>
      </c>
      <c r="AE105" s="37"/>
      <c r="AF105" s="37"/>
      <c r="AG105" s="36"/>
      <c r="AH105" s="37"/>
      <c r="AI105" s="37"/>
      <c r="AJ105" s="37"/>
      <c r="AK105" s="37"/>
      <c r="AL105" s="37"/>
      <c r="AM105" s="109" t="s">
        <v>60</v>
      </c>
      <c r="AN105" s="109"/>
      <c r="AO105" s="109"/>
      <c r="AP105" s="102"/>
      <c r="AQ105" s="102"/>
      <c r="AR105" s="2"/>
      <c r="AS105" s="2"/>
      <c r="AT105" s="2"/>
      <c r="AU105" s="2"/>
      <c r="AV105" s="2"/>
      <c r="AW105" s="2"/>
      <c r="AX105" s="2"/>
    </row>
    <row r="106" spans="1:50" ht="13.8">
      <c r="A106" s="3"/>
      <c r="B106" s="126" t="s">
        <v>61</v>
      </c>
      <c r="C106" s="126"/>
      <c r="D106" s="2"/>
      <c r="E106" s="2"/>
      <c r="F106" s="2"/>
      <c r="G106" s="2"/>
      <c r="H106" s="2"/>
      <c r="I106" s="2"/>
      <c r="J106" s="2"/>
      <c r="K106" s="2"/>
      <c r="L106" s="2"/>
      <c r="M106" s="38" t="s">
        <v>61</v>
      </c>
      <c r="N106" s="2"/>
      <c r="O106" s="2"/>
      <c r="P106" s="2"/>
      <c r="Q106" s="2"/>
      <c r="R106" s="2"/>
      <c r="S106" s="38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38" t="s">
        <v>62</v>
      </c>
      <c r="AE106" s="2"/>
      <c r="AF106" s="2"/>
      <c r="AG106" s="38"/>
      <c r="AH106" s="2"/>
      <c r="AI106" s="2"/>
      <c r="AJ106" s="2"/>
      <c r="AK106" s="2"/>
      <c r="AL106" s="2"/>
      <c r="AM106" s="126" t="s">
        <v>61</v>
      </c>
      <c r="AN106" s="126"/>
      <c r="AO106" s="126"/>
      <c r="AP106" s="126"/>
      <c r="AQ106" s="126"/>
      <c r="AR106" s="2"/>
      <c r="AS106" s="2"/>
      <c r="AT106" s="2"/>
      <c r="AU106" s="2"/>
      <c r="AV106" s="2"/>
      <c r="AW106" s="2"/>
      <c r="AX106" s="2"/>
    </row>
    <row r="107" spans="1:50" ht="13.8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3.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10" spans="1:50" ht="15.6">
      <c r="A110" s="1" t="s">
        <v>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1" t="s">
        <v>0</v>
      </c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3.8">
      <c r="A111" s="3" t="s">
        <v>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 t="s">
        <v>1</v>
      </c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3.8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66" ht="20.399999999999999">
      <c r="A113" s="100" t="s">
        <v>65</v>
      </c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1" t="s">
        <v>2</v>
      </c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</row>
    <row r="114" spans="1:66" ht="20.399999999999999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66" ht="13.8">
      <c r="A115" s="3"/>
      <c r="B115" s="2"/>
      <c r="C115" s="2"/>
      <c r="D115" s="2"/>
      <c r="E115" s="2"/>
      <c r="F115" s="2"/>
      <c r="G115" s="2"/>
      <c r="H115" s="6"/>
      <c r="I115" s="6"/>
      <c r="J115" s="6"/>
      <c r="K115" s="102" t="s">
        <v>3</v>
      </c>
      <c r="L115" s="102"/>
      <c r="M115" s="103">
        <v>1</v>
      </c>
      <c r="N115" s="103"/>
      <c r="O115" s="102" t="s">
        <v>4</v>
      </c>
      <c r="P115" s="102"/>
      <c r="Q115" s="102">
        <v>2025</v>
      </c>
      <c r="R115" s="10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102" t="str">
        <f>"THÁNG 0"&amp;M115 &amp;" NĂM 2025"</f>
        <v>THÁNG 01 NĂM 2025</v>
      </c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</row>
    <row r="116" spans="1:66" ht="13.8">
      <c r="A116" s="3"/>
      <c r="B116" s="2"/>
      <c r="C116" s="2"/>
      <c r="D116" s="8">
        <f>DATE(Q115,M115,1)</f>
        <v>45658</v>
      </c>
      <c r="E116" s="8">
        <f>D116+1</f>
        <v>45659</v>
      </c>
      <c r="F116" s="8">
        <f>E116+1</f>
        <v>45660</v>
      </c>
      <c r="G116" s="8">
        <f t="shared" ref="G116:AH116" si="37">F116+1</f>
        <v>45661</v>
      </c>
      <c r="H116" s="9">
        <f t="shared" si="37"/>
        <v>45662</v>
      </c>
      <c r="I116" s="9">
        <f t="shared" si="37"/>
        <v>45663</v>
      </c>
      <c r="J116" s="9">
        <f t="shared" si="37"/>
        <v>45664</v>
      </c>
      <c r="K116" s="9">
        <f t="shared" si="37"/>
        <v>45665</v>
      </c>
      <c r="L116" s="9">
        <f t="shared" si="37"/>
        <v>45666</v>
      </c>
      <c r="M116" s="9">
        <f t="shared" si="37"/>
        <v>45667</v>
      </c>
      <c r="N116" s="9">
        <f t="shared" si="37"/>
        <v>45668</v>
      </c>
      <c r="O116" s="9">
        <f t="shared" si="37"/>
        <v>45669</v>
      </c>
      <c r="P116" s="9">
        <f t="shared" si="37"/>
        <v>45670</v>
      </c>
      <c r="Q116" s="9">
        <f t="shared" si="37"/>
        <v>45671</v>
      </c>
      <c r="R116" s="9">
        <f t="shared" si="37"/>
        <v>45672</v>
      </c>
      <c r="S116" s="8">
        <f t="shared" si="37"/>
        <v>45673</v>
      </c>
      <c r="T116" s="8">
        <f t="shared" si="37"/>
        <v>45674</v>
      </c>
      <c r="U116" s="8">
        <f t="shared" si="37"/>
        <v>45675</v>
      </c>
      <c r="V116" s="8">
        <f t="shared" si="37"/>
        <v>45676</v>
      </c>
      <c r="W116" s="8">
        <f t="shared" si="37"/>
        <v>45677</v>
      </c>
      <c r="X116" s="8">
        <f t="shared" si="37"/>
        <v>45678</v>
      </c>
      <c r="Y116" s="8">
        <f t="shared" si="37"/>
        <v>45679</v>
      </c>
      <c r="Z116" s="8">
        <f t="shared" si="37"/>
        <v>45680</v>
      </c>
      <c r="AA116" s="8">
        <f t="shared" si="37"/>
        <v>45681</v>
      </c>
      <c r="AB116" s="8">
        <f t="shared" si="37"/>
        <v>45682</v>
      </c>
      <c r="AC116" s="8">
        <f t="shared" si="37"/>
        <v>45683</v>
      </c>
      <c r="AD116" s="8">
        <f t="shared" si="37"/>
        <v>45684</v>
      </c>
      <c r="AE116" s="8">
        <f t="shared" si="37"/>
        <v>45685</v>
      </c>
      <c r="AF116" s="8">
        <f t="shared" si="37"/>
        <v>45686</v>
      </c>
      <c r="AG116" s="8">
        <f t="shared" si="37"/>
        <v>45687</v>
      </c>
      <c r="AH116" s="8">
        <f t="shared" si="37"/>
        <v>45688</v>
      </c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66" ht="13.8">
      <c r="A117" s="110" t="s">
        <v>5</v>
      </c>
      <c r="B117" s="113" t="s">
        <v>6</v>
      </c>
      <c r="C117" s="96" t="s">
        <v>7</v>
      </c>
      <c r="D117" s="116" t="s">
        <v>8</v>
      </c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8"/>
      <c r="AI117" s="96" t="s">
        <v>9</v>
      </c>
      <c r="AJ117" s="96" t="s">
        <v>119</v>
      </c>
      <c r="AK117" s="96" t="s">
        <v>10</v>
      </c>
      <c r="AL117" s="119" t="s">
        <v>5</v>
      </c>
      <c r="AM117" s="119" t="s">
        <v>6</v>
      </c>
      <c r="AN117" s="120" t="s">
        <v>7</v>
      </c>
      <c r="AO117" s="122" t="s">
        <v>11</v>
      </c>
      <c r="AP117" s="123" t="s">
        <v>12</v>
      </c>
      <c r="AQ117" s="124"/>
      <c r="AR117" s="125"/>
      <c r="AS117" s="106" t="s">
        <v>13</v>
      </c>
      <c r="AT117" s="104" t="s">
        <v>14</v>
      </c>
      <c r="AU117" s="104" t="s">
        <v>15</v>
      </c>
      <c r="AV117" s="104" t="s">
        <v>16</v>
      </c>
      <c r="AW117" s="104" t="s">
        <v>17</v>
      </c>
      <c r="AX117" s="104" t="s">
        <v>18</v>
      </c>
    </row>
    <row r="118" spans="1:66" ht="26.4">
      <c r="A118" s="111"/>
      <c r="B118" s="114"/>
      <c r="C118" s="97"/>
      <c r="D118" s="11">
        <v>1</v>
      </c>
      <c r="E118" s="11">
        <v>2</v>
      </c>
      <c r="F118" s="11">
        <v>3</v>
      </c>
      <c r="G118" s="11">
        <v>4</v>
      </c>
      <c r="H118" s="11">
        <v>5</v>
      </c>
      <c r="I118" s="11">
        <v>6</v>
      </c>
      <c r="J118" s="11">
        <v>7</v>
      </c>
      <c r="K118" s="11">
        <v>8</v>
      </c>
      <c r="L118" s="11">
        <v>9</v>
      </c>
      <c r="M118" s="11">
        <v>10</v>
      </c>
      <c r="N118" s="11">
        <v>11</v>
      </c>
      <c r="O118" s="11">
        <v>12</v>
      </c>
      <c r="P118" s="11">
        <v>13</v>
      </c>
      <c r="Q118" s="11">
        <v>14</v>
      </c>
      <c r="R118" s="11">
        <v>15</v>
      </c>
      <c r="S118" s="11">
        <v>16</v>
      </c>
      <c r="T118" s="11">
        <v>17</v>
      </c>
      <c r="U118" s="11">
        <v>18</v>
      </c>
      <c r="V118" s="11">
        <v>19</v>
      </c>
      <c r="W118" s="11">
        <v>20</v>
      </c>
      <c r="X118" s="11">
        <v>21</v>
      </c>
      <c r="Y118" s="11">
        <v>22</v>
      </c>
      <c r="Z118" s="11">
        <v>23</v>
      </c>
      <c r="AA118" s="11">
        <v>24</v>
      </c>
      <c r="AB118" s="11">
        <v>25</v>
      </c>
      <c r="AC118" s="11">
        <v>26</v>
      </c>
      <c r="AD118" s="11">
        <v>27</v>
      </c>
      <c r="AE118" s="11">
        <v>28</v>
      </c>
      <c r="AF118" s="11">
        <v>29</v>
      </c>
      <c r="AG118" s="11">
        <v>30</v>
      </c>
      <c r="AH118" s="11">
        <v>31</v>
      </c>
      <c r="AI118" s="97"/>
      <c r="AJ118" s="97"/>
      <c r="AK118" s="97"/>
      <c r="AL118" s="119"/>
      <c r="AM118" s="119"/>
      <c r="AN118" s="121"/>
      <c r="AO118" s="122"/>
      <c r="AP118" s="12" t="s">
        <v>19</v>
      </c>
      <c r="AQ118" s="12" t="s">
        <v>20</v>
      </c>
      <c r="AR118" s="12" t="s">
        <v>21</v>
      </c>
      <c r="AS118" s="107"/>
      <c r="AT118" s="105"/>
      <c r="AU118" s="108"/>
      <c r="AV118" s="108"/>
      <c r="AW118" s="105"/>
      <c r="AX118" s="105"/>
      <c r="BF118" s="91"/>
      <c r="BG118" s="91"/>
      <c r="BH118" s="91"/>
      <c r="BI118" s="91"/>
      <c r="BJ118" s="91"/>
      <c r="BK118" s="91"/>
      <c r="BL118" s="91"/>
      <c r="BM118" s="91"/>
      <c r="BN118" s="91"/>
    </row>
    <row r="119" spans="1:66" ht="20.399999999999999">
      <c r="A119" s="112"/>
      <c r="B119" s="115"/>
      <c r="C119" s="98"/>
      <c r="D119" s="11" t="str">
        <f>IF(WEEKDAY(D116)=1,"CN",IF(WEEKDAY(D116)=2,"T2",IF(WEEKDAY(D116)=3,"T3",IF(WEEKDAY(D116)=4,"T4",IF(WEEKDAY(D116)=5,"T5",IF(WEEKDAY(D116)=6,"T6",IF(WEEKDAY(D116)=7,"T7","")))))))</f>
        <v>T4</v>
      </c>
      <c r="E119" s="11" t="str">
        <f>IF(WEEKDAY(E116)=1,"CN",IF(WEEKDAY(E116)=2,"T2",IF(WEEKDAY(E116)=3,"T3",IF(WEEKDAY(E116)=4,"T4",IF(WEEKDAY(E116)=5,"T5",IF(WEEKDAY(E116)=6,"T6",IF(WEEKDAY(E116)=7,"T7","")))))))</f>
        <v>T5</v>
      </c>
      <c r="F119" s="11" t="str">
        <f t="shared" ref="F119:AH119" si="38">IF(WEEKDAY(F116)=1,"CN",IF(WEEKDAY(F116)=2,"T2",IF(WEEKDAY(F116)=3,"T3",IF(WEEKDAY(F116)=4,"T4",IF(WEEKDAY(F116)=5,"T5",IF(WEEKDAY(F116)=6,"T6",IF(WEEKDAY(F116)=7,"T7","")))))))</f>
        <v>T6</v>
      </c>
      <c r="G119" s="11" t="str">
        <f t="shared" si="38"/>
        <v>T7</v>
      </c>
      <c r="H119" s="11" t="str">
        <f t="shared" si="38"/>
        <v>CN</v>
      </c>
      <c r="I119" s="11" t="str">
        <f t="shared" si="38"/>
        <v>T2</v>
      </c>
      <c r="J119" s="11" t="str">
        <f t="shared" si="38"/>
        <v>T3</v>
      </c>
      <c r="K119" s="11" t="str">
        <f t="shared" si="38"/>
        <v>T4</v>
      </c>
      <c r="L119" s="11" t="str">
        <f t="shared" si="38"/>
        <v>T5</v>
      </c>
      <c r="M119" s="11" t="str">
        <f t="shared" si="38"/>
        <v>T6</v>
      </c>
      <c r="N119" s="11" t="str">
        <f t="shared" si="38"/>
        <v>T7</v>
      </c>
      <c r="O119" s="11" t="str">
        <f t="shared" si="38"/>
        <v>CN</v>
      </c>
      <c r="P119" s="11" t="str">
        <f t="shared" si="38"/>
        <v>T2</v>
      </c>
      <c r="Q119" s="11" t="str">
        <f t="shared" si="38"/>
        <v>T3</v>
      </c>
      <c r="R119" s="11" t="str">
        <f t="shared" si="38"/>
        <v>T4</v>
      </c>
      <c r="S119" s="11" t="str">
        <f t="shared" si="38"/>
        <v>T5</v>
      </c>
      <c r="T119" s="11" t="str">
        <f t="shared" si="38"/>
        <v>T6</v>
      </c>
      <c r="U119" s="11" t="str">
        <f t="shared" si="38"/>
        <v>T7</v>
      </c>
      <c r="V119" s="11" t="str">
        <f t="shared" si="38"/>
        <v>CN</v>
      </c>
      <c r="W119" s="11" t="str">
        <f t="shared" si="38"/>
        <v>T2</v>
      </c>
      <c r="X119" s="11" t="str">
        <f t="shared" si="38"/>
        <v>T3</v>
      </c>
      <c r="Y119" s="11" t="str">
        <f t="shared" si="38"/>
        <v>T4</v>
      </c>
      <c r="Z119" s="11" t="str">
        <f t="shared" si="38"/>
        <v>T5</v>
      </c>
      <c r="AA119" s="11" t="str">
        <f t="shared" si="38"/>
        <v>T6</v>
      </c>
      <c r="AB119" s="11" t="str">
        <f t="shared" si="38"/>
        <v>T7</v>
      </c>
      <c r="AC119" s="11" t="str">
        <f t="shared" si="38"/>
        <v>CN</v>
      </c>
      <c r="AD119" s="11" t="str">
        <f t="shared" si="38"/>
        <v>T2</v>
      </c>
      <c r="AE119" s="11" t="str">
        <f t="shared" si="38"/>
        <v>T3</v>
      </c>
      <c r="AF119" s="11" t="str">
        <f t="shared" si="38"/>
        <v>T4</v>
      </c>
      <c r="AG119" s="11" t="str">
        <f t="shared" si="38"/>
        <v>T5</v>
      </c>
      <c r="AH119" s="11" t="str">
        <f t="shared" si="38"/>
        <v>T6</v>
      </c>
      <c r="AI119" s="98"/>
      <c r="AJ119" s="98"/>
      <c r="AK119" s="98"/>
      <c r="AL119" s="13" t="s">
        <v>22</v>
      </c>
      <c r="AM119" s="13" t="s">
        <v>23</v>
      </c>
      <c r="AN119" s="14" t="s">
        <v>24</v>
      </c>
      <c r="AO119" s="15" t="s">
        <v>25</v>
      </c>
      <c r="AP119" s="16" t="s">
        <v>26</v>
      </c>
      <c r="AQ119" s="16" t="s">
        <v>27</v>
      </c>
      <c r="AR119" s="16" t="s">
        <v>28</v>
      </c>
      <c r="AS119" s="17" t="s">
        <v>29</v>
      </c>
      <c r="AT119" s="18" t="s">
        <v>30</v>
      </c>
      <c r="AU119" s="18"/>
      <c r="AV119" s="18"/>
      <c r="AW119" s="18" t="s">
        <v>31</v>
      </c>
      <c r="AX119" s="19" t="s">
        <v>32</v>
      </c>
    </row>
    <row r="120" spans="1:66" ht="26.4">
      <c r="A120" s="20">
        <v>1</v>
      </c>
      <c r="B120" s="21" t="s">
        <v>33</v>
      </c>
      <c r="C120" s="22" t="s">
        <v>34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 t="str">
        <f t="shared" ref="AC120:AC123" si="39">IF(AC$11="CN","","+")</f>
        <v/>
      </c>
      <c r="AD120" s="23"/>
      <c r="AE120" s="23"/>
      <c r="AF120" s="23"/>
      <c r="AG120" s="23"/>
      <c r="AH120" s="23"/>
      <c r="AI120" s="25">
        <f t="shared" ref="AI120:AI133" si="40">COUNTIF(D120:AH120,"+")</f>
        <v>0</v>
      </c>
      <c r="AJ120" s="25">
        <f>COUNTIF(E120:AI120,"TC")</f>
        <v>0</v>
      </c>
      <c r="AK120" s="25"/>
      <c r="AL120" s="20">
        <v>1</v>
      </c>
      <c r="AM120" s="21" t="s">
        <v>33</v>
      </c>
      <c r="AN120" s="22" t="s">
        <v>34</v>
      </c>
      <c r="AO120" s="26">
        <v>9000000</v>
      </c>
      <c r="AP120" s="27">
        <v>1000000</v>
      </c>
      <c r="AQ120" s="27">
        <v>700000</v>
      </c>
      <c r="AR120" s="27">
        <v>700000</v>
      </c>
      <c r="AS120" s="27"/>
      <c r="AT120" s="27"/>
      <c r="AU120" s="27"/>
      <c r="AV120" s="27"/>
      <c r="AW120" s="27"/>
      <c r="AX120" s="27">
        <f t="shared" ref="AX120:AX135" si="41">(AO120+AP120+AQ120+AR120+AU120)/26*AS120+AT120+AV120+AW120</f>
        <v>0</v>
      </c>
      <c r="BC120" s="3"/>
      <c r="BD120" s="67"/>
      <c r="BE120" s="68"/>
      <c r="BF120" s="71"/>
      <c r="BG120" s="71"/>
      <c r="BH120" s="71"/>
      <c r="BI120" s="71"/>
      <c r="BJ120" s="71"/>
      <c r="BK120" s="71"/>
      <c r="BL120" s="71"/>
      <c r="BM120" s="71"/>
      <c r="BN120" s="71"/>
    </row>
    <row r="121" spans="1:66" ht="13.8">
      <c r="A121" s="20">
        <v>4</v>
      </c>
      <c r="B121" s="21" t="s">
        <v>36</v>
      </c>
      <c r="C121" s="22" t="s">
        <v>37</v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 t="str">
        <f t="shared" si="39"/>
        <v/>
      </c>
      <c r="AD121" s="23"/>
      <c r="AE121" s="23"/>
      <c r="AF121" s="23"/>
      <c r="AG121" s="23"/>
      <c r="AH121" s="23"/>
      <c r="AI121" s="25">
        <f t="shared" si="40"/>
        <v>0</v>
      </c>
      <c r="AJ121" s="25">
        <f t="shared" ref="AJ121:AJ135" si="42">COUNTIF(E121:AI121,"TC")</f>
        <v>0</v>
      </c>
      <c r="AK121" s="28"/>
      <c r="AL121" s="20">
        <v>4</v>
      </c>
      <c r="AM121" s="21" t="s">
        <v>36</v>
      </c>
      <c r="AN121" s="22" t="s">
        <v>37</v>
      </c>
      <c r="AO121" s="26">
        <v>5310000</v>
      </c>
      <c r="AP121" s="27">
        <v>1000000</v>
      </c>
      <c r="AQ121" s="27">
        <v>300000</v>
      </c>
      <c r="AR121" s="27">
        <v>600000</v>
      </c>
      <c r="AS121" s="27"/>
      <c r="AT121" s="27"/>
      <c r="AU121" s="27"/>
      <c r="AV121" s="27"/>
      <c r="AW121" s="27"/>
      <c r="AX121" s="27">
        <f t="shared" si="41"/>
        <v>0</v>
      </c>
      <c r="BC121" s="3"/>
      <c r="BD121" s="67"/>
      <c r="BE121" s="68"/>
      <c r="BF121" s="71"/>
      <c r="BG121" s="71"/>
      <c r="BH121" s="71"/>
      <c r="BI121" s="71"/>
      <c r="BJ121" s="71"/>
      <c r="BK121" s="71"/>
      <c r="BL121" s="71"/>
      <c r="BM121" s="71"/>
      <c r="BN121" s="71"/>
    </row>
    <row r="122" spans="1:66" ht="13.8">
      <c r="A122" s="20">
        <v>5</v>
      </c>
      <c r="B122" s="21" t="s">
        <v>38</v>
      </c>
      <c r="C122" s="22" t="s">
        <v>37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 t="str">
        <f t="shared" si="39"/>
        <v/>
      </c>
      <c r="AD122" s="23"/>
      <c r="AE122" s="23"/>
      <c r="AF122" s="23"/>
      <c r="AG122" s="23"/>
      <c r="AH122" s="23"/>
      <c r="AI122" s="25">
        <f t="shared" si="40"/>
        <v>0</v>
      </c>
      <c r="AJ122" s="25">
        <f t="shared" si="42"/>
        <v>0</v>
      </c>
      <c r="AK122" s="28"/>
      <c r="AL122" s="20">
        <v>5</v>
      </c>
      <c r="AM122" s="21" t="s">
        <v>38</v>
      </c>
      <c r="AN122" s="22" t="s">
        <v>37</v>
      </c>
      <c r="AO122" s="26">
        <v>5310000</v>
      </c>
      <c r="AP122" s="27">
        <v>1000000</v>
      </c>
      <c r="AQ122" s="27">
        <v>300000</v>
      </c>
      <c r="AR122" s="27">
        <v>600000</v>
      </c>
      <c r="AS122" s="27"/>
      <c r="AT122" s="27"/>
      <c r="AU122" s="27"/>
      <c r="AV122" s="27"/>
      <c r="AW122" s="27"/>
      <c r="AX122" s="27">
        <f t="shared" si="41"/>
        <v>0</v>
      </c>
      <c r="BC122" s="3"/>
      <c r="BD122" s="67"/>
      <c r="BE122" s="68"/>
      <c r="BF122" s="71"/>
      <c r="BG122" s="71"/>
      <c r="BH122" s="71"/>
      <c r="BI122" s="71"/>
      <c r="BJ122" s="71"/>
      <c r="BK122" s="71"/>
      <c r="BL122" s="71"/>
      <c r="BM122" s="71"/>
      <c r="BN122" s="71"/>
    </row>
    <row r="123" spans="1:66" ht="13.8">
      <c r="A123" s="20">
        <v>6</v>
      </c>
      <c r="B123" s="21" t="s">
        <v>39</v>
      </c>
      <c r="C123" s="22" t="s">
        <v>37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 t="str">
        <f t="shared" si="39"/>
        <v/>
      </c>
      <c r="AD123" s="23"/>
      <c r="AE123" s="23"/>
      <c r="AF123" s="23"/>
      <c r="AG123" s="23"/>
      <c r="AH123" s="23"/>
      <c r="AI123" s="25">
        <f t="shared" si="40"/>
        <v>0</v>
      </c>
      <c r="AJ123" s="25">
        <f t="shared" si="42"/>
        <v>0</v>
      </c>
      <c r="AK123" s="28"/>
      <c r="AL123" s="20">
        <v>6</v>
      </c>
      <c r="AM123" s="21" t="s">
        <v>39</v>
      </c>
      <c r="AN123" s="22" t="s">
        <v>37</v>
      </c>
      <c r="AO123" s="26">
        <v>5310000</v>
      </c>
      <c r="AP123" s="27">
        <v>1000000</v>
      </c>
      <c r="AQ123" s="27">
        <v>300000</v>
      </c>
      <c r="AR123" s="27">
        <v>600000</v>
      </c>
      <c r="AS123" s="27"/>
      <c r="AT123" s="27"/>
      <c r="AU123" s="27"/>
      <c r="AV123" s="27"/>
      <c r="AW123" s="27"/>
      <c r="AX123" s="27">
        <f t="shared" si="41"/>
        <v>0</v>
      </c>
      <c r="BC123" s="3"/>
      <c r="BD123" s="67"/>
      <c r="BE123" s="68"/>
      <c r="BF123" s="71"/>
      <c r="BG123" s="71"/>
      <c r="BH123" s="71"/>
      <c r="BI123" s="71"/>
      <c r="BJ123" s="71"/>
      <c r="BK123" s="71"/>
      <c r="BL123" s="71"/>
      <c r="BM123" s="71"/>
      <c r="BN123" s="71"/>
    </row>
    <row r="124" spans="1:66" ht="13.8">
      <c r="A124" s="20">
        <v>7</v>
      </c>
      <c r="B124" s="21" t="s">
        <v>40</v>
      </c>
      <c r="C124" s="22" t="s">
        <v>37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 t="s">
        <v>41</v>
      </c>
      <c r="N124" s="23" t="s">
        <v>41</v>
      </c>
      <c r="O124" s="24" t="s">
        <v>119</v>
      </c>
      <c r="P124" s="23" t="s">
        <v>41</v>
      </c>
      <c r="Q124" s="23" t="s">
        <v>41</v>
      </c>
      <c r="R124" s="23" t="s">
        <v>41</v>
      </c>
      <c r="S124" s="23" t="s">
        <v>41</v>
      </c>
      <c r="T124" s="23" t="s">
        <v>41</v>
      </c>
      <c r="U124" s="23" t="s">
        <v>41</v>
      </c>
      <c r="V124" s="23"/>
      <c r="W124" s="23" t="s">
        <v>41</v>
      </c>
      <c r="X124" s="23" t="s">
        <v>41</v>
      </c>
      <c r="Y124" s="23" t="s">
        <v>41</v>
      </c>
      <c r="Z124" s="23" t="s">
        <v>41</v>
      </c>
      <c r="AA124" s="23" t="s">
        <v>41</v>
      </c>
      <c r="AB124" s="23" t="s">
        <v>41</v>
      </c>
      <c r="AC124" s="24" t="s">
        <v>119</v>
      </c>
      <c r="AD124" s="23" t="s">
        <v>41</v>
      </c>
      <c r="AE124" s="23" t="s">
        <v>35</v>
      </c>
      <c r="AF124" s="23" t="s">
        <v>35</v>
      </c>
      <c r="AG124" s="23" t="s">
        <v>35</v>
      </c>
      <c r="AH124" s="23" t="s">
        <v>35</v>
      </c>
      <c r="AI124" s="25">
        <f t="shared" si="40"/>
        <v>15</v>
      </c>
      <c r="AJ124" s="25">
        <f t="shared" si="42"/>
        <v>2</v>
      </c>
      <c r="AK124" s="28"/>
      <c r="AL124" s="20">
        <v>7</v>
      </c>
      <c r="AM124" s="21" t="s">
        <v>40</v>
      </c>
      <c r="AN124" s="22" t="s">
        <v>37</v>
      </c>
      <c r="AO124" s="26">
        <v>5310000</v>
      </c>
      <c r="AP124" s="27">
        <v>1000000</v>
      </c>
      <c r="AQ124" s="27">
        <v>300000</v>
      </c>
      <c r="AR124" s="27">
        <v>600000</v>
      </c>
      <c r="AS124" s="27">
        <f t="shared" ref="AS124:AS135" si="43">AI124+4</f>
        <v>19</v>
      </c>
      <c r="AT124" s="27">
        <f t="shared" ref="AT124:AT135" si="44">AO124/26*200%*AJ124</f>
        <v>816923.07692307688</v>
      </c>
      <c r="AU124" s="27">
        <v>500000</v>
      </c>
      <c r="AV124" s="27"/>
      <c r="AW124" s="27">
        <v>300000</v>
      </c>
      <c r="AX124" s="27">
        <f t="shared" si="41"/>
        <v>6751153.8461538469</v>
      </c>
      <c r="BC124" s="3"/>
      <c r="BD124" s="67"/>
      <c r="BE124" s="68"/>
      <c r="BF124" s="71"/>
      <c r="BG124" s="71"/>
      <c r="BH124" s="71"/>
      <c r="BI124" s="71"/>
      <c r="BJ124" s="71"/>
      <c r="BK124" s="71"/>
      <c r="BL124" s="71"/>
      <c r="BM124" s="71"/>
      <c r="BN124" s="71"/>
    </row>
    <row r="125" spans="1:66" ht="13.8">
      <c r="A125" s="20">
        <v>8</v>
      </c>
      <c r="B125" s="21" t="s">
        <v>42</v>
      </c>
      <c r="C125" s="22" t="s">
        <v>37</v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5">
        <f t="shared" si="40"/>
        <v>0</v>
      </c>
      <c r="AJ125" s="25">
        <f t="shared" si="42"/>
        <v>0</v>
      </c>
      <c r="AK125" s="28"/>
      <c r="AL125" s="20">
        <v>8</v>
      </c>
      <c r="AM125" s="21" t="s">
        <v>42</v>
      </c>
      <c r="AN125" s="22" t="s">
        <v>37</v>
      </c>
      <c r="AO125" s="26">
        <v>5310000</v>
      </c>
      <c r="AP125" s="27">
        <v>1000000</v>
      </c>
      <c r="AQ125" s="27">
        <v>300000</v>
      </c>
      <c r="AR125" s="27">
        <v>600000</v>
      </c>
      <c r="AS125" s="27"/>
      <c r="AT125" s="27">
        <f t="shared" si="44"/>
        <v>0</v>
      </c>
      <c r="AU125" s="27"/>
      <c r="AV125" s="27"/>
      <c r="AW125" s="27"/>
      <c r="AX125" s="27">
        <f t="shared" si="41"/>
        <v>0</v>
      </c>
      <c r="BC125" s="3"/>
      <c r="BD125" s="67"/>
      <c r="BE125" s="68"/>
      <c r="BF125" s="71"/>
      <c r="BG125" s="71"/>
      <c r="BH125" s="71"/>
      <c r="BI125" s="71"/>
      <c r="BJ125" s="71"/>
      <c r="BK125" s="71"/>
      <c r="BL125" s="71"/>
      <c r="BM125" s="71"/>
      <c r="BN125" s="71"/>
    </row>
    <row r="126" spans="1:66" ht="13.8">
      <c r="A126" s="20">
        <v>9</v>
      </c>
      <c r="B126" s="21" t="s">
        <v>43</v>
      </c>
      <c r="C126" s="22" t="s">
        <v>37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 t="s">
        <v>41</v>
      </c>
      <c r="N126" s="23" t="s">
        <v>41</v>
      </c>
      <c r="O126" s="23"/>
      <c r="P126" s="23" t="s">
        <v>41</v>
      </c>
      <c r="Q126" s="23" t="s">
        <v>41</v>
      </c>
      <c r="R126" s="23" t="s">
        <v>41</v>
      </c>
      <c r="S126" s="23" t="s">
        <v>41</v>
      </c>
      <c r="T126" s="23" t="s">
        <v>41</v>
      </c>
      <c r="U126" s="23" t="s">
        <v>41</v>
      </c>
      <c r="V126" s="24" t="s">
        <v>119</v>
      </c>
      <c r="W126" s="23" t="s">
        <v>41</v>
      </c>
      <c r="X126" s="23" t="s">
        <v>41</v>
      </c>
      <c r="Y126" s="23" t="s">
        <v>41</v>
      </c>
      <c r="Z126" s="23" t="s">
        <v>41</v>
      </c>
      <c r="AA126" s="23" t="s">
        <v>41</v>
      </c>
      <c r="AB126" s="23" t="s">
        <v>41</v>
      </c>
      <c r="AC126" s="23"/>
      <c r="AD126" s="23" t="s">
        <v>41</v>
      </c>
      <c r="AE126" s="23" t="s">
        <v>35</v>
      </c>
      <c r="AF126" s="23" t="s">
        <v>35</v>
      </c>
      <c r="AG126" s="23" t="s">
        <v>35</v>
      </c>
      <c r="AH126" s="23" t="s">
        <v>35</v>
      </c>
      <c r="AI126" s="25">
        <f t="shared" si="40"/>
        <v>15</v>
      </c>
      <c r="AJ126" s="25">
        <f t="shared" si="42"/>
        <v>1</v>
      </c>
      <c r="AK126" s="28"/>
      <c r="AL126" s="20">
        <v>9</v>
      </c>
      <c r="AM126" s="21" t="s">
        <v>43</v>
      </c>
      <c r="AN126" s="22" t="s">
        <v>37</v>
      </c>
      <c r="AO126" s="26">
        <v>5310000</v>
      </c>
      <c r="AP126" s="27">
        <v>1000000</v>
      </c>
      <c r="AQ126" s="27">
        <v>300000</v>
      </c>
      <c r="AR126" s="27">
        <v>600000</v>
      </c>
      <c r="AS126" s="27">
        <f t="shared" si="43"/>
        <v>19</v>
      </c>
      <c r="AT126" s="27">
        <f t="shared" si="44"/>
        <v>408461.53846153844</v>
      </c>
      <c r="AU126" s="27">
        <v>500000</v>
      </c>
      <c r="AV126" s="27"/>
      <c r="AW126" s="27">
        <v>300000</v>
      </c>
      <c r="AX126" s="27">
        <f t="shared" si="41"/>
        <v>6342692.307692308</v>
      </c>
      <c r="BC126" s="3"/>
      <c r="BD126" s="67"/>
      <c r="BE126" s="68"/>
      <c r="BF126" s="71"/>
      <c r="BG126" s="71"/>
      <c r="BH126" s="71"/>
      <c r="BI126" s="71"/>
      <c r="BJ126" s="71"/>
      <c r="BK126" s="71"/>
      <c r="BL126" s="71"/>
      <c r="BM126" s="71"/>
      <c r="BN126" s="71"/>
    </row>
    <row r="127" spans="1:66" ht="13.8">
      <c r="A127" s="20">
        <v>10</v>
      </c>
      <c r="B127" s="21" t="s">
        <v>44</v>
      </c>
      <c r="C127" s="22" t="s">
        <v>45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5">
        <f t="shared" si="40"/>
        <v>0</v>
      </c>
      <c r="AJ127" s="25">
        <f t="shared" si="42"/>
        <v>0</v>
      </c>
      <c r="AK127" s="28"/>
      <c r="AL127" s="20">
        <v>10</v>
      </c>
      <c r="AM127" s="21" t="s">
        <v>44</v>
      </c>
      <c r="AN127" s="22" t="s">
        <v>45</v>
      </c>
      <c r="AO127" s="26">
        <v>5307200</v>
      </c>
      <c r="AP127" s="27">
        <v>1000000</v>
      </c>
      <c r="AQ127" s="27">
        <v>300000</v>
      </c>
      <c r="AR127" s="27">
        <v>600000</v>
      </c>
      <c r="AS127" s="27"/>
      <c r="AT127" s="27">
        <f t="shared" si="44"/>
        <v>0</v>
      </c>
      <c r="AU127" s="27">
        <v>0</v>
      </c>
      <c r="AV127" s="27"/>
      <c r="AW127" s="27"/>
      <c r="AX127" s="27">
        <f t="shared" si="41"/>
        <v>0</v>
      </c>
      <c r="BC127" s="3"/>
      <c r="BF127" s="71"/>
      <c r="BG127" s="71"/>
      <c r="BH127" s="71"/>
      <c r="BI127" s="71"/>
      <c r="BJ127" s="71"/>
      <c r="BK127" s="71"/>
      <c r="BL127" s="71"/>
      <c r="BM127" s="71"/>
      <c r="BN127" s="71"/>
    </row>
    <row r="128" spans="1:66" ht="13.8">
      <c r="A128" s="20">
        <v>11</v>
      </c>
      <c r="B128" s="21" t="s">
        <v>46</v>
      </c>
      <c r="C128" s="22" t="s">
        <v>45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5">
        <f t="shared" si="40"/>
        <v>0</v>
      </c>
      <c r="AJ128" s="25">
        <f t="shared" si="42"/>
        <v>0</v>
      </c>
      <c r="AK128" s="28"/>
      <c r="AL128" s="20">
        <v>11</v>
      </c>
      <c r="AM128" s="21" t="s">
        <v>46</v>
      </c>
      <c r="AN128" s="22" t="s">
        <v>45</v>
      </c>
      <c r="AO128" s="26">
        <v>5307200</v>
      </c>
      <c r="AP128" s="27">
        <v>1000000</v>
      </c>
      <c r="AQ128" s="27">
        <v>300000</v>
      </c>
      <c r="AR128" s="27">
        <v>600000</v>
      </c>
      <c r="AS128" s="27"/>
      <c r="AT128" s="27">
        <f t="shared" si="44"/>
        <v>0</v>
      </c>
      <c r="AU128" s="27">
        <v>0</v>
      </c>
      <c r="AV128" s="27"/>
      <c r="AW128" s="27"/>
      <c r="AX128" s="27">
        <f t="shared" si="41"/>
        <v>0</v>
      </c>
      <c r="BC128" s="3"/>
      <c r="BD128" s="67"/>
      <c r="BE128" s="68"/>
      <c r="BF128" s="71"/>
      <c r="BG128" s="71"/>
      <c r="BH128" s="71"/>
      <c r="BI128" s="71"/>
      <c r="BJ128" s="71"/>
      <c r="BK128" s="71"/>
      <c r="BL128" s="71"/>
      <c r="BM128" s="71"/>
      <c r="BN128" s="71"/>
    </row>
    <row r="129" spans="1:66" ht="13.8">
      <c r="A129" s="20">
        <v>12</v>
      </c>
      <c r="B129" s="21" t="s">
        <v>47</v>
      </c>
      <c r="C129" s="22" t="s">
        <v>45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5">
        <f t="shared" si="40"/>
        <v>0</v>
      </c>
      <c r="AJ129" s="25">
        <f t="shared" si="42"/>
        <v>0</v>
      </c>
      <c r="AK129" s="28"/>
      <c r="AL129" s="20">
        <v>12</v>
      </c>
      <c r="AM129" s="21" t="s">
        <v>47</v>
      </c>
      <c r="AN129" s="22" t="s">
        <v>45</v>
      </c>
      <c r="AO129" s="26">
        <v>5307200</v>
      </c>
      <c r="AP129" s="27">
        <v>1000000</v>
      </c>
      <c r="AQ129" s="27">
        <v>300000</v>
      </c>
      <c r="AR129" s="27">
        <v>600000</v>
      </c>
      <c r="AS129" s="27"/>
      <c r="AT129" s="27">
        <f t="shared" si="44"/>
        <v>0</v>
      </c>
      <c r="AU129" s="27">
        <v>0</v>
      </c>
      <c r="AV129" s="27"/>
      <c r="AW129" s="27"/>
      <c r="AX129" s="27">
        <f t="shared" si="41"/>
        <v>0</v>
      </c>
      <c r="BC129" s="3"/>
      <c r="BD129" s="67"/>
      <c r="BE129" s="68"/>
      <c r="BF129" s="71"/>
      <c r="BG129" s="71"/>
      <c r="BH129" s="71"/>
      <c r="BI129" s="71"/>
      <c r="BJ129" s="71"/>
      <c r="BK129" s="71"/>
      <c r="BL129" s="71"/>
      <c r="BM129" s="71"/>
      <c r="BN129" s="71"/>
    </row>
    <row r="130" spans="1:66" ht="13.8">
      <c r="A130" s="20">
        <v>13</v>
      </c>
      <c r="B130" s="21" t="s">
        <v>48</v>
      </c>
      <c r="C130" s="22" t="s">
        <v>45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 t="s">
        <v>41</v>
      </c>
      <c r="Z130" s="23" t="s">
        <v>41</v>
      </c>
      <c r="AA130" s="23" t="s">
        <v>41</v>
      </c>
      <c r="AB130" s="23" t="s">
        <v>41</v>
      </c>
      <c r="AC130" s="23"/>
      <c r="AD130" s="23" t="s">
        <v>41</v>
      </c>
      <c r="AE130" s="23" t="s">
        <v>35</v>
      </c>
      <c r="AF130" s="23" t="s">
        <v>35</v>
      </c>
      <c r="AG130" s="23" t="s">
        <v>35</v>
      </c>
      <c r="AH130" s="23" t="s">
        <v>35</v>
      </c>
      <c r="AI130" s="25">
        <f t="shared" si="40"/>
        <v>5</v>
      </c>
      <c r="AJ130" s="25">
        <f t="shared" si="42"/>
        <v>0</v>
      </c>
      <c r="AK130" s="28"/>
      <c r="AL130" s="20">
        <v>13</v>
      </c>
      <c r="AM130" s="21" t="s">
        <v>48</v>
      </c>
      <c r="AN130" s="22" t="s">
        <v>45</v>
      </c>
      <c r="AO130" s="26">
        <v>5307200</v>
      </c>
      <c r="AP130" s="27">
        <v>1000000</v>
      </c>
      <c r="AQ130" s="27">
        <v>300000</v>
      </c>
      <c r="AR130" s="27">
        <v>600000</v>
      </c>
      <c r="AS130" s="27">
        <f t="shared" si="43"/>
        <v>9</v>
      </c>
      <c r="AT130" s="27">
        <f t="shared" si="44"/>
        <v>0</v>
      </c>
      <c r="AU130" s="27">
        <v>0</v>
      </c>
      <c r="AV130" s="27">
        <f t="shared" ref="AV130:AV132" si="45">AO130*21.5%</f>
        <v>1141048</v>
      </c>
      <c r="AW130" s="27">
        <v>300000</v>
      </c>
      <c r="AX130" s="27">
        <f t="shared" si="41"/>
        <v>3935848</v>
      </c>
      <c r="BC130" s="3"/>
      <c r="BD130" s="67"/>
      <c r="BE130" s="68"/>
      <c r="BF130" s="71"/>
      <c r="BG130" s="71"/>
      <c r="BH130" s="71"/>
      <c r="BI130" s="71"/>
      <c r="BJ130" s="71"/>
      <c r="BK130" s="71"/>
      <c r="BL130" s="71"/>
      <c r="BM130" s="71"/>
      <c r="BN130" s="71"/>
    </row>
    <row r="131" spans="1:66" ht="13.8">
      <c r="A131" s="20">
        <v>14</v>
      </c>
      <c r="B131" s="21" t="s">
        <v>49</v>
      </c>
      <c r="C131" s="22" t="s">
        <v>45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5">
        <f t="shared" si="40"/>
        <v>0</v>
      </c>
      <c r="AJ131" s="25">
        <f t="shared" si="42"/>
        <v>0</v>
      </c>
      <c r="AK131" s="28"/>
      <c r="AL131" s="20">
        <v>14</v>
      </c>
      <c r="AM131" s="21" t="s">
        <v>49</v>
      </c>
      <c r="AN131" s="22" t="s">
        <v>45</v>
      </c>
      <c r="AO131" s="26">
        <v>5307200</v>
      </c>
      <c r="AP131" s="27">
        <v>1000000</v>
      </c>
      <c r="AQ131" s="27">
        <v>300000</v>
      </c>
      <c r="AR131" s="27">
        <v>600000</v>
      </c>
      <c r="AS131" s="27"/>
      <c r="AT131" s="27">
        <f t="shared" si="44"/>
        <v>0</v>
      </c>
      <c r="AU131" s="27">
        <v>0</v>
      </c>
      <c r="AV131" s="27"/>
      <c r="AW131" s="27"/>
      <c r="AX131" s="27">
        <f t="shared" si="41"/>
        <v>0</v>
      </c>
      <c r="BC131" s="3"/>
      <c r="BD131" s="67"/>
      <c r="BE131" s="68"/>
      <c r="BF131" s="71"/>
      <c r="BG131" s="71"/>
      <c r="BH131" s="71"/>
      <c r="BI131" s="71"/>
      <c r="BJ131" s="71"/>
      <c r="BK131" s="71"/>
      <c r="BL131" s="71"/>
      <c r="BM131" s="71"/>
      <c r="BN131" s="71"/>
    </row>
    <row r="132" spans="1:66" ht="13.8">
      <c r="A132" s="20">
        <v>15</v>
      </c>
      <c r="B132" s="21" t="s">
        <v>50</v>
      </c>
      <c r="C132" s="22" t="s">
        <v>45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 t="s">
        <v>41</v>
      </c>
      <c r="N132" s="23" t="s">
        <v>41</v>
      </c>
      <c r="O132" s="24" t="s">
        <v>119</v>
      </c>
      <c r="P132" s="23" t="s">
        <v>41</v>
      </c>
      <c r="Q132" s="23" t="s">
        <v>41</v>
      </c>
      <c r="R132" s="23" t="s">
        <v>41</v>
      </c>
      <c r="S132" s="23" t="s">
        <v>41</v>
      </c>
      <c r="T132" s="23" t="s">
        <v>41</v>
      </c>
      <c r="U132" s="23" t="s">
        <v>41</v>
      </c>
      <c r="V132" s="23"/>
      <c r="W132" s="23" t="s">
        <v>41</v>
      </c>
      <c r="X132" s="23" t="s">
        <v>41</v>
      </c>
      <c r="Y132" s="23" t="s">
        <v>41</v>
      </c>
      <c r="Z132" s="23" t="s">
        <v>41</v>
      </c>
      <c r="AA132" s="23" t="s">
        <v>41</v>
      </c>
      <c r="AB132" s="23" t="s">
        <v>41</v>
      </c>
      <c r="AC132" s="24" t="s">
        <v>119</v>
      </c>
      <c r="AD132" s="23" t="s">
        <v>41</v>
      </c>
      <c r="AE132" s="23" t="s">
        <v>35</v>
      </c>
      <c r="AF132" s="23" t="s">
        <v>35</v>
      </c>
      <c r="AG132" s="23" t="s">
        <v>35</v>
      </c>
      <c r="AH132" s="23" t="s">
        <v>35</v>
      </c>
      <c r="AI132" s="25">
        <f t="shared" si="40"/>
        <v>15</v>
      </c>
      <c r="AJ132" s="25">
        <f t="shared" si="42"/>
        <v>2</v>
      </c>
      <c r="AK132" s="28"/>
      <c r="AL132" s="20">
        <v>15</v>
      </c>
      <c r="AM132" s="21" t="s">
        <v>50</v>
      </c>
      <c r="AN132" s="22" t="s">
        <v>45</v>
      </c>
      <c r="AO132" s="26">
        <v>5307200</v>
      </c>
      <c r="AP132" s="27">
        <v>1000000</v>
      </c>
      <c r="AQ132" s="27">
        <v>300000</v>
      </c>
      <c r="AR132" s="27">
        <v>600000</v>
      </c>
      <c r="AS132" s="27">
        <f t="shared" si="43"/>
        <v>19</v>
      </c>
      <c r="AT132" s="27">
        <f t="shared" si="44"/>
        <v>816492.30769230775</v>
      </c>
      <c r="AU132" s="27">
        <v>0</v>
      </c>
      <c r="AV132" s="27">
        <f t="shared" si="45"/>
        <v>1141048</v>
      </c>
      <c r="AW132" s="27">
        <v>300000</v>
      </c>
      <c r="AX132" s="27">
        <f t="shared" si="41"/>
        <v>7524340.307692308</v>
      </c>
      <c r="BC132" s="3"/>
      <c r="BD132" s="67"/>
      <c r="BE132" s="68"/>
      <c r="BF132" s="71"/>
      <c r="BG132" s="71"/>
      <c r="BH132" s="71"/>
      <c r="BI132" s="71"/>
      <c r="BJ132" s="71"/>
      <c r="BK132" s="71"/>
      <c r="BL132" s="71"/>
      <c r="BM132" s="71"/>
      <c r="BN132" s="71"/>
    </row>
    <row r="133" spans="1:66" ht="13.8">
      <c r="A133" s="20">
        <v>16</v>
      </c>
      <c r="B133" s="21" t="s">
        <v>51</v>
      </c>
      <c r="C133" s="22" t="s">
        <v>45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5">
        <f t="shared" si="40"/>
        <v>0</v>
      </c>
      <c r="AJ133" s="25">
        <f t="shared" si="42"/>
        <v>0</v>
      </c>
      <c r="AK133" s="28"/>
      <c r="AL133" s="20">
        <v>16</v>
      </c>
      <c r="AM133" s="21" t="s">
        <v>51</v>
      </c>
      <c r="AN133" s="22" t="s">
        <v>45</v>
      </c>
      <c r="AO133" s="26">
        <v>5307200</v>
      </c>
      <c r="AP133" s="27">
        <v>1000000</v>
      </c>
      <c r="AQ133" s="27">
        <v>300000</v>
      </c>
      <c r="AR133" s="27">
        <v>600000</v>
      </c>
      <c r="AS133" s="27"/>
      <c r="AT133" s="27">
        <f t="shared" si="44"/>
        <v>0</v>
      </c>
      <c r="AU133" s="27">
        <v>0</v>
      </c>
      <c r="AV133" s="27"/>
      <c r="AW133" s="27"/>
      <c r="AX133" s="27">
        <f t="shared" si="41"/>
        <v>0</v>
      </c>
      <c r="BC133" s="3"/>
      <c r="BD133" s="67"/>
      <c r="BE133" s="68"/>
      <c r="BF133" s="71"/>
      <c r="BG133" s="71"/>
      <c r="BH133" s="71"/>
      <c r="BI133" s="71"/>
      <c r="BJ133" s="71"/>
      <c r="BK133" s="71"/>
      <c r="BL133" s="71"/>
      <c r="BM133" s="71"/>
      <c r="BN133" s="71"/>
    </row>
    <row r="134" spans="1:66" ht="13.8">
      <c r="A134" s="20">
        <v>17</v>
      </c>
      <c r="B134" s="21" t="s">
        <v>52</v>
      </c>
      <c r="C134" s="22" t="s">
        <v>45</v>
      </c>
      <c r="M134" s="23" t="str">
        <f>IF('[1]CT BTP'!M$10="CN","","+")</f>
        <v>+</v>
      </c>
      <c r="N134" s="23" t="str">
        <f>IF('[1]CT BTP'!N$10="CN","","+")</f>
        <v>+</v>
      </c>
      <c r="O134" s="24" t="s">
        <v>119</v>
      </c>
      <c r="P134" s="23" t="str">
        <f>IF('[1]CT BTP'!P$10="CN","","+")</f>
        <v>+</v>
      </c>
      <c r="Q134" s="23" t="str">
        <f>IF('[1]CT BTP'!Q$10="CN","","+")</f>
        <v>+</v>
      </c>
      <c r="R134" s="23" t="str">
        <f>IF('[1]CT BTP'!R$10="CN","","+")</f>
        <v>+</v>
      </c>
      <c r="S134" s="23" t="str">
        <f>IF('[1]CT BTP'!S$10="CN","","+")</f>
        <v>+</v>
      </c>
      <c r="T134" s="23" t="str">
        <f>IF('[1]CT BTP'!T$10="CN","","+")</f>
        <v>+</v>
      </c>
      <c r="U134" s="23" t="str">
        <f>IF('[1]CT BTP'!U$10="CN","","+")</f>
        <v>+</v>
      </c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5">
        <f>COUNTIF(M134:AH134,"+")</f>
        <v>8</v>
      </c>
      <c r="AJ134" s="25">
        <f t="shared" si="42"/>
        <v>1</v>
      </c>
      <c r="AK134" s="28"/>
      <c r="AL134" s="20">
        <v>17</v>
      </c>
      <c r="AM134" s="21" t="s">
        <v>52</v>
      </c>
      <c r="AN134" s="22" t="s">
        <v>45</v>
      </c>
      <c r="AO134" s="26">
        <v>5307200</v>
      </c>
      <c r="AP134" s="27">
        <v>1000000</v>
      </c>
      <c r="AQ134" s="27">
        <v>300000</v>
      </c>
      <c r="AR134" s="27">
        <v>600000</v>
      </c>
      <c r="AS134" s="27">
        <v>8</v>
      </c>
      <c r="AT134" s="27">
        <f t="shared" si="44"/>
        <v>408246.15384615387</v>
      </c>
      <c r="AU134" s="27">
        <v>0</v>
      </c>
      <c r="AV134" s="27"/>
      <c r="AW134" s="27"/>
      <c r="AX134" s="27">
        <f t="shared" si="41"/>
        <v>2625846.153846154</v>
      </c>
      <c r="BC134" s="3"/>
      <c r="BD134" s="67"/>
      <c r="BE134" s="68"/>
      <c r="BF134" s="71"/>
      <c r="BG134" s="71"/>
      <c r="BH134" s="71"/>
      <c r="BI134" s="71"/>
      <c r="BJ134" s="71"/>
      <c r="BK134" s="71"/>
      <c r="BL134" s="71"/>
      <c r="BM134" s="71"/>
      <c r="BN134" s="71"/>
    </row>
    <row r="135" spans="1:66" ht="13.8">
      <c r="A135" s="20">
        <v>18</v>
      </c>
      <c r="B135" s="21" t="s">
        <v>53</v>
      </c>
      <c r="C135" s="22" t="s">
        <v>45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 t="str">
        <f t="shared" ref="Y135:AD135" si="46">IF(Y$11="CN","","+")</f>
        <v>+</v>
      </c>
      <c r="Z135" s="23" t="str">
        <f t="shared" si="46"/>
        <v>+</v>
      </c>
      <c r="AA135" s="23" t="str">
        <f t="shared" si="46"/>
        <v>+</v>
      </c>
      <c r="AB135" s="23" t="str">
        <f t="shared" si="46"/>
        <v>+</v>
      </c>
      <c r="AC135" s="24" t="s">
        <v>119</v>
      </c>
      <c r="AD135" s="23" t="str">
        <f t="shared" si="46"/>
        <v>+</v>
      </c>
      <c r="AE135" s="23" t="s">
        <v>35</v>
      </c>
      <c r="AF135" s="23" t="s">
        <v>35</v>
      </c>
      <c r="AG135" s="23" t="s">
        <v>35</v>
      </c>
      <c r="AH135" s="23" t="s">
        <v>35</v>
      </c>
      <c r="AI135" s="25">
        <f>COUNTIF(D135:AH135,"+")</f>
        <v>5</v>
      </c>
      <c r="AJ135" s="25">
        <f t="shared" si="42"/>
        <v>1</v>
      </c>
      <c r="AK135" s="28"/>
      <c r="AL135" s="20">
        <v>18</v>
      </c>
      <c r="AM135" s="21" t="s">
        <v>53</v>
      </c>
      <c r="AN135" s="22" t="s">
        <v>45</v>
      </c>
      <c r="AO135" s="26">
        <v>5307200</v>
      </c>
      <c r="AP135" s="27">
        <v>1000000</v>
      </c>
      <c r="AQ135" s="27">
        <v>300000</v>
      </c>
      <c r="AR135" s="27">
        <v>600000</v>
      </c>
      <c r="AS135" s="27">
        <f t="shared" si="43"/>
        <v>9</v>
      </c>
      <c r="AT135" s="27">
        <f t="shared" si="44"/>
        <v>408246.15384615387</v>
      </c>
      <c r="AU135" s="27">
        <v>0</v>
      </c>
      <c r="AV135" s="27">
        <f>AO135*21.5%</f>
        <v>1141048</v>
      </c>
      <c r="AW135" s="27">
        <v>300000</v>
      </c>
      <c r="AX135" s="27">
        <f t="shared" si="41"/>
        <v>4344094.153846154</v>
      </c>
      <c r="BC135" s="3"/>
      <c r="BD135" s="67"/>
      <c r="BE135" s="68"/>
      <c r="BF135" s="71"/>
      <c r="BG135" s="71"/>
      <c r="BH135" s="71"/>
      <c r="BI135" s="71"/>
      <c r="BJ135" s="71"/>
      <c r="BK135" s="71"/>
      <c r="BL135" s="71"/>
      <c r="BM135" s="71"/>
      <c r="BN135" s="71"/>
    </row>
    <row r="136" spans="1:66" ht="13.8">
      <c r="A136" s="29"/>
      <c r="B136" s="10" t="s">
        <v>54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1">
        <f>SUM(AI120:AI133)</f>
        <v>50</v>
      </c>
      <c r="AJ136" s="31">
        <f>SUM(AJ120:AJ133)</f>
        <v>5</v>
      </c>
      <c r="AK136" s="31"/>
      <c r="AL136" s="10" t="s">
        <v>55</v>
      </c>
      <c r="AM136" s="31" t="s">
        <v>56</v>
      </c>
      <c r="AN136" s="30"/>
      <c r="AO136" s="32">
        <f t="shared" ref="AO136:AU136" si="47">SUM(AO120:AO133)</f>
        <v>78010400</v>
      </c>
      <c r="AP136" s="32">
        <f t="shared" si="47"/>
        <v>14000000</v>
      </c>
      <c r="AQ136" s="32">
        <f t="shared" si="47"/>
        <v>4600000</v>
      </c>
      <c r="AR136" s="32">
        <f t="shared" si="47"/>
        <v>8500000</v>
      </c>
      <c r="AS136" s="32">
        <f t="shared" si="47"/>
        <v>66</v>
      </c>
      <c r="AT136" s="32">
        <f t="shared" si="47"/>
        <v>2041876.923076923</v>
      </c>
      <c r="AU136" s="32">
        <f t="shared" si="47"/>
        <v>1000000</v>
      </c>
      <c r="AV136" s="32">
        <f>SUM(AV120:AV135)</f>
        <v>3423144</v>
      </c>
      <c r="AW136" s="32">
        <f>SUM(AW120:AW133)</f>
        <v>1200000</v>
      </c>
      <c r="AX136" s="32">
        <f>SUM(AX120:AX135)</f>
        <v>31523974.769230768</v>
      </c>
    </row>
    <row r="137" spans="1:66" ht="13.8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66" ht="13.8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99">
        <f>VALUE("31/01/"&amp;Q115)</f>
        <v>45688</v>
      </c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33"/>
      <c r="AM138" s="33"/>
      <c r="AN138" s="33"/>
      <c r="AO138" s="2"/>
      <c r="AP138" s="2"/>
      <c r="AQ138" s="2"/>
      <c r="AR138" s="2"/>
      <c r="AS138" s="2"/>
      <c r="AT138" s="2"/>
      <c r="AU138" s="2"/>
      <c r="AV138" s="2"/>
      <c r="AW138" s="2"/>
      <c r="AX138" s="33">
        <f>W138</f>
        <v>45688</v>
      </c>
    </row>
    <row r="139" spans="1:66" ht="13.8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4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66" ht="13.8">
      <c r="A140" s="35"/>
      <c r="B140" s="109" t="s">
        <v>57</v>
      </c>
      <c r="C140" s="109"/>
      <c r="D140" s="37"/>
      <c r="E140" s="37"/>
      <c r="F140" s="37"/>
      <c r="G140" s="37"/>
      <c r="H140" s="37"/>
      <c r="I140" s="37"/>
      <c r="J140" s="37"/>
      <c r="K140" s="37"/>
      <c r="L140" s="2"/>
      <c r="M140" s="36" t="s">
        <v>58</v>
      </c>
      <c r="N140" s="37"/>
      <c r="O140" s="37"/>
      <c r="P140" s="37"/>
      <c r="Q140" s="2"/>
      <c r="R140" s="2"/>
      <c r="S140" s="36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6" t="s">
        <v>59</v>
      </c>
      <c r="AE140" s="37"/>
      <c r="AF140" s="37"/>
      <c r="AG140" s="36"/>
      <c r="AH140" s="37"/>
      <c r="AI140" s="37"/>
      <c r="AJ140" s="37"/>
      <c r="AK140" s="37"/>
      <c r="AL140" s="37"/>
      <c r="AM140" s="109" t="s">
        <v>60</v>
      </c>
      <c r="AN140" s="109"/>
      <c r="AO140" s="109"/>
      <c r="AP140" s="102"/>
      <c r="AQ140" s="102"/>
      <c r="AR140" s="2"/>
      <c r="AS140" s="2"/>
      <c r="AT140" s="2"/>
      <c r="AU140" s="2"/>
      <c r="AV140" s="2"/>
      <c r="AW140" s="2"/>
      <c r="AX140" s="2"/>
    </row>
    <row r="141" spans="1:66" ht="13.8">
      <c r="A141" s="3"/>
      <c r="B141" s="126" t="s">
        <v>61</v>
      </c>
      <c r="C141" s="126"/>
      <c r="D141" s="2"/>
      <c r="E141" s="2"/>
      <c r="F141" s="2"/>
      <c r="G141" s="2"/>
      <c r="H141" s="2"/>
      <c r="I141" s="2"/>
      <c r="J141" s="2"/>
      <c r="K141" s="2"/>
      <c r="L141" s="2"/>
      <c r="M141" s="38" t="s">
        <v>61</v>
      </c>
      <c r="N141" s="2"/>
      <c r="O141" s="2"/>
      <c r="P141" s="2"/>
      <c r="Q141" s="2"/>
      <c r="R141" s="2"/>
      <c r="S141" s="38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38" t="s">
        <v>62</v>
      </c>
      <c r="AE141" s="2"/>
      <c r="AF141" s="2"/>
      <c r="AG141" s="38"/>
      <c r="AH141" s="2"/>
      <c r="AI141" s="2"/>
      <c r="AJ141" s="2"/>
      <c r="AK141" s="2"/>
      <c r="AL141" s="2"/>
      <c r="AM141" s="126" t="s">
        <v>61</v>
      </c>
      <c r="AN141" s="126"/>
      <c r="AO141" s="126"/>
      <c r="AP141" s="126"/>
      <c r="AQ141" s="126"/>
      <c r="AR141" s="2"/>
      <c r="AS141" s="2"/>
      <c r="AT141" s="2"/>
      <c r="AU141" s="2"/>
      <c r="AV141" s="2"/>
      <c r="AW141" s="2"/>
      <c r="AX141" s="2"/>
    </row>
    <row r="142" spans="1:66" ht="13.8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66" ht="13.8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5" spans="1:51" ht="15.6">
      <c r="A145" s="1" t="s">
        <v>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1" t="s">
        <v>0</v>
      </c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ht="13.8">
      <c r="A146" s="3" t="s">
        <v>1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 t="s">
        <v>1</v>
      </c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ht="13.8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ht="20.399999999999999">
      <c r="A148" s="100" t="s">
        <v>66</v>
      </c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1" t="s">
        <v>2</v>
      </c>
      <c r="AM148" s="101"/>
      <c r="AN148" s="101"/>
      <c r="AO148" s="101"/>
      <c r="AP148" s="101"/>
      <c r="AQ148" s="101"/>
      <c r="AR148" s="101"/>
      <c r="AS148" s="101"/>
      <c r="AT148" s="101"/>
      <c r="AU148" s="101"/>
      <c r="AV148" s="101"/>
      <c r="AW148" s="101"/>
      <c r="AX148" s="101"/>
      <c r="AY148" s="101"/>
    </row>
    <row r="149" spans="1:51" ht="20.39999999999999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ht="13.8">
      <c r="A150" s="3"/>
      <c r="B150" s="2"/>
      <c r="C150" s="2"/>
      <c r="D150" s="2"/>
      <c r="E150" s="2"/>
      <c r="F150" s="2"/>
      <c r="G150" s="2"/>
      <c r="H150" s="6"/>
      <c r="I150" s="6"/>
      <c r="J150" s="6"/>
      <c r="K150" s="102" t="s">
        <v>3</v>
      </c>
      <c r="L150" s="102"/>
      <c r="M150" s="103">
        <v>1</v>
      </c>
      <c r="N150" s="103"/>
      <c r="O150" s="102" t="s">
        <v>4</v>
      </c>
      <c r="P150" s="102"/>
      <c r="Q150" s="102">
        <v>2025</v>
      </c>
      <c r="R150" s="10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102" t="str">
        <f>"THÁNG 0"&amp;M150 &amp;" NĂM 2025"</f>
        <v>THÁNG 01 NĂM 2025</v>
      </c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</row>
    <row r="151" spans="1:51" ht="13.8">
      <c r="A151" s="3"/>
      <c r="B151" s="2"/>
      <c r="C151" s="2"/>
      <c r="D151" s="8">
        <f>DATE(Q150,M150,1)</f>
        <v>45658</v>
      </c>
      <c r="E151" s="8">
        <f>D151+1</f>
        <v>45659</v>
      </c>
      <c r="F151" s="8">
        <f>E151+1</f>
        <v>45660</v>
      </c>
      <c r="G151" s="8">
        <f t="shared" ref="G151:AH151" si="48">F151+1</f>
        <v>45661</v>
      </c>
      <c r="H151" s="9">
        <f t="shared" si="48"/>
        <v>45662</v>
      </c>
      <c r="I151" s="9">
        <f t="shared" si="48"/>
        <v>45663</v>
      </c>
      <c r="J151" s="9">
        <f t="shared" si="48"/>
        <v>45664</v>
      </c>
      <c r="K151" s="9">
        <f t="shared" si="48"/>
        <v>45665</v>
      </c>
      <c r="L151" s="9">
        <f t="shared" si="48"/>
        <v>45666</v>
      </c>
      <c r="M151" s="9">
        <f t="shared" si="48"/>
        <v>45667</v>
      </c>
      <c r="N151" s="9">
        <f t="shared" si="48"/>
        <v>45668</v>
      </c>
      <c r="O151" s="9">
        <f t="shared" si="48"/>
        <v>45669</v>
      </c>
      <c r="P151" s="9">
        <f t="shared" si="48"/>
        <v>45670</v>
      </c>
      <c r="Q151" s="9">
        <f t="shared" si="48"/>
        <v>45671</v>
      </c>
      <c r="R151" s="9">
        <f t="shared" si="48"/>
        <v>45672</v>
      </c>
      <c r="S151" s="8">
        <f t="shared" si="48"/>
        <v>45673</v>
      </c>
      <c r="T151" s="8">
        <f t="shared" si="48"/>
        <v>45674</v>
      </c>
      <c r="U151" s="8">
        <f t="shared" si="48"/>
        <v>45675</v>
      </c>
      <c r="V151" s="8">
        <f t="shared" si="48"/>
        <v>45676</v>
      </c>
      <c r="W151" s="8">
        <f t="shared" si="48"/>
        <v>45677</v>
      </c>
      <c r="X151" s="8">
        <f t="shared" si="48"/>
        <v>45678</v>
      </c>
      <c r="Y151" s="8">
        <f t="shared" si="48"/>
        <v>45679</v>
      </c>
      <c r="Z151" s="8">
        <f t="shared" si="48"/>
        <v>45680</v>
      </c>
      <c r="AA151" s="8">
        <f t="shared" si="48"/>
        <v>45681</v>
      </c>
      <c r="AB151" s="8">
        <f t="shared" si="48"/>
        <v>45682</v>
      </c>
      <c r="AC151" s="8">
        <f t="shared" si="48"/>
        <v>45683</v>
      </c>
      <c r="AD151" s="8">
        <f t="shared" si="48"/>
        <v>45684</v>
      </c>
      <c r="AE151" s="8">
        <f t="shared" si="48"/>
        <v>45685</v>
      </c>
      <c r="AF151" s="8">
        <f t="shared" si="48"/>
        <v>45686</v>
      </c>
      <c r="AG151" s="8">
        <f t="shared" si="48"/>
        <v>45687</v>
      </c>
      <c r="AH151" s="8">
        <f t="shared" si="48"/>
        <v>45688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ht="13.8">
      <c r="A152" s="110" t="s">
        <v>5</v>
      </c>
      <c r="B152" s="113" t="s">
        <v>6</v>
      </c>
      <c r="C152" s="96" t="s">
        <v>7</v>
      </c>
      <c r="D152" s="116" t="s">
        <v>8</v>
      </c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8"/>
      <c r="AI152" s="96" t="s">
        <v>9</v>
      </c>
      <c r="AJ152" s="96" t="s">
        <v>119</v>
      </c>
      <c r="AK152" s="96" t="s">
        <v>10</v>
      </c>
      <c r="AL152" s="119" t="s">
        <v>5</v>
      </c>
      <c r="AM152" s="119" t="s">
        <v>6</v>
      </c>
      <c r="AN152" s="120" t="s">
        <v>7</v>
      </c>
      <c r="AO152" s="122" t="s">
        <v>11</v>
      </c>
      <c r="AP152" s="123" t="s">
        <v>12</v>
      </c>
      <c r="AQ152" s="124"/>
      <c r="AR152" s="125"/>
      <c r="AS152" s="106" t="s">
        <v>13</v>
      </c>
      <c r="AT152" s="104" t="s">
        <v>14</v>
      </c>
      <c r="AU152" s="104" t="s">
        <v>15</v>
      </c>
      <c r="AV152" s="104" t="s">
        <v>16</v>
      </c>
      <c r="AW152" s="104" t="s">
        <v>17</v>
      </c>
      <c r="AX152" s="104" t="s">
        <v>18</v>
      </c>
      <c r="AY152" s="127" t="s">
        <v>67</v>
      </c>
    </row>
    <row r="153" spans="1:51" ht="26.4">
      <c r="A153" s="111"/>
      <c r="B153" s="114"/>
      <c r="C153" s="97"/>
      <c r="D153" s="11">
        <v>1</v>
      </c>
      <c r="E153" s="11">
        <v>2</v>
      </c>
      <c r="F153" s="11">
        <v>3</v>
      </c>
      <c r="G153" s="11">
        <v>4</v>
      </c>
      <c r="H153" s="11">
        <v>5</v>
      </c>
      <c r="I153" s="11">
        <v>6</v>
      </c>
      <c r="J153" s="11">
        <v>7</v>
      </c>
      <c r="K153" s="11">
        <v>8</v>
      </c>
      <c r="L153" s="11">
        <v>9</v>
      </c>
      <c r="M153" s="11">
        <v>10</v>
      </c>
      <c r="N153" s="11">
        <v>11</v>
      </c>
      <c r="O153" s="11">
        <v>12</v>
      </c>
      <c r="P153" s="11">
        <v>13</v>
      </c>
      <c r="Q153" s="11">
        <v>14</v>
      </c>
      <c r="R153" s="11">
        <v>15</v>
      </c>
      <c r="S153" s="11">
        <v>16</v>
      </c>
      <c r="T153" s="11">
        <v>17</v>
      </c>
      <c r="U153" s="11">
        <v>18</v>
      </c>
      <c r="V153" s="11">
        <v>19</v>
      </c>
      <c r="W153" s="11">
        <v>20</v>
      </c>
      <c r="X153" s="11">
        <v>21</v>
      </c>
      <c r="Y153" s="11">
        <v>22</v>
      </c>
      <c r="Z153" s="11">
        <v>23</v>
      </c>
      <c r="AA153" s="11">
        <v>24</v>
      </c>
      <c r="AB153" s="11">
        <v>25</v>
      </c>
      <c r="AC153" s="11">
        <v>26</v>
      </c>
      <c r="AD153" s="11">
        <v>27</v>
      </c>
      <c r="AE153" s="11">
        <v>28</v>
      </c>
      <c r="AF153" s="11">
        <v>29</v>
      </c>
      <c r="AG153" s="11">
        <v>30</v>
      </c>
      <c r="AH153" s="11">
        <v>31</v>
      </c>
      <c r="AI153" s="97"/>
      <c r="AJ153" s="97"/>
      <c r="AK153" s="97"/>
      <c r="AL153" s="119"/>
      <c r="AM153" s="119"/>
      <c r="AN153" s="121"/>
      <c r="AO153" s="122"/>
      <c r="AP153" s="12" t="s">
        <v>19</v>
      </c>
      <c r="AQ153" s="12" t="s">
        <v>20</v>
      </c>
      <c r="AR153" s="12" t="s">
        <v>21</v>
      </c>
      <c r="AS153" s="107"/>
      <c r="AT153" s="105"/>
      <c r="AU153" s="108"/>
      <c r="AV153" s="108"/>
      <c r="AW153" s="105"/>
      <c r="AX153" s="105"/>
      <c r="AY153" s="127"/>
    </row>
    <row r="154" spans="1:51" ht="20.399999999999999">
      <c r="A154" s="112"/>
      <c r="B154" s="115"/>
      <c r="C154" s="98"/>
      <c r="D154" s="11" t="str">
        <f>IF(WEEKDAY(D151)=1,"CN",IF(WEEKDAY(D151)=2,"T2",IF(WEEKDAY(D151)=3,"T3",IF(WEEKDAY(D151)=4,"T4",IF(WEEKDAY(D151)=5,"T5",IF(WEEKDAY(D151)=6,"T6",IF(WEEKDAY(D151)=7,"T7","")))))))</f>
        <v>T4</v>
      </c>
      <c r="E154" s="11" t="str">
        <f>IF(WEEKDAY(E151)=1,"CN",IF(WEEKDAY(E151)=2,"T2",IF(WEEKDAY(E151)=3,"T3",IF(WEEKDAY(E151)=4,"T4",IF(WEEKDAY(E151)=5,"T5",IF(WEEKDAY(E151)=6,"T6",IF(WEEKDAY(E151)=7,"T7","")))))))</f>
        <v>T5</v>
      </c>
      <c r="F154" s="11" t="str">
        <f t="shared" ref="F154:AH154" si="49">IF(WEEKDAY(F151)=1,"CN",IF(WEEKDAY(F151)=2,"T2",IF(WEEKDAY(F151)=3,"T3",IF(WEEKDAY(F151)=4,"T4",IF(WEEKDAY(F151)=5,"T5",IF(WEEKDAY(F151)=6,"T6",IF(WEEKDAY(F151)=7,"T7","")))))))</f>
        <v>T6</v>
      </c>
      <c r="G154" s="11" t="str">
        <f t="shared" si="49"/>
        <v>T7</v>
      </c>
      <c r="H154" s="11" t="str">
        <f t="shared" si="49"/>
        <v>CN</v>
      </c>
      <c r="I154" s="11" t="str">
        <f t="shared" si="49"/>
        <v>T2</v>
      </c>
      <c r="J154" s="11" t="str">
        <f t="shared" si="49"/>
        <v>T3</v>
      </c>
      <c r="K154" s="11" t="str">
        <f t="shared" si="49"/>
        <v>T4</v>
      </c>
      <c r="L154" s="11" t="str">
        <f t="shared" si="49"/>
        <v>T5</v>
      </c>
      <c r="M154" s="11" t="str">
        <f t="shared" si="49"/>
        <v>T6</v>
      </c>
      <c r="N154" s="11" t="str">
        <f t="shared" si="49"/>
        <v>T7</v>
      </c>
      <c r="O154" s="11" t="str">
        <f t="shared" si="49"/>
        <v>CN</v>
      </c>
      <c r="P154" s="11" t="str">
        <f t="shared" si="49"/>
        <v>T2</v>
      </c>
      <c r="Q154" s="11" t="str">
        <f t="shared" si="49"/>
        <v>T3</v>
      </c>
      <c r="R154" s="11" t="str">
        <f t="shared" si="49"/>
        <v>T4</v>
      </c>
      <c r="S154" s="11" t="str">
        <f t="shared" si="49"/>
        <v>T5</v>
      </c>
      <c r="T154" s="11" t="str">
        <f t="shared" si="49"/>
        <v>T6</v>
      </c>
      <c r="U154" s="11" t="str">
        <f t="shared" si="49"/>
        <v>T7</v>
      </c>
      <c r="V154" s="11" t="str">
        <f t="shared" si="49"/>
        <v>CN</v>
      </c>
      <c r="W154" s="11" t="str">
        <f t="shared" si="49"/>
        <v>T2</v>
      </c>
      <c r="X154" s="11" t="str">
        <f t="shared" si="49"/>
        <v>T3</v>
      </c>
      <c r="Y154" s="11" t="str">
        <f t="shared" si="49"/>
        <v>T4</v>
      </c>
      <c r="Z154" s="11" t="str">
        <f t="shared" si="49"/>
        <v>T5</v>
      </c>
      <c r="AA154" s="11" t="str">
        <f t="shared" si="49"/>
        <v>T6</v>
      </c>
      <c r="AB154" s="11" t="str">
        <f t="shared" si="49"/>
        <v>T7</v>
      </c>
      <c r="AC154" s="11" t="str">
        <f t="shared" si="49"/>
        <v>CN</v>
      </c>
      <c r="AD154" s="11" t="str">
        <f t="shared" si="49"/>
        <v>T2</v>
      </c>
      <c r="AE154" s="11" t="str">
        <f t="shared" si="49"/>
        <v>T3</v>
      </c>
      <c r="AF154" s="11" t="str">
        <f t="shared" si="49"/>
        <v>T4</v>
      </c>
      <c r="AG154" s="11" t="str">
        <f t="shared" si="49"/>
        <v>T5</v>
      </c>
      <c r="AH154" s="11" t="str">
        <f t="shared" si="49"/>
        <v>T6</v>
      </c>
      <c r="AI154" s="98"/>
      <c r="AJ154" s="98"/>
      <c r="AK154" s="98"/>
      <c r="AL154" s="13" t="s">
        <v>22</v>
      </c>
      <c r="AM154" s="13" t="s">
        <v>23</v>
      </c>
      <c r="AN154" s="14" t="s">
        <v>24</v>
      </c>
      <c r="AO154" s="15" t="s">
        <v>25</v>
      </c>
      <c r="AP154" s="16" t="s">
        <v>26</v>
      </c>
      <c r="AQ154" s="16" t="s">
        <v>27</v>
      </c>
      <c r="AR154" s="16" t="s">
        <v>28</v>
      </c>
      <c r="AS154" s="17" t="s">
        <v>29</v>
      </c>
      <c r="AT154" s="18" t="s">
        <v>30</v>
      </c>
      <c r="AU154" s="18"/>
      <c r="AV154" s="18"/>
      <c r="AW154" s="18" t="s">
        <v>31</v>
      </c>
      <c r="AX154" s="19" t="s">
        <v>32</v>
      </c>
      <c r="AY154" s="40" t="s">
        <v>68</v>
      </c>
    </row>
    <row r="155" spans="1:51" ht="26.4">
      <c r="A155" s="20">
        <v>1</v>
      </c>
      <c r="B155" s="21" t="s">
        <v>33</v>
      </c>
      <c r="C155" s="22" t="s">
        <v>34</v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 t="s">
        <v>41</v>
      </c>
      <c r="S155" s="23" t="s">
        <v>41</v>
      </c>
      <c r="T155" s="23" t="s">
        <v>41</v>
      </c>
      <c r="U155" s="23" t="s">
        <v>41</v>
      </c>
      <c r="V155" s="24" t="s">
        <v>119</v>
      </c>
      <c r="W155" s="23" t="s">
        <v>41</v>
      </c>
      <c r="X155" s="23" t="s">
        <v>41</v>
      </c>
      <c r="Y155" s="23"/>
      <c r="Z155" s="23"/>
      <c r="AA155" s="23"/>
      <c r="AB155" s="23"/>
      <c r="AC155" s="23"/>
      <c r="AD155" s="23" t="s">
        <v>41</v>
      </c>
      <c r="AE155" s="23" t="s">
        <v>35</v>
      </c>
      <c r="AF155" s="23" t="s">
        <v>35</v>
      </c>
      <c r="AG155" s="23" t="s">
        <v>35</v>
      </c>
      <c r="AH155" s="23" t="s">
        <v>35</v>
      </c>
      <c r="AI155" s="25">
        <f t="shared" ref="AI155:AI170" si="50">COUNTIF(D155:AH155,"+")</f>
        <v>7</v>
      </c>
      <c r="AJ155" s="25">
        <f>COUNTIF(E155:AI155,"TC")</f>
        <v>1</v>
      </c>
      <c r="AK155" s="25"/>
      <c r="AL155" s="20">
        <v>1</v>
      </c>
      <c r="AM155" s="21" t="s">
        <v>33</v>
      </c>
      <c r="AN155" s="22" t="s">
        <v>34</v>
      </c>
      <c r="AO155" s="26">
        <v>9000000</v>
      </c>
      <c r="AP155" s="27">
        <v>1000000</v>
      </c>
      <c r="AQ155" s="27">
        <v>700000</v>
      </c>
      <c r="AR155" s="27">
        <v>700000</v>
      </c>
      <c r="AS155" s="27">
        <v>11</v>
      </c>
      <c r="AT155" s="27">
        <f>AO155/26*200%*AJ155</f>
        <v>692307.69230769225</v>
      </c>
      <c r="AU155" s="27">
        <v>2000000</v>
      </c>
      <c r="AV155" s="27"/>
      <c r="AW155" s="27">
        <v>300000</v>
      </c>
      <c r="AX155" s="27">
        <f>(AO155+AP155+AQ155+AR155+AU155)/26*AS155+AT155+AW155+AV155</f>
        <v>6661538.461538461</v>
      </c>
      <c r="AY155" s="41"/>
    </row>
    <row r="156" spans="1:51" ht="13.8">
      <c r="A156" s="20">
        <v>4</v>
      </c>
      <c r="B156" s="21" t="s">
        <v>36</v>
      </c>
      <c r="C156" s="22" t="s">
        <v>37</v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 t="s">
        <v>41</v>
      </c>
      <c r="AA156" s="23" t="s">
        <v>41</v>
      </c>
      <c r="AB156" s="23" t="s">
        <v>41</v>
      </c>
      <c r="AC156" s="24" t="s">
        <v>119</v>
      </c>
      <c r="AD156" s="23"/>
      <c r="AE156" s="23" t="s">
        <v>35</v>
      </c>
      <c r="AF156" s="23" t="s">
        <v>35</v>
      </c>
      <c r="AG156" s="23" t="s">
        <v>35</v>
      </c>
      <c r="AH156" s="23" t="s">
        <v>35</v>
      </c>
      <c r="AI156" s="25">
        <f t="shared" si="50"/>
        <v>3</v>
      </c>
      <c r="AJ156" s="25">
        <f t="shared" ref="AJ156:AJ170" si="51">COUNTIF(E156:AI156,"TC")</f>
        <v>1</v>
      </c>
      <c r="AK156" s="28"/>
      <c r="AL156" s="20">
        <v>4</v>
      </c>
      <c r="AM156" s="21" t="s">
        <v>36</v>
      </c>
      <c r="AN156" s="22" t="s">
        <v>37</v>
      </c>
      <c r="AO156" s="26">
        <v>5310000</v>
      </c>
      <c r="AP156" s="27">
        <v>1000000</v>
      </c>
      <c r="AQ156" s="27">
        <v>300000</v>
      </c>
      <c r="AR156" s="27">
        <v>600000</v>
      </c>
      <c r="AS156" s="27">
        <v>7</v>
      </c>
      <c r="AT156" s="27">
        <f t="shared" ref="AT156:AT170" si="52">AO156/26*200%*AJ156</f>
        <v>408461.53846153844</v>
      </c>
      <c r="AU156" s="27">
        <v>500000</v>
      </c>
      <c r="AV156" s="27"/>
      <c r="AW156" s="27">
        <v>300000</v>
      </c>
      <c r="AX156" s="27">
        <f t="shared" ref="AX156:AX170" si="53">(AO156+AP156+AQ156+AR156+AU156)/26*AS156+AT156+AW156+AV156</f>
        <v>2784230.7692307695</v>
      </c>
      <c r="AY156" s="41"/>
    </row>
    <row r="157" spans="1:51" ht="13.8">
      <c r="A157" s="20">
        <v>5</v>
      </c>
      <c r="B157" s="21" t="s">
        <v>38</v>
      </c>
      <c r="C157" s="22" t="s">
        <v>37</v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5">
        <f t="shared" si="50"/>
        <v>0</v>
      </c>
      <c r="AJ157" s="25">
        <f t="shared" si="51"/>
        <v>0</v>
      </c>
      <c r="AK157" s="28"/>
      <c r="AL157" s="20">
        <v>5</v>
      </c>
      <c r="AM157" s="21" t="s">
        <v>38</v>
      </c>
      <c r="AN157" s="22" t="s">
        <v>37</v>
      </c>
      <c r="AO157" s="26">
        <v>5310000</v>
      </c>
      <c r="AP157" s="27">
        <v>1000000</v>
      </c>
      <c r="AQ157" s="27">
        <v>300000</v>
      </c>
      <c r="AR157" s="27">
        <v>600000</v>
      </c>
      <c r="AS157" s="27"/>
      <c r="AT157" s="27">
        <f t="shared" si="52"/>
        <v>0</v>
      </c>
      <c r="AU157" s="27"/>
      <c r="AV157" s="27"/>
      <c r="AW157" s="27"/>
      <c r="AX157" s="27">
        <f t="shared" si="53"/>
        <v>0</v>
      </c>
      <c r="AY157" s="41"/>
    </row>
    <row r="158" spans="1:51" ht="13.8">
      <c r="A158" s="20">
        <v>6</v>
      </c>
      <c r="B158" s="21" t="s">
        <v>39</v>
      </c>
      <c r="C158" s="22" t="s">
        <v>37</v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5">
        <f t="shared" si="50"/>
        <v>0</v>
      </c>
      <c r="AJ158" s="25">
        <f t="shared" si="51"/>
        <v>0</v>
      </c>
      <c r="AK158" s="28"/>
      <c r="AL158" s="20">
        <v>6</v>
      </c>
      <c r="AM158" s="21" t="s">
        <v>39</v>
      </c>
      <c r="AN158" s="22" t="s">
        <v>37</v>
      </c>
      <c r="AO158" s="26">
        <v>5310000</v>
      </c>
      <c r="AP158" s="27">
        <v>1000000</v>
      </c>
      <c r="AQ158" s="27">
        <v>300000</v>
      </c>
      <c r="AR158" s="27">
        <v>600000</v>
      </c>
      <c r="AS158" s="27"/>
      <c r="AT158" s="27">
        <f t="shared" si="52"/>
        <v>0</v>
      </c>
      <c r="AU158" s="27"/>
      <c r="AV158" s="27"/>
      <c r="AW158" s="27"/>
      <c r="AX158" s="27">
        <f t="shared" si="53"/>
        <v>0</v>
      </c>
      <c r="AY158" s="41"/>
    </row>
    <row r="159" spans="1:51" ht="13.8">
      <c r="A159" s="20">
        <v>7</v>
      </c>
      <c r="B159" s="21" t="s">
        <v>40</v>
      </c>
      <c r="C159" s="22" t="s">
        <v>37</v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5">
        <f t="shared" si="50"/>
        <v>0</v>
      </c>
      <c r="AJ159" s="25">
        <f t="shared" si="51"/>
        <v>0</v>
      </c>
      <c r="AK159" s="28"/>
      <c r="AL159" s="20">
        <v>7</v>
      </c>
      <c r="AM159" s="21" t="s">
        <v>40</v>
      </c>
      <c r="AN159" s="22" t="s">
        <v>37</v>
      </c>
      <c r="AO159" s="26">
        <v>5310000</v>
      </c>
      <c r="AP159" s="27">
        <v>1000000</v>
      </c>
      <c r="AQ159" s="27">
        <v>300000</v>
      </c>
      <c r="AR159" s="27">
        <v>600000</v>
      </c>
      <c r="AS159" s="27"/>
      <c r="AT159" s="27">
        <f t="shared" si="52"/>
        <v>0</v>
      </c>
      <c r="AU159" s="27"/>
      <c r="AV159" s="27"/>
      <c r="AW159" s="27"/>
      <c r="AX159" s="27">
        <f t="shared" si="53"/>
        <v>0</v>
      </c>
      <c r="AY159" s="41"/>
    </row>
    <row r="160" spans="1:51" ht="13.8">
      <c r="A160" s="20">
        <v>8</v>
      </c>
      <c r="B160" s="21" t="s">
        <v>42</v>
      </c>
      <c r="C160" s="22" t="s">
        <v>37</v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5">
        <f t="shared" si="50"/>
        <v>0</v>
      </c>
      <c r="AJ160" s="25">
        <f t="shared" si="51"/>
        <v>0</v>
      </c>
      <c r="AK160" s="28"/>
      <c r="AL160" s="20">
        <v>8</v>
      </c>
      <c r="AM160" s="21" t="s">
        <v>42</v>
      </c>
      <c r="AN160" s="22" t="s">
        <v>37</v>
      </c>
      <c r="AO160" s="26">
        <v>5310000</v>
      </c>
      <c r="AP160" s="27">
        <v>1000000</v>
      </c>
      <c r="AQ160" s="27">
        <v>300000</v>
      </c>
      <c r="AR160" s="27">
        <v>600000</v>
      </c>
      <c r="AS160" s="27"/>
      <c r="AT160" s="27">
        <f t="shared" si="52"/>
        <v>0</v>
      </c>
      <c r="AU160" s="27"/>
      <c r="AV160" s="27"/>
      <c r="AW160" s="27"/>
      <c r="AX160" s="27">
        <f t="shared" si="53"/>
        <v>0</v>
      </c>
      <c r="AY160" s="41"/>
    </row>
    <row r="161" spans="1:51" ht="13.8">
      <c r="A161" s="20">
        <v>9</v>
      </c>
      <c r="B161" s="21" t="s">
        <v>43</v>
      </c>
      <c r="C161" s="22" t="s">
        <v>37</v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5">
        <f t="shared" si="50"/>
        <v>0</v>
      </c>
      <c r="AJ161" s="25">
        <f t="shared" si="51"/>
        <v>0</v>
      </c>
      <c r="AK161" s="28"/>
      <c r="AL161" s="20">
        <v>9</v>
      </c>
      <c r="AM161" s="21" t="s">
        <v>43</v>
      </c>
      <c r="AN161" s="22" t="s">
        <v>37</v>
      </c>
      <c r="AO161" s="26">
        <v>5310000</v>
      </c>
      <c r="AP161" s="27">
        <v>1000000</v>
      </c>
      <c r="AQ161" s="27">
        <v>300000</v>
      </c>
      <c r="AR161" s="27">
        <v>600000</v>
      </c>
      <c r="AS161" s="27"/>
      <c r="AT161" s="27">
        <f t="shared" si="52"/>
        <v>0</v>
      </c>
      <c r="AU161" s="27"/>
      <c r="AV161" s="27"/>
      <c r="AW161" s="27"/>
      <c r="AX161" s="27">
        <f t="shared" si="53"/>
        <v>0</v>
      </c>
      <c r="AY161" s="41"/>
    </row>
    <row r="162" spans="1:51" ht="13.8">
      <c r="A162" s="20">
        <v>10</v>
      </c>
      <c r="B162" s="21" t="s">
        <v>44</v>
      </c>
      <c r="C162" s="22" t="s">
        <v>45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5">
        <f t="shared" si="50"/>
        <v>0</v>
      </c>
      <c r="AJ162" s="25">
        <f t="shared" si="51"/>
        <v>0</v>
      </c>
      <c r="AK162" s="28"/>
      <c r="AL162" s="20">
        <v>10</v>
      </c>
      <c r="AM162" s="21" t="s">
        <v>44</v>
      </c>
      <c r="AN162" s="22" t="s">
        <v>45</v>
      </c>
      <c r="AO162" s="26">
        <v>5307200</v>
      </c>
      <c r="AP162" s="27">
        <v>1000000</v>
      </c>
      <c r="AQ162" s="27">
        <v>300000</v>
      </c>
      <c r="AR162" s="27">
        <v>600000</v>
      </c>
      <c r="AS162" s="27"/>
      <c r="AT162" s="27">
        <f t="shared" si="52"/>
        <v>0</v>
      </c>
      <c r="AU162" s="27">
        <v>0</v>
      </c>
      <c r="AV162" s="27"/>
      <c r="AW162" s="27"/>
      <c r="AX162" s="27">
        <f t="shared" si="53"/>
        <v>0</v>
      </c>
      <c r="AY162" s="41"/>
    </row>
    <row r="163" spans="1:51" ht="13.8">
      <c r="A163" s="20">
        <v>11</v>
      </c>
      <c r="B163" s="21" t="s">
        <v>46</v>
      </c>
      <c r="C163" s="22" t="s">
        <v>45</v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 t="s">
        <v>41</v>
      </c>
      <c r="N163" s="23" t="s">
        <v>41</v>
      </c>
      <c r="O163" s="23"/>
      <c r="P163" s="23" t="s">
        <v>41</v>
      </c>
      <c r="Q163" s="23" t="s">
        <v>41</v>
      </c>
      <c r="R163" s="23" t="s">
        <v>41</v>
      </c>
      <c r="S163" s="23" t="s">
        <v>41</v>
      </c>
      <c r="T163" s="23" t="s">
        <v>41</v>
      </c>
      <c r="U163" s="23" t="s">
        <v>41</v>
      </c>
      <c r="V163" s="24" t="s">
        <v>119</v>
      </c>
      <c r="W163" s="23" t="s">
        <v>41</v>
      </c>
      <c r="X163" s="23" t="s">
        <v>41</v>
      </c>
      <c r="Y163" s="23" t="s">
        <v>41</v>
      </c>
      <c r="Z163" s="23" t="s">
        <v>41</v>
      </c>
      <c r="AA163" s="23" t="s">
        <v>41</v>
      </c>
      <c r="AB163" s="23" t="s">
        <v>41</v>
      </c>
      <c r="AC163" s="23"/>
      <c r="AD163" s="23" t="s">
        <v>41</v>
      </c>
      <c r="AE163" s="23" t="s">
        <v>35</v>
      </c>
      <c r="AF163" s="23" t="s">
        <v>35</v>
      </c>
      <c r="AG163" s="23" t="s">
        <v>35</v>
      </c>
      <c r="AH163" s="23" t="s">
        <v>35</v>
      </c>
      <c r="AI163" s="25">
        <f t="shared" si="50"/>
        <v>15</v>
      </c>
      <c r="AJ163" s="25">
        <f t="shared" si="51"/>
        <v>1</v>
      </c>
      <c r="AK163" s="28"/>
      <c r="AL163" s="20">
        <v>11</v>
      </c>
      <c r="AM163" s="21" t="s">
        <v>46</v>
      </c>
      <c r="AN163" s="22" t="s">
        <v>45</v>
      </c>
      <c r="AO163" s="26">
        <v>5307200</v>
      </c>
      <c r="AP163" s="27">
        <v>1000000</v>
      </c>
      <c r="AQ163" s="27">
        <v>300000</v>
      </c>
      <c r="AR163" s="27">
        <v>600000</v>
      </c>
      <c r="AS163" s="27">
        <v>19</v>
      </c>
      <c r="AT163" s="27">
        <f t="shared" si="52"/>
        <v>408246.15384615387</v>
      </c>
      <c r="AU163" s="27">
        <v>0</v>
      </c>
      <c r="AV163" s="27">
        <f t="shared" ref="AV163" si="54">AO163*21.5%</f>
        <v>1141048</v>
      </c>
      <c r="AW163" s="27">
        <v>300000</v>
      </c>
      <c r="AX163" s="27">
        <f t="shared" si="53"/>
        <v>7116094.153846154</v>
      </c>
      <c r="AY163" s="41"/>
    </row>
    <row r="164" spans="1:51" ht="13.8">
      <c r="A164" s="20">
        <v>12</v>
      </c>
      <c r="B164" s="21" t="s">
        <v>47</v>
      </c>
      <c r="C164" s="22" t="s">
        <v>45</v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 t="str">
        <f t="shared" ref="M164:X164" si="55">IF(M$11="CN","","+")</f>
        <v>+</v>
      </c>
      <c r="N164" s="23" t="str">
        <f t="shared" si="55"/>
        <v>+</v>
      </c>
      <c r="O164" s="23" t="str">
        <f t="shared" si="55"/>
        <v/>
      </c>
      <c r="P164" s="23" t="str">
        <f t="shared" si="55"/>
        <v>+</v>
      </c>
      <c r="Q164" s="23" t="str">
        <f t="shared" si="55"/>
        <v>+</v>
      </c>
      <c r="R164" s="23" t="str">
        <f t="shared" si="55"/>
        <v>+</v>
      </c>
      <c r="S164" s="23" t="str">
        <f t="shared" si="55"/>
        <v>+</v>
      </c>
      <c r="T164" s="23" t="str">
        <f t="shared" si="55"/>
        <v>+</v>
      </c>
      <c r="U164" s="23" t="str">
        <f t="shared" si="55"/>
        <v>+</v>
      </c>
      <c r="V164" s="24" t="s">
        <v>119</v>
      </c>
      <c r="W164" s="23" t="str">
        <f t="shared" si="55"/>
        <v>+</v>
      </c>
      <c r="X164" s="23" t="str">
        <f t="shared" si="55"/>
        <v>+</v>
      </c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5">
        <f t="shared" si="50"/>
        <v>10</v>
      </c>
      <c r="AJ164" s="25">
        <f t="shared" si="51"/>
        <v>1</v>
      </c>
      <c r="AK164" s="28"/>
      <c r="AL164" s="20">
        <v>12</v>
      </c>
      <c r="AM164" s="21" t="s">
        <v>47</v>
      </c>
      <c r="AN164" s="22" t="s">
        <v>45</v>
      </c>
      <c r="AO164" s="26">
        <v>5307200</v>
      </c>
      <c r="AP164" s="27">
        <v>1000000</v>
      </c>
      <c r="AQ164" s="27">
        <v>300000</v>
      </c>
      <c r="AR164" s="27">
        <v>600000</v>
      </c>
      <c r="AS164" s="27">
        <v>10</v>
      </c>
      <c r="AT164" s="27">
        <f t="shared" si="52"/>
        <v>408246.15384615387</v>
      </c>
      <c r="AU164" s="27">
        <v>0</v>
      </c>
      <c r="AV164" s="27"/>
      <c r="AW164" s="27"/>
      <c r="AX164" s="27">
        <f t="shared" si="53"/>
        <v>3180246.153846154</v>
      </c>
      <c r="AY164" s="41"/>
    </row>
    <row r="165" spans="1:51" ht="13.8">
      <c r="A165" s="20">
        <v>13</v>
      </c>
      <c r="B165" s="21" t="s">
        <v>48</v>
      </c>
      <c r="C165" s="22" t="s">
        <v>45</v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5">
        <f t="shared" si="50"/>
        <v>0</v>
      </c>
      <c r="AJ165" s="25">
        <f t="shared" si="51"/>
        <v>0</v>
      </c>
      <c r="AK165" s="28"/>
      <c r="AL165" s="20">
        <v>13</v>
      </c>
      <c r="AM165" s="21" t="s">
        <v>48</v>
      </c>
      <c r="AN165" s="22" t="s">
        <v>45</v>
      </c>
      <c r="AO165" s="26">
        <v>5307200</v>
      </c>
      <c r="AP165" s="27">
        <v>1000000</v>
      </c>
      <c r="AQ165" s="27">
        <v>300000</v>
      </c>
      <c r="AR165" s="27">
        <v>600000</v>
      </c>
      <c r="AS165" s="27"/>
      <c r="AT165" s="27">
        <f t="shared" si="52"/>
        <v>0</v>
      </c>
      <c r="AU165" s="27">
        <v>0</v>
      </c>
      <c r="AV165" s="27"/>
      <c r="AW165" s="27"/>
      <c r="AX165" s="27">
        <f t="shared" si="53"/>
        <v>0</v>
      </c>
      <c r="AY165" s="41"/>
    </row>
    <row r="166" spans="1:51" ht="13.8">
      <c r="A166" s="20">
        <v>14</v>
      </c>
      <c r="B166" s="21" t="s">
        <v>49</v>
      </c>
      <c r="C166" s="22" t="s">
        <v>45</v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5">
        <f t="shared" si="50"/>
        <v>0</v>
      </c>
      <c r="AJ166" s="25">
        <f t="shared" si="51"/>
        <v>0</v>
      </c>
      <c r="AK166" s="28"/>
      <c r="AL166" s="20">
        <v>14</v>
      </c>
      <c r="AM166" s="21" t="s">
        <v>49</v>
      </c>
      <c r="AN166" s="22" t="s">
        <v>45</v>
      </c>
      <c r="AO166" s="26">
        <v>5307200</v>
      </c>
      <c r="AP166" s="27">
        <v>1000000</v>
      </c>
      <c r="AQ166" s="27">
        <v>300000</v>
      </c>
      <c r="AR166" s="27">
        <v>600000</v>
      </c>
      <c r="AS166" s="27"/>
      <c r="AT166" s="27">
        <f t="shared" si="52"/>
        <v>0</v>
      </c>
      <c r="AU166" s="27">
        <v>0</v>
      </c>
      <c r="AV166" s="27"/>
      <c r="AW166" s="27"/>
      <c r="AX166" s="27">
        <f t="shared" si="53"/>
        <v>0</v>
      </c>
      <c r="AY166" s="41"/>
    </row>
    <row r="167" spans="1:51" ht="13.8">
      <c r="A167" s="20">
        <v>15</v>
      </c>
      <c r="B167" s="21" t="s">
        <v>50</v>
      </c>
      <c r="C167" s="22" t="s">
        <v>45</v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5">
        <f t="shared" si="50"/>
        <v>0</v>
      </c>
      <c r="AJ167" s="25">
        <f t="shared" si="51"/>
        <v>0</v>
      </c>
      <c r="AK167" s="28"/>
      <c r="AL167" s="20">
        <v>15</v>
      </c>
      <c r="AM167" s="21" t="s">
        <v>50</v>
      </c>
      <c r="AN167" s="22" t="s">
        <v>45</v>
      </c>
      <c r="AO167" s="26">
        <v>5307200</v>
      </c>
      <c r="AP167" s="27">
        <v>1000000</v>
      </c>
      <c r="AQ167" s="27">
        <v>300000</v>
      </c>
      <c r="AR167" s="27">
        <v>600000</v>
      </c>
      <c r="AS167" s="27"/>
      <c r="AT167" s="27">
        <f t="shared" si="52"/>
        <v>0</v>
      </c>
      <c r="AU167" s="27">
        <v>0</v>
      </c>
      <c r="AV167" s="27"/>
      <c r="AW167" s="27"/>
      <c r="AX167" s="27">
        <f t="shared" si="53"/>
        <v>0</v>
      </c>
      <c r="AY167" s="41"/>
    </row>
    <row r="168" spans="1:51" ht="13.8">
      <c r="A168" s="20">
        <v>16</v>
      </c>
      <c r="B168" s="21" t="s">
        <v>51</v>
      </c>
      <c r="C168" s="22" t="s">
        <v>45</v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5">
        <f t="shared" si="50"/>
        <v>0</v>
      </c>
      <c r="AJ168" s="25">
        <f t="shared" si="51"/>
        <v>0</v>
      </c>
      <c r="AK168" s="28"/>
      <c r="AL168" s="20">
        <v>16</v>
      </c>
      <c r="AM168" s="21" t="s">
        <v>51</v>
      </c>
      <c r="AN168" s="22" t="s">
        <v>45</v>
      </c>
      <c r="AO168" s="26">
        <v>5307200</v>
      </c>
      <c r="AP168" s="27">
        <v>1000000</v>
      </c>
      <c r="AQ168" s="27">
        <v>300000</v>
      </c>
      <c r="AR168" s="27">
        <v>600000</v>
      </c>
      <c r="AS168" s="27"/>
      <c r="AT168" s="27">
        <f t="shared" si="52"/>
        <v>0</v>
      </c>
      <c r="AU168" s="27">
        <v>0</v>
      </c>
      <c r="AV168" s="27"/>
      <c r="AW168" s="27"/>
      <c r="AX168" s="27">
        <f t="shared" si="53"/>
        <v>0</v>
      </c>
      <c r="AY168" s="41"/>
    </row>
    <row r="169" spans="1:51" ht="13.8">
      <c r="A169" s="20">
        <v>17</v>
      </c>
      <c r="B169" s="21" t="s">
        <v>52</v>
      </c>
      <c r="C169" s="22" t="s">
        <v>45</v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5">
        <f t="shared" si="50"/>
        <v>0</v>
      </c>
      <c r="AJ169" s="25">
        <f t="shared" si="51"/>
        <v>0</v>
      </c>
      <c r="AK169" s="28"/>
      <c r="AL169" s="20"/>
      <c r="AM169" s="21" t="s">
        <v>52</v>
      </c>
      <c r="AN169" s="22" t="s">
        <v>45</v>
      </c>
      <c r="AO169" s="26">
        <v>5307200</v>
      </c>
      <c r="AP169" s="27">
        <v>1000000</v>
      </c>
      <c r="AQ169" s="27">
        <v>300000</v>
      </c>
      <c r="AR169" s="27">
        <v>600000</v>
      </c>
      <c r="AS169" s="27"/>
      <c r="AT169" s="27">
        <f t="shared" si="52"/>
        <v>0</v>
      </c>
      <c r="AU169" s="27">
        <v>0</v>
      </c>
      <c r="AV169" s="27"/>
      <c r="AW169" s="27"/>
      <c r="AX169" s="27">
        <f t="shared" si="53"/>
        <v>0</v>
      </c>
      <c r="AY169" s="41"/>
    </row>
    <row r="170" spans="1:51" ht="13.8">
      <c r="A170" s="20">
        <v>18</v>
      </c>
      <c r="B170" s="21" t="s">
        <v>53</v>
      </c>
      <c r="C170" s="22" t="s">
        <v>45</v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5">
        <f t="shared" si="50"/>
        <v>0</v>
      </c>
      <c r="AJ170" s="25">
        <f t="shared" si="51"/>
        <v>0</v>
      </c>
      <c r="AK170" s="28"/>
      <c r="AL170" s="20"/>
      <c r="AM170" s="21" t="s">
        <v>53</v>
      </c>
      <c r="AN170" s="22" t="s">
        <v>45</v>
      </c>
      <c r="AO170" s="26">
        <v>5307200</v>
      </c>
      <c r="AP170" s="27">
        <v>1000000</v>
      </c>
      <c r="AQ170" s="27">
        <v>300000</v>
      </c>
      <c r="AR170" s="27">
        <v>600000</v>
      </c>
      <c r="AS170" s="27"/>
      <c r="AT170" s="27">
        <f t="shared" si="52"/>
        <v>0</v>
      </c>
      <c r="AU170" s="27">
        <v>0</v>
      </c>
      <c r="AV170" s="27"/>
      <c r="AW170" s="27"/>
      <c r="AX170" s="27">
        <f t="shared" si="53"/>
        <v>0</v>
      </c>
      <c r="AY170" s="41"/>
    </row>
    <row r="171" spans="1:51" ht="13.8">
      <c r="A171" s="29"/>
      <c r="B171" s="10" t="s">
        <v>54</v>
      </c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1">
        <f>SUM(AI155:AI168)</f>
        <v>35</v>
      </c>
      <c r="AJ171" s="31"/>
      <c r="AK171" s="31"/>
      <c r="AL171" s="10" t="s">
        <v>55</v>
      </c>
      <c r="AM171" s="31" t="s">
        <v>56</v>
      </c>
      <c r="AN171" s="30"/>
      <c r="AO171" s="32">
        <f t="shared" ref="AO171:AU171" si="56">SUM(AO155:AO168)</f>
        <v>78010400</v>
      </c>
      <c r="AP171" s="32">
        <f t="shared" si="56"/>
        <v>14000000</v>
      </c>
      <c r="AQ171" s="32">
        <f t="shared" si="56"/>
        <v>4600000</v>
      </c>
      <c r="AR171" s="32">
        <f t="shared" si="56"/>
        <v>8500000</v>
      </c>
      <c r="AS171" s="32">
        <f t="shared" si="56"/>
        <v>47</v>
      </c>
      <c r="AT171" s="32">
        <f t="shared" si="56"/>
        <v>1917261.5384615385</v>
      </c>
      <c r="AU171" s="32">
        <f t="shared" si="56"/>
        <v>2500000</v>
      </c>
      <c r="AV171" s="32">
        <f>SUM(AV155:AV170)</f>
        <v>1141048</v>
      </c>
      <c r="AW171" s="32">
        <f>SUM(AW155:AW168)</f>
        <v>900000</v>
      </c>
      <c r="AX171" s="32">
        <f>SUM(AX155:AX170)</f>
        <v>19742109.538461536</v>
      </c>
      <c r="AY171" s="32">
        <f>SUM(AY155:AY168)</f>
        <v>0</v>
      </c>
    </row>
    <row r="172" spans="1:51" ht="13.8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ht="13.8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99">
        <f>VALUE("31/01/"&amp;Q150)</f>
        <v>45688</v>
      </c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33"/>
      <c r="AM173" s="33"/>
      <c r="AN173" s="33"/>
      <c r="AO173" s="2"/>
      <c r="AP173" s="2"/>
      <c r="AQ173" s="2"/>
      <c r="AR173" s="2"/>
      <c r="AS173" s="2"/>
      <c r="AT173" s="2"/>
      <c r="AU173" s="2"/>
      <c r="AV173" s="2"/>
      <c r="AW173" s="2"/>
      <c r="AX173" s="99">
        <f>W173</f>
        <v>45688</v>
      </c>
      <c r="AY173" s="99"/>
    </row>
    <row r="174" spans="1:51" ht="13.8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4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33"/>
    </row>
    <row r="175" spans="1:51" ht="13.8">
      <c r="A175" s="35"/>
      <c r="B175" s="109" t="s">
        <v>57</v>
      </c>
      <c r="C175" s="109"/>
      <c r="D175" s="37"/>
      <c r="E175" s="37"/>
      <c r="F175" s="37"/>
      <c r="G175" s="37"/>
      <c r="H175" s="37"/>
      <c r="I175" s="37"/>
      <c r="J175" s="37"/>
      <c r="K175" s="37"/>
      <c r="L175" s="2"/>
      <c r="M175" s="36" t="s">
        <v>58</v>
      </c>
      <c r="N175" s="37"/>
      <c r="O175" s="37"/>
      <c r="P175" s="37"/>
      <c r="Q175" s="2"/>
      <c r="R175" s="2"/>
      <c r="S175" s="36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6" t="s">
        <v>59</v>
      </c>
      <c r="AE175" s="37"/>
      <c r="AF175" s="37"/>
      <c r="AG175" s="36"/>
      <c r="AH175" s="37"/>
      <c r="AI175" s="37"/>
      <c r="AJ175" s="37"/>
      <c r="AK175" s="37"/>
      <c r="AL175" s="37"/>
      <c r="AM175" s="109" t="s">
        <v>60</v>
      </c>
      <c r="AN175" s="109"/>
      <c r="AO175" s="109"/>
      <c r="AP175" s="102"/>
      <c r="AQ175" s="102"/>
      <c r="AR175" s="2"/>
      <c r="AS175" s="2"/>
      <c r="AT175" s="2"/>
      <c r="AU175" s="2"/>
      <c r="AV175" s="2"/>
      <c r="AW175" s="2"/>
      <c r="AX175" s="2"/>
      <c r="AY175" s="7"/>
    </row>
    <row r="176" spans="1:51" ht="13.8">
      <c r="A176" s="3"/>
      <c r="B176" s="126" t="s">
        <v>61</v>
      </c>
      <c r="C176" s="126"/>
      <c r="D176" s="2"/>
      <c r="E176" s="2"/>
      <c r="F176" s="2"/>
      <c r="G176" s="2"/>
      <c r="H176" s="2"/>
      <c r="I176" s="2"/>
      <c r="J176" s="2"/>
      <c r="K176" s="2"/>
      <c r="L176" s="2"/>
      <c r="M176" s="38" t="s">
        <v>61</v>
      </c>
      <c r="N176" s="2"/>
      <c r="O176" s="2"/>
      <c r="P176" s="2"/>
      <c r="Q176" s="2"/>
      <c r="R176" s="2"/>
      <c r="S176" s="38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38" t="s">
        <v>62</v>
      </c>
      <c r="AE176" s="2"/>
      <c r="AF176" s="2"/>
      <c r="AG176" s="38"/>
      <c r="AH176" s="2"/>
      <c r="AI176" s="2"/>
      <c r="AJ176" s="2"/>
      <c r="AK176" s="2"/>
      <c r="AL176" s="2"/>
      <c r="AM176" s="126" t="s">
        <v>61</v>
      </c>
      <c r="AN176" s="126"/>
      <c r="AO176" s="126"/>
      <c r="AP176" s="126"/>
      <c r="AQ176" s="126"/>
      <c r="AR176" s="2"/>
      <c r="AS176" s="2"/>
      <c r="AT176" s="2"/>
      <c r="AU176" s="2"/>
      <c r="AV176" s="2"/>
      <c r="AW176" s="2"/>
      <c r="AX176" s="2"/>
      <c r="AY176" s="38"/>
    </row>
    <row r="177" spans="1:51" ht="13.8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ht="13.8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80" spans="1:51" ht="15.6">
      <c r="A180" s="1" t="s">
        <v>0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1" t="s">
        <v>0</v>
      </c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1" ht="13.8">
      <c r="A181" s="3" t="s">
        <v>1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 t="s">
        <v>1</v>
      </c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1" ht="13.8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1" ht="20.399999999999999">
      <c r="A183" s="100" t="s">
        <v>69</v>
      </c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1" t="s">
        <v>2</v>
      </c>
      <c r="AM183" s="101"/>
      <c r="AN183" s="101"/>
      <c r="AO183" s="101"/>
      <c r="AP183" s="101"/>
      <c r="AQ183" s="101"/>
      <c r="AR183" s="101"/>
      <c r="AS183" s="101"/>
      <c r="AT183" s="101"/>
      <c r="AU183" s="101"/>
      <c r="AV183" s="101"/>
      <c r="AW183" s="101"/>
      <c r="AX183" s="101"/>
    </row>
    <row r="184" spans="1:51" ht="20.399999999999999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1" ht="13.8">
      <c r="A185" s="3"/>
      <c r="B185" s="2"/>
      <c r="C185" s="2"/>
      <c r="D185" s="2"/>
      <c r="E185" s="2"/>
      <c r="F185" s="2"/>
      <c r="G185" s="2"/>
      <c r="H185" s="6"/>
      <c r="I185" s="6"/>
      <c r="J185" s="6"/>
      <c r="K185" s="102" t="s">
        <v>3</v>
      </c>
      <c r="L185" s="102"/>
      <c r="M185" s="103">
        <v>1</v>
      </c>
      <c r="N185" s="103"/>
      <c r="O185" s="102" t="s">
        <v>4</v>
      </c>
      <c r="P185" s="102"/>
      <c r="Q185" s="102">
        <v>2025</v>
      </c>
      <c r="R185" s="10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102" t="str">
        <f>"THÁNG 0"&amp;M185 &amp;" NĂM 2025"</f>
        <v>THÁNG 01 NĂM 2025</v>
      </c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</row>
    <row r="186" spans="1:51" ht="13.8">
      <c r="A186" s="3"/>
      <c r="B186" s="2"/>
      <c r="C186" s="2"/>
      <c r="D186" s="8">
        <f>DATE(Q185,M185,1)</f>
        <v>45658</v>
      </c>
      <c r="E186" s="8">
        <f>D186+1</f>
        <v>45659</v>
      </c>
      <c r="F186" s="8">
        <f>E186+1</f>
        <v>45660</v>
      </c>
      <c r="G186" s="8">
        <f t="shared" ref="G186:AH186" si="57">F186+1</f>
        <v>45661</v>
      </c>
      <c r="H186" s="9">
        <f t="shared" si="57"/>
        <v>45662</v>
      </c>
      <c r="I186" s="9">
        <f t="shared" si="57"/>
        <v>45663</v>
      </c>
      <c r="J186" s="9">
        <f t="shared" si="57"/>
        <v>45664</v>
      </c>
      <c r="K186" s="9">
        <f t="shared" si="57"/>
        <v>45665</v>
      </c>
      <c r="L186" s="9">
        <f t="shared" si="57"/>
        <v>45666</v>
      </c>
      <c r="M186" s="9">
        <f t="shared" si="57"/>
        <v>45667</v>
      </c>
      <c r="N186" s="9">
        <f t="shared" si="57"/>
        <v>45668</v>
      </c>
      <c r="O186" s="9">
        <f t="shared" si="57"/>
        <v>45669</v>
      </c>
      <c r="P186" s="9">
        <f t="shared" si="57"/>
        <v>45670</v>
      </c>
      <c r="Q186" s="9">
        <f t="shared" si="57"/>
        <v>45671</v>
      </c>
      <c r="R186" s="9">
        <f t="shared" si="57"/>
        <v>45672</v>
      </c>
      <c r="S186" s="8">
        <f t="shared" si="57"/>
        <v>45673</v>
      </c>
      <c r="T186" s="8">
        <f t="shared" si="57"/>
        <v>45674</v>
      </c>
      <c r="U186" s="8">
        <f t="shared" si="57"/>
        <v>45675</v>
      </c>
      <c r="V186" s="8">
        <f t="shared" si="57"/>
        <v>45676</v>
      </c>
      <c r="W186" s="8">
        <f t="shared" si="57"/>
        <v>45677</v>
      </c>
      <c r="X186" s="8">
        <f t="shared" si="57"/>
        <v>45678</v>
      </c>
      <c r="Y186" s="8">
        <f t="shared" si="57"/>
        <v>45679</v>
      </c>
      <c r="Z186" s="8">
        <f t="shared" si="57"/>
        <v>45680</v>
      </c>
      <c r="AA186" s="8">
        <f t="shared" si="57"/>
        <v>45681</v>
      </c>
      <c r="AB186" s="8">
        <f t="shared" si="57"/>
        <v>45682</v>
      </c>
      <c r="AC186" s="8">
        <f t="shared" si="57"/>
        <v>45683</v>
      </c>
      <c r="AD186" s="8">
        <f t="shared" si="57"/>
        <v>45684</v>
      </c>
      <c r="AE186" s="8">
        <f t="shared" si="57"/>
        <v>45685</v>
      </c>
      <c r="AF186" s="8">
        <f t="shared" si="57"/>
        <v>45686</v>
      </c>
      <c r="AG186" s="8">
        <f t="shared" si="57"/>
        <v>45687</v>
      </c>
      <c r="AH186" s="8">
        <f t="shared" si="57"/>
        <v>45688</v>
      </c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1" ht="13.8">
      <c r="A187" s="110" t="s">
        <v>5</v>
      </c>
      <c r="B187" s="113" t="s">
        <v>6</v>
      </c>
      <c r="C187" s="96" t="s">
        <v>7</v>
      </c>
      <c r="D187" s="116" t="s">
        <v>8</v>
      </c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8"/>
      <c r="AI187" s="96" t="s">
        <v>9</v>
      </c>
      <c r="AJ187" s="96" t="s">
        <v>119</v>
      </c>
      <c r="AK187" s="96" t="s">
        <v>10</v>
      </c>
      <c r="AL187" s="119" t="s">
        <v>5</v>
      </c>
      <c r="AM187" s="119" t="s">
        <v>6</v>
      </c>
      <c r="AN187" s="120" t="s">
        <v>7</v>
      </c>
      <c r="AO187" s="122" t="s">
        <v>11</v>
      </c>
      <c r="AP187" s="123" t="s">
        <v>12</v>
      </c>
      <c r="AQ187" s="124"/>
      <c r="AR187" s="125"/>
      <c r="AS187" s="106" t="s">
        <v>13</v>
      </c>
      <c r="AT187" s="104" t="s">
        <v>14</v>
      </c>
      <c r="AU187" s="104" t="s">
        <v>15</v>
      </c>
      <c r="AV187" s="104" t="s">
        <v>16</v>
      </c>
      <c r="AW187" s="104" t="s">
        <v>17</v>
      </c>
      <c r="AX187" s="104" t="s">
        <v>18</v>
      </c>
    </row>
    <row r="188" spans="1:51" ht="26.4">
      <c r="A188" s="111"/>
      <c r="B188" s="114"/>
      <c r="C188" s="97"/>
      <c r="D188" s="11">
        <v>1</v>
      </c>
      <c r="E188" s="11">
        <v>2</v>
      </c>
      <c r="F188" s="11">
        <v>3</v>
      </c>
      <c r="G188" s="11">
        <v>4</v>
      </c>
      <c r="H188" s="11">
        <v>5</v>
      </c>
      <c r="I188" s="11">
        <v>6</v>
      </c>
      <c r="J188" s="11">
        <v>7</v>
      </c>
      <c r="K188" s="11">
        <v>8</v>
      </c>
      <c r="L188" s="11">
        <v>9</v>
      </c>
      <c r="M188" s="11">
        <v>10</v>
      </c>
      <c r="N188" s="11">
        <v>11</v>
      </c>
      <c r="O188" s="11">
        <v>12</v>
      </c>
      <c r="P188" s="11">
        <v>13</v>
      </c>
      <c r="Q188" s="11">
        <v>14</v>
      </c>
      <c r="R188" s="11">
        <v>15</v>
      </c>
      <c r="S188" s="11">
        <v>16</v>
      </c>
      <c r="T188" s="11">
        <v>17</v>
      </c>
      <c r="U188" s="11">
        <v>18</v>
      </c>
      <c r="V188" s="11">
        <v>19</v>
      </c>
      <c r="W188" s="11">
        <v>20</v>
      </c>
      <c r="X188" s="11">
        <v>21</v>
      </c>
      <c r="Y188" s="11">
        <v>22</v>
      </c>
      <c r="Z188" s="11">
        <v>23</v>
      </c>
      <c r="AA188" s="11">
        <v>24</v>
      </c>
      <c r="AB188" s="11">
        <v>25</v>
      </c>
      <c r="AC188" s="11">
        <v>26</v>
      </c>
      <c r="AD188" s="11">
        <v>27</v>
      </c>
      <c r="AE188" s="11">
        <v>28</v>
      </c>
      <c r="AF188" s="11">
        <v>29</v>
      </c>
      <c r="AG188" s="11">
        <v>30</v>
      </c>
      <c r="AH188" s="11">
        <v>31</v>
      </c>
      <c r="AI188" s="97"/>
      <c r="AJ188" s="97"/>
      <c r="AK188" s="97"/>
      <c r="AL188" s="119"/>
      <c r="AM188" s="119"/>
      <c r="AN188" s="121"/>
      <c r="AO188" s="122"/>
      <c r="AP188" s="12" t="s">
        <v>19</v>
      </c>
      <c r="AQ188" s="12" t="s">
        <v>20</v>
      </c>
      <c r="AR188" s="12" t="s">
        <v>21</v>
      </c>
      <c r="AS188" s="107"/>
      <c r="AT188" s="105"/>
      <c r="AU188" s="108"/>
      <c r="AV188" s="108"/>
      <c r="AW188" s="105"/>
      <c r="AX188" s="105"/>
    </row>
    <row r="189" spans="1:51" ht="20.399999999999999">
      <c r="A189" s="112"/>
      <c r="B189" s="115"/>
      <c r="C189" s="98"/>
      <c r="D189" s="11" t="str">
        <f>IF(WEEKDAY(D186)=1,"CN",IF(WEEKDAY(D186)=2,"T2",IF(WEEKDAY(D186)=3,"T3",IF(WEEKDAY(D186)=4,"T4",IF(WEEKDAY(D186)=5,"T5",IF(WEEKDAY(D186)=6,"T6",IF(WEEKDAY(D186)=7,"T7","")))))))</f>
        <v>T4</v>
      </c>
      <c r="E189" s="11" t="str">
        <f>IF(WEEKDAY(E186)=1,"CN",IF(WEEKDAY(E186)=2,"T2",IF(WEEKDAY(E186)=3,"T3",IF(WEEKDAY(E186)=4,"T4",IF(WEEKDAY(E186)=5,"T5",IF(WEEKDAY(E186)=6,"T6",IF(WEEKDAY(E186)=7,"T7","")))))))</f>
        <v>T5</v>
      </c>
      <c r="F189" s="11" t="str">
        <f t="shared" ref="F189:AH189" si="58">IF(WEEKDAY(F186)=1,"CN",IF(WEEKDAY(F186)=2,"T2",IF(WEEKDAY(F186)=3,"T3",IF(WEEKDAY(F186)=4,"T4",IF(WEEKDAY(F186)=5,"T5",IF(WEEKDAY(F186)=6,"T6",IF(WEEKDAY(F186)=7,"T7","")))))))</f>
        <v>T6</v>
      </c>
      <c r="G189" s="11" t="str">
        <f t="shared" si="58"/>
        <v>T7</v>
      </c>
      <c r="H189" s="11" t="str">
        <f t="shared" si="58"/>
        <v>CN</v>
      </c>
      <c r="I189" s="11" t="str">
        <f t="shared" si="58"/>
        <v>T2</v>
      </c>
      <c r="J189" s="11" t="str">
        <f t="shared" si="58"/>
        <v>T3</v>
      </c>
      <c r="K189" s="11" t="str">
        <f t="shared" si="58"/>
        <v>T4</v>
      </c>
      <c r="L189" s="11" t="str">
        <f t="shared" si="58"/>
        <v>T5</v>
      </c>
      <c r="M189" s="11" t="str">
        <f t="shared" si="58"/>
        <v>T6</v>
      </c>
      <c r="N189" s="11" t="str">
        <f t="shared" si="58"/>
        <v>T7</v>
      </c>
      <c r="O189" s="11" t="str">
        <f t="shared" si="58"/>
        <v>CN</v>
      </c>
      <c r="P189" s="11" t="str">
        <f t="shared" si="58"/>
        <v>T2</v>
      </c>
      <c r="Q189" s="11" t="str">
        <f t="shared" si="58"/>
        <v>T3</v>
      </c>
      <c r="R189" s="11" t="str">
        <f t="shared" si="58"/>
        <v>T4</v>
      </c>
      <c r="S189" s="11" t="str">
        <f t="shared" si="58"/>
        <v>T5</v>
      </c>
      <c r="T189" s="11" t="str">
        <f t="shared" si="58"/>
        <v>T6</v>
      </c>
      <c r="U189" s="11" t="str">
        <f t="shared" si="58"/>
        <v>T7</v>
      </c>
      <c r="V189" s="11" t="str">
        <f t="shared" si="58"/>
        <v>CN</v>
      </c>
      <c r="W189" s="11" t="str">
        <f t="shared" si="58"/>
        <v>T2</v>
      </c>
      <c r="X189" s="11" t="str">
        <f t="shared" si="58"/>
        <v>T3</v>
      </c>
      <c r="Y189" s="11" t="str">
        <f t="shared" si="58"/>
        <v>T4</v>
      </c>
      <c r="Z189" s="11" t="str">
        <f t="shared" si="58"/>
        <v>T5</v>
      </c>
      <c r="AA189" s="11" t="str">
        <f t="shared" si="58"/>
        <v>T6</v>
      </c>
      <c r="AB189" s="11" t="str">
        <f t="shared" si="58"/>
        <v>T7</v>
      </c>
      <c r="AC189" s="11" t="str">
        <f t="shared" si="58"/>
        <v>CN</v>
      </c>
      <c r="AD189" s="11" t="str">
        <f t="shared" si="58"/>
        <v>T2</v>
      </c>
      <c r="AE189" s="11" t="str">
        <f t="shared" si="58"/>
        <v>T3</v>
      </c>
      <c r="AF189" s="11" t="str">
        <f t="shared" si="58"/>
        <v>T4</v>
      </c>
      <c r="AG189" s="11" t="str">
        <f t="shared" si="58"/>
        <v>T5</v>
      </c>
      <c r="AH189" s="11" t="str">
        <f t="shared" si="58"/>
        <v>T6</v>
      </c>
      <c r="AI189" s="98"/>
      <c r="AJ189" s="98"/>
      <c r="AK189" s="98"/>
      <c r="AL189" s="13" t="s">
        <v>22</v>
      </c>
      <c r="AM189" s="13" t="s">
        <v>23</v>
      </c>
      <c r="AN189" s="14" t="s">
        <v>24</v>
      </c>
      <c r="AO189" s="15" t="s">
        <v>25</v>
      </c>
      <c r="AP189" s="16" t="s">
        <v>26</v>
      </c>
      <c r="AQ189" s="16" t="s">
        <v>27</v>
      </c>
      <c r="AR189" s="16" t="s">
        <v>28</v>
      </c>
      <c r="AS189" s="17" t="s">
        <v>29</v>
      </c>
      <c r="AT189" s="18" t="s">
        <v>30</v>
      </c>
      <c r="AU189" s="18"/>
      <c r="AV189" s="18"/>
      <c r="AW189" s="18" t="s">
        <v>31</v>
      </c>
      <c r="AX189" s="19" t="s">
        <v>32</v>
      </c>
    </row>
    <row r="190" spans="1:51" ht="26.4">
      <c r="A190" s="20">
        <v>1</v>
      </c>
      <c r="B190" s="21" t="s">
        <v>33</v>
      </c>
      <c r="C190" s="22" t="s">
        <v>34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5">
        <f t="shared" ref="AI190:AI205" si="59">COUNTIF(D190:AH190,"+")</f>
        <v>0</v>
      </c>
      <c r="AJ190" s="25">
        <f>COUNTIF(E190:AI190,"TC")</f>
        <v>0</v>
      </c>
      <c r="AK190" s="25"/>
      <c r="AL190" s="20">
        <v>1</v>
      </c>
      <c r="AM190" s="21" t="s">
        <v>33</v>
      </c>
      <c r="AN190" s="22" t="s">
        <v>34</v>
      </c>
      <c r="AO190" s="26">
        <v>9000000</v>
      </c>
      <c r="AP190" s="27">
        <v>1000000</v>
      </c>
      <c r="AQ190" s="27">
        <v>700000</v>
      </c>
      <c r="AR190" s="27">
        <v>700000</v>
      </c>
      <c r="AS190" s="27"/>
      <c r="AT190" s="27"/>
      <c r="AU190" s="27"/>
      <c r="AV190" s="27"/>
      <c r="AW190" s="27"/>
      <c r="AX190" s="27">
        <f>(AO190+AP190+AQ190+AR190+AU190)/26*AS190+AT190+AV190</f>
        <v>0</v>
      </c>
    </row>
    <row r="191" spans="1:51" ht="13.8">
      <c r="A191" s="20">
        <v>4</v>
      </c>
      <c r="B191" s="21" t="s">
        <v>36</v>
      </c>
      <c r="C191" s="22" t="s">
        <v>37</v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5">
        <f t="shared" si="59"/>
        <v>0</v>
      </c>
      <c r="AJ191" s="25">
        <f t="shared" ref="AJ191:AJ205" si="60">COUNTIF(E191:AI191,"TC")</f>
        <v>0</v>
      </c>
      <c r="AK191" s="28"/>
      <c r="AL191" s="20">
        <v>4</v>
      </c>
      <c r="AM191" s="21" t="s">
        <v>36</v>
      </c>
      <c r="AN191" s="22" t="s">
        <v>37</v>
      </c>
      <c r="AO191" s="26">
        <v>5310000</v>
      </c>
      <c r="AP191" s="27">
        <v>1000000</v>
      </c>
      <c r="AQ191" s="27">
        <v>300000</v>
      </c>
      <c r="AR191" s="27">
        <v>600000</v>
      </c>
      <c r="AS191" s="27"/>
      <c r="AT191" s="27"/>
      <c r="AU191" s="27"/>
      <c r="AV191" s="27"/>
      <c r="AW191" s="27"/>
      <c r="AX191" s="27">
        <f>(AO191+AP191+AQ191+AR191+AU191)/26*AS191+AT191+AV191</f>
        <v>0</v>
      </c>
    </row>
    <row r="192" spans="1:51" ht="13.8">
      <c r="A192" s="20">
        <v>5</v>
      </c>
      <c r="B192" s="21" t="s">
        <v>38</v>
      </c>
      <c r="C192" s="22" t="s">
        <v>37</v>
      </c>
      <c r="D192" s="23" t="s">
        <v>35</v>
      </c>
      <c r="E192" s="23" t="s">
        <v>41</v>
      </c>
      <c r="F192" s="23" t="str">
        <f t="shared" ref="F192:U203" si="61">IF(F$11="CN","","+")</f>
        <v>+</v>
      </c>
      <c r="G192" s="23" t="str">
        <f t="shared" si="61"/>
        <v>+</v>
      </c>
      <c r="H192" s="24" t="s">
        <v>119</v>
      </c>
      <c r="I192" s="23" t="str">
        <f t="shared" si="61"/>
        <v>+</v>
      </c>
      <c r="J192" s="23"/>
      <c r="K192" s="23" t="str">
        <f t="shared" si="61"/>
        <v>+</v>
      </c>
      <c r="L192" s="23" t="str">
        <f t="shared" si="61"/>
        <v>+</v>
      </c>
      <c r="M192" s="23"/>
      <c r="N192" s="23" t="str">
        <f t="shared" si="61"/>
        <v>+</v>
      </c>
      <c r="O192" s="23" t="str">
        <f t="shared" si="61"/>
        <v/>
      </c>
      <c r="P192" s="23" t="str">
        <f t="shared" si="61"/>
        <v>+</v>
      </c>
      <c r="Q192" s="23"/>
      <c r="R192" s="23" t="str">
        <f t="shared" si="61"/>
        <v>+</v>
      </c>
      <c r="S192" s="23" t="str">
        <f t="shared" si="61"/>
        <v>+</v>
      </c>
      <c r="T192" s="23"/>
      <c r="U192" s="23" t="str">
        <f t="shared" si="61"/>
        <v>+</v>
      </c>
      <c r="V192" s="24" t="s">
        <v>119</v>
      </c>
      <c r="W192" s="23" t="str">
        <f t="shared" ref="W192:AD192" si="62">IF(W$11="CN","","+")</f>
        <v>+</v>
      </c>
      <c r="X192" s="23"/>
      <c r="Y192" s="23" t="str">
        <f t="shared" si="62"/>
        <v>+</v>
      </c>
      <c r="Z192" s="23" t="str">
        <f t="shared" si="62"/>
        <v>+</v>
      </c>
      <c r="AA192" s="23" t="str">
        <f t="shared" si="62"/>
        <v>+</v>
      </c>
      <c r="AB192" s="23"/>
      <c r="AC192" s="23" t="str">
        <f t="shared" si="62"/>
        <v/>
      </c>
      <c r="AD192" s="23" t="str">
        <f t="shared" si="62"/>
        <v>+</v>
      </c>
      <c r="AE192" s="23" t="s">
        <v>35</v>
      </c>
      <c r="AF192" s="23" t="s">
        <v>35</v>
      </c>
      <c r="AG192" s="23" t="s">
        <v>35</v>
      </c>
      <c r="AH192" s="23" t="s">
        <v>35</v>
      </c>
      <c r="AI192" s="25">
        <f t="shared" si="59"/>
        <v>16</v>
      </c>
      <c r="AJ192" s="25">
        <f t="shared" si="60"/>
        <v>2</v>
      </c>
      <c r="AK192" s="28"/>
      <c r="AL192" s="20">
        <v>5</v>
      </c>
      <c r="AM192" s="21" t="s">
        <v>38</v>
      </c>
      <c r="AN192" s="22" t="s">
        <v>37</v>
      </c>
      <c r="AO192" s="26">
        <v>5310000</v>
      </c>
      <c r="AP192" s="27">
        <v>1000000</v>
      </c>
      <c r="AQ192" s="27">
        <v>300000</v>
      </c>
      <c r="AR192" s="27">
        <v>600000</v>
      </c>
      <c r="AS192" s="27">
        <v>21</v>
      </c>
      <c r="AT192" s="27">
        <f>AO192/26*200%*AJ192</f>
        <v>816923.07692307688</v>
      </c>
      <c r="AU192" s="27">
        <v>500000</v>
      </c>
      <c r="AV192" s="27"/>
      <c r="AW192" s="27">
        <v>300000</v>
      </c>
      <c r="AX192" s="27">
        <f t="shared" ref="AX192:AX205" si="63">(AO192+AP192+AQ192+AR192+AU192)/26*AS192+AT192+AV192+AW192</f>
        <v>7344230.7692307699</v>
      </c>
    </row>
    <row r="193" spans="1:50" ht="13.8">
      <c r="A193" s="20">
        <v>6</v>
      </c>
      <c r="B193" s="21" t="s">
        <v>39</v>
      </c>
      <c r="C193" s="22" t="s">
        <v>37</v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5">
        <f t="shared" si="59"/>
        <v>0</v>
      </c>
      <c r="AJ193" s="25">
        <f t="shared" si="60"/>
        <v>0</v>
      </c>
      <c r="AK193" s="28"/>
      <c r="AL193" s="20">
        <v>6</v>
      </c>
      <c r="AM193" s="21" t="s">
        <v>39</v>
      </c>
      <c r="AN193" s="22" t="s">
        <v>37</v>
      </c>
      <c r="AO193" s="26">
        <v>5310000</v>
      </c>
      <c r="AP193" s="27">
        <v>1000000</v>
      </c>
      <c r="AQ193" s="27">
        <v>300000</v>
      </c>
      <c r="AR193" s="27">
        <v>600000</v>
      </c>
      <c r="AS193" s="27"/>
      <c r="AT193" s="27">
        <f t="shared" ref="AT193:AT205" si="64">AO193/26*200%*AJ193</f>
        <v>0</v>
      </c>
      <c r="AU193" s="27"/>
      <c r="AV193" s="27"/>
      <c r="AW193" s="27"/>
      <c r="AX193" s="27">
        <f t="shared" si="63"/>
        <v>0</v>
      </c>
    </row>
    <row r="194" spans="1:50" ht="13.8">
      <c r="A194" s="20">
        <v>7</v>
      </c>
      <c r="B194" s="21" t="s">
        <v>40</v>
      </c>
      <c r="C194" s="22" t="s">
        <v>37</v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5">
        <f t="shared" si="59"/>
        <v>0</v>
      </c>
      <c r="AJ194" s="25">
        <f t="shared" si="60"/>
        <v>0</v>
      </c>
      <c r="AK194" s="28"/>
      <c r="AL194" s="20">
        <v>7</v>
      </c>
      <c r="AM194" s="21" t="s">
        <v>40</v>
      </c>
      <c r="AN194" s="22" t="s">
        <v>37</v>
      </c>
      <c r="AO194" s="26">
        <v>5310000</v>
      </c>
      <c r="AP194" s="27">
        <v>1000000</v>
      </c>
      <c r="AQ194" s="27">
        <v>300000</v>
      </c>
      <c r="AR194" s="27">
        <v>600000</v>
      </c>
      <c r="AS194" s="27"/>
      <c r="AT194" s="27">
        <f t="shared" si="64"/>
        <v>0</v>
      </c>
      <c r="AU194" s="27"/>
      <c r="AV194" s="27"/>
      <c r="AW194" s="27"/>
      <c r="AX194" s="27">
        <f t="shared" si="63"/>
        <v>0</v>
      </c>
    </row>
    <row r="195" spans="1:50" ht="13.8">
      <c r="A195" s="20">
        <v>8</v>
      </c>
      <c r="B195" s="21" t="s">
        <v>42</v>
      </c>
      <c r="C195" s="22" t="s">
        <v>37</v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 t="s">
        <v>41</v>
      </c>
      <c r="Z195" s="23" t="s">
        <v>41</v>
      </c>
      <c r="AA195" s="23" t="s">
        <v>41</v>
      </c>
      <c r="AB195" s="23" t="s">
        <v>41</v>
      </c>
      <c r="AC195" s="23"/>
      <c r="AD195" s="23" t="s">
        <v>41</v>
      </c>
      <c r="AE195" s="23" t="s">
        <v>35</v>
      </c>
      <c r="AF195" s="23" t="s">
        <v>35</v>
      </c>
      <c r="AG195" s="23" t="s">
        <v>35</v>
      </c>
      <c r="AH195" s="23" t="s">
        <v>35</v>
      </c>
      <c r="AI195" s="25">
        <f t="shared" si="59"/>
        <v>5</v>
      </c>
      <c r="AJ195" s="25">
        <f t="shared" si="60"/>
        <v>0</v>
      </c>
      <c r="AK195" s="28"/>
      <c r="AL195" s="20">
        <v>8</v>
      </c>
      <c r="AM195" s="21" t="s">
        <v>42</v>
      </c>
      <c r="AN195" s="22" t="s">
        <v>37</v>
      </c>
      <c r="AO195" s="26">
        <v>5310000</v>
      </c>
      <c r="AP195" s="27">
        <v>1000000</v>
      </c>
      <c r="AQ195" s="27">
        <v>300000</v>
      </c>
      <c r="AR195" s="27">
        <v>600000</v>
      </c>
      <c r="AS195" s="27">
        <v>9</v>
      </c>
      <c r="AT195" s="27">
        <f t="shared" si="64"/>
        <v>0</v>
      </c>
      <c r="AU195" s="27">
        <v>500000</v>
      </c>
      <c r="AV195" s="27"/>
      <c r="AW195" s="27">
        <v>300000</v>
      </c>
      <c r="AX195" s="27">
        <f t="shared" si="63"/>
        <v>2968846.153846154</v>
      </c>
    </row>
    <row r="196" spans="1:50" ht="13.8">
      <c r="A196" s="20">
        <v>9</v>
      </c>
      <c r="B196" s="21" t="s">
        <v>43</v>
      </c>
      <c r="C196" s="22" t="s">
        <v>37</v>
      </c>
      <c r="D196" s="23" t="s">
        <v>35</v>
      </c>
      <c r="E196" s="23" t="s">
        <v>41</v>
      </c>
      <c r="F196" s="23" t="str">
        <f t="shared" si="61"/>
        <v>+</v>
      </c>
      <c r="G196" s="23" t="str">
        <f t="shared" si="61"/>
        <v>+</v>
      </c>
      <c r="H196" s="24" t="s">
        <v>119</v>
      </c>
      <c r="I196" s="23" t="str">
        <f t="shared" si="61"/>
        <v>+</v>
      </c>
      <c r="J196" s="23" t="str">
        <f t="shared" si="61"/>
        <v>+</v>
      </c>
      <c r="K196" s="23" t="str">
        <f t="shared" si="61"/>
        <v>+</v>
      </c>
      <c r="L196" s="23" t="str">
        <f t="shared" si="61"/>
        <v>+</v>
      </c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5">
        <f t="shared" si="59"/>
        <v>7</v>
      </c>
      <c r="AJ196" s="25">
        <f t="shared" si="60"/>
        <v>1</v>
      </c>
      <c r="AK196" s="28"/>
      <c r="AL196" s="20">
        <v>9</v>
      </c>
      <c r="AM196" s="21" t="s">
        <v>43</v>
      </c>
      <c r="AN196" s="22" t="s">
        <v>37</v>
      </c>
      <c r="AO196" s="26">
        <v>5310000</v>
      </c>
      <c r="AP196" s="27">
        <v>1000000</v>
      </c>
      <c r="AQ196" s="27">
        <v>300000</v>
      </c>
      <c r="AR196" s="27">
        <v>600000</v>
      </c>
      <c r="AS196" s="27">
        <v>8</v>
      </c>
      <c r="AT196" s="27">
        <f t="shared" si="64"/>
        <v>408461.53846153844</v>
      </c>
      <c r="AU196" s="27">
        <v>500000</v>
      </c>
      <c r="AV196" s="27"/>
      <c r="AW196" s="27">
        <v>300000</v>
      </c>
      <c r="AX196" s="27">
        <f t="shared" si="63"/>
        <v>3080769.230769231</v>
      </c>
    </row>
    <row r="197" spans="1:50" ht="13.8">
      <c r="A197" s="20">
        <v>10</v>
      </c>
      <c r="B197" s="21" t="s">
        <v>44</v>
      </c>
      <c r="C197" s="22" t="s">
        <v>45</v>
      </c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5">
        <f t="shared" si="59"/>
        <v>0</v>
      </c>
      <c r="AJ197" s="25">
        <f t="shared" si="60"/>
        <v>0</v>
      </c>
      <c r="AK197" s="28"/>
      <c r="AL197" s="20">
        <v>10</v>
      </c>
      <c r="AM197" s="21" t="s">
        <v>44</v>
      </c>
      <c r="AN197" s="22" t="s">
        <v>45</v>
      </c>
      <c r="AO197" s="26">
        <v>5307200</v>
      </c>
      <c r="AP197" s="27">
        <v>1000000</v>
      </c>
      <c r="AQ197" s="27">
        <v>300000</v>
      </c>
      <c r="AR197" s="27">
        <v>600000</v>
      </c>
      <c r="AS197" s="27"/>
      <c r="AT197" s="27">
        <f t="shared" si="64"/>
        <v>0</v>
      </c>
      <c r="AU197" s="27">
        <v>0</v>
      </c>
      <c r="AV197" s="27"/>
      <c r="AW197" s="27"/>
      <c r="AX197" s="27">
        <f t="shared" si="63"/>
        <v>0</v>
      </c>
    </row>
    <row r="198" spans="1:50" ht="13.8">
      <c r="A198" s="20">
        <v>11</v>
      </c>
      <c r="B198" s="21" t="s">
        <v>46</v>
      </c>
      <c r="C198" s="22" t="s">
        <v>45</v>
      </c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5">
        <f t="shared" si="59"/>
        <v>0</v>
      </c>
      <c r="AJ198" s="25">
        <f t="shared" si="60"/>
        <v>0</v>
      </c>
      <c r="AK198" s="28"/>
      <c r="AL198" s="20">
        <v>11</v>
      </c>
      <c r="AM198" s="21" t="s">
        <v>46</v>
      </c>
      <c r="AN198" s="22" t="s">
        <v>45</v>
      </c>
      <c r="AO198" s="26">
        <v>5307200</v>
      </c>
      <c r="AP198" s="27">
        <v>1000000</v>
      </c>
      <c r="AQ198" s="27">
        <v>300000</v>
      </c>
      <c r="AR198" s="27">
        <v>600000</v>
      </c>
      <c r="AS198" s="27"/>
      <c r="AT198" s="27">
        <f t="shared" si="64"/>
        <v>0</v>
      </c>
      <c r="AU198" s="27">
        <v>0</v>
      </c>
      <c r="AV198" s="27"/>
      <c r="AW198" s="27"/>
      <c r="AX198" s="27">
        <f t="shared" si="63"/>
        <v>0</v>
      </c>
    </row>
    <row r="199" spans="1:50" ht="13.8">
      <c r="A199" s="20">
        <v>12</v>
      </c>
      <c r="B199" s="21" t="s">
        <v>47</v>
      </c>
      <c r="C199" s="22" t="s">
        <v>45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5">
        <f t="shared" si="59"/>
        <v>0</v>
      </c>
      <c r="AJ199" s="25">
        <f t="shared" si="60"/>
        <v>0</v>
      </c>
      <c r="AK199" s="28"/>
      <c r="AL199" s="20">
        <v>12</v>
      </c>
      <c r="AM199" s="21" t="s">
        <v>47</v>
      </c>
      <c r="AN199" s="22" t="s">
        <v>45</v>
      </c>
      <c r="AO199" s="26">
        <v>5307200</v>
      </c>
      <c r="AP199" s="27">
        <v>1000000</v>
      </c>
      <c r="AQ199" s="27">
        <v>300000</v>
      </c>
      <c r="AR199" s="27">
        <v>600000</v>
      </c>
      <c r="AS199" s="27"/>
      <c r="AT199" s="27">
        <f t="shared" si="64"/>
        <v>0</v>
      </c>
      <c r="AU199" s="27">
        <v>0</v>
      </c>
      <c r="AV199" s="27"/>
      <c r="AW199" s="27"/>
      <c r="AX199" s="27">
        <f t="shared" si="63"/>
        <v>0</v>
      </c>
    </row>
    <row r="200" spans="1:50" ht="13.8">
      <c r="A200" s="20">
        <v>13</v>
      </c>
      <c r="B200" s="21" t="s">
        <v>48</v>
      </c>
      <c r="C200" s="22" t="s">
        <v>45</v>
      </c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5">
        <f t="shared" si="59"/>
        <v>0</v>
      </c>
      <c r="AJ200" s="25">
        <f t="shared" si="60"/>
        <v>0</v>
      </c>
      <c r="AK200" s="28"/>
      <c r="AL200" s="20">
        <v>13</v>
      </c>
      <c r="AM200" s="21" t="s">
        <v>48</v>
      </c>
      <c r="AN200" s="22" t="s">
        <v>45</v>
      </c>
      <c r="AO200" s="26">
        <v>5307200</v>
      </c>
      <c r="AP200" s="27">
        <v>1000000</v>
      </c>
      <c r="AQ200" s="27">
        <v>300000</v>
      </c>
      <c r="AR200" s="27">
        <v>600000</v>
      </c>
      <c r="AS200" s="27"/>
      <c r="AT200" s="27">
        <f t="shared" si="64"/>
        <v>0</v>
      </c>
      <c r="AU200" s="27">
        <v>0</v>
      </c>
      <c r="AV200" s="27"/>
      <c r="AW200" s="27"/>
      <c r="AX200" s="27">
        <f t="shared" si="63"/>
        <v>0</v>
      </c>
    </row>
    <row r="201" spans="1:50" ht="13.8">
      <c r="A201" s="20">
        <v>14</v>
      </c>
      <c r="B201" s="21" t="s">
        <v>49</v>
      </c>
      <c r="C201" s="22" t="s">
        <v>45</v>
      </c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5">
        <f t="shared" si="59"/>
        <v>0</v>
      </c>
      <c r="AJ201" s="25">
        <f t="shared" si="60"/>
        <v>0</v>
      </c>
      <c r="AK201" s="28"/>
      <c r="AL201" s="20">
        <v>14</v>
      </c>
      <c r="AM201" s="21" t="s">
        <v>49</v>
      </c>
      <c r="AN201" s="22" t="s">
        <v>45</v>
      </c>
      <c r="AO201" s="26">
        <v>5307200</v>
      </c>
      <c r="AP201" s="27">
        <v>1000000</v>
      </c>
      <c r="AQ201" s="27">
        <v>300000</v>
      </c>
      <c r="AR201" s="27">
        <v>600000</v>
      </c>
      <c r="AS201" s="27"/>
      <c r="AT201" s="27">
        <f t="shared" si="64"/>
        <v>0</v>
      </c>
      <c r="AU201" s="27">
        <v>0</v>
      </c>
      <c r="AV201" s="27"/>
      <c r="AW201" s="27"/>
      <c r="AX201" s="27">
        <f t="shared" si="63"/>
        <v>0</v>
      </c>
    </row>
    <row r="202" spans="1:50" ht="13.8">
      <c r="A202" s="20">
        <v>15</v>
      </c>
      <c r="B202" s="21" t="s">
        <v>50</v>
      </c>
      <c r="C202" s="22" t="s">
        <v>45</v>
      </c>
      <c r="D202" s="23" t="s">
        <v>35</v>
      </c>
      <c r="E202" s="23" t="s">
        <v>41</v>
      </c>
      <c r="F202" s="23" t="s">
        <v>41</v>
      </c>
      <c r="G202" s="23" t="s">
        <v>41</v>
      </c>
      <c r="H202" s="23"/>
      <c r="I202" s="23" t="s">
        <v>41</v>
      </c>
      <c r="J202" s="23" t="s">
        <v>41</v>
      </c>
      <c r="K202" s="23" t="s">
        <v>41</v>
      </c>
      <c r="L202" s="23" t="s">
        <v>41</v>
      </c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5">
        <f t="shared" si="59"/>
        <v>7</v>
      </c>
      <c r="AJ202" s="25">
        <f t="shared" si="60"/>
        <v>0</v>
      </c>
      <c r="AK202" s="28"/>
      <c r="AL202" s="20">
        <v>15</v>
      </c>
      <c r="AM202" s="21" t="s">
        <v>50</v>
      </c>
      <c r="AN202" s="22" t="s">
        <v>45</v>
      </c>
      <c r="AO202" s="26">
        <v>5307200</v>
      </c>
      <c r="AP202" s="27">
        <v>1000000</v>
      </c>
      <c r="AQ202" s="27">
        <v>300000</v>
      </c>
      <c r="AR202" s="27">
        <v>600000</v>
      </c>
      <c r="AS202" s="27">
        <v>8</v>
      </c>
      <c r="AT202" s="27">
        <f t="shared" si="64"/>
        <v>0</v>
      </c>
      <c r="AU202" s="27">
        <v>0</v>
      </c>
      <c r="AV202" s="27"/>
      <c r="AW202" s="27"/>
      <c r="AX202" s="27">
        <f t="shared" si="63"/>
        <v>2217600</v>
      </c>
    </row>
    <row r="203" spans="1:50" ht="13.8">
      <c r="A203" s="20">
        <v>16</v>
      </c>
      <c r="B203" s="21" t="s">
        <v>51</v>
      </c>
      <c r="C203" s="22" t="s">
        <v>45</v>
      </c>
      <c r="D203" s="23" t="s">
        <v>35</v>
      </c>
      <c r="E203" s="23" t="s">
        <v>41</v>
      </c>
      <c r="F203" s="23"/>
      <c r="G203" s="23" t="str">
        <f t="shared" si="61"/>
        <v>+</v>
      </c>
      <c r="H203" s="23" t="str">
        <f t="shared" si="61"/>
        <v/>
      </c>
      <c r="I203" s="23" t="str">
        <f t="shared" si="61"/>
        <v>+</v>
      </c>
      <c r="J203" s="23" t="str">
        <f t="shared" si="61"/>
        <v>+</v>
      </c>
      <c r="K203" s="23"/>
      <c r="L203" s="23" t="str">
        <f t="shared" si="61"/>
        <v>+</v>
      </c>
      <c r="M203" s="23" t="str">
        <f t="shared" si="61"/>
        <v>+</v>
      </c>
      <c r="N203" s="23" t="str">
        <f t="shared" si="61"/>
        <v>+</v>
      </c>
      <c r="O203" s="24" t="s">
        <v>119</v>
      </c>
      <c r="P203" s="23" t="str">
        <f t="shared" si="61"/>
        <v>+</v>
      </c>
      <c r="Q203" s="23"/>
      <c r="R203" s="23" t="str">
        <f t="shared" si="61"/>
        <v>+</v>
      </c>
      <c r="S203" s="23" t="str">
        <f t="shared" si="61"/>
        <v>+</v>
      </c>
      <c r="T203" s="23"/>
      <c r="U203" s="23" t="s">
        <v>41</v>
      </c>
      <c r="V203" s="23"/>
      <c r="W203" s="23" t="str">
        <f t="shared" ref="W203:AD203" si="65">IF(W$11="CN","","+")</f>
        <v>+</v>
      </c>
      <c r="X203" s="23" t="str">
        <f t="shared" si="65"/>
        <v>+</v>
      </c>
      <c r="Y203" s="23" t="str">
        <f t="shared" si="65"/>
        <v>+</v>
      </c>
      <c r="Z203" s="23"/>
      <c r="AA203" s="23" t="str">
        <f t="shared" si="65"/>
        <v>+</v>
      </c>
      <c r="AB203" s="23" t="str">
        <f t="shared" si="65"/>
        <v>+</v>
      </c>
      <c r="AC203" s="24" t="s">
        <v>119</v>
      </c>
      <c r="AD203" s="23" t="str">
        <f t="shared" si="65"/>
        <v>+</v>
      </c>
      <c r="AE203" s="23" t="s">
        <v>35</v>
      </c>
      <c r="AF203" s="23" t="s">
        <v>35</v>
      </c>
      <c r="AG203" s="23" t="s">
        <v>35</v>
      </c>
      <c r="AH203" s="23" t="s">
        <v>35</v>
      </c>
      <c r="AI203" s="25">
        <f t="shared" si="59"/>
        <v>17</v>
      </c>
      <c r="AJ203" s="25">
        <f t="shared" si="60"/>
        <v>2</v>
      </c>
      <c r="AK203" s="28"/>
      <c r="AL203" s="20">
        <v>16</v>
      </c>
      <c r="AM203" s="21" t="s">
        <v>51</v>
      </c>
      <c r="AN203" s="22" t="s">
        <v>45</v>
      </c>
      <c r="AO203" s="26">
        <v>5307200</v>
      </c>
      <c r="AP203" s="27">
        <v>1000000</v>
      </c>
      <c r="AQ203" s="27">
        <v>300000</v>
      </c>
      <c r="AR203" s="27">
        <v>600000</v>
      </c>
      <c r="AS203" s="27">
        <v>21</v>
      </c>
      <c r="AT203" s="27">
        <f t="shared" si="64"/>
        <v>816492.30769230775</v>
      </c>
      <c r="AU203" s="27">
        <v>0</v>
      </c>
      <c r="AV203" s="27">
        <f t="shared" ref="AV203" si="66">AO203*21.5%</f>
        <v>1141048</v>
      </c>
      <c r="AW203" s="27">
        <v>300000</v>
      </c>
      <c r="AX203" s="27">
        <f t="shared" si="63"/>
        <v>8078740.307692308</v>
      </c>
    </row>
    <row r="204" spans="1:50" ht="13.8">
      <c r="A204" s="20">
        <v>17</v>
      </c>
      <c r="B204" s="21" t="s">
        <v>52</v>
      </c>
      <c r="C204" s="22" t="s">
        <v>45</v>
      </c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5">
        <f t="shared" si="59"/>
        <v>0</v>
      </c>
      <c r="AJ204" s="25">
        <f t="shared" si="60"/>
        <v>0</v>
      </c>
      <c r="AK204" s="28"/>
      <c r="AL204" s="20">
        <v>17</v>
      </c>
      <c r="AM204" s="21" t="s">
        <v>52</v>
      </c>
      <c r="AN204" s="22" t="s">
        <v>45</v>
      </c>
      <c r="AO204" s="26">
        <v>5307200</v>
      </c>
      <c r="AP204" s="27">
        <v>1000000</v>
      </c>
      <c r="AQ204" s="27">
        <v>300000</v>
      </c>
      <c r="AR204" s="27">
        <v>600000</v>
      </c>
      <c r="AS204" s="27"/>
      <c r="AT204" s="27">
        <f t="shared" si="64"/>
        <v>0</v>
      </c>
      <c r="AU204" s="27">
        <v>0</v>
      </c>
      <c r="AV204" s="27"/>
      <c r="AW204" s="27"/>
      <c r="AX204" s="27">
        <f t="shared" si="63"/>
        <v>0</v>
      </c>
    </row>
    <row r="205" spans="1:50" ht="13.8">
      <c r="A205" s="20">
        <v>18</v>
      </c>
      <c r="B205" s="21" t="s">
        <v>53</v>
      </c>
      <c r="C205" s="22" t="s">
        <v>45</v>
      </c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5">
        <f t="shared" si="59"/>
        <v>0</v>
      </c>
      <c r="AJ205" s="25">
        <f t="shared" si="60"/>
        <v>0</v>
      </c>
      <c r="AK205" s="28"/>
      <c r="AL205" s="20">
        <v>18</v>
      </c>
      <c r="AM205" s="21" t="s">
        <v>53</v>
      </c>
      <c r="AN205" s="22" t="s">
        <v>45</v>
      </c>
      <c r="AO205" s="26">
        <v>5307200</v>
      </c>
      <c r="AP205" s="27">
        <v>1000000</v>
      </c>
      <c r="AQ205" s="27">
        <v>300000</v>
      </c>
      <c r="AR205" s="27">
        <v>600000</v>
      </c>
      <c r="AS205" s="27"/>
      <c r="AT205" s="27">
        <f t="shared" si="64"/>
        <v>0</v>
      </c>
      <c r="AU205" s="27">
        <v>0</v>
      </c>
      <c r="AV205" s="27"/>
      <c r="AW205" s="27"/>
      <c r="AX205" s="27">
        <f t="shared" si="63"/>
        <v>0</v>
      </c>
    </row>
    <row r="206" spans="1:50" ht="13.8">
      <c r="A206" s="29"/>
      <c r="B206" s="10" t="s">
        <v>54</v>
      </c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1">
        <f>SUM(AI190:AI203)</f>
        <v>52</v>
      </c>
      <c r="AJ206" s="31"/>
      <c r="AK206" s="31"/>
      <c r="AL206" s="10" t="s">
        <v>55</v>
      </c>
      <c r="AM206" s="31" t="s">
        <v>56</v>
      </c>
      <c r="AN206" s="30"/>
      <c r="AO206" s="32">
        <f t="shared" ref="AO206:AU206" si="67">SUM(AO190:AO203)</f>
        <v>78010400</v>
      </c>
      <c r="AP206" s="32">
        <f t="shared" si="67"/>
        <v>14000000</v>
      </c>
      <c r="AQ206" s="32">
        <f t="shared" si="67"/>
        <v>4600000</v>
      </c>
      <c r="AR206" s="32">
        <f t="shared" si="67"/>
        <v>8500000</v>
      </c>
      <c r="AS206" s="32">
        <f t="shared" si="67"/>
        <v>67</v>
      </c>
      <c r="AT206" s="32">
        <f t="shared" si="67"/>
        <v>2041876.923076923</v>
      </c>
      <c r="AU206" s="32">
        <f t="shared" si="67"/>
        <v>1500000</v>
      </c>
      <c r="AV206" s="32">
        <f>SUM(AV190:AV205)</f>
        <v>1141048</v>
      </c>
      <c r="AW206" s="32">
        <f>SUM(AW190:AW203)</f>
        <v>1200000</v>
      </c>
      <c r="AX206" s="32">
        <f>SUM(AX190:AX205)</f>
        <v>23690186.461538464</v>
      </c>
    </row>
    <row r="207" spans="1:50" ht="13.8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3.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99">
        <f>VALUE("31/01/"&amp;Q185)</f>
        <v>45688</v>
      </c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33"/>
      <c r="AM208" s="33"/>
      <c r="AN208" s="33"/>
      <c r="AO208" s="2"/>
      <c r="AP208" s="2"/>
      <c r="AQ208" s="2"/>
      <c r="AR208" s="2"/>
      <c r="AS208" s="2"/>
      <c r="AT208" s="2"/>
      <c r="AU208" s="2"/>
      <c r="AV208" s="2"/>
      <c r="AW208" s="2"/>
      <c r="AX208" s="33">
        <f>W208</f>
        <v>45688</v>
      </c>
    </row>
    <row r="209" spans="1:50" ht="13.8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4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3.8">
      <c r="A210" s="35"/>
      <c r="B210" s="109" t="s">
        <v>57</v>
      </c>
      <c r="C210" s="109"/>
      <c r="D210" s="37"/>
      <c r="E210" s="37"/>
      <c r="F210" s="37"/>
      <c r="G210" s="37"/>
      <c r="H210" s="37"/>
      <c r="I210" s="37"/>
      <c r="J210" s="37"/>
      <c r="K210" s="37"/>
      <c r="L210" s="2"/>
      <c r="M210" s="36" t="s">
        <v>58</v>
      </c>
      <c r="N210" s="37"/>
      <c r="O210" s="37"/>
      <c r="P210" s="37"/>
      <c r="Q210" s="2"/>
      <c r="R210" s="2"/>
      <c r="S210" s="36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6" t="s">
        <v>59</v>
      </c>
      <c r="AE210" s="37"/>
      <c r="AF210" s="37"/>
      <c r="AG210" s="36"/>
      <c r="AH210" s="37"/>
      <c r="AI210" s="37"/>
      <c r="AJ210" s="37"/>
      <c r="AK210" s="37"/>
      <c r="AL210" s="37"/>
      <c r="AM210" s="109" t="s">
        <v>60</v>
      </c>
      <c r="AN210" s="109"/>
      <c r="AO210" s="109"/>
      <c r="AP210" s="102"/>
      <c r="AQ210" s="102"/>
      <c r="AR210" s="2"/>
      <c r="AS210" s="2"/>
      <c r="AT210" s="2"/>
      <c r="AU210" s="2"/>
      <c r="AV210" s="2"/>
      <c r="AW210" s="2"/>
      <c r="AX210" s="2"/>
    </row>
    <row r="211" spans="1:50" ht="13.8">
      <c r="A211" s="3"/>
      <c r="B211" s="126" t="s">
        <v>61</v>
      </c>
      <c r="C211" s="126"/>
      <c r="D211" s="2"/>
      <c r="E211" s="2"/>
      <c r="F211" s="2"/>
      <c r="G211" s="2"/>
      <c r="H211" s="2"/>
      <c r="I211" s="2"/>
      <c r="J211" s="2"/>
      <c r="K211" s="2"/>
      <c r="L211" s="2"/>
      <c r="M211" s="38" t="s">
        <v>61</v>
      </c>
      <c r="N211" s="2"/>
      <c r="O211" s="2"/>
      <c r="P211" s="2"/>
      <c r="Q211" s="2"/>
      <c r="R211" s="2"/>
      <c r="S211" s="38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38" t="s">
        <v>62</v>
      </c>
      <c r="AE211" s="2"/>
      <c r="AF211" s="2"/>
      <c r="AG211" s="38"/>
      <c r="AH211" s="2"/>
      <c r="AI211" s="2"/>
      <c r="AJ211" s="2"/>
      <c r="AK211" s="2"/>
      <c r="AL211" s="2"/>
      <c r="AM211" s="126" t="s">
        <v>61</v>
      </c>
      <c r="AN211" s="126"/>
      <c r="AO211" s="126"/>
      <c r="AP211" s="126"/>
      <c r="AQ211" s="126"/>
      <c r="AR211" s="2"/>
      <c r="AS211" s="2"/>
      <c r="AT211" s="2"/>
      <c r="AU211" s="2"/>
      <c r="AV211" s="2"/>
      <c r="AW211" s="2"/>
      <c r="AX211" s="2"/>
    </row>
    <row r="212" spans="1:50" ht="13.8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4" spans="1:50" ht="15.6">
      <c r="A214" s="1" t="s">
        <v>0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1" t="s">
        <v>0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3.8">
      <c r="A215" s="3" t="s">
        <v>1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 t="s">
        <v>1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3.8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20.399999999999999">
      <c r="A217" s="100" t="s">
        <v>70</v>
      </c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1" t="s">
        <v>2</v>
      </c>
      <c r="AM217" s="101"/>
      <c r="AN217" s="101"/>
      <c r="AO217" s="101"/>
      <c r="AP217" s="101"/>
      <c r="AQ217" s="101"/>
      <c r="AR217" s="101"/>
      <c r="AS217" s="101"/>
      <c r="AT217" s="101"/>
      <c r="AU217" s="101"/>
      <c r="AV217" s="101"/>
      <c r="AW217" s="101"/>
      <c r="AX217" s="101"/>
    </row>
    <row r="218" spans="1:50" ht="20.399999999999999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3.8">
      <c r="A219" s="3"/>
      <c r="B219" s="2"/>
      <c r="C219" s="2"/>
      <c r="D219" s="2"/>
      <c r="E219" s="2"/>
      <c r="F219" s="2"/>
      <c r="G219" s="2"/>
      <c r="H219" s="6"/>
      <c r="I219" s="6"/>
      <c r="J219" s="6"/>
      <c r="K219" s="102" t="s">
        <v>3</v>
      </c>
      <c r="L219" s="102"/>
      <c r="M219" s="103">
        <v>1</v>
      </c>
      <c r="N219" s="103"/>
      <c r="O219" s="102" t="s">
        <v>4</v>
      </c>
      <c r="P219" s="102"/>
      <c r="Q219" s="102">
        <v>2025</v>
      </c>
      <c r="R219" s="10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102" t="str">
        <f>"THÁNG 0"&amp;M219 &amp;" NĂM 2025"</f>
        <v>THÁNG 01 NĂM 2025</v>
      </c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</row>
    <row r="220" spans="1:50" ht="13.8">
      <c r="A220" s="3"/>
      <c r="B220" s="2"/>
      <c r="C220" s="2"/>
      <c r="D220" s="8">
        <f>DATE(Q219,M219,1)</f>
        <v>45658</v>
      </c>
      <c r="E220" s="8">
        <f>D220+1</f>
        <v>45659</v>
      </c>
      <c r="F220" s="8">
        <f>E220+1</f>
        <v>45660</v>
      </c>
      <c r="G220" s="8">
        <f t="shared" ref="G220:AH220" si="68">F220+1</f>
        <v>45661</v>
      </c>
      <c r="H220" s="9">
        <f t="shared" si="68"/>
        <v>45662</v>
      </c>
      <c r="I220" s="9">
        <f t="shared" si="68"/>
        <v>45663</v>
      </c>
      <c r="J220" s="9">
        <f t="shared" si="68"/>
        <v>45664</v>
      </c>
      <c r="K220" s="9">
        <f t="shared" si="68"/>
        <v>45665</v>
      </c>
      <c r="L220" s="9">
        <f t="shared" si="68"/>
        <v>45666</v>
      </c>
      <c r="M220" s="9">
        <f t="shared" si="68"/>
        <v>45667</v>
      </c>
      <c r="N220" s="9">
        <f t="shared" si="68"/>
        <v>45668</v>
      </c>
      <c r="O220" s="9">
        <f t="shared" si="68"/>
        <v>45669</v>
      </c>
      <c r="P220" s="9">
        <f t="shared" si="68"/>
        <v>45670</v>
      </c>
      <c r="Q220" s="9">
        <f t="shared" si="68"/>
        <v>45671</v>
      </c>
      <c r="R220" s="9">
        <f t="shared" si="68"/>
        <v>45672</v>
      </c>
      <c r="S220" s="8">
        <f t="shared" si="68"/>
        <v>45673</v>
      </c>
      <c r="T220" s="8">
        <f t="shared" si="68"/>
        <v>45674</v>
      </c>
      <c r="U220" s="8">
        <f t="shared" si="68"/>
        <v>45675</v>
      </c>
      <c r="V220" s="8">
        <f t="shared" si="68"/>
        <v>45676</v>
      </c>
      <c r="W220" s="8">
        <f t="shared" si="68"/>
        <v>45677</v>
      </c>
      <c r="X220" s="8">
        <f t="shared" si="68"/>
        <v>45678</v>
      </c>
      <c r="Y220" s="8">
        <f t="shared" si="68"/>
        <v>45679</v>
      </c>
      <c r="Z220" s="8">
        <f t="shared" si="68"/>
        <v>45680</v>
      </c>
      <c r="AA220" s="8">
        <f t="shared" si="68"/>
        <v>45681</v>
      </c>
      <c r="AB220" s="8">
        <f t="shared" si="68"/>
        <v>45682</v>
      </c>
      <c r="AC220" s="8">
        <f t="shared" si="68"/>
        <v>45683</v>
      </c>
      <c r="AD220" s="8">
        <f t="shared" si="68"/>
        <v>45684</v>
      </c>
      <c r="AE220" s="8">
        <f t="shared" si="68"/>
        <v>45685</v>
      </c>
      <c r="AF220" s="8">
        <f t="shared" si="68"/>
        <v>45686</v>
      </c>
      <c r="AG220" s="8">
        <f t="shared" si="68"/>
        <v>45687</v>
      </c>
      <c r="AH220" s="8">
        <f t="shared" si="68"/>
        <v>45688</v>
      </c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3.8">
      <c r="A221" s="110" t="s">
        <v>5</v>
      </c>
      <c r="B221" s="113" t="s">
        <v>6</v>
      </c>
      <c r="C221" s="96" t="s">
        <v>7</v>
      </c>
      <c r="D221" s="116" t="s">
        <v>8</v>
      </c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8"/>
      <c r="AI221" s="96" t="s">
        <v>9</v>
      </c>
      <c r="AJ221" s="96" t="s">
        <v>119</v>
      </c>
      <c r="AK221" s="96" t="s">
        <v>10</v>
      </c>
      <c r="AL221" s="119" t="s">
        <v>5</v>
      </c>
      <c r="AM221" s="119" t="s">
        <v>6</v>
      </c>
      <c r="AN221" s="120" t="s">
        <v>7</v>
      </c>
      <c r="AO221" s="122" t="s">
        <v>11</v>
      </c>
      <c r="AP221" s="123" t="s">
        <v>12</v>
      </c>
      <c r="AQ221" s="124"/>
      <c r="AR221" s="125"/>
      <c r="AS221" s="106" t="s">
        <v>13</v>
      </c>
      <c r="AT221" s="104" t="s">
        <v>14</v>
      </c>
      <c r="AU221" s="104" t="s">
        <v>15</v>
      </c>
      <c r="AV221" s="104" t="s">
        <v>16</v>
      </c>
      <c r="AW221" s="104" t="s">
        <v>17</v>
      </c>
      <c r="AX221" s="104" t="s">
        <v>18</v>
      </c>
    </row>
    <row r="222" spans="1:50" ht="26.4">
      <c r="A222" s="111"/>
      <c r="B222" s="114"/>
      <c r="C222" s="97"/>
      <c r="D222" s="11">
        <v>1</v>
      </c>
      <c r="E222" s="11">
        <v>2</v>
      </c>
      <c r="F222" s="11">
        <v>3</v>
      </c>
      <c r="G222" s="11">
        <v>4</v>
      </c>
      <c r="H222" s="11">
        <v>5</v>
      </c>
      <c r="I222" s="11">
        <v>6</v>
      </c>
      <c r="J222" s="11">
        <v>7</v>
      </c>
      <c r="K222" s="11">
        <v>8</v>
      </c>
      <c r="L222" s="11">
        <v>9</v>
      </c>
      <c r="M222" s="11">
        <v>10</v>
      </c>
      <c r="N222" s="11">
        <v>11</v>
      </c>
      <c r="O222" s="11">
        <v>12</v>
      </c>
      <c r="P222" s="11">
        <v>13</v>
      </c>
      <c r="Q222" s="11">
        <v>14</v>
      </c>
      <c r="R222" s="11">
        <v>15</v>
      </c>
      <c r="S222" s="11">
        <v>16</v>
      </c>
      <c r="T222" s="11">
        <v>17</v>
      </c>
      <c r="U222" s="11">
        <v>18</v>
      </c>
      <c r="V222" s="11">
        <v>19</v>
      </c>
      <c r="W222" s="11">
        <v>20</v>
      </c>
      <c r="X222" s="11">
        <v>21</v>
      </c>
      <c r="Y222" s="11">
        <v>22</v>
      </c>
      <c r="Z222" s="11">
        <v>23</v>
      </c>
      <c r="AA222" s="11">
        <v>24</v>
      </c>
      <c r="AB222" s="11">
        <v>25</v>
      </c>
      <c r="AC222" s="11">
        <v>26</v>
      </c>
      <c r="AD222" s="11">
        <v>27</v>
      </c>
      <c r="AE222" s="11">
        <v>28</v>
      </c>
      <c r="AF222" s="11">
        <v>29</v>
      </c>
      <c r="AG222" s="11">
        <v>30</v>
      </c>
      <c r="AH222" s="11">
        <v>31</v>
      </c>
      <c r="AI222" s="97"/>
      <c r="AJ222" s="97"/>
      <c r="AK222" s="97"/>
      <c r="AL222" s="119"/>
      <c r="AM222" s="119"/>
      <c r="AN222" s="121"/>
      <c r="AO222" s="122"/>
      <c r="AP222" s="12" t="s">
        <v>19</v>
      </c>
      <c r="AQ222" s="12" t="s">
        <v>20</v>
      </c>
      <c r="AR222" s="12" t="s">
        <v>21</v>
      </c>
      <c r="AS222" s="107"/>
      <c r="AT222" s="105"/>
      <c r="AU222" s="108"/>
      <c r="AV222" s="108"/>
      <c r="AW222" s="105"/>
      <c r="AX222" s="105"/>
    </row>
    <row r="223" spans="1:50" ht="20.399999999999999">
      <c r="A223" s="112"/>
      <c r="B223" s="115"/>
      <c r="C223" s="98"/>
      <c r="D223" s="11" t="str">
        <f>IF(WEEKDAY(D220)=1,"CN",IF(WEEKDAY(D220)=2,"T2",IF(WEEKDAY(D220)=3,"T3",IF(WEEKDAY(D220)=4,"T4",IF(WEEKDAY(D220)=5,"T5",IF(WEEKDAY(D220)=6,"T6",IF(WEEKDAY(D220)=7,"T7","")))))))</f>
        <v>T4</v>
      </c>
      <c r="E223" s="11" t="str">
        <f>IF(WEEKDAY(E220)=1,"CN",IF(WEEKDAY(E220)=2,"T2",IF(WEEKDAY(E220)=3,"T3",IF(WEEKDAY(E220)=4,"T4",IF(WEEKDAY(E220)=5,"T5",IF(WEEKDAY(E220)=6,"T6",IF(WEEKDAY(E220)=7,"T7","")))))))</f>
        <v>T5</v>
      </c>
      <c r="F223" s="11" t="str">
        <f t="shared" ref="F223:AH223" si="69">IF(WEEKDAY(F220)=1,"CN",IF(WEEKDAY(F220)=2,"T2",IF(WEEKDAY(F220)=3,"T3",IF(WEEKDAY(F220)=4,"T4",IF(WEEKDAY(F220)=5,"T5",IF(WEEKDAY(F220)=6,"T6",IF(WEEKDAY(F220)=7,"T7","")))))))</f>
        <v>T6</v>
      </c>
      <c r="G223" s="11" t="str">
        <f t="shared" si="69"/>
        <v>T7</v>
      </c>
      <c r="H223" s="11" t="str">
        <f t="shared" si="69"/>
        <v>CN</v>
      </c>
      <c r="I223" s="11" t="str">
        <f t="shared" si="69"/>
        <v>T2</v>
      </c>
      <c r="J223" s="11" t="str">
        <f t="shared" si="69"/>
        <v>T3</v>
      </c>
      <c r="K223" s="11" t="str">
        <f t="shared" si="69"/>
        <v>T4</v>
      </c>
      <c r="L223" s="11" t="str">
        <f t="shared" si="69"/>
        <v>T5</v>
      </c>
      <c r="M223" s="11" t="str">
        <f t="shared" si="69"/>
        <v>T6</v>
      </c>
      <c r="N223" s="11" t="str">
        <f t="shared" si="69"/>
        <v>T7</v>
      </c>
      <c r="O223" s="11" t="str">
        <f t="shared" si="69"/>
        <v>CN</v>
      </c>
      <c r="P223" s="11" t="str">
        <f t="shared" si="69"/>
        <v>T2</v>
      </c>
      <c r="Q223" s="11" t="str">
        <f t="shared" si="69"/>
        <v>T3</v>
      </c>
      <c r="R223" s="11" t="str">
        <f t="shared" si="69"/>
        <v>T4</v>
      </c>
      <c r="S223" s="11" t="str">
        <f t="shared" si="69"/>
        <v>T5</v>
      </c>
      <c r="T223" s="11" t="str">
        <f t="shared" si="69"/>
        <v>T6</v>
      </c>
      <c r="U223" s="11" t="str">
        <f t="shared" si="69"/>
        <v>T7</v>
      </c>
      <c r="V223" s="11" t="str">
        <f t="shared" si="69"/>
        <v>CN</v>
      </c>
      <c r="W223" s="11" t="str">
        <f t="shared" si="69"/>
        <v>T2</v>
      </c>
      <c r="X223" s="11" t="str">
        <f t="shared" si="69"/>
        <v>T3</v>
      </c>
      <c r="Y223" s="11" t="str">
        <f t="shared" si="69"/>
        <v>T4</v>
      </c>
      <c r="Z223" s="11" t="str">
        <f t="shared" si="69"/>
        <v>T5</v>
      </c>
      <c r="AA223" s="11" t="str">
        <f t="shared" si="69"/>
        <v>T6</v>
      </c>
      <c r="AB223" s="11" t="str">
        <f t="shared" si="69"/>
        <v>T7</v>
      </c>
      <c r="AC223" s="11" t="str">
        <f t="shared" si="69"/>
        <v>CN</v>
      </c>
      <c r="AD223" s="11" t="str">
        <f t="shared" si="69"/>
        <v>T2</v>
      </c>
      <c r="AE223" s="11" t="str">
        <f t="shared" si="69"/>
        <v>T3</v>
      </c>
      <c r="AF223" s="11" t="str">
        <f t="shared" si="69"/>
        <v>T4</v>
      </c>
      <c r="AG223" s="11" t="str">
        <f t="shared" si="69"/>
        <v>T5</v>
      </c>
      <c r="AH223" s="11" t="str">
        <f t="shared" si="69"/>
        <v>T6</v>
      </c>
      <c r="AI223" s="98"/>
      <c r="AJ223" s="98"/>
      <c r="AK223" s="98"/>
      <c r="AL223" s="13" t="s">
        <v>22</v>
      </c>
      <c r="AM223" s="13" t="s">
        <v>23</v>
      </c>
      <c r="AN223" s="14" t="s">
        <v>24</v>
      </c>
      <c r="AO223" s="15" t="s">
        <v>25</v>
      </c>
      <c r="AP223" s="16" t="s">
        <v>26</v>
      </c>
      <c r="AQ223" s="16" t="s">
        <v>27</v>
      </c>
      <c r="AR223" s="16" t="s">
        <v>28</v>
      </c>
      <c r="AS223" s="17" t="s">
        <v>29</v>
      </c>
      <c r="AT223" s="18" t="s">
        <v>30</v>
      </c>
      <c r="AU223" s="18"/>
      <c r="AV223" s="18"/>
      <c r="AW223" s="18" t="s">
        <v>31</v>
      </c>
      <c r="AX223" s="19" t="s">
        <v>32</v>
      </c>
    </row>
    <row r="224" spans="1:50" ht="26.4">
      <c r="A224" s="20">
        <v>1</v>
      </c>
      <c r="B224" s="21" t="s">
        <v>33</v>
      </c>
      <c r="C224" s="22" t="s">
        <v>34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 t="s">
        <v>41</v>
      </c>
      <c r="Z224" s="23" t="s">
        <v>41</v>
      </c>
      <c r="AA224" s="23" t="s">
        <v>41</v>
      </c>
      <c r="AB224" s="23" t="s">
        <v>41</v>
      </c>
      <c r="AC224" s="23"/>
      <c r="AD224" s="23"/>
      <c r="AE224" s="23"/>
      <c r="AF224" s="23"/>
      <c r="AG224" s="23"/>
      <c r="AH224" s="23"/>
      <c r="AI224" s="25">
        <f t="shared" ref="AI224:AI239" si="70">COUNTIF(D224:AH224,"+")</f>
        <v>4</v>
      </c>
      <c r="AJ224" s="25">
        <f>COUNTIF(E224:AI224,"TC")</f>
        <v>0</v>
      </c>
      <c r="AK224" s="25"/>
      <c r="AL224" s="20">
        <v>1</v>
      </c>
      <c r="AM224" s="21" t="s">
        <v>33</v>
      </c>
      <c r="AN224" s="22" t="s">
        <v>34</v>
      </c>
      <c r="AO224" s="26">
        <v>9000000</v>
      </c>
      <c r="AP224" s="27">
        <v>1000000</v>
      </c>
      <c r="AQ224" s="27">
        <v>700000</v>
      </c>
      <c r="AR224" s="27">
        <v>700000</v>
      </c>
      <c r="AS224" s="27">
        <v>4</v>
      </c>
      <c r="AT224" s="27">
        <v>0</v>
      </c>
      <c r="AU224" s="27">
        <v>2000000</v>
      </c>
      <c r="AV224" s="27"/>
      <c r="AW224" s="27"/>
      <c r="AX224" s="27">
        <f t="shared" ref="AX224:AX239" si="71">(AO224+AP224+AQ224+AR224+AU224)/26*AS224+AT224+AV224+AW224</f>
        <v>2061538.4615384615</v>
      </c>
    </row>
    <row r="225" spans="1:50" ht="13.8">
      <c r="A225" s="20">
        <v>4</v>
      </c>
      <c r="B225" s="21" t="s">
        <v>36</v>
      </c>
      <c r="C225" s="22" t="s">
        <v>37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5">
        <f t="shared" si="70"/>
        <v>0</v>
      </c>
      <c r="AJ225" s="25">
        <f t="shared" ref="AJ225:AJ239" si="72">COUNTIF(E225:AI225,"TC")</f>
        <v>0</v>
      </c>
      <c r="AK225" s="28"/>
      <c r="AL225" s="20">
        <v>4</v>
      </c>
      <c r="AM225" s="21" t="s">
        <v>36</v>
      </c>
      <c r="AN225" s="22" t="s">
        <v>37</v>
      </c>
      <c r="AO225" s="26">
        <v>5310000</v>
      </c>
      <c r="AP225" s="27">
        <v>1000000</v>
      </c>
      <c r="AQ225" s="27">
        <v>300000</v>
      </c>
      <c r="AR225" s="27">
        <v>600000</v>
      </c>
      <c r="AS225" s="27"/>
      <c r="AT225" s="27"/>
      <c r="AU225" s="27"/>
      <c r="AV225" s="27"/>
      <c r="AW225" s="27"/>
      <c r="AX225" s="27">
        <f t="shared" si="71"/>
        <v>0</v>
      </c>
    </row>
    <row r="226" spans="1:50" ht="13.8">
      <c r="A226" s="20">
        <v>5</v>
      </c>
      <c r="B226" s="21" t="s">
        <v>38</v>
      </c>
      <c r="C226" s="22" t="s">
        <v>37</v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5">
        <f t="shared" si="70"/>
        <v>0</v>
      </c>
      <c r="AJ226" s="25">
        <f t="shared" si="72"/>
        <v>0</v>
      </c>
      <c r="AK226" s="28"/>
      <c r="AL226" s="20">
        <v>5</v>
      </c>
      <c r="AM226" s="21" t="s">
        <v>38</v>
      </c>
      <c r="AN226" s="22" t="s">
        <v>37</v>
      </c>
      <c r="AO226" s="26">
        <v>5310000</v>
      </c>
      <c r="AP226" s="27">
        <v>1000000</v>
      </c>
      <c r="AQ226" s="27">
        <v>300000</v>
      </c>
      <c r="AR226" s="27">
        <v>600000</v>
      </c>
      <c r="AS226" s="27"/>
      <c r="AT226" s="27"/>
      <c r="AU226" s="27"/>
      <c r="AV226" s="27"/>
      <c r="AW226" s="27"/>
      <c r="AX226" s="27">
        <f t="shared" si="71"/>
        <v>0</v>
      </c>
    </row>
    <row r="227" spans="1:50" ht="13.8">
      <c r="A227" s="20">
        <v>6</v>
      </c>
      <c r="B227" s="21" t="s">
        <v>39</v>
      </c>
      <c r="C227" s="22" t="s">
        <v>37</v>
      </c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5">
        <f t="shared" si="70"/>
        <v>0</v>
      </c>
      <c r="AJ227" s="25">
        <f t="shared" si="72"/>
        <v>0</v>
      </c>
      <c r="AK227" s="28"/>
      <c r="AL227" s="20">
        <v>6</v>
      </c>
      <c r="AM227" s="21" t="s">
        <v>39</v>
      </c>
      <c r="AN227" s="22" t="s">
        <v>37</v>
      </c>
      <c r="AO227" s="26">
        <v>5310000</v>
      </c>
      <c r="AP227" s="27">
        <v>1000000</v>
      </c>
      <c r="AQ227" s="27">
        <v>300000</v>
      </c>
      <c r="AR227" s="27">
        <v>600000</v>
      </c>
      <c r="AS227" s="27"/>
      <c r="AT227" s="27"/>
      <c r="AU227" s="27"/>
      <c r="AV227" s="27"/>
      <c r="AW227" s="27"/>
      <c r="AX227" s="27">
        <f t="shared" si="71"/>
        <v>0</v>
      </c>
    </row>
    <row r="228" spans="1:50" ht="13.8">
      <c r="A228" s="20">
        <v>7</v>
      </c>
      <c r="B228" s="21" t="s">
        <v>40</v>
      </c>
      <c r="C228" s="22" t="s">
        <v>37</v>
      </c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5">
        <f t="shared" si="70"/>
        <v>0</v>
      </c>
      <c r="AJ228" s="25">
        <f t="shared" si="72"/>
        <v>0</v>
      </c>
      <c r="AK228" s="28"/>
      <c r="AL228" s="20">
        <v>7</v>
      </c>
      <c r="AM228" s="21" t="s">
        <v>40</v>
      </c>
      <c r="AN228" s="22" t="s">
        <v>37</v>
      </c>
      <c r="AO228" s="26">
        <v>5310000</v>
      </c>
      <c r="AP228" s="27">
        <v>1000000</v>
      </c>
      <c r="AQ228" s="27">
        <v>300000</v>
      </c>
      <c r="AR228" s="27">
        <v>600000</v>
      </c>
      <c r="AS228" s="27"/>
      <c r="AT228" s="27"/>
      <c r="AU228" s="27"/>
      <c r="AV228" s="27"/>
      <c r="AW228" s="27"/>
      <c r="AX228" s="27">
        <f t="shared" si="71"/>
        <v>0</v>
      </c>
    </row>
    <row r="229" spans="1:50" ht="13.8">
      <c r="A229" s="20">
        <v>8</v>
      </c>
      <c r="B229" s="21" t="s">
        <v>42</v>
      </c>
      <c r="C229" s="22" t="s">
        <v>37</v>
      </c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5">
        <f t="shared" si="70"/>
        <v>0</v>
      </c>
      <c r="AJ229" s="25">
        <f t="shared" si="72"/>
        <v>0</v>
      </c>
      <c r="AK229" s="28"/>
      <c r="AL229" s="20">
        <v>8</v>
      </c>
      <c r="AM229" s="21" t="s">
        <v>42</v>
      </c>
      <c r="AN229" s="22" t="s">
        <v>37</v>
      </c>
      <c r="AO229" s="26">
        <v>5310000</v>
      </c>
      <c r="AP229" s="27">
        <v>1000000</v>
      </c>
      <c r="AQ229" s="27">
        <v>300000</v>
      </c>
      <c r="AR229" s="27">
        <v>600000</v>
      </c>
      <c r="AS229" s="27"/>
      <c r="AT229" s="27"/>
      <c r="AU229" s="27"/>
      <c r="AV229" s="27"/>
      <c r="AW229" s="27"/>
      <c r="AX229" s="27">
        <f t="shared" si="71"/>
        <v>0</v>
      </c>
    </row>
    <row r="230" spans="1:50" ht="13.8">
      <c r="A230" s="20">
        <v>9</v>
      </c>
      <c r="B230" s="21" t="s">
        <v>43</v>
      </c>
      <c r="C230" s="22" t="s">
        <v>37</v>
      </c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5">
        <f t="shared" si="70"/>
        <v>0</v>
      </c>
      <c r="AJ230" s="25">
        <f t="shared" si="72"/>
        <v>0</v>
      </c>
      <c r="AK230" s="28"/>
      <c r="AL230" s="20">
        <v>9</v>
      </c>
      <c r="AM230" s="21" t="s">
        <v>43</v>
      </c>
      <c r="AN230" s="22" t="s">
        <v>37</v>
      </c>
      <c r="AO230" s="26">
        <v>5310000</v>
      </c>
      <c r="AP230" s="27">
        <v>1000000</v>
      </c>
      <c r="AQ230" s="27">
        <v>300000</v>
      </c>
      <c r="AR230" s="27">
        <v>600000</v>
      </c>
      <c r="AS230" s="27"/>
      <c r="AT230" s="27"/>
      <c r="AU230" s="27"/>
      <c r="AV230" s="27"/>
      <c r="AW230" s="27"/>
      <c r="AX230" s="27">
        <f t="shared" si="71"/>
        <v>0</v>
      </c>
    </row>
    <row r="231" spans="1:50" ht="13.8">
      <c r="A231" s="20">
        <v>10</v>
      </c>
      <c r="B231" s="21" t="s">
        <v>44</v>
      </c>
      <c r="C231" s="22" t="s">
        <v>45</v>
      </c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5">
        <f t="shared" si="70"/>
        <v>0</v>
      </c>
      <c r="AJ231" s="25">
        <f t="shared" si="72"/>
        <v>0</v>
      </c>
      <c r="AK231" s="28"/>
      <c r="AL231" s="20">
        <v>10</v>
      </c>
      <c r="AM231" s="21" t="s">
        <v>44</v>
      </c>
      <c r="AN231" s="22" t="s">
        <v>45</v>
      </c>
      <c r="AO231" s="26">
        <v>5307200</v>
      </c>
      <c r="AP231" s="27">
        <v>1000000</v>
      </c>
      <c r="AQ231" s="27">
        <v>300000</v>
      </c>
      <c r="AR231" s="27">
        <v>600000</v>
      </c>
      <c r="AS231" s="27"/>
      <c r="AT231" s="27"/>
      <c r="AU231" s="27">
        <v>0</v>
      </c>
      <c r="AV231" s="27"/>
      <c r="AW231" s="27"/>
      <c r="AX231" s="27">
        <f t="shared" si="71"/>
        <v>0</v>
      </c>
    </row>
    <row r="232" spans="1:50" ht="13.8">
      <c r="A232" s="20">
        <v>11</v>
      </c>
      <c r="B232" s="21" t="s">
        <v>46</v>
      </c>
      <c r="C232" s="22" t="s">
        <v>45</v>
      </c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5">
        <f t="shared" si="70"/>
        <v>0</v>
      </c>
      <c r="AJ232" s="25">
        <f t="shared" si="72"/>
        <v>0</v>
      </c>
      <c r="AK232" s="28"/>
      <c r="AL232" s="20">
        <v>11</v>
      </c>
      <c r="AM232" s="21" t="s">
        <v>46</v>
      </c>
      <c r="AN232" s="22" t="s">
        <v>45</v>
      </c>
      <c r="AO232" s="26">
        <v>5307200</v>
      </c>
      <c r="AP232" s="27">
        <v>1000000</v>
      </c>
      <c r="AQ232" s="27">
        <v>300000</v>
      </c>
      <c r="AR232" s="27">
        <v>600000</v>
      </c>
      <c r="AS232" s="27"/>
      <c r="AT232" s="27"/>
      <c r="AU232" s="27">
        <v>0</v>
      </c>
      <c r="AV232" s="27"/>
      <c r="AW232" s="27"/>
      <c r="AX232" s="27">
        <f t="shared" si="71"/>
        <v>0</v>
      </c>
    </row>
    <row r="233" spans="1:50" ht="13.8">
      <c r="A233" s="20">
        <v>12</v>
      </c>
      <c r="B233" s="21" t="s">
        <v>47</v>
      </c>
      <c r="C233" s="22" t="s">
        <v>45</v>
      </c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 t="s">
        <v>41</v>
      </c>
      <c r="Z233" s="23" t="s">
        <v>41</v>
      </c>
      <c r="AA233" s="23" t="s">
        <v>41</v>
      </c>
      <c r="AB233" s="23" t="s">
        <v>41</v>
      </c>
      <c r="AC233" s="23"/>
      <c r="AD233" s="23" t="s">
        <v>41</v>
      </c>
      <c r="AE233" s="23" t="s">
        <v>35</v>
      </c>
      <c r="AF233" s="23" t="s">
        <v>35</v>
      </c>
      <c r="AG233" s="23" t="s">
        <v>35</v>
      </c>
      <c r="AH233" s="23" t="s">
        <v>35</v>
      </c>
      <c r="AI233" s="25">
        <f t="shared" si="70"/>
        <v>5</v>
      </c>
      <c r="AJ233" s="25">
        <f t="shared" si="72"/>
        <v>0</v>
      </c>
      <c r="AK233" s="28"/>
      <c r="AL233" s="20">
        <v>12</v>
      </c>
      <c r="AM233" s="21" t="s">
        <v>47</v>
      </c>
      <c r="AN233" s="22" t="s">
        <v>45</v>
      </c>
      <c r="AO233" s="26">
        <v>5307200</v>
      </c>
      <c r="AP233" s="27">
        <v>1000000</v>
      </c>
      <c r="AQ233" s="27">
        <v>300000</v>
      </c>
      <c r="AR233" s="27">
        <v>600000</v>
      </c>
      <c r="AS233" s="27">
        <v>9</v>
      </c>
      <c r="AT233" s="27"/>
      <c r="AU233" s="27">
        <v>0</v>
      </c>
      <c r="AV233" s="27">
        <f t="shared" ref="AV233:AV235" si="73">AO233*21.5%</f>
        <v>1141048</v>
      </c>
      <c r="AW233" s="27">
        <v>300000</v>
      </c>
      <c r="AX233" s="27">
        <f t="shared" si="71"/>
        <v>3935848</v>
      </c>
    </row>
    <row r="234" spans="1:50" ht="13.8">
      <c r="A234" s="20">
        <v>13</v>
      </c>
      <c r="B234" s="21" t="s">
        <v>48</v>
      </c>
      <c r="C234" s="22" t="s">
        <v>45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5">
        <f t="shared" si="70"/>
        <v>0</v>
      </c>
      <c r="AJ234" s="25">
        <f t="shared" si="72"/>
        <v>0</v>
      </c>
      <c r="AK234" s="28"/>
      <c r="AL234" s="20">
        <v>13</v>
      </c>
      <c r="AM234" s="21" t="s">
        <v>48</v>
      </c>
      <c r="AN234" s="22" t="s">
        <v>45</v>
      </c>
      <c r="AO234" s="26">
        <v>5307200</v>
      </c>
      <c r="AP234" s="27">
        <v>1000000</v>
      </c>
      <c r="AQ234" s="27">
        <v>300000</v>
      </c>
      <c r="AR234" s="27">
        <v>600000</v>
      </c>
      <c r="AS234" s="27"/>
      <c r="AT234" s="27"/>
      <c r="AU234" s="27">
        <v>0</v>
      </c>
      <c r="AV234" s="27"/>
      <c r="AW234" s="27"/>
      <c r="AX234" s="27">
        <f t="shared" si="71"/>
        <v>0</v>
      </c>
    </row>
    <row r="235" spans="1:50" ht="13.8">
      <c r="A235" s="20">
        <v>14</v>
      </c>
      <c r="B235" s="21" t="s">
        <v>49</v>
      </c>
      <c r="C235" s="22" t="s">
        <v>45</v>
      </c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 t="s">
        <v>41</v>
      </c>
      <c r="Z235" s="23" t="s">
        <v>41</v>
      </c>
      <c r="AA235" s="23" t="s">
        <v>41</v>
      </c>
      <c r="AB235" s="23" t="s">
        <v>41</v>
      </c>
      <c r="AC235" s="23"/>
      <c r="AD235" s="23" t="s">
        <v>41</v>
      </c>
      <c r="AE235" s="23" t="s">
        <v>35</v>
      </c>
      <c r="AF235" s="23" t="s">
        <v>35</v>
      </c>
      <c r="AG235" s="23" t="s">
        <v>35</v>
      </c>
      <c r="AH235" s="23" t="s">
        <v>35</v>
      </c>
      <c r="AI235" s="25">
        <f t="shared" si="70"/>
        <v>5</v>
      </c>
      <c r="AJ235" s="25">
        <f t="shared" si="72"/>
        <v>0</v>
      </c>
      <c r="AK235" s="28"/>
      <c r="AL235" s="20">
        <v>14</v>
      </c>
      <c r="AM235" s="21" t="s">
        <v>49</v>
      </c>
      <c r="AN235" s="22" t="s">
        <v>45</v>
      </c>
      <c r="AO235" s="26">
        <v>5307200</v>
      </c>
      <c r="AP235" s="27">
        <v>1000000</v>
      </c>
      <c r="AQ235" s="27">
        <v>300000</v>
      </c>
      <c r="AR235" s="27">
        <v>600000</v>
      </c>
      <c r="AS235" s="27">
        <v>9</v>
      </c>
      <c r="AT235" s="27"/>
      <c r="AU235" s="27">
        <v>0</v>
      </c>
      <c r="AV235" s="27">
        <f t="shared" si="73"/>
        <v>1141048</v>
      </c>
      <c r="AW235" s="27">
        <v>300000</v>
      </c>
      <c r="AX235" s="27">
        <f t="shared" si="71"/>
        <v>3935848</v>
      </c>
    </row>
    <row r="236" spans="1:50" ht="13.8">
      <c r="A236" s="20">
        <v>15</v>
      </c>
      <c r="B236" s="21" t="s">
        <v>50</v>
      </c>
      <c r="C236" s="22" t="s">
        <v>45</v>
      </c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5">
        <f t="shared" si="70"/>
        <v>0</v>
      </c>
      <c r="AJ236" s="25">
        <f t="shared" si="72"/>
        <v>0</v>
      </c>
      <c r="AK236" s="28"/>
      <c r="AL236" s="20">
        <v>15</v>
      </c>
      <c r="AM236" s="21" t="s">
        <v>50</v>
      </c>
      <c r="AN236" s="22" t="s">
        <v>45</v>
      </c>
      <c r="AO236" s="26">
        <v>5307200</v>
      </c>
      <c r="AP236" s="27">
        <v>1000000</v>
      </c>
      <c r="AQ236" s="27">
        <v>300000</v>
      </c>
      <c r="AR236" s="27">
        <v>600000</v>
      </c>
      <c r="AS236" s="27"/>
      <c r="AT236" s="27"/>
      <c r="AU236" s="27">
        <v>0</v>
      </c>
      <c r="AV236" s="27"/>
      <c r="AW236" s="27"/>
      <c r="AX236" s="27">
        <f t="shared" si="71"/>
        <v>0</v>
      </c>
    </row>
    <row r="237" spans="1:50" ht="13.8">
      <c r="A237" s="20">
        <v>16</v>
      </c>
      <c r="B237" s="21" t="s">
        <v>51</v>
      </c>
      <c r="C237" s="22" t="s">
        <v>45</v>
      </c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5">
        <f t="shared" si="70"/>
        <v>0</v>
      </c>
      <c r="AJ237" s="25">
        <f t="shared" si="72"/>
        <v>0</v>
      </c>
      <c r="AK237" s="28"/>
      <c r="AL237" s="20">
        <v>16</v>
      </c>
      <c r="AM237" s="21" t="s">
        <v>51</v>
      </c>
      <c r="AN237" s="22" t="s">
        <v>45</v>
      </c>
      <c r="AO237" s="26">
        <v>5307200</v>
      </c>
      <c r="AP237" s="27">
        <v>1000000</v>
      </c>
      <c r="AQ237" s="27">
        <v>300000</v>
      </c>
      <c r="AR237" s="27">
        <v>600000</v>
      </c>
      <c r="AS237" s="27"/>
      <c r="AT237" s="27"/>
      <c r="AU237" s="27">
        <v>0</v>
      </c>
      <c r="AV237" s="27"/>
      <c r="AW237" s="27"/>
      <c r="AX237" s="27">
        <f t="shared" si="71"/>
        <v>0</v>
      </c>
    </row>
    <row r="238" spans="1:50" ht="13.8">
      <c r="A238" s="20">
        <v>17</v>
      </c>
      <c r="B238" s="21" t="s">
        <v>52</v>
      </c>
      <c r="C238" s="22" t="s">
        <v>45</v>
      </c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5">
        <f t="shared" si="70"/>
        <v>0</v>
      </c>
      <c r="AJ238" s="25">
        <f t="shared" si="72"/>
        <v>0</v>
      </c>
      <c r="AK238" s="28"/>
      <c r="AL238" s="20"/>
      <c r="AM238" s="21" t="s">
        <v>52</v>
      </c>
      <c r="AN238" s="22" t="s">
        <v>45</v>
      </c>
      <c r="AO238" s="26">
        <v>5307200</v>
      </c>
      <c r="AP238" s="27">
        <v>1000000</v>
      </c>
      <c r="AQ238" s="27">
        <v>300000</v>
      </c>
      <c r="AR238" s="27">
        <v>600000</v>
      </c>
      <c r="AS238" s="27"/>
      <c r="AT238" s="27"/>
      <c r="AU238" s="27">
        <v>0</v>
      </c>
      <c r="AV238" s="27"/>
      <c r="AW238" s="27"/>
      <c r="AX238" s="27">
        <f t="shared" si="71"/>
        <v>0</v>
      </c>
    </row>
    <row r="239" spans="1:50" ht="13.8">
      <c r="A239" s="20">
        <v>18</v>
      </c>
      <c r="B239" s="21" t="s">
        <v>53</v>
      </c>
      <c r="C239" s="22" t="s">
        <v>45</v>
      </c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5">
        <f t="shared" si="70"/>
        <v>0</v>
      </c>
      <c r="AJ239" s="25">
        <f t="shared" si="72"/>
        <v>0</v>
      </c>
      <c r="AK239" s="28"/>
      <c r="AL239" s="20"/>
      <c r="AM239" s="21" t="s">
        <v>53</v>
      </c>
      <c r="AN239" s="22" t="s">
        <v>45</v>
      </c>
      <c r="AO239" s="26">
        <v>5307200</v>
      </c>
      <c r="AP239" s="27">
        <v>1000000</v>
      </c>
      <c r="AQ239" s="27">
        <v>300000</v>
      </c>
      <c r="AR239" s="27">
        <v>600000</v>
      </c>
      <c r="AS239" s="27"/>
      <c r="AT239" s="27"/>
      <c r="AU239" s="27">
        <v>0</v>
      </c>
      <c r="AV239" s="27"/>
      <c r="AW239" s="27"/>
      <c r="AX239" s="27">
        <f t="shared" si="71"/>
        <v>0</v>
      </c>
    </row>
    <row r="240" spans="1:50" ht="13.8">
      <c r="A240" s="29"/>
      <c r="B240" s="10" t="s">
        <v>54</v>
      </c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1">
        <f>SUM(AI224:AI237)</f>
        <v>14</v>
      </c>
      <c r="AJ240" s="31">
        <f>SUM(AJ224:AJ237)</f>
        <v>0</v>
      </c>
      <c r="AK240" s="31"/>
      <c r="AL240" s="10" t="s">
        <v>55</v>
      </c>
      <c r="AM240" s="31" t="s">
        <v>56</v>
      </c>
      <c r="AN240" s="30"/>
      <c r="AO240" s="32">
        <f t="shared" ref="AO240:AU240" si="74">SUM(AO224:AO237)</f>
        <v>78010400</v>
      </c>
      <c r="AP240" s="32">
        <f t="shared" si="74"/>
        <v>14000000</v>
      </c>
      <c r="AQ240" s="32">
        <f t="shared" si="74"/>
        <v>4600000</v>
      </c>
      <c r="AR240" s="32">
        <f t="shared" si="74"/>
        <v>8500000</v>
      </c>
      <c r="AS240" s="32">
        <f t="shared" si="74"/>
        <v>22</v>
      </c>
      <c r="AT240" s="32">
        <f t="shared" si="74"/>
        <v>0</v>
      </c>
      <c r="AU240" s="32">
        <f t="shared" si="74"/>
        <v>2000000</v>
      </c>
      <c r="AV240" s="32">
        <f>SUM(AV224:AV239)</f>
        <v>2282096</v>
      </c>
      <c r="AW240" s="32">
        <f>SUM(AW224:AW237)</f>
        <v>600000</v>
      </c>
      <c r="AX240" s="32">
        <f>SUM(AX224:AX239)</f>
        <v>9933234.461538462</v>
      </c>
    </row>
    <row r="241" spans="1:50" ht="13.8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3.8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99">
        <f>VALUE("31/01/"&amp;Q219)</f>
        <v>45688</v>
      </c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33"/>
      <c r="AM242" s="33"/>
      <c r="AN242" s="33"/>
      <c r="AO242" s="2"/>
      <c r="AP242" s="2"/>
      <c r="AQ242" s="2"/>
      <c r="AR242" s="2"/>
      <c r="AS242" s="2"/>
      <c r="AT242" s="2"/>
      <c r="AU242" s="2"/>
      <c r="AV242" s="2"/>
      <c r="AW242" s="2"/>
      <c r="AX242" s="33">
        <f>W242</f>
        <v>45688</v>
      </c>
    </row>
    <row r="243" spans="1:50" ht="13.8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4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3.8">
      <c r="A244" s="35"/>
      <c r="B244" s="109" t="s">
        <v>57</v>
      </c>
      <c r="C244" s="109"/>
      <c r="D244" s="37"/>
      <c r="E244" s="37"/>
      <c r="F244" s="37"/>
      <c r="G244" s="37"/>
      <c r="H244" s="37"/>
      <c r="I244" s="37"/>
      <c r="J244" s="37"/>
      <c r="K244" s="37"/>
      <c r="L244" s="2"/>
      <c r="M244" s="36" t="s">
        <v>58</v>
      </c>
      <c r="N244" s="37"/>
      <c r="O244" s="37"/>
      <c r="P244" s="37"/>
      <c r="Q244" s="2"/>
      <c r="R244" s="2"/>
      <c r="S244" s="36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6" t="s">
        <v>59</v>
      </c>
      <c r="AE244" s="37"/>
      <c r="AF244" s="37"/>
      <c r="AG244" s="36"/>
      <c r="AH244" s="37"/>
      <c r="AI244" s="37"/>
      <c r="AJ244" s="37"/>
      <c r="AK244" s="37"/>
      <c r="AL244" s="37"/>
      <c r="AM244" s="109" t="s">
        <v>60</v>
      </c>
      <c r="AN244" s="109"/>
      <c r="AO244" s="109"/>
      <c r="AP244" s="102"/>
      <c r="AQ244" s="102"/>
      <c r="AR244" s="2"/>
      <c r="AS244" s="2"/>
      <c r="AT244" s="2"/>
      <c r="AU244" s="2"/>
      <c r="AV244" s="2"/>
      <c r="AW244" s="2"/>
      <c r="AX244" s="2"/>
    </row>
    <row r="245" spans="1:50" ht="13.8">
      <c r="A245" s="3"/>
      <c r="B245" s="126" t="s">
        <v>61</v>
      </c>
      <c r="C245" s="126"/>
      <c r="D245" s="2"/>
      <c r="E245" s="2"/>
      <c r="F245" s="2"/>
      <c r="G245" s="2"/>
      <c r="H245" s="2"/>
      <c r="I245" s="2"/>
      <c r="J245" s="2"/>
      <c r="K245" s="2"/>
      <c r="L245" s="2"/>
      <c r="M245" s="38" t="s">
        <v>61</v>
      </c>
      <c r="N245" s="2"/>
      <c r="O245" s="2"/>
      <c r="P245" s="2"/>
      <c r="Q245" s="2"/>
      <c r="R245" s="2"/>
      <c r="S245" s="38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38" t="s">
        <v>62</v>
      </c>
      <c r="AE245" s="2"/>
      <c r="AF245" s="2"/>
      <c r="AG245" s="38"/>
      <c r="AH245" s="2"/>
      <c r="AI245" s="2"/>
      <c r="AJ245" s="2"/>
      <c r="AK245" s="2"/>
      <c r="AL245" s="2"/>
      <c r="AM245" s="126" t="s">
        <v>61</v>
      </c>
      <c r="AN245" s="126"/>
      <c r="AO245" s="126"/>
      <c r="AP245" s="126"/>
      <c r="AQ245" s="126"/>
      <c r="AR245" s="2"/>
      <c r="AS245" s="2"/>
      <c r="AT245" s="2"/>
      <c r="AU245" s="2"/>
      <c r="AV245" s="2"/>
      <c r="AW245" s="2"/>
      <c r="AX245" s="2"/>
    </row>
    <row r="246" spans="1:50" ht="13.8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3.8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9" spans="1:50" ht="15.6">
      <c r="A249" s="1" t="s">
        <v>0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1" t="s">
        <v>0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3.8">
      <c r="A250" s="3" t="s">
        <v>1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 t="s">
        <v>1</v>
      </c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3.8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20.399999999999999">
      <c r="A252" s="100" t="s">
        <v>71</v>
      </c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1" t="s">
        <v>2</v>
      </c>
      <c r="AM252" s="101"/>
      <c r="AN252" s="101"/>
      <c r="AO252" s="101"/>
      <c r="AP252" s="101"/>
      <c r="AQ252" s="101"/>
      <c r="AR252" s="101"/>
      <c r="AS252" s="101"/>
      <c r="AT252" s="101"/>
      <c r="AU252" s="101"/>
      <c r="AV252" s="101"/>
      <c r="AW252" s="101"/>
      <c r="AX252" s="101"/>
    </row>
    <row r="253" spans="1:50" ht="20.399999999999999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3.8">
      <c r="A254" s="3"/>
      <c r="B254" s="2"/>
      <c r="C254" s="2"/>
      <c r="D254" s="2"/>
      <c r="E254" s="2"/>
      <c r="F254" s="2"/>
      <c r="G254" s="2"/>
      <c r="H254" s="6"/>
      <c r="I254" s="6"/>
      <c r="J254" s="6"/>
      <c r="K254" s="102" t="s">
        <v>3</v>
      </c>
      <c r="L254" s="102"/>
      <c r="M254" s="103">
        <v>1</v>
      </c>
      <c r="N254" s="103"/>
      <c r="O254" s="102" t="s">
        <v>4</v>
      </c>
      <c r="P254" s="102"/>
      <c r="Q254" s="102">
        <v>2025</v>
      </c>
      <c r="R254" s="10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102" t="str">
        <f>"THÁNG 0"&amp;M254 &amp;" NĂM 2025"</f>
        <v>THÁNG 01 NĂM 2025</v>
      </c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  <c r="AX254" s="102"/>
    </row>
    <row r="255" spans="1:50" ht="13.8">
      <c r="A255" s="3"/>
      <c r="B255" s="2"/>
      <c r="C255" s="2"/>
      <c r="D255" s="8">
        <f>DATE(Q254,M254,1)</f>
        <v>45658</v>
      </c>
      <c r="E255" s="8">
        <f>D255+1</f>
        <v>45659</v>
      </c>
      <c r="F255" s="8">
        <f>E255+1</f>
        <v>45660</v>
      </c>
      <c r="G255" s="8">
        <f t="shared" ref="G255" si="75">F255+1</f>
        <v>45661</v>
      </c>
      <c r="H255" s="9">
        <f t="shared" ref="H255" si="76">G255+1</f>
        <v>45662</v>
      </c>
      <c r="I255" s="9">
        <f t="shared" ref="I255" si="77">H255+1</f>
        <v>45663</v>
      </c>
      <c r="J255" s="9">
        <f t="shared" ref="J255" si="78">I255+1</f>
        <v>45664</v>
      </c>
      <c r="K255" s="9">
        <f t="shared" ref="K255" si="79">J255+1</f>
        <v>45665</v>
      </c>
      <c r="L255" s="9">
        <f t="shared" ref="L255" si="80">K255+1</f>
        <v>45666</v>
      </c>
      <c r="M255" s="9">
        <f t="shared" ref="M255" si="81">L255+1</f>
        <v>45667</v>
      </c>
      <c r="N255" s="9">
        <f t="shared" ref="N255" si="82">M255+1</f>
        <v>45668</v>
      </c>
      <c r="O255" s="9">
        <f t="shared" ref="O255" si="83">N255+1</f>
        <v>45669</v>
      </c>
      <c r="P255" s="9">
        <f t="shared" ref="P255" si="84">O255+1</f>
        <v>45670</v>
      </c>
      <c r="Q255" s="9">
        <f t="shared" ref="Q255" si="85">P255+1</f>
        <v>45671</v>
      </c>
      <c r="R255" s="9">
        <f t="shared" ref="R255" si="86">Q255+1</f>
        <v>45672</v>
      </c>
      <c r="S255" s="8">
        <f t="shared" ref="S255" si="87">R255+1</f>
        <v>45673</v>
      </c>
      <c r="T255" s="8">
        <f t="shared" ref="T255" si="88">S255+1</f>
        <v>45674</v>
      </c>
      <c r="U255" s="8">
        <f t="shared" ref="U255" si="89">T255+1</f>
        <v>45675</v>
      </c>
      <c r="V255" s="8">
        <f t="shared" ref="V255" si="90">U255+1</f>
        <v>45676</v>
      </c>
      <c r="W255" s="8">
        <f t="shared" ref="W255" si="91">V255+1</f>
        <v>45677</v>
      </c>
      <c r="X255" s="8">
        <f t="shared" ref="X255" si="92">W255+1</f>
        <v>45678</v>
      </c>
      <c r="Y255" s="8">
        <f t="shared" ref="Y255" si="93">X255+1</f>
        <v>45679</v>
      </c>
      <c r="Z255" s="8">
        <f t="shared" ref="Z255" si="94">Y255+1</f>
        <v>45680</v>
      </c>
      <c r="AA255" s="8">
        <f t="shared" ref="AA255" si="95">Z255+1</f>
        <v>45681</v>
      </c>
      <c r="AB255" s="8">
        <f t="shared" ref="AB255" si="96">AA255+1</f>
        <v>45682</v>
      </c>
      <c r="AC255" s="8">
        <f t="shared" ref="AC255" si="97">AB255+1</f>
        <v>45683</v>
      </c>
      <c r="AD255" s="8">
        <f t="shared" ref="AD255" si="98">AC255+1</f>
        <v>45684</v>
      </c>
      <c r="AE255" s="8">
        <f t="shared" ref="AE255" si="99">AD255+1</f>
        <v>45685</v>
      </c>
      <c r="AF255" s="8">
        <f t="shared" ref="AF255" si="100">AE255+1</f>
        <v>45686</v>
      </c>
      <c r="AG255" s="8">
        <f t="shared" ref="AG255" si="101">AF255+1</f>
        <v>45687</v>
      </c>
      <c r="AH255" s="8">
        <f t="shared" ref="AH255" si="102">AG255+1</f>
        <v>45688</v>
      </c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3.8">
      <c r="A256" s="110" t="s">
        <v>5</v>
      </c>
      <c r="B256" s="113" t="s">
        <v>6</v>
      </c>
      <c r="C256" s="96" t="s">
        <v>7</v>
      </c>
      <c r="D256" s="116" t="s">
        <v>8</v>
      </c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  <c r="AH256" s="118"/>
      <c r="AI256" s="96" t="s">
        <v>9</v>
      </c>
      <c r="AJ256" s="96" t="s">
        <v>119</v>
      </c>
      <c r="AK256" s="96" t="s">
        <v>10</v>
      </c>
      <c r="AL256" s="119" t="s">
        <v>5</v>
      </c>
      <c r="AM256" s="119" t="s">
        <v>6</v>
      </c>
      <c r="AN256" s="120" t="s">
        <v>7</v>
      </c>
      <c r="AO256" s="122" t="s">
        <v>11</v>
      </c>
      <c r="AP256" s="123" t="s">
        <v>12</v>
      </c>
      <c r="AQ256" s="124"/>
      <c r="AR256" s="125"/>
      <c r="AS256" s="106" t="s">
        <v>13</v>
      </c>
      <c r="AT256" s="104" t="s">
        <v>14</v>
      </c>
      <c r="AU256" s="104" t="s">
        <v>15</v>
      </c>
      <c r="AV256" s="104" t="s">
        <v>16</v>
      </c>
      <c r="AW256" s="104" t="s">
        <v>17</v>
      </c>
      <c r="AX256" s="104" t="s">
        <v>18</v>
      </c>
    </row>
    <row r="257" spans="1:50" ht="26.4">
      <c r="A257" s="111"/>
      <c r="B257" s="114"/>
      <c r="C257" s="97"/>
      <c r="D257" s="11">
        <v>1</v>
      </c>
      <c r="E257" s="11">
        <v>2</v>
      </c>
      <c r="F257" s="11">
        <v>3</v>
      </c>
      <c r="G257" s="11">
        <v>4</v>
      </c>
      <c r="H257" s="11">
        <v>5</v>
      </c>
      <c r="I257" s="11">
        <v>6</v>
      </c>
      <c r="J257" s="11">
        <v>7</v>
      </c>
      <c r="K257" s="11">
        <v>8</v>
      </c>
      <c r="L257" s="11">
        <v>9</v>
      </c>
      <c r="M257" s="11">
        <v>10</v>
      </c>
      <c r="N257" s="11">
        <v>11</v>
      </c>
      <c r="O257" s="11">
        <v>12</v>
      </c>
      <c r="P257" s="11">
        <v>13</v>
      </c>
      <c r="Q257" s="11">
        <v>14</v>
      </c>
      <c r="R257" s="11">
        <v>15</v>
      </c>
      <c r="S257" s="11">
        <v>16</v>
      </c>
      <c r="T257" s="11">
        <v>17</v>
      </c>
      <c r="U257" s="11">
        <v>18</v>
      </c>
      <c r="V257" s="11">
        <v>19</v>
      </c>
      <c r="W257" s="11">
        <v>20</v>
      </c>
      <c r="X257" s="11">
        <v>21</v>
      </c>
      <c r="Y257" s="11">
        <v>22</v>
      </c>
      <c r="Z257" s="11">
        <v>23</v>
      </c>
      <c r="AA257" s="11">
        <v>24</v>
      </c>
      <c r="AB257" s="11">
        <v>25</v>
      </c>
      <c r="AC257" s="11">
        <v>26</v>
      </c>
      <c r="AD257" s="11">
        <v>27</v>
      </c>
      <c r="AE257" s="11">
        <v>28</v>
      </c>
      <c r="AF257" s="11">
        <v>29</v>
      </c>
      <c r="AG257" s="11">
        <v>30</v>
      </c>
      <c r="AH257" s="11">
        <v>31</v>
      </c>
      <c r="AI257" s="97"/>
      <c r="AJ257" s="97"/>
      <c r="AK257" s="97"/>
      <c r="AL257" s="119"/>
      <c r="AM257" s="119"/>
      <c r="AN257" s="121"/>
      <c r="AO257" s="122"/>
      <c r="AP257" s="12" t="s">
        <v>19</v>
      </c>
      <c r="AQ257" s="12" t="s">
        <v>20</v>
      </c>
      <c r="AR257" s="12" t="s">
        <v>21</v>
      </c>
      <c r="AS257" s="107"/>
      <c r="AT257" s="105"/>
      <c r="AU257" s="108"/>
      <c r="AV257" s="108"/>
      <c r="AW257" s="105"/>
      <c r="AX257" s="105"/>
    </row>
    <row r="258" spans="1:50" ht="20.399999999999999">
      <c r="A258" s="112"/>
      <c r="B258" s="115"/>
      <c r="C258" s="98"/>
      <c r="D258" s="11" t="str">
        <f>IF(WEEKDAY(D255)=1,"CN",IF(WEEKDAY(D255)=2,"T2",IF(WEEKDAY(D255)=3,"T3",IF(WEEKDAY(D255)=4,"T4",IF(WEEKDAY(D255)=5,"T5",IF(WEEKDAY(D255)=6,"T6",IF(WEEKDAY(D255)=7,"T7","")))))))</f>
        <v>T4</v>
      </c>
      <c r="E258" s="11" t="str">
        <f>IF(WEEKDAY(E255)=1,"CN",IF(WEEKDAY(E255)=2,"T2",IF(WEEKDAY(E255)=3,"T3",IF(WEEKDAY(E255)=4,"T4",IF(WEEKDAY(E255)=5,"T5",IF(WEEKDAY(E255)=6,"T6",IF(WEEKDAY(E255)=7,"T7","")))))))</f>
        <v>T5</v>
      </c>
      <c r="F258" s="11" t="str">
        <f t="shared" ref="F258:AH258" si="103">IF(WEEKDAY(F255)=1,"CN",IF(WEEKDAY(F255)=2,"T2",IF(WEEKDAY(F255)=3,"T3",IF(WEEKDAY(F255)=4,"T4",IF(WEEKDAY(F255)=5,"T5",IF(WEEKDAY(F255)=6,"T6",IF(WEEKDAY(F255)=7,"T7","")))))))</f>
        <v>T6</v>
      </c>
      <c r="G258" s="11" t="str">
        <f t="shared" si="103"/>
        <v>T7</v>
      </c>
      <c r="H258" s="11" t="str">
        <f t="shared" si="103"/>
        <v>CN</v>
      </c>
      <c r="I258" s="11" t="str">
        <f t="shared" si="103"/>
        <v>T2</v>
      </c>
      <c r="J258" s="11" t="str">
        <f t="shared" si="103"/>
        <v>T3</v>
      </c>
      <c r="K258" s="11" t="str">
        <f t="shared" si="103"/>
        <v>T4</v>
      </c>
      <c r="L258" s="11" t="str">
        <f t="shared" si="103"/>
        <v>T5</v>
      </c>
      <c r="M258" s="11" t="str">
        <f t="shared" si="103"/>
        <v>T6</v>
      </c>
      <c r="N258" s="11" t="str">
        <f t="shared" si="103"/>
        <v>T7</v>
      </c>
      <c r="O258" s="11" t="str">
        <f t="shared" si="103"/>
        <v>CN</v>
      </c>
      <c r="P258" s="11" t="str">
        <f t="shared" si="103"/>
        <v>T2</v>
      </c>
      <c r="Q258" s="11" t="str">
        <f t="shared" si="103"/>
        <v>T3</v>
      </c>
      <c r="R258" s="11" t="str">
        <f t="shared" si="103"/>
        <v>T4</v>
      </c>
      <c r="S258" s="11" t="str">
        <f t="shared" si="103"/>
        <v>T5</v>
      </c>
      <c r="T258" s="11" t="str">
        <f t="shared" si="103"/>
        <v>T6</v>
      </c>
      <c r="U258" s="11" t="str">
        <f t="shared" si="103"/>
        <v>T7</v>
      </c>
      <c r="V258" s="11" t="str">
        <f t="shared" si="103"/>
        <v>CN</v>
      </c>
      <c r="W258" s="11" t="str">
        <f t="shared" si="103"/>
        <v>T2</v>
      </c>
      <c r="X258" s="11" t="str">
        <f t="shared" si="103"/>
        <v>T3</v>
      </c>
      <c r="Y258" s="11" t="str">
        <f t="shared" si="103"/>
        <v>T4</v>
      </c>
      <c r="Z258" s="11" t="str">
        <f t="shared" si="103"/>
        <v>T5</v>
      </c>
      <c r="AA258" s="11" t="str">
        <f t="shared" si="103"/>
        <v>T6</v>
      </c>
      <c r="AB258" s="11" t="str">
        <f t="shared" si="103"/>
        <v>T7</v>
      </c>
      <c r="AC258" s="11" t="str">
        <f t="shared" si="103"/>
        <v>CN</v>
      </c>
      <c r="AD258" s="11" t="str">
        <f t="shared" si="103"/>
        <v>T2</v>
      </c>
      <c r="AE258" s="11" t="str">
        <f t="shared" si="103"/>
        <v>T3</v>
      </c>
      <c r="AF258" s="11" t="str">
        <f t="shared" si="103"/>
        <v>T4</v>
      </c>
      <c r="AG258" s="11" t="str">
        <f t="shared" si="103"/>
        <v>T5</v>
      </c>
      <c r="AH258" s="11" t="str">
        <f t="shared" si="103"/>
        <v>T6</v>
      </c>
      <c r="AI258" s="98"/>
      <c r="AJ258" s="98"/>
      <c r="AK258" s="98"/>
      <c r="AL258" s="13" t="s">
        <v>22</v>
      </c>
      <c r="AM258" s="13" t="s">
        <v>23</v>
      </c>
      <c r="AN258" s="14" t="s">
        <v>24</v>
      </c>
      <c r="AO258" s="15" t="s">
        <v>25</v>
      </c>
      <c r="AP258" s="16" t="s">
        <v>26</v>
      </c>
      <c r="AQ258" s="16" t="s">
        <v>27</v>
      </c>
      <c r="AR258" s="16" t="s">
        <v>28</v>
      </c>
      <c r="AS258" s="17" t="s">
        <v>29</v>
      </c>
      <c r="AT258" s="18" t="s">
        <v>30</v>
      </c>
      <c r="AU258" s="18"/>
      <c r="AV258" s="18"/>
      <c r="AW258" s="18" t="s">
        <v>31</v>
      </c>
      <c r="AX258" s="19" t="s">
        <v>32</v>
      </c>
    </row>
    <row r="259" spans="1:50" ht="22.2" customHeight="1">
      <c r="A259" s="20">
        <v>1</v>
      </c>
      <c r="B259" s="21" t="s">
        <v>33</v>
      </c>
      <c r="C259" s="22" t="s">
        <v>34</v>
      </c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5">
        <f t="shared" ref="AI259:AI274" si="104">COUNTIF(D259:AH259,"+")</f>
        <v>0</v>
      </c>
      <c r="AJ259" s="25">
        <f>COUNTIF(E259:AI259,"TC")</f>
        <v>0</v>
      </c>
      <c r="AK259" s="25"/>
      <c r="AL259" s="20">
        <v>1</v>
      </c>
      <c r="AM259" s="21" t="s">
        <v>33</v>
      </c>
      <c r="AN259" s="22" t="s">
        <v>34</v>
      </c>
      <c r="AO259" s="26">
        <v>9000000</v>
      </c>
      <c r="AP259" s="27">
        <v>1000000</v>
      </c>
      <c r="AQ259" s="27">
        <v>700000</v>
      </c>
      <c r="AR259" s="27">
        <v>700000</v>
      </c>
      <c r="AS259" s="27"/>
      <c r="AT259" s="27">
        <v>0</v>
      </c>
      <c r="AU259" s="27"/>
      <c r="AV259" s="27"/>
      <c r="AW259" s="27"/>
      <c r="AX259" s="27">
        <f t="shared" ref="AX259:AX274" si="105">(AO259+AP259+AQ259+AR259+AU259)/26*AS259+AT259+AV259+AW259</f>
        <v>0</v>
      </c>
    </row>
    <row r="260" spans="1:50" ht="13.8">
      <c r="A260" s="20">
        <v>4</v>
      </c>
      <c r="B260" s="21" t="s">
        <v>36</v>
      </c>
      <c r="C260" s="22" t="s">
        <v>37</v>
      </c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5">
        <f t="shared" si="104"/>
        <v>0</v>
      </c>
      <c r="AJ260" s="25">
        <f t="shared" ref="AJ260:AJ274" si="106">COUNTIF(E260:AI260,"TC")</f>
        <v>0</v>
      </c>
      <c r="AK260" s="28"/>
      <c r="AL260" s="20">
        <v>4</v>
      </c>
      <c r="AM260" s="21" t="s">
        <v>36</v>
      </c>
      <c r="AN260" s="22" t="s">
        <v>37</v>
      </c>
      <c r="AO260" s="26">
        <v>5310000</v>
      </c>
      <c r="AP260" s="27">
        <v>1000000</v>
      </c>
      <c r="AQ260" s="27">
        <v>300000</v>
      </c>
      <c r="AR260" s="27">
        <v>600000</v>
      </c>
      <c r="AS260" s="27"/>
      <c r="AT260" s="27"/>
      <c r="AU260" s="27"/>
      <c r="AV260" s="27"/>
      <c r="AW260" s="27"/>
      <c r="AX260" s="27">
        <f t="shared" si="105"/>
        <v>0</v>
      </c>
    </row>
    <row r="261" spans="1:50" ht="13.8">
      <c r="A261" s="20">
        <v>5</v>
      </c>
      <c r="B261" s="21" t="s">
        <v>38</v>
      </c>
      <c r="C261" s="22" t="s">
        <v>37</v>
      </c>
      <c r="D261" s="23"/>
      <c r="E261" s="23"/>
      <c r="F261" s="23"/>
      <c r="G261" s="23"/>
      <c r="H261" s="23"/>
      <c r="I261" s="23"/>
      <c r="J261" s="23" t="s">
        <v>41</v>
      </c>
      <c r="K261" s="23"/>
      <c r="L261" s="23"/>
      <c r="M261" s="23" t="s">
        <v>41</v>
      </c>
      <c r="N261" s="23"/>
      <c r="O261" s="23"/>
      <c r="P261" s="23"/>
      <c r="Q261" s="23" t="s">
        <v>41</v>
      </c>
      <c r="R261" s="23"/>
      <c r="S261" s="23"/>
      <c r="T261" s="23" t="s">
        <v>41</v>
      </c>
      <c r="U261" s="23"/>
      <c r="V261" s="23"/>
      <c r="W261" s="23"/>
      <c r="X261" s="23" t="s">
        <v>41</v>
      </c>
      <c r="Y261" s="23"/>
      <c r="Z261" s="23"/>
      <c r="AA261" s="23"/>
      <c r="AB261" s="23" t="s">
        <v>41</v>
      </c>
      <c r="AC261" s="23"/>
      <c r="AD261" s="23"/>
      <c r="AE261" s="23"/>
      <c r="AF261" s="23"/>
      <c r="AG261" s="23"/>
      <c r="AH261" s="23"/>
      <c r="AI261" s="25">
        <f t="shared" si="104"/>
        <v>6</v>
      </c>
      <c r="AJ261" s="25">
        <f t="shared" si="106"/>
        <v>0</v>
      </c>
      <c r="AK261" s="28"/>
      <c r="AL261" s="20">
        <v>5</v>
      </c>
      <c r="AM261" s="21" t="s">
        <v>38</v>
      </c>
      <c r="AN261" s="22" t="s">
        <v>37</v>
      </c>
      <c r="AO261" s="26">
        <v>5310000</v>
      </c>
      <c r="AP261" s="27">
        <v>1000000</v>
      </c>
      <c r="AQ261" s="27">
        <v>300000</v>
      </c>
      <c r="AR261" s="27">
        <v>600000</v>
      </c>
      <c r="AS261" s="27">
        <v>6</v>
      </c>
      <c r="AT261" s="27"/>
      <c r="AU261" s="27">
        <v>500000</v>
      </c>
      <c r="AV261" s="27"/>
      <c r="AW261" s="27"/>
      <c r="AX261" s="27">
        <f t="shared" si="105"/>
        <v>1779230.7692307695</v>
      </c>
    </row>
    <row r="262" spans="1:50" ht="13.8">
      <c r="A262" s="20">
        <v>6</v>
      </c>
      <c r="B262" s="21" t="s">
        <v>39</v>
      </c>
      <c r="C262" s="22" t="s">
        <v>37</v>
      </c>
      <c r="D262" s="23" t="s">
        <v>35</v>
      </c>
      <c r="E262" s="23" t="s">
        <v>41</v>
      </c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5">
        <f t="shared" si="104"/>
        <v>1</v>
      </c>
      <c r="AJ262" s="25">
        <f t="shared" si="106"/>
        <v>0</v>
      </c>
      <c r="AK262" s="28"/>
      <c r="AL262" s="20">
        <v>6</v>
      </c>
      <c r="AM262" s="21" t="s">
        <v>39</v>
      </c>
      <c r="AN262" s="22" t="s">
        <v>37</v>
      </c>
      <c r="AO262" s="26">
        <v>5310000</v>
      </c>
      <c r="AP262" s="27">
        <v>1000000</v>
      </c>
      <c r="AQ262" s="27">
        <v>300000</v>
      </c>
      <c r="AR262" s="27">
        <v>600000</v>
      </c>
      <c r="AS262" s="27">
        <v>2</v>
      </c>
      <c r="AT262" s="27"/>
      <c r="AU262" s="27">
        <v>500000</v>
      </c>
      <c r="AV262" s="27"/>
      <c r="AW262" s="27"/>
      <c r="AX262" s="27">
        <f t="shared" si="105"/>
        <v>593076.92307692312</v>
      </c>
    </row>
    <row r="263" spans="1:50" ht="13.8">
      <c r="A263" s="20">
        <v>7</v>
      </c>
      <c r="B263" s="21" t="s">
        <v>40</v>
      </c>
      <c r="C263" s="22" t="s">
        <v>37</v>
      </c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5">
        <f t="shared" si="104"/>
        <v>0</v>
      </c>
      <c r="AJ263" s="25">
        <f t="shared" si="106"/>
        <v>0</v>
      </c>
      <c r="AK263" s="28"/>
      <c r="AL263" s="20">
        <v>7</v>
      </c>
      <c r="AM263" s="21" t="s">
        <v>40</v>
      </c>
      <c r="AN263" s="22" t="s">
        <v>37</v>
      </c>
      <c r="AO263" s="26">
        <v>5310000</v>
      </c>
      <c r="AP263" s="27">
        <v>1000000</v>
      </c>
      <c r="AQ263" s="27">
        <v>300000</v>
      </c>
      <c r="AR263" s="27">
        <v>600000</v>
      </c>
      <c r="AS263" s="27"/>
      <c r="AT263" s="27"/>
      <c r="AU263" s="27"/>
      <c r="AV263" s="27"/>
      <c r="AW263" s="27"/>
      <c r="AX263" s="27">
        <f t="shared" si="105"/>
        <v>0</v>
      </c>
    </row>
    <row r="264" spans="1:50" ht="13.8">
      <c r="A264" s="20">
        <v>8</v>
      </c>
      <c r="B264" s="21" t="s">
        <v>42</v>
      </c>
      <c r="C264" s="22" t="s">
        <v>37</v>
      </c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5">
        <f t="shared" si="104"/>
        <v>0</v>
      </c>
      <c r="AJ264" s="25">
        <f t="shared" si="106"/>
        <v>0</v>
      </c>
      <c r="AK264" s="28"/>
      <c r="AL264" s="20">
        <v>8</v>
      </c>
      <c r="AM264" s="21" t="s">
        <v>42</v>
      </c>
      <c r="AN264" s="22" t="s">
        <v>37</v>
      </c>
      <c r="AO264" s="26">
        <v>5310000</v>
      </c>
      <c r="AP264" s="27">
        <v>1000000</v>
      </c>
      <c r="AQ264" s="27">
        <v>300000</v>
      </c>
      <c r="AR264" s="27">
        <v>600000</v>
      </c>
      <c r="AS264" s="27"/>
      <c r="AT264" s="27"/>
      <c r="AU264" s="27"/>
      <c r="AV264" s="27"/>
      <c r="AW264" s="27"/>
      <c r="AX264" s="27">
        <f t="shared" si="105"/>
        <v>0</v>
      </c>
    </row>
    <row r="265" spans="1:50" ht="13.8">
      <c r="A265" s="20">
        <v>9</v>
      </c>
      <c r="B265" s="21" t="s">
        <v>43</v>
      </c>
      <c r="C265" s="22" t="s">
        <v>37</v>
      </c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5">
        <f t="shared" si="104"/>
        <v>0</v>
      </c>
      <c r="AJ265" s="25">
        <f t="shared" si="106"/>
        <v>0</v>
      </c>
      <c r="AK265" s="28"/>
      <c r="AL265" s="20">
        <v>9</v>
      </c>
      <c r="AM265" s="21" t="s">
        <v>43</v>
      </c>
      <c r="AN265" s="22" t="s">
        <v>37</v>
      </c>
      <c r="AO265" s="26">
        <v>5310000</v>
      </c>
      <c r="AP265" s="27">
        <v>1000000</v>
      </c>
      <c r="AQ265" s="27">
        <v>300000</v>
      </c>
      <c r="AR265" s="27">
        <v>600000</v>
      </c>
      <c r="AS265" s="27"/>
      <c r="AT265" s="27"/>
      <c r="AU265" s="27"/>
      <c r="AV265" s="27"/>
      <c r="AW265" s="27"/>
      <c r="AX265" s="27">
        <f t="shared" si="105"/>
        <v>0</v>
      </c>
    </row>
    <row r="266" spans="1:50" ht="13.8">
      <c r="A266" s="20">
        <v>10</v>
      </c>
      <c r="B266" s="21" t="s">
        <v>44</v>
      </c>
      <c r="C266" s="22" t="s">
        <v>45</v>
      </c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5">
        <f t="shared" si="104"/>
        <v>0</v>
      </c>
      <c r="AJ266" s="25">
        <f t="shared" si="106"/>
        <v>0</v>
      </c>
      <c r="AK266" s="28"/>
      <c r="AL266" s="20">
        <v>10</v>
      </c>
      <c r="AM266" s="21" t="s">
        <v>44</v>
      </c>
      <c r="AN266" s="22" t="s">
        <v>45</v>
      </c>
      <c r="AO266" s="26">
        <v>5307200</v>
      </c>
      <c r="AP266" s="27">
        <v>1000000</v>
      </c>
      <c r="AQ266" s="27">
        <v>300000</v>
      </c>
      <c r="AR266" s="27">
        <v>600000</v>
      </c>
      <c r="AS266" s="27"/>
      <c r="AT266" s="27"/>
      <c r="AU266" s="27"/>
      <c r="AV266" s="27"/>
      <c r="AW266" s="27"/>
      <c r="AX266" s="27">
        <f t="shared" si="105"/>
        <v>0</v>
      </c>
    </row>
    <row r="267" spans="1:50" ht="13.8">
      <c r="A267" s="20">
        <v>11</v>
      </c>
      <c r="B267" s="21" t="s">
        <v>46</v>
      </c>
      <c r="C267" s="22" t="s">
        <v>45</v>
      </c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5">
        <f t="shared" si="104"/>
        <v>0</v>
      </c>
      <c r="AJ267" s="25">
        <f t="shared" si="106"/>
        <v>0</v>
      </c>
      <c r="AK267" s="28"/>
      <c r="AL267" s="20">
        <v>11</v>
      </c>
      <c r="AM267" s="21" t="s">
        <v>46</v>
      </c>
      <c r="AN267" s="22" t="s">
        <v>45</v>
      </c>
      <c r="AO267" s="26">
        <v>5307200</v>
      </c>
      <c r="AP267" s="27">
        <v>1000000</v>
      </c>
      <c r="AQ267" s="27">
        <v>300000</v>
      </c>
      <c r="AR267" s="27">
        <v>600000</v>
      </c>
      <c r="AS267" s="27"/>
      <c r="AT267" s="27"/>
      <c r="AU267" s="27"/>
      <c r="AV267" s="27"/>
      <c r="AW267" s="27"/>
      <c r="AX267" s="27">
        <f t="shared" si="105"/>
        <v>0</v>
      </c>
    </row>
    <row r="268" spans="1:50" ht="13.8">
      <c r="A268" s="20">
        <v>12</v>
      </c>
      <c r="B268" s="21" t="s">
        <v>47</v>
      </c>
      <c r="C268" s="22" t="s">
        <v>45</v>
      </c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5">
        <f t="shared" si="104"/>
        <v>0</v>
      </c>
      <c r="AJ268" s="25">
        <f t="shared" si="106"/>
        <v>0</v>
      </c>
      <c r="AK268" s="28"/>
      <c r="AL268" s="20">
        <v>12</v>
      </c>
      <c r="AM268" s="21" t="s">
        <v>47</v>
      </c>
      <c r="AN268" s="22" t="s">
        <v>45</v>
      </c>
      <c r="AO268" s="26">
        <v>5307200</v>
      </c>
      <c r="AP268" s="27">
        <v>1000000</v>
      </c>
      <c r="AQ268" s="27">
        <v>300000</v>
      </c>
      <c r="AR268" s="27">
        <v>600000</v>
      </c>
      <c r="AS268" s="27"/>
      <c r="AT268" s="27"/>
      <c r="AU268" s="27"/>
      <c r="AV268" s="27"/>
      <c r="AW268" s="27"/>
      <c r="AX268" s="27">
        <f t="shared" si="105"/>
        <v>0</v>
      </c>
    </row>
    <row r="269" spans="1:50" ht="13.8">
      <c r="A269" s="20">
        <v>13</v>
      </c>
      <c r="B269" s="21" t="s">
        <v>48</v>
      </c>
      <c r="C269" s="22" t="s">
        <v>45</v>
      </c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5">
        <f t="shared" si="104"/>
        <v>0</v>
      </c>
      <c r="AJ269" s="25">
        <f t="shared" si="106"/>
        <v>0</v>
      </c>
      <c r="AK269" s="28"/>
      <c r="AL269" s="20">
        <v>13</v>
      </c>
      <c r="AM269" s="21" t="s">
        <v>48</v>
      </c>
      <c r="AN269" s="22" t="s">
        <v>45</v>
      </c>
      <c r="AO269" s="26">
        <v>5307200</v>
      </c>
      <c r="AP269" s="27">
        <v>1000000</v>
      </c>
      <c r="AQ269" s="27">
        <v>300000</v>
      </c>
      <c r="AR269" s="27">
        <v>600000</v>
      </c>
      <c r="AS269" s="27"/>
      <c r="AT269" s="27"/>
      <c r="AU269" s="27"/>
      <c r="AV269" s="27"/>
      <c r="AW269" s="27"/>
      <c r="AX269" s="27">
        <f t="shared" si="105"/>
        <v>0</v>
      </c>
    </row>
    <row r="270" spans="1:50" ht="13.8">
      <c r="A270" s="20">
        <v>14</v>
      </c>
      <c r="B270" s="21" t="s">
        <v>49</v>
      </c>
      <c r="C270" s="22" t="s">
        <v>45</v>
      </c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5">
        <f t="shared" si="104"/>
        <v>0</v>
      </c>
      <c r="AJ270" s="25">
        <f t="shared" si="106"/>
        <v>0</v>
      </c>
      <c r="AK270" s="28"/>
      <c r="AL270" s="20">
        <v>14</v>
      </c>
      <c r="AM270" s="21" t="s">
        <v>49</v>
      </c>
      <c r="AN270" s="22" t="s">
        <v>45</v>
      </c>
      <c r="AO270" s="26">
        <v>5307200</v>
      </c>
      <c r="AP270" s="27">
        <v>1000000</v>
      </c>
      <c r="AQ270" s="27">
        <v>300000</v>
      </c>
      <c r="AR270" s="27">
        <v>600000</v>
      </c>
      <c r="AS270" s="27"/>
      <c r="AT270" s="27"/>
      <c r="AU270" s="27"/>
      <c r="AV270" s="27"/>
      <c r="AW270" s="27"/>
      <c r="AX270" s="27">
        <f t="shared" si="105"/>
        <v>0</v>
      </c>
    </row>
    <row r="271" spans="1:50" ht="13.8">
      <c r="A271" s="20">
        <v>15</v>
      </c>
      <c r="B271" s="21" t="s">
        <v>50</v>
      </c>
      <c r="C271" s="22" t="s">
        <v>45</v>
      </c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5">
        <f t="shared" si="104"/>
        <v>0</v>
      </c>
      <c r="AJ271" s="25">
        <f t="shared" si="106"/>
        <v>0</v>
      </c>
      <c r="AK271" s="28"/>
      <c r="AL271" s="20">
        <v>15</v>
      </c>
      <c r="AM271" s="21" t="s">
        <v>50</v>
      </c>
      <c r="AN271" s="22" t="s">
        <v>45</v>
      </c>
      <c r="AO271" s="26">
        <v>5307200</v>
      </c>
      <c r="AP271" s="27">
        <v>1000000</v>
      </c>
      <c r="AQ271" s="27">
        <v>300000</v>
      </c>
      <c r="AR271" s="27">
        <v>600000</v>
      </c>
      <c r="AS271" s="27"/>
      <c r="AT271" s="27"/>
      <c r="AU271" s="27"/>
      <c r="AV271" s="27"/>
      <c r="AW271" s="27"/>
      <c r="AX271" s="27">
        <f t="shared" si="105"/>
        <v>0</v>
      </c>
    </row>
    <row r="272" spans="1:50" ht="13.8">
      <c r="A272" s="20">
        <v>16</v>
      </c>
      <c r="B272" s="21" t="s">
        <v>51</v>
      </c>
      <c r="C272" s="22" t="s">
        <v>45</v>
      </c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5">
        <f t="shared" si="104"/>
        <v>0</v>
      </c>
      <c r="AJ272" s="25">
        <f t="shared" si="106"/>
        <v>0</v>
      </c>
      <c r="AK272" s="28"/>
      <c r="AL272" s="20">
        <v>16</v>
      </c>
      <c r="AM272" s="21" t="s">
        <v>51</v>
      </c>
      <c r="AN272" s="22" t="s">
        <v>45</v>
      </c>
      <c r="AO272" s="26">
        <v>5307200</v>
      </c>
      <c r="AP272" s="27">
        <v>1000000</v>
      </c>
      <c r="AQ272" s="27">
        <v>300000</v>
      </c>
      <c r="AR272" s="27">
        <v>600000</v>
      </c>
      <c r="AS272" s="27"/>
      <c r="AT272" s="27"/>
      <c r="AU272" s="27"/>
      <c r="AV272" s="27"/>
      <c r="AW272" s="27"/>
      <c r="AX272" s="27">
        <f t="shared" si="105"/>
        <v>0</v>
      </c>
    </row>
    <row r="273" spans="1:50" ht="13.8">
      <c r="A273" s="20">
        <v>17</v>
      </c>
      <c r="B273" s="21" t="s">
        <v>52</v>
      </c>
      <c r="C273" s="22" t="s">
        <v>45</v>
      </c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5">
        <f t="shared" si="104"/>
        <v>0</v>
      </c>
      <c r="AJ273" s="25">
        <f t="shared" si="106"/>
        <v>0</v>
      </c>
      <c r="AK273" s="28"/>
      <c r="AL273" s="20">
        <v>17</v>
      </c>
      <c r="AM273" s="21" t="s">
        <v>52</v>
      </c>
      <c r="AN273" s="22" t="s">
        <v>45</v>
      </c>
      <c r="AO273" s="26">
        <v>5307200</v>
      </c>
      <c r="AP273" s="27">
        <v>1000000</v>
      </c>
      <c r="AQ273" s="27">
        <v>300000</v>
      </c>
      <c r="AR273" s="27">
        <v>600000</v>
      </c>
      <c r="AS273" s="27"/>
      <c r="AT273" s="27"/>
      <c r="AU273" s="27"/>
      <c r="AV273" s="27"/>
      <c r="AW273" s="27"/>
      <c r="AX273" s="27">
        <f t="shared" si="105"/>
        <v>0</v>
      </c>
    </row>
    <row r="274" spans="1:50" ht="13.8">
      <c r="A274" s="20">
        <v>18</v>
      </c>
      <c r="B274" s="21" t="s">
        <v>53</v>
      </c>
      <c r="C274" s="22" t="s">
        <v>45</v>
      </c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5">
        <f t="shared" si="104"/>
        <v>0</v>
      </c>
      <c r="AJ274" s="25">
        <f t="shared" si="106"/>
        <v>0</v>
      </c>
      <c r="AK274" s="28"/>
      <c r="AL274" s="20">
        <v>18</v>
      </c>
      <c r="AM274" s="21" t="s">
        <v>53</v>
      </c>
      <c r="AN274" s="22" t="s">
        <v>45</v>
      </c>
      <c r="AO274" s="26">
        <v>5307200</v>
      </c>
      <c r="AP274" s="27">
        <v>1000000</v>
      </c>
      <c r="AQ274" s="27">
        <v>300000</v>
      </c>
      <c r="AR274" s="27">
        <v>600000</v>
      </c>
      <c r="AS274" s="27"/>
      <c r="AT274" s="27"/>
      <c r="AU274" s="27"/>
      <c r="AV274" s="27"/>
      <c r="AW274" s="27"/>
      <c r="AX274" s="27">
        <f t="shared" si="105"/>
        <v>0</v>
      </c>
    </row>
    <row r="275" spans="1:50" ht="13.8">
      <c r="A275" s="29"/>
      <c r="B275" s="10" t="s">
        <v>54</v>
      </c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1">
        <f>SUM(AI259:AI272)</f>
        <v>7</v>
      </c>
      <c r="AJ275" s="31">
        <f>SUM(AJ259:AJ272)</f>
        <v>0</v>
      </c>
      <c r="AK275" s="31"/>
      <c r="AL275" s="10" t="s">
        <v>55</v>
      </c>
      <c r="AM275" s="31" t="s">
        <v>56</v>
      </c>
      <c r="AN275" s="30"/>
      <c r="AO275" s="32">
        <f>SUM(AO259:AO274)</f>
        <v>88624800</v>
      </c>
      <c r="AP275" s="32">
        <f t="shared" ref="AP275:AX275" si="107">SUM(AP259:AP274)</f>
        <v>16000000</v>
      </c>
      <c r="AQ275" s="32">
        <f t="shared" si="107"/>
        <v>5200000</v>
      </c>
      <c r="AR275" s="32">
        <f t="shared" si="107"/>
        <v>9700000</v>
      </c>
      <c r="AS275" s="32">
        <f t="shared" si="107"/>
        <v>8</v>
      </c>
      <c r="AT275" s="32">
        <f t="shared" si="107"/>
        <v>0</v>
      </c>
      <c r="AU275" s="32">
        <f t="shared" si="107"/>
        <v>1000000</v>
      </c>
      <c r="AV275" s="32">
        <f t="shared" si="107"/>
        <v>0</v>
      </c>
      <c r="AW275" s="32">
        <f t="shared" si="107"/>
        <v>0</v>
      </c>
      <c r="AX275" s="32">
        <f t="shared" si="107"/>
        <v>2372307.6923076925</v>
      </c>
    </row>
    <row r="276" spans="1:50" ht="13.8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3.8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99">
        <f>VALUE("31/01/"&amp;Q254)</f>
        <v>45688</v>
      </c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33"/>
      <c r="AM277" s="33"/>
      <c r="AN277" s="33"/>
      <c r="AO277" s="2"/>
      <c r="AP277" s="2"/>
      <c r="AQ277" s="2"/>
      <c r="AR277" s="2"/>
      <c r="AS277" s="2"/>
      <c r="AT277" s="2"/>
      <c r="AU277" s="2"/>
      <c r="AV277" s="2"/>
      <c r="AW277" s="2"/>
      <c r="AX277" s="33">
        <f>W277</f>
        <v>45688</v>
      </c>
    </row>
    <row r="278" spans="1:50" ht="13.8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4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3.8">
      <c r="A279" s="35"/>
      <c r="B279" s="109" t="s">
        <v>57</v>
      </c>
      <c r="C279" s="109"/>
      <c r="D279" s="37"/>
      <c r="E279" s="37"/>
      <c r="F279" s="37"/>
      <c r="G279" s="37"/>
      <c r="H279" s="37"/>
      <c r="I279" s="37"/>
      <c r="J279" s="37"/>
      <c r="K279" s="37"/>
      <c r="L279" s="2"/>
      <c r="M279" s="36" t="s">
        <v>58</v>
      </c>
      <c r="N279" s="37"/>
      <c r="O279" s="37"/>
      <c r="P279" s="37"/>
      <c r="Q279" s="2"/>
      <c r="R279" s="2"/>
      <c r="S279" s="36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6" t="s">
        <v>59</v>
      </c>
      <c r="AE279" s="37"/>
      <c r="AF279" s="37"/>
      <c r="AG279" s="36"/>
      <c r="AH279" s="37"/>
      <c r="AI279" s="37"/>
      <c r="AJ279" s="37"/>
      <c r="AK279" s="37"/>
      <c r="AL279" s="37"/>
      <c r="AM279" s="109" t="s">
        <v>60</v>
      </c>
      <c r="AN279" s="109"/>
      <c r="AO279" s="109"/>
      <c r="AP279" s="102"/>
      <c r="AQ279" s="102"/>
      <c r="AR279" s="2"/>
      <c r="AS279" s="2"/>
      <c r="AT279" s="2"/>
      <c r="AU279" s="2"/>
      <c r="AV279" s="2"/>
      <c r="AW279" s="2"/>
      <c r="AX279" s="2"/>
    </row>
    <row r="280" spans="1:50" ht="13.8">
      <c r="A280" s="3"/>
      <c r="B280" s="126" t="s">
        <v>61</v>
      </c>
      <c r="C280" s="126"/>
      <c r="D280" s="2"/>
      <c r="E280" s="2"/>
      <c r="F280" s="2"/>
      <c r="G280" s="2"/>
      <c r="H280" s="2"/>
      <c r="I280" s="2"/>
      <c r="J280" s="2"/>
      <c r="K280" s="2"/>
      <c r="L280" s="2"/>
      <c r="M280" s="38" t="s">
        <v>61</v>
      </c>
      <c r="N280" s="2"/>
      <c r="O280" s="2"/>
      <c r="P280" s="2"/>
      <c r="Q280" s="2"/>
      <c r="R280" s="2"/>
      <c r="S280" s="38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38" t="s">
        <v>62</v>
      </c>
      <c r="AE280" s="2"/>
      <c r="AF280" s="2"/>
      <c r="AG280" s="38"/>
      <c r="AH280" s="2"/>
      <c r="AI280" s="2"/>
      <c r="AJ280" s="2"/>
      <c r="AK280" s="2"/>
      <c r="AL280" s="2"/>
      <c r="AM280" s="126" t="s">
        <v>61</v>
      </c>
      <c r="AN280" s="126"/>
      <c r="AO280" s="126"/>
      <c r="AP280" s="126"/>
      <c r="AQ280" s="126"/>
      <c r="AR280" s="2"/>
      <c r="AS280" s="2"/>
      <c r="AT280" s="2"/>
      <c r="AU280" s="2"/>
      <c r="AV280" s="2"/>
      <c r="AW280" s="2"/>
      <c r="AX280" s="2"/>
    </row>
    <row r="281" spans="1:50" ht="13.8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3.8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4" spans="1:50" ht="15.6">
      <c r="A284" s="1" t="s">
        <v>0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1" t="s">
        <v>0</v>
      </c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3.8">
      <c r="A285" s="3" t="s">
        <v>1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 t="s">
        <v>1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3.8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20.399999999999999">
      <c r="A287" s="100" t="s">
        <v>72</v>
      </c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1" t="s">
        <v>2</v>
      </c>
      <c r="AM287" s="101"/>
      <c r="AN287" s="101"/>
      <c r="AO287" s="101"/>
      <c r="AP287" s="101"/>
      <c r="AQ287" s="101"/>
      <c r="AR287" s="101"/>
      <c r="AS287" s="101"/>
      <c r="AT287" s="101"/>
      <c r="AU287" s="101"/>
      <c r="AV287" s="101"/>
      <c r="AW287" s="101"/>
      <c r="AX287" s="101"/>
    </row>
    <row r="288" spans="1:50" ht="20.399999999999999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3.8">
      <c r="A289" s="3"/>
      <c r="B289" s="2"/>
      <c r="C289" s="2"/>
      <c r="D289" s="2"/>
      <c r="E289" s="2"/>
      <c r="F289" s="2"/>
      <c r="G289" s="2"/>
      <c r="H289" s="6"/>
      <c r="I289" s="6"/>
      <c r="J289" s="6"/>
      <c r="K289" s="102" t="s">
        <v>3</v>
      </c>
      <c r="L289" s="102"/>
      <c r="M289" s="103">
        <v>1</v>
      </c>
      <c r="N289" s="103"/>
      <c r="O289" s="102" t="s">
        <v>4</v>
      </c>
      <c r="P289" s="102"/>
      <c r="Q289" s="102">
        <v>2025</v>
      </c>
      <c r="R289" s="10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102" t="str">
        <f>"THÁNG 0"&amp;M289 &amp;" NĂM 2025"</f>
        <v>THÁNG 01 NĂM 2025</v>
      </c>
      <c r="AM289" s="102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</row>
    <row r="290" spans="1:50" ht="13.8">
      <c r="A290" s="3"/>
      <c r="B290" s="2"/>
      <c r="C290" s="2"/>
      <c r="D290" s="8">
        <f>DATE(Q289,M289,1)</f>
        <v>45658</v>
      </c>
      <c r="E290" s="8">
        <f>D290+1</f>
        <v>45659</v>
      </c>
      <c r="F290" s="8">
        <f>E290+1</f>
        <v>45660</v>
      </c>
      <c r="G290" s="8">
        <f t="shared" ref="G290" si="108">F290+1</f>
        <v>45661</v>
      </c>
      <c r="H290" s="9">
        <f t="shared" ref="H290" si="109">G290+1</f>
        <v>45662</v>
      </c>
      <c r="I290" s="9">
        <f t="shared" ref="I290" si="110">H290+1</f>
        <v>45663</v>
      </c>
      <c r="J290" s="9">
        <f t="shared" ref="J290" si="111">I290+1</f>
        <v>45664</v>
      </c>
      <c r="K290" s="9">
        <f t="shared" ref="K290" si="112">J290+1</f>
        <v>45665</v>
      </c>
      <c r="L290" s="9">
        <f t="shared" ref="L290" si="113">K290+1</f>
        <v>45666</v>
      </c>
      <c r="M290" s="9">
        <f t="shared" ref="M290" si="114">L290+1</f>
        <v>45667</v>
      </c>
      <c r="N290" s="9">
        <f t="shared" ref="N290" si="115">M290+1</f>
        <v>45668</v>
      </c>
      <c r="O290" s="9">
        <f t="shared" ref="O290" si="116">N290+1</f>
        <v>45669</v>
      </c>
      <c r="P290" s="9">
        <f t="shared" ref="P290" si="117">O290+1</f>
        <v>45670</v>
      </c>
      <c r="Q290" s="9">
        <f t="shared" ref="Q290" si="118">P290+1</f>
        <v>45671</v>
      </c>
      <c r="R290" s="9">
        <f t="shared" ref="R290" si="119">Q290+1</f>
        <v>45672</v>
      </c>
      <c r="S290" s="8">
        <f t="shared" ref="S290" si="120">R290+1</f>
        <v>45673</v>
      </c>
      <c r="T290" s="8">
        <f t="shared" ref="T290" si="121">S290+1</f>
        <v>45674</v>
      </c>
      <c r="U290" s="8">
        <f t="shared" ref="U290" si="122">T290+1</f>
        <v>45675</v>
      </c>
      <c r="V290" s="8">
        <f t="shared" ref="V290" si="123">U290+1</f>
        <v>45676</v>
      </c>
      <c r="W290" s="8">
        <f t="shared" ref="W290" si="124">V290+1</f>
        <v>45677</v>
      </c>
      <c r="X290" s="8">
        <f t="shared" ref="X290" si="125">W290+1</f>
        <v>45678</v>
      </c>
      <c r="Y290" s="8">
        <f t="shared" ref="Y290" si="126">X290+1</f>
        <v>45679</v>
      </c>
      <c r="Z290" s="8">
        <f t="shared" ref="Z290" si="127">Y290+1</f>
        <v>45680</v>
      </c>
      <c r="AA290" s="8">
        <f t="shared" ref="AA290" si="128">Z290+1</f>
        <v>45681</v>
      </c>
      <c r="AB290" s="8">
        <f t="shared" ref="AB290" si="129">AA290+1</f>
        <v>45682</v>
      </c>
      <c r="AC290" s="8">
        <f t="shared" ref="AC290" si="130">AB290+1</f>
        <v>45683</v>
      </c>
      <c r="AD290" s="8">
        <f t="shared" ref="AD290" si="131">AC290+1</f>
        <v>45684</v>
      </c>
      <c r="AE290" s="8">
        <f t="shared" ref="AE290" si="132">AD290+1</f>
        <v>45685</v>
      </c>
      <c r="AF290" s="8">
        <f t="shared" ref="AF290" si="133">AE290+1</f>
        <v>45686</v>
      </c>
      <c r="AG290" s="8">
        <f t="shared" ref="AG290" si="134">AF290+1</f>
        <v>45687</v>
      </c>
      <c r="AH290" s="8">
        <f t="shared" ref="AH290" si="135">AG290+1</f>
        <v>45688</v>
      </c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3.8">
      <c r="A291" s="110" t="s">
        <v>5</v>
      </c>
      <c r="B291" s="113" t="s">
        <v>6</v>
      </c>
      <c r="C291" s="96" t="s">
        <v>7</v>
      </c>
      <c r="D291" s="116" t="s">
        <v>8</v>
      </c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8"/>
      <c r="AI291" s="96" t="s">
        <v>9</v>
      </c>
      <c r="AJ291" s="96" t="s">
        <v>119</v>
      </c>
      <c r="AK291" s="96" t="s">
        <v>10</v>
      </c>
      <c r="AL291" s="119" t="s">
        <v>5</v>
      </c>
      <c r="AM291" s="119" t="s">
        <v>6</v>
      </c>
      <c r="AN291" s="120" t="s">
        <v>7</v>
      </c>
      <c r="AO291" s="122" t="s">
        <v>11</v>
      </c>
      <c r="AP291" s="123" t="s">
        <v>12</v>
      </c>
      <c r="AQ291" s="124"/>
      <c r="AR291" s="125"/>
      <c r="AS291" s="106" t="s">
        <v>13</v>
      </c>
      <c r="AT291" s="104" t="s">
        <v>14</v>
      </c>
      <c r="AU291" s="104" t="s">
        <v>15</v>
      </c>
      <c r="AV291" s="104" t="s">
        <v>16</v>
      </c>
      <c r="AW291" s="104" t="s">
        <v>17</v>
      </c>
      <c r="AX291" s="104" t="s">
        <v>18</v>
      </c>
    </row>
    <row r="292" spans="1:50" ht="26.4">
      <c r="A292" s="111"/>
      <c r="B292" s="114"/>
      <c r="C292" s="97"/>
      <c r="D292" s="11">
        <v>1</v>
      </c>
      <c r="E292" s="11">
        <v>2</v>
      </c>
      <c r="F292" s="11">
        <v>3</v>
      </c>
      <c r="G292" s="11">
        <v>4</v>
      </c>
      <c r="H292" s="11">
        <v>5</v>
      </c>
      <c r="I292" s="11">
        <v>6</v>
      </c>
      <c r="J292" s="11">
        <v>7</v>
      </c>
      <c r="K292" s="11">
        <v>8</v>
      </c>
      <c r="L292" s="11">
        <v>9</v>
      </c>
      <c r="M292" s="11">
        <v>10</v>
      </c>
      <c r="N292" s="11">
        <v>11</v>
      </c>
      <c r="O292" s="11">
        <v>12</v>
      </c>
      <c r="P292" s="11">
        <v>13</v>
      </c>
      <c r="Q292" s="11">
        <v>14</v>
      </c>
      <c r="R292" s="11">
        <v>15</v>
      </c>
      <c r="S292" s="11">
        <v>16</v>
      </c>
      <c r="T292" s="11">
        <v>17</v>
      </c>
      <c r="U292" s="11">
        <v>18</v>
      </c>
      <c r="V292" s="11">
        <v>19</v>
      </c>
      <c r="W292" s="11">
        <v>20</v>
      </c>
      <c r="X292" s="11">
        <v>21</v>
      </c>
      <c r="Y292" s="11">
        <v>22</v>
      </c>
      <c r="Z292" s="11">
        <v>23</v>
      </c>
      <c r="AA292" s="11">
        <v>24</v>
      </c>
      <c r="AB292" s="11">
        <v>25</v>
      </c>
      <c r="AC292" s="11">
        <v>26</v>
      </c>
      <c r="AD292" s="11">
        <v>27</v>
      </c>
      <c r="AE292" s="11">
        <v>28</v>
      </c>
      <c r="AF292" s="11">
        <v>29</v>
      </c>
      <c r="AG292" s="11">
        <v>30</v>
      </c>
      <c r="AH292" s="11">
        <v>31</v>
      </c>
      <c r="AI292" s="97"/>
      <c r="AJ292" s="97"/>
      <c r="AK292" s="97"/>
      <c r="AL292" s="119"/>
      <c r="AM292" s="119"/>
      <c r="AN292" s="121"/>
      <c r="AO292" s="122"/>
      <c r="AP292" s="12" t="s">
        <v>19</v>
      </c>
      <c r="AQ292" s="12" t="s">
        <v>20</v>
      </c>
      <c r="AR292" s="12" t="s">
        <v>21</v>
      </c>
      <c r="AS292" s="107"/>
      <c r="AT292" s="105"/>
      <c r="AU292" s="108"/>
      <c r="AV292" s="108"/>
      <c r="AW292" s="105"/>
      <c r="AX292" s="105"/>
    </row>
    <row r="293" spans="1:50" ht="20.399999999999999">
      <c r="A293" s="112"/>
      <c r="B293" s="115"/>
      <c r="C293" s="98"/>
      <c r="D293" s="11" t="str">
        <f>IF(WEEKDAY(D290)=1,"CN",IF(WEEKDAY(D290)=2,"T2",IF(WEEKDAY(D290)=3,"T3",IF(WEEKDAY(D290)=4,"T4",IF(WEEKDAY(D290)=5,"T5",IF(WEEKDAY(D290)=6,"T6",IF(WEEKDAY(D290)=7,"T7","")))))))</f>
        <v>T4</v>
      </c>
      <c r="E293" s="11" t="str">
        <f>IF(WEEKDAY(E290)=1,"CN",IF(WEEKDAY(E290)=2,"T2",IF(WEEKDAY(E290)=3,"T3",IF(WEEKDAY(E290)=4,"T4",IF(WEEKDAY(E290)=5,"T5",IF(WEEKDAY(E290)=6,"T6",IF(WEEKDAY(E290)=7,"T7","")))))))</f>
        <v>T5</v>
      </c>
      <c r="F293" s="11" t="str">
        <f t="shared" ref="F293:AH293" si="136">IF(WEEKDAY(F290)=1,"CN",IF(WEEKDAY(F290)=2,"T2",IF(WEEKDAY(F290)=3,"T3",IF(WEEKDAY(F290)=4,"T4",IF(WEEKDAY(F290)=5,"T5",IF(WEEKDAY(F290)=6,"T6",IF(WEEKDAY(F290)=7,"T7","")))))))</f>
        <v>T6</v>
      </c>
      <c r="G293" s="11" t="str">
        <f t="shared" si="136"/>
        <v>T7</v>
      </c>
      <c r="H293" s="11" t="str">
        <f t="shared" si="136"/>
        <v>CN</v>
      </c>
      <c r="I293" s="11" t="str">
        <f t="shared" si="136"/>
        <v>T2</v>
      </c>
      <c r="J293" s="11" t="str">
        <f t="shared" si="136"/>
        <v>T3</v>
      </c>
      <c r="K293" s="11" t="str">
        <f t="shared" si="136"/>
        <v>T4</v>
      </c>
      <c r="L293" s="11" t="str">
        <f t="shared" si="136"/>
        <v>T5</v>
      </c>
      <c r="M293" s="11" t="str">
        <f t="shared" si="136"/>
        <v>T6</v>
      </c>
      <c r="N293" s="11" t="str">
        <f t="shared" si="136"/>
        <v>T7</v>
      </c>
      <c r="O293" s="11" t="str">
        <f t="shared" si="136"/>
        <v>CN</v>
      </c>
      <c r="P293" s="11" t="str">
        <f t="shared" si="136"/>
        <v>T2</v>
      </c>
      <c r="Q293" s="11" t="str">
        <f t="shared" si="136"/>
        <v>T3</v>
      </c>
      <c r="R293" s="11" t="str">
        <f t="shared" si="136"/>
        <v>T4</v>
      </c>
      <c r="S293" s="11" t="str">
        <f t="shared" si="136"/>
        <v>T5</v>
      </c>
      <c r="T293" s="11" t="str">
        <f t="shared" si="136"/>
        <v>T6</v>
      </c>
      <c r="U293" s="11" t="str">
        <f t="shared" si="136"/>
        <v>T7</v>
      </c>
      <c r="V293" s="11" t="str">
        <f t="shared" si="136"/>
        <v>CN</v>
      </c>
      <c r="W293" s="11" t="str">
        <f t="shared" si="136"/>
        <v>T2</v>
      </c>
      <c r="X293" s="11" t="str">
        <f t="shared" si="136"/>
        <v>T3</v>
      </c>
      <c r="Y293" s="11" t="str">
        <f t="shared" si="136"/>
        <v>T4</v>
      </c>
      <c r="Z293" s="11" t="str">
        <f t="shared" si="136"/>
        <v>T5</v>
      </c>
      <c r="AA293" s="11" t="str">
        <f t="shared" si="136"/>
        <v>T6</v>
      </c>
      <c r="AB293" s="11" t="str">
        <f t="shared" si="136"/>
        <v>T7</v>
      </c>
      <c r="AC293" s="11" t="str">
        <f t="shared" si="136"/>
        <v>CN</v>
      </c>
      <c r="AD293" s="11" t="str">
        <f t="shared" si="136"/>
        <v>T2</v>
      </c>
      <c r="AE293" s="11" t="str">
        <f t="shared" si="136"/>
        <v>T3</v>
      </c>
      <c r="AF293" s="11" t="str">
        <f t="shared" si="136"/>
        <v>T4</v>
      </c>
      <c r="AG293" s="11" t="str">
        <f t="shared" si="136"/>
        <v>T5</v>
      </c>
      <c r="AH293" s="11" t="str">
        <f t="shared" si="136"/>
        <v>T6</v>
      </c>
      <c r="AI293" s="98"/>
      <c r="AJ293" s="98"/>
      <c r="AK293" s="98"/>
      <c r="AL293" s="13" t="s">
        <v>22</v>
      </c>
      <c r="AM293" s="13" t="s">
        <v>23</v>
      </c>
      <c r="AN293" s="14" t="s">
        <v>24</v>
      </c>
      <c r="AO293" s="15" t="s">
        <v>25</v>
      </c>
      <c r="AP293" s="16" t="s">
        <v>26</v>
      </c>
      <c r="AQ293" s="16" t="s">
        <v>27</v>
      </c>
      <c r="AR293" s="16" t="s">
        <v>28</v>
      </c>
      <c r="AS293" s="17" t="s">
        <v>29</v>
      </c>
      <c r="AT293" s="18" t="s">
        <v>30</v>
      </c>
      <c r="AU293" s="18"/>
      <c r="AV293" s="18"/>
      <c r="AW293" s="18" t="s">
        <v>31</v>
      </c>
      <c r="AX293" s="19" t="s">
        <v>32</v>
      </c>
    </row>
    <row r="294" spans="1:50" ht="26.4">
      <c r="A294" s="20">
        <v>1</v>
      </c>
      <c r="B294" s="21" t="s">
        <v>33</v>
      </c>
      <c r="C294" s="22" t="s">
        <v>34</v>
      </c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5">
        <f t="shared" ref="AI294:AI309" si="137">COUNTIF(D294:AH294,"+")</f>
        <v>0</v>
      </c>
      <c r="AJ294" s="25">
        <f>COUNTIF(E294:AI294,"TC")</f>
        <v>0</v>
      </c>
      <c r="AK294" s="25"/>
      <c r="AL294" s="20">
        <v>1</v>
      </c>
      <c r="AM294" s="21" t="s">
        <v>33</v>
      </c>
      <c r="AN294" s="22" t="s">
        <v>34</v>
      </c>
      <c r="AO294" s="26">
        <v>9000000</v>
      </c>
      <c r="AP294" s="27">
        <v>1000000</v>
      </c>
      <c r="AQ294" s="27">
        <v>700000</v>
      </c>
      <c r="AR294" s="27">
        <v>700000</v>
      </c>
      <c r="AS294" s="27"/>
      <c r="AT294" s="27"/>
      <c r="AU294" s="27"/>
      <c r="AV294" s="27"/>
      <c r="AW294" s="27"/>
      <c r="AX294" s="27">
        <f t="shared" ref="AX294:AX309" si="138">(AO294+AP294+AQ294+AR294+AU294)/26*AS294+AT294+AV294+AW294</f>
        <v>0</v>
      </c>
    </row>
    <row r="295" spans="1:50" ht="13.8">
      <c r="A295" s="20">
        <v>4</v>
      </c>
      <c r="B295" s="21" t="s">
        <v>36</v>
      </c>
      <c r="C295" s="22" t="s">
        <v>37</v>
      </c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5">
        <f t="shared" si="137"/>
        <v>0</v>
      </c>
      <c r="AJ295" s="25">
        <f t="shared" ref="AJ295:AJ309" si="139">COUNTIF(E295:AI295,"TC")</f>
        <v>0</v>
      </c>
      <c r="AK295" s="28"/>
      <c r="AL295" s="20">
        <v>4</v>
      </c>
      <c r="AM295" s="21" t="s">
        <v>36</v>
      </c>
      <c r="AN295" s="22" t="s">
        <v>37</v>
      </c>
      <c r="AO295" s="26">
        <v>5310000</v>
      </c>
      <c r="AP295" s="27">
        <v>1000000</v>
      </c>
      <c r="AQ295" s="27">
        <v>300000</v>
      </c>
      <c r="AR295" s="27">
        <v>600000</v>
      </c>
      <c r="AS295" s="27"/>
      <c r="AT295" s="27"/>
      <c r="AU295" s="27"/>
      <c r="AV295" s="27"/>
      <c r="AW295" s="27"/>
      <c r="AX295" s="27">
        <f t="shared" si="138"/>
        <v>0</v>
      </c>
    </row>
    <row r="296" spans="1:50" ht="13.8">
      <c r="A296" s="20">
        <v>5</v>
      </c>
      <c r="B296" s="21" t="s">
        <v>38</v>
      </c>
      <c r="C296" s="22" t="s">
        <v>37</v>
      </c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5">
        <f t="shared" si="137"/>
        <v>0</v>
      </c>
      <c r="AJ296" s="25">
        <f t="shared" si="139"/>
        <v>0</v>
      </c>
      <c r="AK296" s="28"/>
      <c r="AL296" s="20">
        <v>5</v>
      </c>
      <c r="AM296" s="21" t="s">
        <v>38</v>
      </c>
      <c r="AN296" s="22" t="s">
        <v>37</v>
      </c>
      <c r="AO296" s="26">
        <v>5310000</v>
      </c>
      <c r="AP296" s="27">
        <v>1000000</v>
      </c>
      <c r="AQ296" s="27">
        <v>300000</v>
      </c>
      <c r="AR296" s="27">
        <v>600000</v>
      </c>
      <c r="AS296" s="27"/>
      <c r="AT296" s="27"/>
      <c r="AU296" s="27"/>
      <c r="AV296" s="27"/>
      <c r="AW296" s="27"/>
      <c r="AX296" s="27">
        <f t="shared" si="138"/>
        <v>0</v>
      </c>
    </row>
    <row r="297" spans="1:50" ht="13.8">
      <c r="A297" s="20">
        <v>6</v>
      </c>
      <c r="B297" s="21" t="s">
        <v>39</v>
      </c>
      <c r="C297" s="22" t="s">
        <v>37</v>
      </c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5">
        <f t="shared" si="137"/>
        <v>0</v>
      </c>
      <c r="AJ297" s="25">
        <f t="shared" si="139"/>
        <v>0</v>
      </c>
      <c r="AK297" s="28"/>
      <c r="AL297" s="20">
        <v>6</v>
      </c>
      <c r="AM297" s="21" t="s">
        <v>39</v>
      </c>
      <c r="AN297" s="22" t="s">
        <v>37</v>
      </c>
      <c r="AO297" s="26">
        <v>5310000</v>
      </c>
      <c r="AP297" s="27">
        <v>1000000</v>
      </c>
      <c r="AQ297" s="27">
        <v>300000</v>
      </c>
      <c r="AR297" s="27">
        <v>600000</v>
      </c>
      <c r="AS297" s="27"/>
      <c r="AT297" s="27"/>
      <c r="AU297" s="27"/>
      <c r="AV297" s="27"/>
      <c r="AW297" s="27"/>
      <c r="AX297" s="27">
        <f t="shared" si="138"/>
        <v>0</v>
      </c>
    </row>
    <row r="298" spans="1:50" ht="13.8">
      <c r="A298" s="20">
        <v>7</v>
      </c>
      <c r="B298" s="21" t="s">
        <v>40</v>
      </c>
      <c r="C298" s="22" t="s">
        <v>37</v>
      </c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5">
        <f t="shared" si="137"/>
        <v>0</v>
      </c>
      <c r="AJ298" s="25">
        <f t="shared" si="139"/>
        <v>0</v>
      </c>
      <c r="AK298" s="28"/>
      <c r="AL298" s="20">
        <v>7</v>
      </c>
      <c r="AM298" s="21" t="s">
        <v>40</v>
      </c>
      <c r="AN298" s="22" t="s">
        <v>37</v>
      </c>
      <c r="AO298" s="26">
        <v>5310000</v>
      </c>
      <c r="AP298" s="27">
        <v>1000000</v>
      </c>
      <c r="AQ298" s="27">
        <v>300000</v>
      </c>
      <c r="AR298" s="27">
        <v>600000</v>
      </c>
      <c r="AS298" s="27"/>
      <c r="AT298" s="27"/>
      <c r="AU298" s="27"/>
      <c r="AV298" s="27"/>
      <c r="AW298" s="27"/>
      <c r="AX298" s="27">
        <f t="shared" si="138"/>
        <v>0</v>
      </c>
    </row>
    <row r="299" spans="1:50" ht="13.8">
      <c r="A299" s="20">
        <v>8</v>
      </c>
      <c r="B299" s="21" t="s">
        <v>42</v>
      </c>
      <c r="C299" s="22" t="s">
        <v>37</v>
      </c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5">
        <f t="shared" si="137"/>
        <v>0</v>
      </c>
      <c r="AJ299" s="25">
        <f t="shared" si="139"/>
        <v>0</v>
      </c>
      <c r="AK299" s="28"/>
      <c r="AL299" s="20">
        <v>8</v>
      </c>
      <c r="AM299" s="21" t="s">
        <v>42</v>
      </c>
      <c r="AN299" s="22" t="s">
        <v>37</v>
      </c>
      <c r="AO299" s="26">
        <v>5310000</v>
      </c>
      <c r="AP299" s="27">
        <v>1000000</v>
      </c>
      <c r="AQ299" s="27">
        <v>300000</v>
      </c>
      <c r="AR299" s="27">
        <v>600000</v>
      </c>
      <c r="AS299" s="27"/>
      <c r="AT299" s="27"/>
      <c r="AU299" s="27"/>
      <c r="AV299" s="27"/>
      <c r="AW299" s="27"/>
      <c r="AX299" s="27">
        <f t="shared" si="138"/>
        <v>0</v>
      </c>
    </row>
    <row r="300" spans="1:50" ht="13.8">
      <c r="A300" s="20">
        <v>9</v>
      </c>
      <c r="B300" s="21" t="s">
        <v>43</v>
      </c>
      <c r="C300" s="22" t="s">
        <v>37</v>
      </c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5">
        <f t="shared" si="137"/>
        <v>0</v>
      </c>
      <c r="AJ300" s="25">
        <f t="shared" si="139"/>
        <v>0</v>
      </c>
      <c r="AK300" s="28"/>
      <c r="AL300" s="20">
        <v>9</v>
      </c>
      <c r="AM300" s="21" t="s">
        <v>43</v>
      </c>
      <c r="AN300" s="22" t="s">
        <v>37</v>
      </c>
      <c r="AO300" s="26">
        <v>5310000</v>
      </c>
      <c r="AP300" s="27">
        <v>1000000</v>
      </c>
      <c r="AQ300" s="27">
        <v>300000</v>
      </c>
      <c r="AR300" s="27">
        <v>600000</v>
      </c>
      <c r="AS300" s="27"/>
      <c r="AT300" s="27"/>
      <c r="AU300" s="27"/>
      <c r="AV300" s="27"/>
      <c r="AW300" s="27"/>
      <c r="AX300" s="27">
        <f t="shared" si="138"/>
        <v>0</v>
      </c>
    </row>
    <row r="301" spans="1:50" ht="13.8">
      <c r="A301" s="20">
        <v>10</v>
      </c>
      <c r="B301" s="21" t="s">
        <v>44</v>
      </c>
      <c r="C301" s="22" t="s">
        <v>45</v>
      </c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5">
        <f t="shared" si="137"/>
        <v>0</v>
      </c>
      <c r="AJ301" s="25">
        <f t="shared" si="139"/>
        <v>0</v>
      </c>
      <c r="AK301" s="28"/>
      <c r="AL301" s="20">
        <v>10</v>
      </c>
      <c r="AM301" s="21" t="s">
        <v>44</v>
      </c>
      <c r="AN301" s="22" t="s">
        <v>45</v>
      </c>
      <c r="AO301" s="26">
        <v>5307200</v>
      </c>
      <c r="AP301" s="27">
        <v>1000000</v>
      </c>
      <c r="AQ301" s="27">
        <v>300000</v>
      </c>
      <c r="AR301" s="27">
        <v>600000</v>
      </c>
      <c r="AS301" s="27"/>
      <c r="AT301" s="27"/>
      <c r="AU301" s="27"/>
      <c r="AV301" s="27"/>
      <c r="AW301" s="27"/>
      <c r="AX301" s="27">
        <f t="shared" si="138"/>
        <v>0</v>
      </c>
    </row>
    <row r="302" spans="1:50" ht="13.8">
      <c r="A302" s="20">
        <v>11</v>
      </c>
      <c r="B302" s="21" t="s">
        <v>46</v>
      </c>
      <c r="C302" s="22" t="s">
        <v>45</v>
      </c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5">
        <f t="shared" si="137"/>
        <v>0</v>
      </c>
      <c r="AJ302" s="25">
        <f t="shared" si="139"/>
        <v>0</v>
      </c>
      <c r="AK302" s="28"/>
      <c r="AL302" s="20">
        <v>11</v>
      </c>
      <c r="AM302" s="21" t="s">
        <v>46</v>
      </c>
      <c r="AN302" s="22" t="s">
        <v>45</v>
      </c>
      <c r="AO302" s="26">
        <v>5307200</v>
      </c>
      <c r="AP302" s="27">
        <v>1000000</v>
      </c>
      <c r="AQ302" s="27">
        <v>300000</v>
      </c>
      <c r="AR302" s="27">
        <v>600000</v>
      </c>
      <c r="AS302" s="27"/>
      <c r="AT302" s="27"/>
      <c r="AU302" s="27"/>
      <c r="AV302" s="27"/>
      <c r="AW302" s="27"/>
      <c r="AX302" s="27">
        <f t="shared" si="138"/>
        <v>0</v>
      </c>
    </row>
    <row r="303" spans="1:50" ht="13.8">
      <c r="A303" s="20">
        <v>12</v>
      </c>
      <c r="B303" s="21" t="s">
        <v>47</v>
      </c>
      <c r="C303" s="22" t="s">
        <v>45</v>
      </c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5">
        <f t="shared" si="137"/>
        <v>0</v>
      </c>
      <c r="AJ303" s="25">
        <f t="shared" si="139"/>
        <v>0</v>
      </c>
      <c r="AK303" s="28"/>
      <c r="AL303" s="20">
        <v>12</v>
      </c>
      <c r="AM303" s="21" t="s">
        <v>47</v>
      </c>
      <c r="AN303" s="22" t="s">
        <v>45</v>
      </c>
      <c r="AO303" s="26">
        <v>5307200</v>
      </c>
      <c r="AP303" s="27">
        <v>1000000</v>
      </c>
      <c r="AQ303" s="27">
        <v>300000</v>
      </c>
      <c r="AR303" s="27">
        <v>600000</v>
      </c>
      <c r="AS303" s="27"/>
      <c r="AT303" s="27"/>
      <c r="AU303" s="27"/>
      <c r="AV303" s="27"/>
      <c r="AW303" s="27"/>
      <c r="AX303" s="27">
        <f t="shared" si="138"/>
        <v>0</v>
      </c>
    </row>
    <row r="304" spans="1:50" ht="13.8">
      <c r="A304" s="20">
        <v>13</v>
      </c>
      <c r="B304" s="21" t="s">
        <v>48</v>
      </c>
      <c r="C304" s="22" t="s">
        <v>45</v>
      </c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5">
        <f t="shared" si="137"/>
        <v>0</v>
      </c>
      <c r="AJ304" s="25">
        <f t="shared" si="139"/>
        <v>0</v>
      </c>
      <c r="AK304" s="28"/>
      <c r="AL304" s="20">
        <v>13</v>
      </c>
      <c r="AM304" s="21" t="s">
        <v>48</v>
      </c>
      <c r="AN304" s="22" t="s">
        <v>45</v>
      </c>
      <c r="AO304" s="26">
        <v>5307200</v>
      </c>
      <c r="AP304" s="27">
        <v>1000000</v>
      </c>
      <c r="AQ304" s="27">
        <v>300000</v>
      </c>
      <c r="AR304" s="27">
        <v>600000</v>
      </c>
      <c r="AS304" s="27"/>
      <c r="AT304" s="27"/>
      <c r="AU304" s="27"/>
      <c r="AV304" s="27"/>
      <c r="AW304" s="27"/>
      <c r="AX304" s="27">
        <f t="shared" si="138"/>
        <v>0</v>
      </c>
    </row>
    <row r="305" spans="1:50" ht="13.8">
      <c r="A305" s="20">
        <v>14</v>
      </c>
      <c r="B305" s="21" t="s">
        <v>49</v>
      </c>
      <c r="C305" s="22" t="s">
        <v>45</v>
      </c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5">
        <f t="shared" si="137"/>
        <v>0</v>
      </c>
      <c r="AJ305" s="25">
        <f t="shared" si="139"/>
        <v>0</v>
      </c>
      <c r="AK305" s="28"/>
      <c r="AL305" s="20">
        <v>14</v>
      </c>
      <c r="AM305" s="21" t="s">
        <v>49</v>
      </c>
      <c r="AN305" s="22" t="s">
        <v>45</v>
      </c>
      <c r="AO305" s="26">
        <v>5307200</v>
      </c>
      <c r="AP305" s="27">
        <v>1000000</v>
      </c>
      <c r="AQ305" s="27">
        <v>300000</v>
      </c>
      <c r="AR305" s="27">
        <v>600000</v>
      </c>
      <c r="AS305" s="27"/>
      <c r="AT305" s="27"/>
      <c r="AU305" s="27"/>
      <c r="AV305" s="27"/>
      <c r="AW305" s="27"/>
      <c r="AX305" s="27">
        <f t="shared" si="138"/>
        <v>0</v>
      </c>
    </row>
    <row r="306" spans="1:50" ht="13.8">
      <c r="A306" s="20">
        <v>15</v>
      </c>
      <c r="B306" s="21" t="s">
        <v>50</v>
      </c>
      <c r="C306" s="22" t="s">
        <v>45</v>
      </c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5">
        <f t="shared" si="137"/>
        <v>0</v>
      </c>
      <c r="AJ306" s="25">
        <f t="shared" si="139"/>
        <v>0</v>
      </c>
      <c r="AK306" s="28"/>
      <c r="AL306" s="20">
        <v>15</v>
      </c>
      <c r="AM306" s="21" t="s">
        <v>50</v>
      </c>
      <c r="AN306" s="22" t="s">
        <v>45</v>
      </c>
      <c r="AO306" s="26">
        <v>5307200</v>
      </c>
      <c r="AP306" s="27">
        <v>1000000</v>
      </c>
      <c r="AQ306" s="27">
        <v>300000</v>
      </c>
      <c r="AR306" s="27">
        <v>600000</v>
      </c>
      <c r="AS306" s="27"/>
      <c r="AT306" s="27"/>
      <c r="AU306" s="27"/>
      <c r="AV306" s="27"/>
      <c r="AW306" s="27"/>
      <c r="AX306" s="27">
        <f t="shared" si="138"/>
        <v>0</v>
      </c>
    </row>
    <row r="307" spans="1:50" ht="13.8">
      <c r="A307" s="20">
        <v>16</v>
      </c>
      <c r="B307" s="21" t="s">
        <v>51</v>
      </c>
      <c r="C307" s="22" t="s">
        <v>45</v>
      </c>
      <c r="D307" s="23"/>
      <c r="E307" s="23"/>
      <c r="F307" s="23" t="s">
        <v>41</v>
      </c>
      <c r="G307" s="23"/>
      <c r="H307" s="23"/>
      <c r="I307" s="23"/>
      <c r="J307" s="23"/>
      <c r="K307" s="23" t="s">
        <v>41</v>
      </c>
      <c r="L307" s="23"/>
      <c r="M307" s="23"/>
      <c r="N307" s="23"/>
      <c r="O307" s="23"/>
      <c r="P307" s="23"/>
      <c r="Q307" s="23" t="s">
        <v>41</v>
      </c>
      <c r="R307" s="23"/>
      <c r="S307" s="23"/>
      <c r="T307" s="23" t="s">
        <v>41</v>
      </c>
      <c r="U307" s="23"/>
      <c r="V307" s="23"/>
      <c r="W307" s="23"/>
      <c r="X307" s="23"/>
      <c r="Y307" s="23"/>
      <c r="Z307" s="23" t="s">
        <v>41</v>
      </c>
      <c r="AA307" s="23"/>
      <c r="AB307" s="23"/>
      <c r="AC307" s="23"/>
      <c r="AD307" s="23"/>
      <c r="AE307" s="23"/>
      <c r="AF307" s="23"/>
      <c r="AG307" s="23"/>
      <c r="AH307" s="23"/>
      <c r="AI307" s="25">
        <f t="shared" si="137"/>
        <v>5</v>
      </c>
      <c r="AJ307" s="25">
        <f t="shared" si="139"/>
        <v>0</v>
      </c>
      <c r="AK307" s="28"/>
      <c r="AL307" s="20">
        <v>16</v>
      </c>
      <c r="AM307" s="21" t="s">
        <v>51</v>
      </c>
      <c r="AN307" s="22" t="s">
        <v>45</v>
      </c>
      <c r="AO307" s="26">
        <v>5307200</v>
      </c>
      <c r="AP307" s="27">
        <v>1000000</v>
      </c>
      <c r="AQ307" s="27">
        <v>300000</v>
      </c>
      <c r="AR307" s="27">
        <v>600000</v>
      </c>
      <c r="AS307" s="27">
        <v>5</v>
      </c>
      <c r="AT307" s="27"/>
      <c r="AU307" s="27"/>
      <c r="AV307" s="27"/>
      <c r="AW307" s="27"/>
      <c r="AX307" s="27">
        <f t="shared" si="138"/>
        <v>1386000</v>
      </c>
    </row>
    <row r="308" spans="1:50" ht="13.8">
      <c r="A308" s="20">
        <v>17</v>
      </c>
      <c r="B308" s="21" t="s">
        <v>52</v>
      </c>
      <c r="C308" s="22" t="s">
        <v>45</v>
      </c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5">
        <f t="shared" si="137"/>
        <v>0</v>
      </c>
      <c r="AJ308" s="25">
        <f t="shared" si="139"/>
        <v>0</v>
      </c>
      <c r="AK308" s="28"/>
      <c r="AL308" s="20">
        <v>17</v>
      </c>
      <c r="AM308" s="21" t="s">
        <v>52</v>
      </c>
      <c r="AN308" s="22" t="s">
        <v>45</v>
      </c>
      <c r="AO308" s="26">
        <v>5307200</v>
      </c>
      <c r="AP308" s="27">
        <v>1000000</v>
      </c>
      <c r="AQ308" s="27">
        <v>300000</v>
      </c>
      <c r="AR308" s="27">
        <v>600000</v>
      </c>
      <c r="AS308" s="27"/>
      <c r="AT308" s="27"/>
      <c r="AU308" s="27"/>
      <c r="AV308" s="27"/>
      <c r="AW308" s="27"/>
      <c r="AX308" s="27">
        <f t="shared" si="138"/>
        <v>0</v>
      </c>
    </row>
    <row r="309" spans="1:50" ht="13.8">
      <c r="A309" s="20">
        <v>18</v>
      </c>
      <c r="B309" s="21" t="s">
        <v>53</v>
      </c>
      <c r="C309" s="22" t="s">
        <v>45</v>
      </c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5">
        <f t="shared" si="137"/>
        <v>0</v>
      </c>
      <c r="AJ309" s="25">
        <f t="shared" si="139"/>
        <v>0</v>
      </c>
      <c r="AK309" s="28"/>
      <c r="AL309" s="20">
        <v>18</v>
      </c>
      <c r="AM309" s="21" t="s">
        <v>53</v>
      </c>
      <c r="AN309" s="22" t="s">
        <v>45</v>
      </c>
      <c r="AO309" s="26">
        <v>5307200</v>
      </c>
      <c r="AP309" s="27">
        <v>1000000</v>
      </c>
      <c r="AQ309" s="27">
        <v>300000</v>
      </c>
      <c r="AR309" s="27">
        <v>600000</v>
      </c>
      <c r="AS309" s="27"/>
      <c r="AT309" s="27"/>
      <c r="AU309" s="27"/>
      <c r="AV309" s="27"/>
      <c r="AW309" s="27"/>
      <c r="AX309" s="27">
        <f t="shared" si="138"/>
        <v>0</v>
      </c>
    </row>
    <row r="310" spans="1:50" ht="13.8">
      <c r="A310" s="29"/>
      <c r="B310" s="10" t="s">
        <v>54</v>
      </c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1">
        <f>SUM(AI294:AI307)</f>
        <v>5</v>
      </c>
      <c r="AJ310" s="31"/>
      <c r="AK310" s="31"/>
      <c r="AL310" s="10" t="s">
        <v>55</v>
      </c>
      <c r="AM310" s="31" t="s">
        <v>56</v>
      </c>
      <c r="AN310" s="30"/>
      <c r="AO310" s="32">
        <f t="shared" ref="AO310:AU310" si="140">SUM(AO294:AO307)</f>
        <v>78010400</v>
      </c>
      <c r="AP310" s="32">
        <f t="shared" si="140"/>
        <v>14000000</v>
      </c>
      <c r="AQ310" s="32">
        <f t="shared" si="140"/>
        <v>4600000</v>
      </c>
      <c r="AR310" s="32">
        <f t="shared" si="140"/>
        <v>8500000</v>
      </c>
      <c r="AS310" s="32">
        <f t="shared" si="140"/>
        <v>5</v>
      </c>
      <c r="AT310" s="32">
        <f t="shared" si="140"/>
        <v>0</v>
      </c>
      <c r="AU310" s="32">
        <f t="shared" si="140"/>
        <v>0</v>
      </c>
      <c r="AV310" s="32">
        <f>SUM(AV294:AV309)</f>
        <v>0</v>
      </c>
      <c r="AW310" s="32">
        <f>SUM(AW294:AW307)</f>
        <v>0</v>
      </c>
      <c r="AX310" s="32">
        <f>SUM(AX294:AX309)</f>
        <v>1386000</v>
      </c>
    </row>
    <row r="311" spans="1:50" ht="13.8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3.8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99">
        <f>VALUE("31/01/"&amp;Q289)</f>
        <v>45688</v>
      </c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33"/>
      <c r="AM312" s="33"/>
      <c r="AN312" s="33"/>
      <c r="AO312" s="2"/>
      <c r="AP312" s="2"/>
      <c r="AQ312" s="2"/>
      <c r="AR312" s="2"/>
      <c r="AS312" s="2"/>
      <c r="AT312" s="2"/>
      <c r="AU312" s="2"/>
      <c r="AV312" s="2"/>
      <c r="AW312" s="2"/>
      <c r="AX312" s="33">
        <f>W312</f>
        <v>45688</v>
      </c>
    </row>
    <row r="313" spans="1:50" ht="13.8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4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3.8">
      <c r="A314" s="35"/>
      <c r="B314" s="109" t="s">
        <v>57</v>
      </c>
      <c r="C314" s="109"/>
      <c r="D314" s="37"/>
      <c r="E314" s="37"/>
      <c r="F314" s="37"/>
      <c r="G314" s="37"/>
      <c r="H314" s="37"/>
      <c r="I314" s="37"/>
      <c r="J314" s="37"/>
      <c r="K314" s="37"/>
      <c r="L314" s="2"/>
      <c r="M314" s="36" t="s">
        <v>58</v>
      </c>
      <c r="N314" s="37"/>
      <c r="O314" s="37"/>
      <c r="P314" s="37"/>
      <c r="Q314" s="2"/>
      <c r="R314" s="2"/>
      <c r="S314" s="36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6" t="s">
        <v>59</v>
      </c>
      <c r="AE314" s="37"/>
      <c r="AF314" s="37"/>
      <c r="AG314" s="36"/>
      <c r="AH314" s="37"/>
      <c r="AI314" s="37"/>
      <c r="AJ314" s="37"/>
      <c r="AK314" s="37"/>
      <c r="AL314" s="37"/>
      <c r="AM314" s="109" t="s">
        <v>60</v>
      </c>
      <c r="AN314" s="109"/>
      <c r="AO314" s="109"/>
      <c r="AP314" s="102"/>
      <c r="AQ314" s="102"/>
      <c r="AR314" s="2"/>
      <c r="AS314" s="2"/>
      <c r="AT314" s="2"/>
      <c r="AU314" s="2"/>
      <c r="AV314" s="2"/>
      <c r="AW314" s="2"/>
      <c r="AX314" s="2"/>
    </row>
    <row r="315" spans="1:50" ht="13.8">
      <c r="A315" s="3"/>
      <c r="B315" s="126" t="s">
        <v>61</v>
      </c>
      <c r="C315" s="126"/>
      <c r="D315" s="2"/>
      <c r="E315" s="2"/>
      <c r="F315" s="2"/>
      <c r="G315" s="2"/>
      <c r="H315" s="2"/>
      <c r="I315" s="2"/>
      <c r="J315" s="2"/>
      <c r="K315" s="2"/>
      <c r="L315" s="2"/>
      <c r="M315" s="38" t="s">
        <v>61</v>
      </c>
      <c r="N315" s="2"/>
      <c r="O315" s="2"/>
      <c r="P315" s="2"/>
      <c r="Q315" s="2"/>
      <c r="R315" s="2"/>
      <c r="S315" s="38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38" t="s">
        <v>62</v>
      </c>
      <c r="AE315" s="2"/>
      <c r="AF315" s="2"/>
      <c r="AG315" s="38"/>
      <c r="AH315" s="2"/>
      <c r="AI315" s="2"/>
      <c r="AJ315" s="2"/>
      <c r="AK315" s="2"/>
      <c r="AL315" s="2"/>
      <c r="AM315" s="126" t="s">
        <v>61</v>
      </c>
      <c r="AN315" s="126"/>
      <c r="AO315" s="126"/>
      <c r="AP315" s="126"/>
      <c r="AQ315" s="126"/>
      <c r="AR315" s="2"/>
      <c r="AS315" s="2"/>
      <c r="AT315" s="2"/>
      <c r="AU315" s="2"/>
      <c r="AV315" s="2"/>
      <c r="AW315" s="2"/>
      <c r="AX315" s="2"/>
    </row>
    <row r="316" spans="1:50" ht="13.8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3.8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9" spans="1:50" ht="15.6">
      <c r="A319" s="1" t="s">
        <v>0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1" t="s">
        <v>0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3.8">
      <c r="A320" s="3" t="s">
        <v>1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 t="s">
        <v>1</v>
      </c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3.8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20.399999999999999">
      <c r="A322" s="100" t="s">
        <v>73</v>
      </c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1" t="s">
        <v>2</v>
      </c>
      <c r="AM322" s="101"/>
      <c r="AN322" s="101"/>
      <c r="AO322" s="101"/>
      <c r="AP322" s="101"/>
      <c r="AQ322" s="101"/>
      <c r="AR322" s="101"/>
      <c r="AS322" s="101"/>
      <c r="AT322" s="101"/>
      <c r="AU322" s="101"/>
      <c r="AV322" s="101"/>
      <c r="AW322" s="101"/>
      <c r="AX322" s="101"/>
    </row>
    <row r="323" spans="1:50" ht="20.399999999999999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3.8">
      <c r="A324" s="3"/>
      <c r="B324" s="2"/>
      <c r="C324" s="2"/>
      <c r="D324" s="2"/>
      <c r="E324" s="2"/>
      <c r="F324" s="2"/>
      <c r="G324" s="2"/>
      <c r="H324" s="6"/>
      <c r="I324" s="6"/>
      <c r="J324" s="6"/>
      <c r="K324" s="102" t="s">
        <v>3</v>
      </c>
      <c r="L324" s="102"/>
      <c r="M324" s="103">
        <v>1</v>
      </c>
      <c r="N324" s="103"/>
      <c r="O324" s="102" t="s">
        <v>4</v>
      </c>
      <c r="P324" s="102"/>
      <c r="Q324" s="102">
        <v>2025</v>
      </c>
      <c r="R324" s="10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102" t="str">
        <f>"THÁNG 0"&amp;M324 &amp;" NĂM 2025"</f>
        <v>THÁNG 01 NĂM 2025</v>
      </c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</row>
    <row r="325" spans="1:50" ht="13.8">
      <c r="A325" s="3"/>
      <c r="B325" s="2"/>
      <c r="C325" s="2"/>
      <c r="D325" s="8">
        <f>DATE(Q324,M324,1)</f>
        <v>45658</v>
      </c>
      <c r="E325" s="8">
        <f>D325+1</f>
        <v>45659</v>
      </c>
      <c r="F325" s="8">
        <f>E325+1</f>
        <v>45660</v>
      </c>
      <c r="G325" s="8">
        <f t="shared" ref="G325" si="141">F325+1</f>
        <v>45661</v>
      </c>
      <c r="H325" s="9">
        <f t="shared" ref="H325" si="142">G325+1</f>
        <v>45662</v>
      </c>
      <c r="I325" s="9">
        <f t="shared" ref="I325" si="143">H325+1</f>
        <v>45663</v>
      </c>
      <c r="J325" s="9">
        <f t="shared" ref="J325" si="144">I325+1</f>
        <v>45664</v>
      </c>
      <c r="K325" s="9">
        <f t="shared" ref="K325" si="145">J325+1</f>
        <v>45665</v>
      </c>
      <c r="L325" s="9">
        <f t="shared" ref="L325" si="146">K325+1</f>
        <v>45666</v>
      </c>
      <c r="M325" s="9">
        <f t="shared" ref="M325" si="147">L325+1</f>
        <v>45667</v>
      </c>
      <c r="N325" s="9">
        <f t="shared" ref="N325" si="148">M325+1</f>
        <v>45668</v>
      </c>
      <c r="O325" s="9">
        <f t="shared" ref="O325" si="149">N325+1</f>
        <v>45669</v>
      </c>
      <c r="P325" s="9">
        <f t="shared" ref="P325" si="150">O325+1</f>
        <v>45670</v>
      </c>
      <c r="Q325" s="9">
        <f t="shared" ref="Q325" si="151">P325+1</f>
        <v>45671</v>
      </c>
      <c r="R325" s="9">
        <f t="shared" ref="R325" si="152">Q325+1</f>
        <v>45672</v>
      </c>
      <c r="S325" s="8">
        <f t="shared" ref="S325" si="153">R325+1</f>
        <v>45673</v>
      </c>
      <c r="T325" s="8">
        <f t="shared" ref="T325" si="154">S325+1</f>
        <v>45674</v>
      </c>
      <c r="U325" s="8">
        <f t="shared" ref="U325" si="155">T325+1</f>
        <v>45675</v>
      </c>
      <c r="V325" s="8">
        <f t="shared" ref="V325" si="156">U325+1</f>
        <v>45676</v>
      </c>
      <c r="W325" s="8">
        <f t="shared" ref="W325" si="157">V325+1</f>
        <v>45677</v>
      </c>
      <c r="X325" s="8">
        <f t="shared" ref="X325" si="158">W325+1</f>
        <v>45678</v>
      </c>
      <c r="Y325" s="8">
        <f t="shared" ref="Y325" si="159">X325+1</f>
        <v>45679</v>
      </c>
      <c r="Z325" s="8">
        <f t="shared" ref="Z325" si="160">Y325+1</f>
        <v>45680</v>
      </c>
      <c r="AA325" s="8">
        <f t="shared" ref="AA325" si="161">Z325+1</f>
        <v>45681</v>
      </c>
      <c r="AB325" s="8">
        <f t="shared" ref="AB325" si="162">AA325+1</f>
        <v>45682</v>
      </c>
      <c r="AC325" s="8">
        <f t="shared" ref="AC325" si="163">AB325+1</f>
        <v>45683</v>
      </c>
      <c r="AD325" s="8">
        <f t="shared" ref="AD325" si="164">AC325+1</f>
        <v>45684</v>
      </c>
      <c r="AE325" s="8">
        <f t="shared" ref="AE325" si="165">AD325+1</f>
        <v>45685</v>
      </c>
      <c r="AF325" s="8">
        <f t="shared" ref="AF325" si="166">AE325+1</f>
        <v>45686</v>
      </c>
      <c r="AG325" s="8">
        <f t="shared" ref="AG325" si="167">AF325+1</f>
        <v>45687</v>
      </c>
      <c r="AH325" s="8">
        <f t="shared" ref="AH325" si="168">AG325+1</f>
        <v>45688</v>
      </c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3.8">
      <c r="A326" s="110" t="s">
        <v>5</v>
      </c>
      <c r="B326" s="113" t="s">
        <v>6</v>
      </c>
      <c r="C326" s="96" t="s">
        <v>7</v>
      </c>
      <c r="D326" s="116" t="s">
        <v>8</v>
      </c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8"/>
      <c r="AI326" s="96" t="s">
        <v>9</v>
      </c>
      <c r="AJ326" s="96" t="s">
        <v>119</v>
      </c>
      <c r="AK326" s="96" t="s">
        <v>10</v>
      </c>
      <c r="AL326" s="119" t="s">
        <v>5</v>
      </c>
      <c r="AM326" s="119" t="s">
        <v>6</v>
      </c>
      <c r="AN326" s="120" t="s">
        <v>7</v>
      </c>
      <c r="AO326" s="122" t="s">
        <v>11</v>
      </c>
      <c r="AP326" s="123" t="s">
        <v>12</v>
      </c>
      <c r="AQ326" s="124"/>
      <c r="AR326" s="125"/>
      <c r="AS326" s="106" t="s">
        <v>13</v>
      </c>
      <c r="AT326" s="104" t="s">
        <v>14</v>
      </c>
      <c r="AU326" s="104" t="s">
        <v>15</v>
      </c>
      <c r="AV326" s="104" t="s">
        <v>16</v>
      </c>
      <c r="AW326" s="104" t="s">
        <v>17</v>
      </c>
      <c r="AX326" s="104" t="s">
        <v>18</v>
      </c>
    </row>
    <row r="327" spans="1:50" ht="26.4">
      <c r="A327" s="111"/>
      <c r="B327" s="114"/>
      <c r="C327" s="97"/>
      <c r="D327" s="11">
        <v>1</v>
      </c>
      <c r="E327" s="11">
        <v>2</v>
      </c>
      <c r="F327" s="11">
        <v>3</v>
      </c>
      <c r="G327" s="11">
        <v>4</v>
      </c>
      <c r="H327" s="11">
        <v>5</v>
      </c>
      <c r="I327" s="11">
        <v>6</v>
      </c>
      <c r="J327" s="11">
        <v>7</v>
      </c>
      <c r="K327" s="11">
        <v>8</v>
      </c>
      <c r="L327" s="11">
        <v>9</v>
      </c>
      <c r="M327" s="11">
        <v>10</v>
      </c>
      <c r="N327" s="11">
        <v>11</v>
      </c>
      <c r="O327" s="11">
        <v>12</v>
      </c>
      <c r="P327" s="11">
        <v>13</v>
      </c>
      <c r="Q327" s="11">
        <v>14</v>
      </c>
      <c r="R327" s="11">
        <v>15</v>
      </c>
      <c r="S327" s="11">
        <v>16</v>
      </c>
      <c r="T327" s="11">
        <v>17</v>
      </c>
      <c r="U327" s="11">
        <v>18</v>
      </c>
      <c r="V327" s="11">
        <v>19</v>
      </c>
      <c r="W327" s="11">
        <v>20</v>
      </c>
      <c r="X327" s="11">
        <v>21</v>
      </c>
      <c r="Y327" s="11">
        <v>22</v>
      </c>
      <c r="Z327" s="11">
        <v>23</v>
      </c>
      <c r="AA327" s="11">
        <v>24</v>
      </c>
      <c r="AB327" s="11">
        <v>25</v>
      </c>
      <c r="AC327" s="11">
        <v>26</v>
      </c>
      <c r="AD327" s="11">
        <v>27</v>
      </c>
      <c r="AE327" s="11">
        <v>28</v>
      </c>
      <c r="AF327" s="11">
        <v>29</v>
      </c>
      <c r="AG327" s="11">
        <v>30</v>
      </c>
      <c r="AH327" s="11">
        <v>31</v>
      </c>
      <c r="AI327" s="97"/>
      <c r="AJ327" s="97"/>
      <c r="AK327" s="97"/>
      <c r="AL327" s="119"/>
      <c r="AM327" s="119"/>
      <c r="AN327" s="121"/>
      <c r="AO327" s="122"/>
      <c r="AP327" s="12" t="s">
        <v>19</v>
      </c>
      <c r="AQ327" s="12" t="s">
        <v>20</v>
      </c>
      <c r="AR327" s="12" t="s">
        <v>21</v>
      </c>
      <c r="AS327" s="107"/>
      <c r="AT327" s="105"/>
      <c r="AU327" s="108"/>
      <c r="AV327" s="108"/>
      <c r="AW327" s="105"/>
      <c r="AX327" s="105"/>
    </row>
    <row r="328" spans="1:50" ht="20.399999999999999">
      <c r="A328" s="112"/>
      <c r="B328" s="115"/>
      <c r="C328" s="98"/>
      <c r="D328" s="11" t="str">
        <f>IF(WEEKDAY(D325)=1,"CN",IF(WEEKDAY(D325)=2,"T2",IF(WEEKDAY(D325)=3,"T3",IF(WEEKDAY(D325)=4,"T4",IF(WEEKDAY(D325)=5,"T5",IF(WEEKDAY(D325)=6,"T6",IF(WEEKDAY(D325)=7,"T7","")))))))</f>
        <v>T4</v>
      </c>
      <c r="E328" s="11" t="str">
        <f>IF(WEEKDAY(E325)=1,"CN",IF(WEEKDAY(E325)=2,"T2",IF(WEEKDAY(E325)=3,"T3",IF(WEEKDAY(E325)=4,"T4",IF(WEEKDAY(E325)=5,"T5",IF(WEEKDAY(E325)=6,"T6",IF(WEEKDAY(E325)=7,"T7","")))))))</f>
        <v>T5</v>
      </c>
      <c r="F328" s="11" t="str">
        <f t="shared" ref="F328:AH328" si="169">IF(WEEKDAY(F325)=1,"CN",IF(WEEKDAY(F325)=2,"T2",IF(WEEKDAY(F325)=3,"T3",IF(WEEKDAY(F325)=4,"T4",IF(WEEKDAY(F325)=5,"T5",IF(WEEKDAY(F325)=6,"T6",IF(WEEKDAY(F325)=7,"T7","")))))))</f>
        <v>T6</v>
      </c>
      <c r="G328" s="11" t="str">
        <f t="shared" si="169"/>
        <v>T7</v>
      </c>
      <c r="H328" s="11" t="str">
        <f t="shared" si="169"/>
        <v>CN</v>
      </c>
      <c r="I328" s="11" t="str">
        <f t="shared" si="169"/>
        <v>T2</v>
      </c>
      <c r="J328" s="11" t="str">
        <f t="shared" si="169"/>
        <v>T3</v>
      </c>
      <c r="K328" s="11" t="str">
        <f t="shared" si="169"/>
        <v>T4</v>
      </c>
      <c r="L328" s="11" t="str">
        <f t="shared" si="169"/>
        <v>T5</v>
      </c>
      <c r="M328" s="11" t="str">
        <f t="shared" si="169"/>
        <v>T6</v>
      </c>
      <c r="N328" s="11" t="str">
        <f t="shared" si="169"/>
        <v>T7</v>
      </c>
      <c r="O328" s="11" t="str">
        <f t="shared" si="169"/>
        <v>CN</v>
      </c>
      <c r="P328" s="11" t="str">
        <f t="shared" si="169"/>
        <v>T2</v>
      </c>
      <c r="Q328" s="11" t="str">
        <f t="shared" si="169"/>
        <v>T3</v>
      </c>
      <c r="R328" s="11" t="str">
        <f t="shared" si="169"/>
        <v>T4</v>
      </c>
      <c r="S328" s="11" t="str">
        <f t="shared" si="169"/>
        <v>T5</v>
      </c>
      <c r="T328" s="11" t="str">
        <f t="shared" si="169"/>
        <v>T6</v>
      </c>
      <c r="U328" s="11" t="str">
        <f t="shared" si="169"/>
        <v>T7</v>
      </c>
      <c r="V328" s="11" t="str">
        <f t="shared" si="169"/>
        <v>CN</v>
      </c>
      <c r="W328" s="11" t="str">
        <f t="shared" si="169"/>
        <v>T2</v>
      </c>
      <c r="X328" s="11" t="str">
        <f t="shared" si="169"/>
        <v>T3</v>
      </c>
      <c r="Y328" s="11" t="str">
        <f t="shared" si="169"/>
        <v>T4</v>
      </c>
      <c r="Z328" s="11" t="str">
        <f t="shared" si="169"/>
        <v>T5</v>
      </c>
      <c r="AA328" s="11" t="str">
        <f t="shared" si="169"/>
        <v>T6</v>
      </c>
      <c r="AB328" s="11" t="str">
        <f t="shared" si="169"/>
        <v>T7</v>
      </c>
      <c r="AC328" s="11" t="str">
        <f t="shared" si="169"/>
        <v>CN</v>
      </c>
      <c r="AD328" s="11" t="str">
        <f t="shared" si="169"/>
        <v>T2</v>
      </c>
      <c r="AE328" s="11" t="str">
        <f t="shared" si="169"/>
        <v>T3</v>
      </c>
      <c r="AF328" s="11" t="str">
        <f t="shared" si="169"/>
        <v>T4</v>
      </c>
      <c r="AG328" s="11" t="str">
        <f t="shared" si="169"/>
        <v>T5</v>
      </c>
      <c r="AH328" s="11" t="str">
        <f t="shared" si="169"/>
        <v>T6</v>
      </c>
      <c r="AI328" s="98"/>
      <c r="AJ328" s="98"/>
      <c r="AK328" s="98"/>
      <c r="AL328" s="13" t="s">
        <v>22</v>
      </c>
      <c r="AM328" s="13" t="s">
        <v>23</v>
      </c>
      <c r="AN328" s="14" t="s">
        <v>24</v>
      </c>
      <c r="AO328" s="15" t="s">
        <v>25</v>
      </c>
      <c r="AP328" s="16" t="s">
        <v>26</v>
      </c>
      <c r="AQ328" s="16" t="s">
        <v>27</v>
      </c>
      <c r="AR328" s="16" t="s">
        <v>28</v>
      </c>
      <c r="AS328" s="17" t="s">
        <v>29</v>
      </c>
      <c r="AT328" s="18" t="s">
        <v>30</v>
      </c>
      <c r="AU328" s="18"/>
      <c r="AV328" s="18"/>
      <c r="AW328" s="18" t="s">
        <v>31</v>
      </c>
      <c r="AX328" s="19" t="s">
        <v>32</v>
      </c>
    </row>
    <row r="329" spans="1:50" ht="26.4">
      <c r="A329" s="20">
        <v>1</v>
      </c>
      <c r="B329" s="21" t="s">
        <v>33</v>
      </c>
      <c r="C329" s="22" t="s">
        <v>34</v>
      </c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5">
        <f t="shared" ref="AI329:AI344" si="170">COUNTIF(D329:AH329,"+")</f>
        <v>0</v>
      </c>
      <c r="AJ329" s="25">
        <f>COUNTIF(E329:AI329,"TC")</f>
        <v>0</v>
      </c>
      <c r="AK329" s="25"/>
      <c r="AL329" s="20">
        <v>1</v>
      </c>
      <c r="AM329" s="21" t="s">
        <v>33</v>
      </c>
      <c r="AN329" s="22" t="s">
        <v>34</v>
      </c>
      <c r="AO329" s="26">
        <v>9000000</v>
      </c>
      <c r="AP329" s="27">
        <v>1000000</v>
      </c>
      <c r="AQ329" s="27">
        <v>700000</v>
      </c>
      <c r="AR329" s="27">
        <v>700000</v>
      </c>
      <c r="AS329" s="27"/>
      <c r="AT329" s="27"/>
      <c r="AU329" s="27"/>
      <c r="AV329" s="27"/>
      <c r="AW329" s="27"/>
      <c r="AX329" s="27">
        <f t="shared" ref="AX329:AX344" si="171">(AO329+AP329+AQ329+AR329+AU329)/26*AS329+AT329+AV329+AW329</f>
        <v>0</v>
      </c>
    </row>
    <row r="330" spans="1:50" ht="13.8">
      <c r="A330" s="20">
        <v>4</v>
      </c>
      <c r="B330" s="21" t="s">
        <v>36</v>
      </c>
      <c r="C330" s="22" t="s">
        <v>37</v>
      </c>
      <c r="D330" s="23"/>
      <c r="E330" s="23"/>
      <c r="F330" s="23" t="s">
        <v>41</v>
      </c>
      <c r="G330" s="23"/>
      <c r="H330" s="23" t="s">
        <v>41</v>
      </c>
      <c r="I330" s="23"/>
      <c r="J330" s="23" t="s">
        <v>41</v>
      </c>
      <c r="K330" s="23"/>
      <c r="L330" s="23"/>
      <c r="M330" s="23"/>
      <c r="N330" s="23"/>
      <c r="O330" s="23"/>
      <c r="P330" s="23"/>
      <c r="Q330" s="23" t="s">
        <v>41</v>
      </c>
      <c r="R330" s="23"/>
      <c r="S330" s="23"/>
      <c r="T330" s="23"/>
      <c r="U330" s="23"/>
      <c r="V330" s="23" t="s">
        <v>41</v>
      </c>
      <c r="W330" s="23"/>
      <c r="X330" s="23"/>
      <c r="Y330" s="23" t="s">
        <v>41</v>
      </c>
      <c r="Z330" s="23"/>
      <c r="AA330" s="23"/>
      <c r="AB330" s="23"/>
      <c r="AC330" s="23"/>
      <c r="AD330" s="23" t="s">
        <v>41</v>
      </c>
      <c r="AE330" s="23"/>
      <c r="AF330" s="23"/>
      <c r="AG330" s="23"/>
      <c r="AH330" s="23"/>
      <c r="AI330" s="25">
        <f t="shared" si="170"/>
        <v>7</v>
      </c>
      <c r="AJ330" s="25">
        <f t="shared" ref="AJ330:AJ344" si="172">COUNTIF(E330:AI330,"TC")</f>
        <v>0</v>
      </c>
      <c r="AK330" s="28"/>
      <c r="AL330" s="20">
        <v>4</v>
      </c>
      <c r="AM330" s="21" t="s">
        <v>36</v>
      </c>
      <c r="AN330" s="22" t="s">
        <v>37</v>
      </c>
      <c r="AO330" s="26">
        <v>5310000</v>
      </c>
      <c r="AP330" s="27">
        <v>1000000</v>
      </c>
      <c r="AQ330" s="27">
        <v>300000</v>
      </c>
      <c r="AR330" s="27">
        <v>600000</v>
      </c>
      <c r="AS330" s="27">
        <v>5</v>
      </c>
      <c r="AT330" s="27"/>
      <c r="AU330" s="27">
        <v>500000</v>
      </c>
      <c r="AV330" s="27"/>
      <c r="AW330" s="27"/>
      <c r="AX330" s="27">
        <f t="shared" si="171"/>
        <v>1482692.3076923077</v>
      </c>
    </row>
    <row r="331" spans="1:50" ht="13.8">
      <c r="A331" s="20">
        <v>5</v>
      </c>
      <c r="B331" s="21" t="s">
        <v>38</v>
      </c>
      <c r="C331" s="22" t="s">
        <v>37</v>
      </c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5">
        <f t="shared" si="170"/>
        <v>0</v>
      </c>
      <c r="AJ331" s="25">
        <f t="shared" si="172"/>
        <v>0</v>
      </c>
      <c r="AK331" s="28"/>
      <c r="AL331" s="20">
        <v>5</v>
      </c>
      <c r="AM331" s="21" t="s">
        <v>38</v>
      </c>
      <c r="AN331" s="22" t="s">
        <v>37</v>
      </c>
      <c r="AO331" s="26">
        <v>5310000</v>
      </c>
      <c r="AP331" s="27">
        <v>1000000</v>
      </c>
      <c r="AQ331" s="27">
        <v>300000</v>
      </c>
      <c r="AR331" s="27">
        <v>600000</v>
      </c>
      <c r="AS331" s="27"/>
      <c r="AT331" s="27"/>
      <c r="AU331" s="27"/>
      <c r="AV331" s="27"/>
      <c r="AW331" s="27"/>
      <c r="AX331" s="27">
        <f t="shared" si="171"/>
        <v>0</v>
      </c>
    </row>
    <row r="332" spans="1:50" ht="13.8">
      <c r="A332" s="20">
        <v>6</v>
      </c>
      <c r="B332" s="21" t="s">
        <v>39</v>
      </c>
      <c r="C332" s="22" t="s">
        <v>37</v>
      </c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5">
        <f t="shared" si="170"/>
        <v>0</v>
      </c>
      <c r="AJ332" s="25">
        <f t="shared" si="172"/>
        <v>0</v>
      </c>
      <c r="AK332" s="28"/>
      <c r="AL332" s="20">
        <v>6</v>
      </c>
      <c r="AM332" s="21" t="s">
        <v>39</v>
      </c>
      <c r="AN332" s="22" t="s">
        <v>37</v>
      </c>
      <c r="AO332" s="26">
        <v>5310000</v>
      </c>
      <c r="AP332" s="27">
        <v>1000000</v>
      </c>
      <c r="AQ332" s="27">
        <v>300000</v>
      </c>
      <c r="AR332" s="27">
        <v>600000</v>
      </c>
      <c r="AS332" s="27"/>
      <c r="AT332" s="27"/>
      <c r="AU332" s="27"/>
      <c r="AV332" s="27"/>
      <c r="AW332" s="27"/>
      <c r="AX332" s="27">
        <f t="shared" si="171"/>
        <v>0</v>
      </c>
    </row>
    <row r="333" spans="1:50" ht="13.8">
      <c r="A333" s="20">
        <v>7</v>
      </c>
      <c r="B333" s="21" t="s">
        <v>40</v>
      </c>
      <c r="C333" s="22" t="s">
        <v>37</v>
      </c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5">
        <f t="shared" si="170"/>
        <v>0</v>
      </c>
      <c r="AJ333" s="25">
        <f t="shared" si="172"/>
        <v>0</v>
      </c>
      <c r="AK333" s="28"/>
      <c r="AL333" s="20">
        <v>7</v>
      </c>
      <c r="AM333" s="21" t="s">
        <v>40</v>
      </c>
      <c r="AN333" s="22" t="s">
        <v>37</v>
      </c>
      <c r="AO333" s="26">
        <v>5310000</v>
      </c>
      <c r="AP333" s="27">
        <v>1000000</v>
      </c>
      <c r="AQ333" s="27">
        <v>300000</v>
      </c>
      <c r="AR333" s="27">
        <v>600000</v>
      </c>
      <c r="AS333" s="27"/>
      <c r="AT333" s="27"/>
      <c r="AU333" s="27"/>
      <c r="AV333" s="27"/>
      <c r="AW333" s="27"/>
      <c r="AX333" s="27">
        <f t="shared" si="171"/>
        <v>0</v>
      </c>
    </row>
    <row r="334" spans="1:50" ht="13.8">
      <c r="A334" s="20">
        <v>8</v>
      </c>
      <c r="B334" s="21" t="s">
        <v>42</v>
      </c>
      <c r="C334" s="22" t="s">
        <v>37</v>
      </c>
      <c r="D334" s="23"/>
      <c r="E334" s="23"/>
      <c r="F334" s="23"/>
      <c r="G334" s="23"/>
      <c r="H334" s="23"/>
      <c r="I334" s="23" t="s">
        <v>41</v>
      </c>
      <c r="J334" s="23"/>
      <c r="K334" s="23"/>
      <c r="L334" s="23"/>
      <c r="M334" s="23"/>
      <c r="N334" s="23" t="s">
        <v>41</v>
      </c>
      <c r="O334" s="23"/>
      <c r="P334" s="23"/>
      <c r="Q334" s="23"/>
      <c r="R334" s="23"/>
      <c r="S334" s="23"/>
      <c r="T334" s="23" t="s">
        <v>41</v>
      </c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5">
        <f t="shared" si="170"/>
        <v>3</v>
      </c>
      <c r="AJ334" s="25">
        <f t="shared" si="172"/>
        <v>0</v>
      </c>
      <c r="AK334" s="28"/>
      <c r="AL334" s="20">
        <v>8</v>
      </c>
      <c r="AM334" s="21" t="s">
        <v>42</v>
      </c>
      <c r="AN334" s="22" t="s">
        <v>37</v>
      </c>
      <c r="AO334" s="26">
        <v>5310000</v>
      </c>
      <c r="AP334" s="27">
        <v>1000000</v>
      </c>
      <c r="AQ334" s="27">
        <v>300000</v>
      </c>
      <c r="AR334" s="27">
        <v>600000</v>
      </c>
      <c r="AS334" s="27">
        <v>3</v>
      </c>
      <c r="AT334" s="27"/>
      <c r="AU334" s="27">
        <v>500000</v>
      </c>
      <c r="AV334" s="27"/>
      <c r="AW334" s="27"/>
      <c r="AX334" s="27">
        <f t="shared" si="171"/>
        <v>889615.38461538474</v>
      </c>
    </row>
    <row r="335" spans="1:50" ht="13.8">
      <c r="A335" s="20">
        <v>9</v>
      </c>
      <c r="B335" s="21" t="s">
        <v>43</v>
      </c>
      <c r="C335" s="22" t="s">
        <v>37</v>
      </c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5">
        <f t="shared" si="170"/>
        <v>0</v>
      </c>
      <c r="AJ335" s="25">
        <f t="shared" si="172"/>
        <v>0</v>
      </c>
      <c r="AK335" s="28"/>
      <c r="AL335" s="20">
        <v>9</v>
      </c>
      <c r="AM335" s="21" t="s">
        <v>43</v>
      </c>
      <c r="AN335" s="22" t="s">
        <v>37</v>
      </c>
      <c r="AO335" s="26">
        <v>5310000</v>
      </c>
      <c r="AP335" s="27">
        <v>1000000</v>
      </c>
      <c r="AQ335" s="27">
        <v>300000</v>
      </c>
      <c r="AR335" s="27">
        <v>600000</v>
      </c>
      <c r="AS335" s="27"/>
      <c r="AT335" s="27"/>
      <c r="AU335" s="27"/>
      <c r="AV335" s="27"/>
      <c r="AW335" s="27"/>
      <c r="AX335" s="27">
        <f t="shared" si="171"/>
        <v>0</v>
      </c>
    </row>
    <row r="336" spans="1:50" ht="13.8">
      <c r="A336" s="20">
        <v>10</v>
      </c>
      <c r="B336" s="21" t="s">
        <v>44</v>
      </c>
      <c r="C336" s="22" t="s">
        <v>45</v>
      </c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5">
        <f t="shared" si="170"/>
        <v>0</v>
      </c>
      <c r="AJ336" s="25">
        <f t="shared" si="172"/>
        <v>0</v>
      </c>
      <c r="AK336" s="28"/>
      <c r="AL336" s="20">
        <v>10</v>
      </c>
      <c r="AM336" s="21" t="s">
        <v>44</v>
      </c>
      <c r="AN336" s="22" t="s">
        <v>45</v>
      </c>
      <c r="AO336" s="26">
        <v>5307200</v>
      </c>
      <c r="AP336" s="27">
        <v>1000000</v>
      </c>
      <c r="AQ336" s="27">
        <v>300000</v>
      </c>
      <c r="AR336" s="27">
        <v>600000</v>
      </c>
      <c r="AS336" s="27"/>
      <c r="AT336" s="27"/>
      <c r="AU336" s="27"/>
      <c r="AV336" s="27"/>
      <c r="AW336" s="27"/>
      <c r="AX336" s="27">
        <f t="shared" si="171"/>
        <v>0</v>
      </c>
    </row>
    <row r="337" spans="1:50" ht="13.8">
      <c r="A337" s="20">
        <v>11</v>
      </c>
      <c r="B337" s="21" t="s">
        <v>46</v>
      </c>
      <c r="C337" s="22" t="s">
        <v>45</v>
      </c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5">
        <f t="shared" si="170"/>
        <v>0</v>
      </c>
      <c r="AJ337" s="25">
        <f t="shared" si="172"/>
        <v>0</v>
      </c>
      <c r="AK337" s="28"/>
      <c r="AL337" s="20">
        <v>11</v>
      </c>
      <c r="AM337" s="21" t="s">
        <v>46</v>
      </c>
      <c r="AN337" s="22" t="s">
        <v>45</v>
      </c>
      <c r="AO337" s="26">
        <v>5307200</v>
      </c>
      <c r="AP337" s="27">
        <v>1000000</v>
      </c>
      <c r="AQ337" s="27">
        <v>300000</v>
      </c>
      <c r="AR337" s="27">
        <v>600000</v>
      </c>
      <c r="AS337" s="27"/>
      <c r="AT337" s="27"/>
      <c r="AU337" s="27"/>
      <c r="AV337" s="27"/>
      <c r="AW337" s="27"/>
      <c r="AX337" s="27">
        <f t="shared" si="171"/>
        <v>0</v>
      </c>
    </row>
    <row r="338" spans="1:50" ht="13.8">
      <c r="A338" s="20">
        <v>12</v>
      </c>
      <c r="B338" s="21" t="s">
        <v>47</v>
      </c>
      <c r="C338" s="22" t="s">
        <v>45</v>
      </c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5">
        <f t="shared" si="170"/>
        <v>0</v>
      </c>
      <c r="AJ338" s="25">
        <f t="shared" si="172"/>
        <v>0</v>
      </c>
      <c r="AK338" s="28"/>
      <c r="AL338" s="20">
        <v>12</v>
      </c>
      <c r="AM338" s="21" t="s">
        <v>47</v>
      </c>
      <c r="AN338" s="22" t="s">
        <v>45</v>
      </c>
      <c r="AO338" s="26">
        <v>5307200</v>
      </c>
      <c r="AP338" s="27">
        <v>1000000</v>
      </c>
      <c r="AQ338" s="27">
        <v>300000</v>
      </c>
      <c r="AR338" s="27">
        <v>600000</v>
      </c>
      <c r="AS338" s="27"/>
      <c r="AT338" s="27"/>
      <c r="AU338" s="27"/>
      <c r="AV338" s="27"/>
      <c r="AW338" s="27"/>
      <c r="AX338" s="27">
        <f t="shared" si="171"/>
        <v>0</v>
      </c>
    </row>
    <row r="339" spans="1:50" ht="13.8">
      <c r="A339" s="20">
        <v>13</v>
      </c>
      <c r="B339" s="21" t="s">
        <v>48</v>
      </c>
      <c r="C339" s="22" t="s">
        <v>45</v>
      </c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5">
        <f t="shared" si="170"/>
        <v>0</v>
      </c>
      <c r="AJ339" s="25">
        <f t="shared" si="172"/>
        <v>0</v>
      </c>
      <c r="AK339" s="28"/>
      <c r="AL339" s="20">
        <v>13</v>
      </c>
      <c r="AM339" s="21" t="s">
        <v>48</v>
      </c>
      <c r="AN339" s="22" t="s">
        <v>45</v>
      </c>
      <c r="AO339" s="26">
        <v>5307200</v>
      </c>
      <c r="AP339" s="27">
        <v>1000000</v>
      </c>
      <c r="AQ339" s="27">
        <v>300000</v>
      </c>
      <c r="AR339" s="27">
        <v>600000</v>
      </c>
      <c r="AS339" s="27"/>
      <c r="AT339" s="27"/>
      <c r="AU339" s="27"/>
      <c r="AV339" s="27"/>
      <c r="AW339" s="27"/>
      <c r="AX339" s="27">
        <f t="shared" si="171"/>
        <v>0</v>
      </c>
    </row>
    <row r="340" spans="1:50" ht="13.8">
      <c r="A340" s="20">
        <v>14</v>
      </c>
      <c r="B340" s="21" t="s">
        <v>49</v>
      </c>
      <c r="C340" s="22" t="s">
        <v>45</v>
      </c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5">
        <f t="shared" si="170"/>
        <v>0</v>
      </c>
      <c r="AJ340" s="25">
        <f t="shared" si="172"/>
        <v>0</v>
      </c>
      <c r="AK340" s="28"/>
      <c r="AL340" s="20">
        <v>14</v>
      </c>
      <c r="AM340" s="21" t="s">
        <v>49</v>
      </c>
      <c r="AN340" s="22" t="s">
        <v>45</v>
      </c>
      <c r="AO340" s="26">
        <v>5307200</v>
      </c>
      <c r="AP340" s="27">
        <v>1000000</v>
      </c>
      <c r="AQ340" s="27">
        <v>300000</v>
      </c>
      <c r="AR340" s="27">
        <v>600000</v>
      </c>
      <c r="AS340" s="27"/>
      <c r="AT340" s="27"/>
      <c r="AU340" s="27"/>
      <c r="AV340" s="27"/>
      <c r="AW340" s="27"/>
      <c r="AX340" s="27">
        <f t="shared" si="171"/>
        <v>0</v>
      </c>
    </row>
    <row r="341" spans="1:50" ht="13.8">
      <c r="A341" s="20">
        <v>15</v>
      </c>
      <c r="B341" s="21" t="s">
        <v>50</v>
      </c>
      <c r="C341" s="22" t="s">
        <v>45</v>
      </c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5">
        <f t="shared" si="170"/>
        <v>0</v>
      </c>
      <c r="AJ341" s="25">
        <f t="shared" si="172"/>
        <v>0</v>
      </c>
      <c r="AK341" s="28"/>
      <c r="AL341" s="20">
        <v>15</v>
      </c>
      <c r="AM341" s="21" t="s">
        <v>50</v>
      </c>
      <c r="AN341" s="22" t="s">
        <v>45</v>
      </c>
      <c r="AO341" s="26">
        <v>5307200</v>
      </c>
      <c r="AP341" s="27">
        <v>1000000</v>
      </c>
      <c r="AQ341" s="27">
        <v>300000</v>
      </c>
      <c r="AR341" s="27">
        <v>600000</v>
      </c>
      <c r="AS341" s="27"/>
      <c r="AT341" s="27"/>
      <c r="AU341" s="27"/>
      <c r="AV341" s="27"/>
      <c r="AW341" s="27"/>
      <c r="AX341" s="27">
        <f t="shared" si="171"/>
        <v>0</v>
      </c>
    </row>
    <row r="342" spans="1:50" ht="13.8">
      <c r="A342" s="20">
        <v>16</v>
      </c>
      <c r="B342" s="21" t="s">
        <v>51</v>
      </c>
      <c r="C342" s="22" t="s">
        <v>45</v>
      </c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5">
        <f t="shared" si="170"/>
        <v>0</v>
      </c>
      <c r="AJ342" s="25">
        <f t="shared" si="172"/>
        <v>0</v>
      </c>
      <c r="AK342" s="28"/>
      <c r="AL342" s="20">
        <v>16</v>
      </c>
      <c r="AM342" s="21" t="s">
        <v>51</v>
      </c>
      <c r="AN342" s="22" t="s">
        <v>45</v>
      </c>
      <c r="AO342" s="26">
        <v>5307200</v>
      </c>
      <c r="AP342" s="27">
        <v>1000000</v>
      </c>
      <c r="AQ342" s="27">
        <v>300000</v>
      </c>
      <c r="AR342" s="27">
        <v>600000</v>
      </c>
      <c r="AS342" s="27"/>
      <c r="AT342" s="27"/>
      <c r="AU342" s="27"/>
      <c r="AV342" s="27"/>
      <c r="AW342" s="27"/>
      <c r="AX342" s="27">
        <f t="shared" si="171"/>
        <v>0</v>
      </c>
    </row>
    <row r="343" spans="1:50" ht="13.8">
      <c r="A343" s="20">
        <v>17</v>
      </c>
      <c r="B343" s="21" t="s">
        <v>52</v>
      </c>
      <c r="C343" s="22" t="s">
        <v>45</v>
      </c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5">
        <f t="shared" si="170"/>
        <v>0</v>
      </c>
      <c r="AJ343" s="25">
        <f t="shared" si="172"/>
        <v>0</v>
      </c>
      <c r="AK343" s="28"/>
      <c r="AL343" s="20">
        <v>17</v>
      </c>
      <c r="AM343" s="21" t="s">
        <v>52</v>
      </c>
      <c r="AN343" s="22" t="s">
        <v>45</v>
      </c>
      <c r="AO343" s="26">
        <v>5307200</v>
      </c>
      <c r="AP343" s="27">
        <v>1000000</v>
      </c>
      <c r="AQ343" s="27">
        <v>300000</v>
      </c>
      <c r="AR343" s="27">
        <v>600000</v>
      </c>
      <c r="AS343" s="27"/>
      <c r="AT343" s="27"/>
      <c r="AU343" s="27"/>
      <c r="AV343" s="27"/>
      <c r="AW343" s="27"/>
      <c r="AX343" s="27">
        <f t="shared" si="171"/>
        <v>0</v>
      </c>
    </row>
    <row r="344" spans="1:50" ht="13.8">
      <c r="A344" s="20">
        <v>18</v>
      </c>
      <c r="B344" s="21" t="s">
        <v>53</v>
      </c>
      <c r="C344" s="22" t="s">
        <v>45</v>
      </c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5">
        <f t="shared" si="170"/>
        <v>0</v>
      </c>
      <c r="AJ344" s="25">
        <f t="shared" si="172"/>
        <v>0</v>
      </c>
      <c r="AK344" s="28"/>
      <c r="AL344" s="20">
        <v>18</v>
      </c>
      <c r="AM344" s="21" t="s">
        <v>53</v>
      </c>
      <c r="AN344" s="22" t="s">
        <v>45</v>
      </c>
      <c r="AO344" s="26">
        <v>5307200</v>
      </c>
      <c r="AP344" s="27">
        <v>1000000</v>
      </c>
      <c r="AQ344" s="27">
        <v>300000</v>
      </c>
      <c r="AR344" s="27">
        <v>600000</v>
      </c>
      <c r="AS344" s="27"/>
      <c r="AT344" s="27"/>
      <c r="AU344" s="27"/>
      <c r="AV344" s="27"/>
      <c r="AW344" s="27"/>
      <c r="AX344" s="27">
        <f t="shared" si="171"/>
        <v>0</v>
      </c>
    </row>
    <row r="345" spans="1:50" ht="13.8">
      <c r="A345" s="29"/>
      <c r="B345" s="10" t="s">
        <v>54</v>
      </c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1">
        <f>SUM(AI329:AI342)</f>
        <v>10</v>
      </c>
      <c r="AJ345" s="31"/>
      <c r="AK345" s="31"/>
      <c r="AL345" s="10" t="s">
        <v>55</v>
      </c>
      <c r="AM345" s="31" t="s">
        <v>56</v>
      </c>
      <c r="AN345" s="30"/>
      <c r="AO345" s="32">
        <f t="shared" ref="AO345:AU345" si="173">SUM(AO329:AO342)</f>
        <v>78010400</v>
      </c>
      <c r="AP345" s="32">
        <f t="shared" si="173"/>
        <v>14000000</v>
      </c>
      <c r="AQ345" s="32">
        <f t="shared" si="173"/>
        <v>4600000</v>
      </c>
      <c r="AR345" s="32">
        <f t="shared" si="173"/>
        <v>8500000</v>
      </c>
      <c r="AS345" s="32">
        <f t="shared" si="173"/>
        <v>8</v>
      </c>
      <c r="AT345" s="32">
        <f t="shared" si="173"/>
        <v>0</v>
      </c>
      <c r="AU345" s="32">
        <f t="shared" si="173"/>
        <v>1000000</v>
      </c>
      <c r="AV345" s="32">
        <f>SUM(AV329:AV344)</f>
        <v>0</v>
      </c>
      <c r="AW345" s="32">
        <f>SUM(AW329:AW342)</f>
        <v>0</v>
      </c>
      <c r="AX345" s="32">
        <f>SUM(AX329:AX344)</f>
        <v>2372307.6923076925</v>
      </c>
    </row>
    <row r="346" spans="1:50" ht="13.8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3.8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99">
        <f>VALUE("31/01/"&amp;Q324)</f>
        <v>45688</v>
      </c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33"/>
      <c r="AM347" s="33"/>
      <c r="AN347" s="33"/>
      <c r="AO347" s="2"/>
      <c r="AP347" s="2"/>
      <c r="AQ347" s="2"/>
      <c r="AR347" s="2"/>
      <c r="AS347" s="2"/>
      <c r="AT347" s="2"/>
      <c r="AU347" s="2"/>
      <c r="AV347" s="2"/>
      <c r="AW347" s="2"/>
      <c r="AX347" s="33">
        <f>W347</f>
        <v>45688</v>
      </c>
    </row>
    <row r="348" spans="1:50" ht="13.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4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3.8">
      <c r="A349" s="35"/>
      <c r="B349" s="109" t="s">
        <v>57</v>
      </c>
      <c r="C349" s="109"/>
      <c r="D349" s="37"/>
      <c r="E349" s="37"/>
      <c r="F349" s="37"/>
      <c r="G349" s="37"/>
      <c r="H349" s="37"/>
      <c r="I349" s="37"/>
      <c r="J349" s="37"/>
      <c r="K349" s="37"/>
      <c r="L349" s="2"/>
      <c r="M349" s="36" t="s">
        <v>58</v>
      </c>
      <c r="N349" s="37"/>
      <c r="O349" s="37"/>
      <c r="P349" s="37"/>
      <c r="Q349" s="2"/>
      <c r="R349" s="2"/>
      <c r="S349" s="36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6" t="s">
        <v>59</v>
      </c>
      <c r="AE349" s="37"/>
      <c r="AF349" s="37"/>
      <c r="AG349" s="36"/>
      <c r="AH349" s="37"/>
      <c r="AI349" s="37"/>
      <c r="AJ349" s="37"/>
      <c r="AK349" s="37"/>
      <c r="AL349" s="37"/>
      <c r="AM349" s="109" t="s">
        <v>60</v>
      </c>
      <c r="AN349" s="109"/>
      <c r="AO349" s="109"/>
      <c r="AP349" s="102"/>
      <c r="AQ349" s="102"/>
      <c r="AR349" s="2"/>
      <c r="AS349" s="2"/>
      <c r="AT349" s="2"/>
      <c r="AU349" s="2"/>
      <c r="AV349" s="2"/>
      <c r="AW349" s="2"/>
      <c r="AX349" s="2"/>
    </row>
    <row r="350" spans="1:50" ht="13.8">
      <c r="A350" s="3"/>
      <c r="B350" s="126" t="s">
        <v>61</v>
      </c>
      <c r="C350" s="126"/>
      <c r="D350" s="2"/>
      <c r="E350" s="2"/>
      <c r="F350" s="2"/>
      <c r="G350" s="2"/>
      <c r="H350" s="2"/>
      <c r="I350" s="2"/>
      <c r="J350" s="2"/>
      <c r="K350" s="2"/>
      <c r="L350" s="2"/>
      <c r="M350" s="38" t="s">
        <v>61</v>
      </c>
      <c r="N350" s="2"/>
      <c r="O350" s="2"/>
      <c r="P350" s="2"/>
      <c r="Q350" s="2"/>
      <c r="R350" s="2"/>
      <c r="S350" s="38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38" t="s">
        <v>62</v>
      </c>
      <c r="AE350" s="2"/>
      <c r="AF350" s="2"/>
      <c r="AG350" s="38"/>
      <c r="AH350" s="2"/>
      <c r="AI350" s="2"/>
      <c r="AJ350" s="2"/>
      <c r="AK350" s="2"/>
      <c r="AL350" s="2"/>
      <c r="AM350" s="126" t="s">
        <v>61</v>
      </c>
      <c r="AN350" s="126"/>
      <c r="AO350" s="126"/>
      <c r="AP350" s="126"/>
      <c r="AQ350" s="126"/>
      <c r="AR350" s="2"/>
      <c r="AS350" s="2"/>
      <c r="AT350" s="2"/>
      <c r="AU350" s="2"/>
      <c r="AV350" s="2"/>
      <c r="AW350" s="2"/>
      <c r="AX350" s="2"/>
    </row>
    <row r="351" spans="1:50" ht="13.8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</sheetData>
  <mergeCells count="329">
    <mergeCell ref="B350:C350"/>
    <mergeCell ref="AM350:AO350"/>
    <mergeCell ref="AP350:AQ350"/>
    <mergeCell ref="AT326:AT327"/>
    <mergeCell ref="AU326:AU327"/>
    <mergeCell ref="AV326:AV327"/>
    <mergeCell ref="W347:AK347"/>
    <mergeCell ref="AL326:AL327"/>
    <mergeCell ref="AM326:AM327"/>
    <mergeCell ref="AN326:AN327"/>
    <mergeCell ref="AO326:AO327"/>
    <mergeCell ref="AP326:AR326"/>
    <mergeCell ref="AS326:AS327"/>
    <mergeCell ref="B349:C349"/>
    <mergeCell ref="AM349:AO349"/>
    <mergeCell ref="AP349:AQ349"/>
    <mergeCell ref="AJ326:AJ328"/>
    <mergeCell ref="B315:C315"/>
    <mergeCell ref="AM315:AO315"/>
    <mergeCell ref="AP315:AQ315"/>
    <mergeCell ref="AT291:AT292"/>
    <mergeCell ref="AU291:AU292"/>
    <mergeCell ref="AV291:AV292"/>
    <mergeCell ref="A326:A328"/>
    <mergeCell ref="B326:B328"/>
    <mergeCell ref="C326:C328"/>
    <mergeCell ref="D326:AH326"/>
    <mergeCell ref="AI326:AI328"/>
    <mergeCell ref="AK326:AK328"/>
    <mergeCell ref="A322:AK322"/>
    <mergeCell ref="AL322:AX322"/>
    <mergeCell ref="K324:L324"/>
    <mergeCell ref="M324:N324"/>
    <mergeCell ref="O324:P324"/>
    <mergeCell ref="Q324:R324"/>
    <mergeCell ref="AL324:AX324"/>
    <mergeCell ref="AW326:AW327"/>
    <mergeCell ref="AX326:AX327"/>
    <mergeCell ref="W312:AK312"/>
    <mergeCell ref="AL291:AL292"/>
    <mergeCell ref="AM291:AM292"/>
    <mergeCell ref="AP291:AR291"/>
    <mergeCell ref="AS291:AS292"/>
    <mergeCell ref="B314:C314"/>
    <mergeCell ref="AM314:AO314"/>
    <mergeCell ref="AP314:AQ314"/>
    <mergeCell ref="B280:C280"/>
    <mergeCell ref="AM280:AO280"/>
    <mergeCell ref="AP280:AQ280"/>
    <mergeCell ref="AJ291:AJ293"/>
    <mergeCell ref="AV256:AV257"/>
    <mergeCell ref="A291:A293"/>
    <mergeCell ref="B291:B293"/>
    <mergeCell ref="C291:C293"/>
    <mergeCell ref="D291:AH291"/>
    <mergeCell ref="AI291:AI293"/>
    <mergeCell ref="AK291:AK293"/>
    <mergeCell ref="A287:AK287"/>
    <mergeCell ref="AL287:AX287"/>
    <mergeCell ref="K289:L289"/>
    <mergeCell ref="M289:N289"/>
    <mergeCell ref="O289:P289"/>
    <mergeCell ref="Q289:R289"/>
    <mergeCell ref="AL289:AX289"/>
    <mergeCell ref="AW291:AW292"/>
    <mergeCell ref="AX291:AX292"/>
    <mergeCell ref="W277:AK277"/>
    <mergeCell ref="AL256:AL257"/>
    <mergeCell ref="AM256:AM257"/>
    <mergeCell ref="AN256:AN257"/>
    <mergeCell ref="AO256:AO257"/>
    <mergeCell ref="AP256:AR256"/>
    <mergeCell ref="AN291:AN292"/>
    <mergeCell ref="AO291:AO292"/>
    <mergeCell ref="AS256:AS257"/>
    <mergeCell ref="B279:C279"/>
    <mergeCell ref="AM279:AO279"/>
    <mergeCell ref="AP279:AQ279"/>
    <mergeCell ref="B245:C245"/>
    <mergeCell ref="AM245:AO245"/>
    <mergeCell ref="AP245:AQ245"/>
    <mergeCell ref="AT221:AT222"/>
    <mergeCell ref="AU221:AU222"/>
    <mergeCell ref="AM244:AO244"/>
    <mergeCell ref="AP244:AQ244"/>
    <mergeCell ref="AJ221:AJ223"/>
    <mergeCell ref="AJ256:AJ258"/>
    <mergeCell ref="AT256:AT257"/>
    <mergeCell ref="AU256:AU257"/>
    <mergeCell ref="AV221:AV222"/>
    <mergeCell ref="A256:A258"/>
    <mergeCell ref="B256:B258"/>
    <mergeCell ref="C256:C258"/>
    <mergeCell ref="D256:AH256"/>
    <mergeCell ref="AI256:AI258"/>
    <mergeCell ref="AK256:AK258"/>
    <mergeCell ref="A252:AK252"/>
    <mergeCell ref="AL252:AX252"/>
    <mergeCell ref="K254:L254"/>
    <mergeCell ref="M254:N254"/>
    <mergeCell ref="O254:P254"/>
    <mergeCell ref="Q254:R254"/>
    <mergeCell ref="AL254:AX254"/>
    <mergeCell ref="AW256:AW257"/>
    <mergeCell ref="AX256:AX257"/>
    <mergeCell ref="W242:AK242"/>
    <mergeCell ref="AL221:AL222"/>
    <mergeCell ref="AM221:AM222"/>
    <mergeCell ref="AN221:AN222"/>
    <mergeCell ref="AO221:AO222"/>
    <mergeCell ref="AP221:AR221"/>
    <mergeCell ref="AS221:AS222"/>
    <mergeCell ref="B244:C244"/>
    <mergeCell ref="B211:C211"/>
    <mergeCell ref="AM211:AO211"/>
    <mergeCell ref="AP211:AQ211"/>
    <mergeCell ref="AT187:AT188"/>
    <mergeCell ref="AU187:AU188"/>
    <mergeCell ref="AV187:AV188"/>
    <mergeCell ref="A221:A223"/>
    <mergeCell ref="B221:B223"/>
    <mergeCell ref="C221:C223"/>
    <mergeCell ref="D221:AH221"/>
    <mergeCell ref="AI221:AI223"/>
    <mergeCell ref="AK221:AK223"/>
    <mergeCell ref="A217:AK217"/>
    <mergeCell ref="AL217:AX217"/>
    <mergeCell ref="K219:L219"/>
    <mergeCell ref="M219:N219"/>
    <mergeCell ref="O219:P219"/>
    <mergeCell ref="Q219:R219"/>
    <mergeCell ref="AL219:AX219"/>
    <mergeCell ref="AW221:AW222"/>
    <mergeCell ref="AX221:AX222"/>
    <mergeCell ref="W208:AK208"/>
    <mergeCell ref="AL187:AL188"/>
    <mergeCell ref="AM187:AM188"/>
    <mergeCell ref="B210:C210"/>
    <mergeCell ref="AM210:AO210"/>
    <mergeCell ref="AP210:AQ210"/>
    <mergeCell ref="A187:A189"/>
    <mergeCell ref="B187:B189"/>
    <mergeCell ref="C187:C189"/>
    <mergeCell ref="D187:AH187"/>
    <mergeCell ref="AI187:AI189"/>
    <mergeCell ref="AK187:AK189"/>
    <mergeCell ref="A183:AK183"/>
    <mergeCell ref="AL183:AX183"/>
    <mergeCell ref="K185:L185"/>
    <mergeCell ref="M185:N185"/>
    <mergeCell ref="O185:P185"/>
    <mergeCell ref="Q185:R185"/>
    <mergeCell ref="AL185:AX185"/>
    <mergeCell ref="AW187:AW188"/>
    <mergeCell ref="AX187:AX188"/>
    <mergeCell ref="AJ187:AJ189"/>
    <mergeCell ref="AN187:AN188"/>
    <mergeCell ref="AO187:AO188"/>
    <mergeCell ref="AP187:AR187"/>
    <mergeCell ref="AS187:AS188"/>
    <mergeCell ref="W173:AK173"/>
    <mergeCell ref="AX173:AY173"/>
    <mergeCell ref="B175:C175"/>
    <mergeCell ref="AM175:AO175"/>
    <mergeCell ref="AP175:AQ175"/>
    <mergeCell ref="B176:C176"/>
    <mergeCell ref="AM176:AO176"/>
    <mergeCell ref="AP176:AQ176"/>
    <mergeCell ref="AT152:AT153"/>
    <mergeCell ref="AU152:AU153"/>
    <mergeCell ref="AV152:AV153"/>
    <mergeCell ref="AW152:AW153"/>
    <mergeCell ref="AX152:AX153"/>
    <mergeCell ref="AY152:AY153"/>
    <mergeCell ref="AL152:AL153"/>
    <mergeCell ref="AM152:AM153"/>
    <mergeCell ref="AN152:AN153"/>
    <mergeCell ref="AO152:AO153"/>
    <mergeCell ref="AP152:AR152"/>
    <mergeCell ref="AS152:AS153"/>
    <mergeCell ref="AJ152:AJ154"/>
    <mergeCell ref="B141:C141"/>
    <mergeCell ref="AM141:AO141"/>
    <mergeCell ref="AP141:AQ141"/>
    <mergeCell ref="AT117:AT118"/>
    <mergeCell ref="AU117:AU118"/>
    <mergeCell ref="AV117:AV118"/>
    <mergeCell ref="A152:A154"/>
    <mergeCell ref="B152:B154"/>
    <mergeCell ref="C152:C154"/>
    <mergeCell ref="D152:AH152"/>
    <mergeCell ref="AI152:AI154"/>
    <mergeCell ref="AK152:AK154"/>
    <mergeCell ref="A148:AK148"/>
    <mergeCell ref="AL148:AY148"/>
    <mergeCell ref="K150:L150"/>
    <mergeCell ref="M150:N150"/>
    <mergeCell ref="O150:P150"/>
    <mergeCell ref="Q150:R150"/>
    <mergeCell ref="AL150:AY150"/>
    <mergeCell ref="W138:AK138"/>
    <mergeCell ref="AL117:AL118"/>
    <mergeCell ref="AM117:AM118"/>
    <mergeCell ref="AN117:AN118"/>
    <mergeCell ref="AO117:AO118"/>
    <mergeCell ref="B140:C140"/>
    <mergeCell ref="AM140:AO140"/>
    <mergeCell ref="AP140:AQ140"/>
    <mergeCell ref="B106:C106"/>
    <mergeCell ref="AM106:AO106"/>
    <mergeCell ref="AP106:AQ106"/>
    <mergeCell ref="AT82:AT83"/>
    <mergeCell ref="B105:C105"/>
    <mergeCell ref="AM105:AO105"/>
    <mergeCell ref="AP105:AQ105"/>
    <mergeCell ref="A117:A119"/>
    <mergeCell ref="B117:B119"/>
    <mergeCell ref="C117:C119"/>
    <mergeCell ref="D117:AH117"/>
    <mergeCell ref="AI117:AI119"/>
    <mergeCell ref="AK117:AK119"/>
    <mergeCell ref="A113:AK113"/>
    <mergeCell ref="AL113:AX113"/>
    <mergeCell ref="K115:L115"/>
    <mergeCell ref="M115:N115"/>
    <mergeCell ref="O115:P115"/>
    <mergeCell ref="Q115:R115"/>
    <mergeCell ref="AL115:AX115"/>
    <mergeCell ref="AW117:AW118"/>
    <mergeCell ref="AX117:AX118"/>
    <mergeCell ref="AP117:AR117"/>
    <mergeCell ref="AS117:AS118"/>
    <mergeCell ref="A82:A84"/>
    <mergeCell ref="B82:B84"/>
    <mergeCell ref="C82:C84"/>
    <mergeCell ref="D82:AH82"/>
    <mergeCell ref="AI82:AI84"/>
    <mergeCell ref="AK82:AK84"/>
    <mergeCell ref="A78:AK78"/>
    <mergeCell ref="AL78:AX78"/>
    <mergeCell ref="K80:L80"/>
    <mergeCell ref="M80:N80"/>
    <mergeCell ref="O80:P80"/>
    <mergeCell ref="Q80:R80"/>
    <mergeCell ref="AL80:AX80"/>
    <mergeCell ref="AW82:AW83"/>
    <mergeCell ref="AX82:AX83"/>
    <mergeCell ref="AU82:AU83"/>
    <mergeCell ref="AV82:AV83"/>
    <mergeCell ref="AL82:AL83"/>
    <mergeCell ref="AM82:AM83"/>
    <mergeCell ref="AN82:AN83"/>
    <mergeCell ref="AO82:AO83"/>
    <mergeCell ref="AP82:AR82"/>
    <mergeCell ref="AS82:AS83"/>
    <mergeCell ref="B69:C69"/>
    <mergeCell ref="AM69:AO69"/>
    <mergeCell ref="AP69:AQ69"/>
    <mergeCell ref="B33:C33"/>
    <mergeCell ref="AM33:AO33"/>
    <mergeCell ref="AP33:AQ33"/>
    <mergeCell ref="B70:C70"/>
    <mergeCell ref="AM70:AO70"/>
    <mergeCell ref="AP70:AQ70"/>
    <mergeCell ref="W67:AK67"/>
    <mergeCell ref="AL46:AL47"/>
    <mergeCell ref="AM46:AM47"/>
    <mergeCell ref="A46:A48"/>
    <mergeCell ref="B46:B48"/>
    <mergeCell ref="C46:C48"/>
    <mergeCell ref="D46:AH46"/>
    <mergeCell ref="AI46:AI48"/>
    <mergeCell ref="AK46:AK48"/>
    <mergeCell ref="A42:AK42"/>
    <mergeCell ref="AL42:AX42"/>
    <mergeCell ref="K44:L44"/>
    <mergeCell ref="M44:N44"/>
    <mergeCell ref="O44:P44"/>
    <mergeCell ref="Q44:R44"/>
    <mergeCell ref="AL44:AX44"/>
    <mergeCell ref="AW46:AW47"/>
    <mergeCell ref="AX46:AX47"/>
    <mergeCell ref="AN46:AN47"/>
    <mergeCell ref="AO46:AO47"/>
    <mergeCell ref="AP46:AR46"/>
    <mergeCell ref="AS46:AS47"/>
    <mergeCell ref="AT46:AT47"/>
    <mergeCell ref="AU46:AU47"/>
    <mergeCell ref="AV46:AV47"/>
    <mergeCell ref="B32:C32"/>
    <mergeCell ref="AM32:AO32"/>
    <mergeCell ref="AP32:AQ32"/>
    <mergeCell ref="A9:A11"/>
    <mergeCell ref="B9:B11"/>
    <mergeCell ref="C9:C11"/>
    <mergeCell ref="D9:AH9"/>
    <mergeCell ref="AI9:AI11"/>
    <mergeCell ref="AK9:AK11"/>
    <mergeCell ref="W30:AK30"/>
    <mergeCell ref="AL9:AL10"/>
    <mergeCell ref="AM9:AM10"/>
    <mergeCell ref="AN9:AN10"/>
    <mergeCell ref="AO9:AO10"/>
    <mergeCell ref="AP9:AR9"/>
    <mergeCell ref="A5:AK5"/>
    <mergeCell ref="AL5:AX5"/>
    <mergeCell ref="K7:L7"/>
    <mergeCell ref="M7:N7"/>
    <mergeCell ref="O7:P7"/>
    <mergeCell ref="Q7:R7"/>
    <mergeCell ref="AL7:AX7"/>
    <mergeCell ref="AW9:AW10"/>
    <mergeCell ref="AX9:AX10"/>
    <mergeCell ref="AS9:AS10"/>
    <mergeCell ref="AT9:AT10"/>
    <mergeCell ref="AU9:AU10"/>
    <mergeCell ref="AV9:AV10"/>
    <mergeCell ref="BF118:BH118"/>
    <mergeCell ref="BI118:BK118"/>
    <mergeCell ref="BL118:BN118"/>
    <mergeCell ref="BF10:BH10"/>
    <mergeCell ref="BI10:BK10"/>
    <mergeCell ref="BL10:BN10"/>
    <mergeCell ref="BC19:BE19"/>
    <mergeCell ref="AJ9:AJ11"/>
    <mergeCell ref="AJ46:AJ48"/>
    <mergeCell ref="AJ82:AJ84"/>
    <mergeCell ref="AJ117:AJ119"/>
    <mergeCell ref="W103:AK103"/>
  </mergeCells>
  <conditionalFormatting sqref="D26:L26">
    <cfRule type="cellIs" dxfId="67" priority="15" stopIfTrue="1" operator="equal">
      <formula>"+"</formula>
    </cfRule>
  </conditionalFormatting>
  <conditionalFormatting sqref="D12:AH25">
    <cfRule type="cellIs" dxfId="66" priority="16" stopIfTrue="1" operator="equal">
      <formula>"+"</formula>
    </cfRule>
  </conditionalFormatting>
  <conditionalFormatting sqref="D49:AH64">
    <cfRule type="cellIs" dxfId="65" priority="14" stopIfTrue="1" operator="equal">
      <formula>"+"</formula>
    </cfRule>
  </conditionalFormatting>
  <conditionalFormatting sqref="D85:AH100">
    <cfRule type="cellIs" dxfId="64" priority="13" stopIfTrue="1" operator="equal">
      <formula>"+"</formula>
    </cfRule>
  </conditionalFormatting>
  <conditionalFormatting sqref="D120:AH133">
    <cfRule type="cellIs" dxfId="63" priority="11" stopIfTrue="1" operator="equal">
      <formula>"+"</formula>
    </cfRule>
  </conditionalFormatting>
  <conditionalFormatting sqref="D135:AH135">
    <cfRule type="cellIs" dxfId="62" priority="1" stopIfTrue="1" operator="equal">
      <formula>"+"</formula>
    </cfRule>
  </conditionalFormatting>
  <conditionalFormatting sqref="D155:AH170">
    <cfRule type="cellIs" dxfId="61" priority="9" stopIfTrue="1" operator="equal">
      <formula>"+"</formula>
    </cfRule>
  </conditionalFormatting>
  <conditionalFormatting sqref="D190:AH205">
    <cfRule type="cellIs" dxfId="60" priority="8" stopIfTrue="1" operator="equal">
      <formula>"+"</formula>
    </cfRule>
  </conditionalFormatting>
  <conditionalFormatting sqref="D224:AH239">
    <cfRule type="cellIs" dxfId="59" priority="7" stopIfTrue="1" operator="equal">
      <formula>"+"</formula>
    </cfRule>
  </conditionalFormatting>
  <conditionalFormatting sqref="D259:AH274">
    <cfRule type="cellIs" dxfId="58" priority="6" stopIfTrue="1" operator="equal">
      <formula>"+"</formula>
    </cfRule>
  </conditionalFormatting>
  <conditionalFormatting sqref="D294:AH309">
    <cfRule type="cellIs" dxfId="57" priority="5" stopIfTrue="1" operator="equal">
      <formula>"+"</formula>
    </cfRule>
  </conditionalFormatting>
  <conditionalFormatting sqref="D329:AH344">
    <cfRule type="cellIs" dxfId="56" priority="4" stopIfTrue="1" operator="equal">
      <formula>"+"</formula>
    </cfRule>
  </conditionalFormatting>
  <conditionalFormatting sqref="M134:AH134">
    <cfRule type="cellIs" dxfId="55" priority="2" stopIfTrue="1" operator="equal">
      <formula>"+"</formula>
    </cfRule>
  </conditionalFormatting>
  <conditionalFormatting sqref="V26:AH26 D27:AH27">
    <cfRule type="cellIs" dxfId="54" priority="17" stopIfTrue="1" operator="equal">
      <formula>"+"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60B5-0A8F-4FE8-A263-2C25426554A4}">
  <dimension ref="A1:BN600"/>
  <sheetViews>
    <sheetView topLeftCell="AU1" zoomScale="85" zoomScaleNormal="85" workbookViewId="0">
      <selection activeCell="BD9" sqref="BD9:BL10"/>
    </sheetView>
  </sheetViews>
  <sheetFormatPr defaultRowHeight="13.2"/>
  <cols>
    <col min="2" max="2" width="18.109375" customWidth="1"/>
    <col min="3" max="3" width="14.44140625" customWidth="1"/>
    <col min="4" max="38" width="8.88671875" customWidth="1"/>
    <col min="39" max="39" width="21" customWidth="1"/>
    <col min="41" max="41" width="11.33203125" customWidth="1"/>
    <col min="42" max="42" width="11.5546875" customWidth="1"/>
    <col min="46" max="46" width="12.109375" customWidth="1"/>
    <col min="47" max="47" width="12.33203125" customWidth="1"/>
    <col min="48" max="48" width="11.109375" customWidth="1"/>
    <col min="49" max="49" width="10.6640625" customWidth="1"/>
    <col min="50" max="50" width="14.33203125" customWidth="1"/>
    <col min="54" max="54" width="17" bestFit="1" customWidth="1"/>
    <col min="55" max="55" width="10.88671875" style="75" customWidth="1"/>
    <col min="56" max="56" width="13.5546875" customWidth="1"/>
    <col min="57" max="57" width="12" bestFit="1" customWidth="1"/>
    <col min="58" max="58" width="22.5546875" customWidth="1"/>
    <col min="59" max="59" width="12.88671875" customWidth="1"/>
    <col min="60" max="60" width="12.33203125" customWidth="1"/>
    <col min="61" max="61" width="10.33203125" bestFit="1" customWidth="1"/>
    <col min="62" max="62" width="13.33203125" bestFit="1" customWidth="1"/>
    <col min="63" max="63" width="12" bestFit="1" customWidth="1"/>
    <col min="64" max="64" width="10.33203125" customWidth="1"/>
  </cols>
  <sheetData>
    <row r="1" spans="1:66" ht="15.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1" t="s">
        <v>0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66" ht="13.8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 t="s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66" ht="13.8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66" ht="20.399999999999999">
      <c r="A4" s="100" t="s">
        <v>97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1" t="s">
        <v>2</v>
      </c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</row>
    <row r="5" spans="1:66" ht="20.399999999999999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66" ht="13.8">
      <c r="A6" s="3"/>
      <c r="B6" s="2"/>
      <c r="C6" s="2"/>
      <c r="D6" s="2"/>
      <c r="E6" s="2"/>
      <c r="F6" s="2"/>
      <c r="G6" s="2"/>
      <c r="H6" s="6"/>
      <c r="I6" s="6"/>
      <c r="J6" s="6"/>
      <c r="K6" s="102" t="s">
        <v>3</v>
      </c>
      <c r="L6" s="102"/>
      <c r="M6" s="103">
        <v>2</v>
      </c>
      <c r="N6" s="103"/>
      <c r="O6" s="102" t="s">
        <v>4</v>
      </c>
      <c r="P6" s="102"/>
      <c r="Q6" s="102">
        <v>2025</v>
      </c>
      <c r="R6" s="10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102" t="str">
        <f>"THÁNG "&amp;M6 &amp;" NĂM 2025"</f>
        <v>THÁNG 2 NĂM 2025</v>
      </c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BB6" s="83"/>
      <c r="BC6" s="84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</row>
    <row r="7" spans="1:66" ht="13.8">
      <c r="A7" s="3"/>
      <c r="B7" s="2"/>
      <c r="C7" s="2"/>
      <c r="D7" s="8">
        <f>DATE(Q6,M6,1)</f>
        <v>45689</v>
      </c>
      <c r="E7" s="8">
        <f>D7+1</f>
        <v>45690</v>
      </c>
      <c r="F7" s="8">
        <f>E7+1</f>
        <v>45691</v>
      </c>
      <c r="G7" s="8">
        <f t="shared" ref="G7:AH7" si="0">F7+1</f>
        <v>45692</v>
      </c>
      <c r="H7" s="9">
        <f t="shared" si="0"/>
        <v>45693</v>
      </c>
      <c r="I7" s="9">
        <f t="shared" si="0"/>
        <v>45694</v>
      </c>
      <c r="J7" s="9">
        <f t="shared" si="0"/>
        <v>45695</v>
      </c>
      <c r="K7" s="9">
        <f t="shared" si="0"/>
        <v>45696</v>
      </c>
      <c r="L7" s="9">
        <f t="shared" si="0"/>
        <v>45697</v>
      </c>
      <c r="M7" s="9">
        <f t="shared" si="0"/>
        <v>45698</v>
      </c>
      <c r="N7" s="9">
        <f t="shared" si="0"/>
        <v>45699</v>
      </c>
      <c r="O7" s="9">
        <f t="shared" si="0"/>
        <v>45700</v>
      </c>
      <c r="P7" s="9">
        <f t="shared" si="0"/>
        <v>45701</v>
      </c>
      <c r="Q7" s="9">
        <f t="shared" si="0"/>
        <v>45702</v>
      </c>
      <c r="R7" s="9">
        <f t="shared" si="0"/>
        <v>45703</v>
      </c>
      <c r="S7" s="8">
        <f t="shared" si="0"/>
        <v>45704</v>
      </c>
      <c r="T7" s="8">
        <f t="shared" si="0"/>
        <v>45705</v>
      </c>
      <c r="U7" s="8">
        <f t="shared" si="0"/>
        <v>45706</v>
      </c>
      <c r="V7" s="8">
        <f t="shared" si="0"/>
        <v>45707</v>
      </c>
      <c r="W7" s="8">
        <f t="shared" si="0"/>
        <v>45708</v>
      </c>
      <c r="X7" s="8">
        <f t="shared" si="0"/>
        <v>45709</v>
      </c>
      <c r="Y7" s="8">
        <f t="shared" si="0"/>
        <v>45710</v>
      </c>
      <c r="Z7" s="8">
        <f t="shared" si="0"/>
        <v>45711</v>
      </c>
      <c r="AA7" s="8">
        <f t="shared" si="0"/>
        <v>45712</v>
      </c>
      <c r="AB7" s="8">
        <f t="shared" si="0"/>
        <v>45713</v>
      </c>
      <c r="AC7" s="8">
        <f t="shared" si="0"/>
        <v>45714</v>
      </c>
      <c r="AD7" s="8">
        <f t="shared" si="0"/>
        <v>45715</v>
      </c>
      <c r="AE7" s="8">
        <f t="shared" si="0"/>
        <v>45716</v>
      </c>
      <c r="AF7" s="8">
        <f t="shared" si="0"/>
        <v>45717</v>
      </c>
      <c r="AG7" s="8">
        <f t="shared" si="0"/>
        <v>45718</v>
      </c>
      <c r="AH7" s="8">
        <f t="shared" si="0"/>
        <v>45719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BB7" s="83"/>
      <c r="BC7" s="84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</row>
    <row r="8" spans="1:66" ht="13.8">
      <c r="A8" s="110" t="s">
        <v>5</v>
      </c>
      <c r="B8" s="113" t="s">
        <v>6</v>
      </c>
      <c r="C8" s="96" t="s">
        <v>7</v>
      </c>
      <c r="D8" s="119" t="s">
        <v>8</v>
      </c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96" t="s">
        <v>9</v>
      </c>
      <c r="AJ8" s="96" t="s">
        <v>119</v>
      </c>
      <c r="AK8" s="96" t="s">
        <v>10</v>
      </c>
      <c r="AL8" s="119" t="s">
        <v>5</v>
      </c>
      <c r="AM8" s="119" t="s">
        <v>6</v>
      </c>
      <c r="AN8" s="120" t="s">
        <v>7</v>
      </c>
      <c r="AO8" s="122" t="s">
        <v>11</v>
      </c>
      <c r="AP8" s="123" t="s">
        <v>12</v>
      </c>
      <c r="AQ8" s="124"/>
      <c r="AR8" s="125"/>
      <c r="AS8" s="106" t="s">
        <v>13</v>
      </c>
      <c r="AT8" s="104" t="s">
        <v>74</v>
      </c>
      <c r="AU8" s="104" t="s">
        <v>15</v>
      </c>
      <c r="AV8" s="104" t="s">
        <v>75</v>
      </c>
      <c r="AW8" s="104" t="s">
        <v>17</v>
      </c>
      <c r="AX8" s="104" t="s">
        <v>18</v>
      </c>
      <c r="BB8" s="83"/>
      <c r="BC8" s="84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</row>
    <row r="9" spans="1:66" ht="26.4">
      <c r="A9" s="111"/>
      <c r="B9" s="114"/>
      <c r="C9" s="97"/>
      <c r="D9" s="11">
        <v>1</v>
      </c>
      <c r="E9" s="11">
        <v>2</v>
      </c>
      <c r="F9" s="11">
        <v>3</v>
      </c>
      <c r="G9" s="11">
        <v>4</v>
      </c>
      <c r="H9" s="11">
        <v>5</v>
      </c>
      <c r="I9" s="11">
        <v>6</v>
      </c>
      <c r="J9" s="11">
        <v>7</v>
      </c>
      <c r="K9" s="11">
        <v>8</v>
      </c>
      <c r="L9" s="11">
        <v>9</v>
      </c>
      <c r="M9" s="11">
        <v>10</v>
      </c>
      <c r="N9" s="11">
        <v>11</v>
      </c>
      <c r="O9" s="11">
        <v>12</v>
      </c>
      <c r="P9" s="11">
        <v>13</v>
      </c>
      <c r="Q9" s="11">
        <v>14</v>
      </c>
      <c r="R9" s="11">
        <v>15</v>
      </c>
      <c r="S9" s="11">
        <v>16</v>
      </c>
      <c r="T9" s="11">
        <v>17</v>
      </c>
      <c r="U9" s="11">
        <v>18</v>
      </c>
      <c r="V9" s="11">
        <v>19</v>
      </c>
      <c r="W9" s="11">
        <v>20</v>
      </c>
      <c r="X9" s="11">
        <v>21</v>
      </c>
      <c r="Y9" s="11">
        <v>22</v>
      </c>
      <c r="Z9" s="11">
        <v>23</v>
      </c>
      <c r="AA9" s="11">
        <v>24</v>
      </c>
      <c r="AB9" s="11">
        <v>25</v>
      </c>
      <c r="AC9" s="11">
        <v>26</v>
      </c>
      <c r="AD9" s="11">
        <v>27</v>
      </c>
      <c r="AE9" s="11">
        <v>28</v>
      </c>
      <c r="AF9" s="11">
        <v>29</v>
      </c>
      <c r="AG9" s="11">
        <v>30</v>
      </c>
      <c r="AH9" s="11">
        <v>31</v>
      </c>
      <c r="AI9" s="97"/>
      <c r="AJ9" s="97"/>
      <c r="AK9" s="97"/>
      <c r="AL9" s="119"/>
      <c r="AM9" s="119"/>
      <c r="AN9" s="121"/>
      <c r="AO9" s="122"/>
      <c r="AP9" s="12" t="s">
        <v>19</v>
      </c>
      <c r="AQ9" s="12" t="s">
        <v>20</v>
      </c>
      <c r="AR9" s="12" t="s">
        <v>21</v>
      </c>
      <c r="AS9" s="107"/>
      <c r="AT9" s="108"/>
      <c r="AU9" s="108"/>
      <c r="AV9" s="108"/>
      <c r="AW9" s="105"/>
      <c r="AX9" s="105"/>
      <c r="BB9" s="83"/>
      <c r="BC9" s="84"/>
      <c r="BD9" s="128" t="s">
        <v>106</v>
      </c>
      <c r="BE9" s="128"/>
      <c r="BF9" s="128"/>
      <c r="BG9" s="128" t="s">
        <v>107</v>
      </c>
      <c r="BH9" s="128"/>
      <c r="BI9" s="128"/>
      <c r="BJ9" s="128" t="s">
        <v>113</v>
      </c>
      <c r="BK9" s="128"/>
      <c r="BL9" s="128"/>
      <c r="BM9" s="83"/>
      <c r="BN9" s="83"/>
    </row>
    <row r="10" spans="1:66" ht="20.399999999999999">
      <c r="A10" s="112"/>
      <c r="B10" s="115"/>
      <c r="C10" s="98"/>
      <c r="D10" s="11" t="str">
        <f>IF(WEEKDAY(D7)=1,"CN",IF(WEEKDAY(D7)=2,"T2",IF(WEEKDAY(D7)=3,"T3",IF(WEEKDAY(D7)=4,"T4",IF(WEEKDAY(D7)=5,"T5",IF(WEEKDAY(D7)=6,"T6",IF(WEEKDAY(D7)=7,"T7","")))))))</f>
        <v>T7</v>
      </c>
      <c r="E10" s="11" t="str">
        <f>IF(WEEKDAY(E7)=1,"CN",IF(WEEKDAY(E7)=2,"T2",IF(WEEKDAY(E7)=3,"T3",IF(WEEKDAY(E7)=4,"T4",IF(WEEKDAY(E7)=5,"T5",IF(WEEKDAY(E7)=6,"T6",IF(WEEKDAY(E7)=7,"T7","")))))))</f>
        <v>CN</v>
      </c>
      <c r="F10" s="11" t="str">
        <f t="shared" ref="F10:AH10" si="1">IF(WEEKDAY(F7)=1,"CN",IF(WEEKDAY(F7)=2,"T2",IF(WEEKDAY(F7)=3,"T3",IF(WEEKDAY(F7)=4,"T4",IF(WEEKDAY(F7)=5,"T5",IF(WEEKDAY(F7)=6,"T6",IF(WEEKDAY(F7)=7,"T7","")))))))</f>
        <v>T2</v>
      </c>
      <c r="G10" s="11" t="str">
        <f t="shared" si="1"/>
        <v>T3</v>
      </c>
      <c r="H10" s="11" t="str">
        <f t="shared" si="1"/>
        <v>T4</v>
      </c>
      <c r="I10" s="11" t="str">
        <f t="shared" si="1"/>
        <v>T5</v>
      </c>
      <c r="J10" s="11" t="str">
        <f t="shared" si="1"/>
        <v>T6</v>
      </c>
      <c r="K10" s="11" t="str">
        <f t="shared" si="1"/>
        <v>T7</v>
      </c>
      <c r="L10" s="11" t="str">
        <f t="shared" si="1"/>
        <v>CN</v>
      </c>
      <c r="M10" s="11" t="str">
        <f t="shared" si="1"/>
        <v>T2</v>
      </c>
      <c r="N10" s="11" t="str">
        <f t="shared" si="1"/>
        <v>T3</v>
      </c>
      <c r="O10" s="11" t="str">
        <f t="shared" si="1"/>
        <v>T4</v>
      </c>
      <c r="P10" s="11" t="str">
        <f t="shared" si="1"/>
        <v>T5</v>
      </c>
      <c r="Q10" s="11" t="str">
        <f t="shared" si="1"/>
        <v>T6</v>
      </c>
      <c r="R10" s="11" t="str">
        <f t="shared" si="1"/>
        <v>T7</v>
      </c>
      <c r="S10" s="11" t="str">
        <f t="shared" si="1"/>
        <v>CN</v>
      </c>
      <c r="T10" s="11" t="str">
        <f t="shared" si="1"/>
        <v>T2</v>
      </c>
      <c r="U10" s="11" t="str">
        <f t="shared" si="1"/>
        <v>T3</v>
      </c>
      <c r="V10" s="11" t="str">
        <f t="shared" si="1"/>
        <v>T4</v>
      </c>
      <c r="W10" s="11" t="str">
        <f t="shared" si="1"/>
        <v>T5</v>
      </c>
      <c r="X10" s="11" t="str">
        <f t="shared" si="1"/>
        <v>T6</v>
      </c>
      <c r="Y10" s="11" t="str">
        <f t="shared" si="1"/>
        <v>T7</v>
      </c>
      <c r="Z10" s="11" t="str">
        <f t="shared" si="1"/>
        <v>CN</v>
      </c>
      <c r="AA10" s="11" t="str">
        <f t="shared" si="1"/>
        <v>T2</v>
      </c>
      <c r="AB10" s="11" t="str">
        <f t="shared" si="1"/>
        <v>T3</v>
      </c>
      <c r="AC10" s="11" t="str">
        <f t="shared" si="1"/>
        <v>T4</v>
      </c>
      <c r="AD10" s="11" t="str">
        <f t="shared" si="1"/>
        <v>T5</v>
      </c>
      <c r="AE10" s="11" t="str">
        <f t="shared" si="1"/>
        <v>T6</v>
      </c>
      <c r="AF10" s="11" t="str">
        <f t="shared" si="1"/>
        <v>T7</v>
      </c>
      <c r="AG10" s="11" t="str">
        <f t="shared" si="1"/>
        <v>CN</v>
      </c>
      <c r="AH10" s="11" t="str">
        <f t="shared" si="1"/>
        <v>T2</v>
      </c>
      <c r="AI10" s="98"/>
      <c r="AJ10" s="98"/>
      <c r="AK10" s="98"/>
      <c r="AL10" s="13" t="s">
        <v>22</v>
      </c>
      <c r="AM10" s="13" t="s">
        <v>23</v>
      </c>
      <c r="AN10" s="14" t="s">
        <v>24</v>
      </c>
      <c r="AO10" s="15" t="s">
        <v>25</v>
      </c>
      <c r="AP10" s="16" t="s">
        <v>26</v>
      </c>
      <c r="AQ10" s="16" t="s">
        <v>27</v>
      </c>
      <c r="AR10" s="16" t="s">
        <v>28</v>
      </c>
      <c r="AS10" s="17" t="s">
        <v>29</v>
      </c>
      <c r="AT10" s="18" t="s">
        <v>30</v>
      </c>
      <c r="AU10" s="18"/>
      <c r="AV10" s="18"/>
      <c r="AW10" s="18" t="s">
        <v>31</v>
      </c>
      <c r="AX10" s="19" t="s">
        <v>32</v>
      </c>
      <c r="BB10" s="83" t="s">
        <v>6</v>
      </c>
      <c r="BC10" s="84" t="s">
        <v>117</v>
      </c>
      <c r="BD10" s="85" t="s">
        <v>108</v>
      </c>
      <c r="BE10" s="85" t="s">
        <v>109</v>
      </c>
      <c r="BF10" s="85" t="s">
        <v>110</v>
      </c>
      <c r="BG10" s="85" t="s">
        <v>112</v>
      </c>
      <c r="BH10" s="85" t="s">
        <v>111</v>
      </c>
      <c r="BI10" s="85" t="s">
        <v>110</v>
      </c>
      <c r="BJ10" s="85" t="s">
        <v>114</v>
      </c>
      <c r="BK10" s="85" t="s">
        <v>115</v>
      </c>
      <c r="BL10" s="85" t="s">
        <v>116</v>
      </c>
      <c r="BM10" s="83"/>
      <c r="BN10" s="83"/>
    </row>
    <row r="11" spans="1:66" ht="26.4">
      <c r="A11" s="20">
        <v>1</v>
      </c>
      <c r="B11" s="21" t="s">
        <v>33</v>
      </c>
      <c r="C11" s="22" t="s">
        <v>76</v>
      </c>
      <c r="D11" s="23" t="s">
        <v>35</v>
      </c>
      <c r="E11" s="24" t="s">
        <v>119</v>
      </c>
      <c r="F11" s="23" t="s">
        <v>41</v>
      </c>
      <c r="G11" s="23" t="s">
        <v>41</v>
      </c>
      <c r="H11" s="23" t="s">
        <v>41</v>
      </c>
      <c r="I11" s="23" t="s">
        <v>41</v>
      </c>
      <c r="J11" s="23" t="s">
        <v>41</v>
      </c>
      <c r="K11" s="23" t="s">
        <v>41</v>
      </c>
      <c r="L11" s="23"/>
      <c r="M11" s="23" t="s">
        <v>41</v>
      </c>
      <c r="N11" s="23" t="s">
        <v>41</v>
      </c>
      <c r="O11" s="23" t="s">
        <v>41</v>
      </c>
      <c r="P11" s="23" t="s">
        <v>41</v>
      </c>
      <c r="Q11" s="23" t="s">
        <v>41</v>
      </c>
      <c r="R11" s="23" t="s">
        <v>41</v>
      </c>
      <c r="S11" s="24" t="s">
        <v>119</v>
      </c>
      <c r="T11" s="23" t="s">
        <v>41</v>
      </c>
      <c r="U11" s="23" t="s">
        <v>41</v>
      </c>
      <c r="V11" s="23" t="s">
        <v>41</v>
      </c>
      <c r="W11" s="23" t="s">
        <v>41</v>
      </c>
      <c r="X11" s="23" t="s">
        <v>41</v>
      </c>
      <c r="Y11" s="23" t="s">
        <v>41</v>
      </c>
      <c r="Z11" s="23"/>
      <c r="AA11" s="23" t="s">
        <v>41</v>
      </c>
      <c r="AB11" s="23"/>
      <c r="AC11" s="23"/>
      <c r="AD11" s="23"/>
      <c r="AE11" s="23"/>
      <c r="AF11" s="23"/>
      <c r="AG11" s="23"/>
      <c r="AH11" s="23"/>
      <c r="AI11" s="43">
        <f t="shared" ref="AI11:AI39" si="2">COUNTIF(D11:AH11,"+")</f>
        <v>19</v>
      </c>
      <c r="AJ11" s="43">
        <f>COUNTIF(E11:AI11,"TC")</f>
        <v>2</v>
      </c>
      <c r="AK11" s="21"/>
      <c r="AL11" s="20">
        <v>1</v>
      </c>
      <c r="AM11" s="21" t="s">
        <v>33</v>
      </c>
      <c r="AN11" s="22" t="s">
        <v>34</v>
      </c>
      <c r="AO11" s="26">
        <v>9000000</v>
      </c>
      <c r="AP11" s="27">
        <v>1000000</v>
      </c>
      <c r="AQ11" s="27">
        <v>700000</v>
      </c>
      <c r="AR11" s="27">
        <v>700000</v>
      </c>
      <c r="AS11" s="27">
        <v>20</v>
      </c>
      <c r="AT11" s="27">
        <f>AO11/26*200%*AJ11</f>
        <v>1384615.3846153845</v>
      </c>
      <c r="AU11" s="27">
        <v>2000000</v>
      </c>
      <c r="AV11" s="27"/>
      <c r="AW11" s="27"/>
      <c r="AX11" s="27">
        <f t="shared" ref="AX11:AX42" si="3">(AO11+AP11+AQ11+AR11+AU11)/26*AS11+AT11+AV11+AW11</f>
        <v>11692307.692307692</v>
      </c>
      <c r="BB11" s="21" t="s">
        <v>33</v>
      </c>
      <c r="BC11" s="76">
        <v>9000000</v>
      </c>
      <c r="BD11" s="86">
        <f>BC11*17.5%</f>
        <v>1575000</v>
      </c>
      <c r="BE11" s="86">
        <f>BC11*3%</f>
        <v>270000</v>
      </c>
      <c r="BF11" s="86">
        <f>BC11*1%</f>
        <v>90000</v>
      </c>
      <c r="BG11" s="86">
        <f>BC11*8%</f>
        <v>720000</v>
      </c>
      <c r="BH11" s="86">
        <f>BE11/2</f>
        <v>135000</v>
      </c>
      <c r="BI11" s="86">
        <f>BF11</f>
        <v>90000</v>
      </c>
      <c r="BJ11" s="86">
        <f>BD11+BG11</f>
        <v>2295000</v>
      </c>
      <c r="BK11" s="86">
        <f>BE11+BH11</f>
        <v>405000</v>
      </c>
      <c r="BL11" s="86">
        <f>BF11+BI11</f>
        <v>180000</v>
      </c>
      <c r="BM11" s="83"/>
      <c r="BN11" s="83"/>
    </row>
    <row r="12" spans="1:66" ht="13.8">
      <c r="A12" s="20">
        <v>2</v>
      </c>
      <c r="B12" s="21" t="s">
        <v>77</v>
      </c>
      <c r="C12" s="22" t="s">
        <v>76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43">
        <f t="shared" si="2"/>
        <v>0</v>
      </c>
      <c r="AJ12" s="43">
        <f t="shared" ref="AJ12:AJ42" si="4">COUNTIF(E12:AI12,"TC")</f>
        <v>0</v>
      </c>
      <c r="AK12" s="21"/>
      <c r="AL12" s="20">
        <v>2</v>
      </c>
      <c r="AM12" s="21" t="s">
        <v>77</v>
      </c>
      <c r="AN12" s="22" t="s">
        <v>76</v>
      </c>
      <c r="AO12" s="26">
        <v>5310000</v>
      </c>
      <c r="AP12" s="27">
        <v>1000000</v>
      </c>
      <c r="AQ12" s="27">
        <v>700000</v>
      </c>
      <c r="AR12" s="27">
        <v>700000</v>
      </c>
      <c r="AS12" s="27"/>
      <c r="AT12" s="27">
        <f t="shared" ref="AT12:AT42" si="5">AO12/26*200%*AJ12</f>
        <v>0</v>
      </c>
      <c r="AU12" s="27"/>
      <c r="AV12" s="27"/>
      <c r="AW12" s="27"/>
      <c r="AX12" s="27">
        <f t="shared" si="3"/>
        <v>0</v>
      </c>
      <c r="BB12" s="21" t="s">
        <v>77</v>
      </c>
      <c r="BC12" s="76">
        <v>5310000</v>
      </c>
      <c r="BD12" s="86">
        <f t="shared" ref="BD12:BD25" si="6">BC12*17.5%</f>
        <v>929249.99999999988</v>
      </c>
      <c r="BE12" s="86">
        <f t="shared" ref="BE12:BE25" si="7">BC12*3%</f>
        <v>159300</v>
      </c>
      <c r="BF12" s="86">
        <f t="shared" ref="BF12:BF25" si="8">BC12*1%</f>
        <v>53100</v>
      </c>
      <c r="BG12" s="86">
        <f t="shared" ref="BG12:BG25" si="9">BC12*8%</f>
        <v>424800</v>
      </c>
      <c r="BH12" s="86">
        <f t="shared" ref="BH12:BH25" si="10">BE12/2</f>
        <v>79650</v>
      </c>
      <c r="BI12" s="86">
        <f t="shared" ref="BI12:BI25" si="11">BF12</f>
        <v>53100</v>
      </c>
      <c r="BJ12" s="86">
        <f t="shared" ref="BJ12:BJ25" si="12">BD12+BG12</f>
        <v>1354050</v>
      </c>
      <c r="BK12" s="86">
        <f t="shared" ref="BK12:BK25" si="13">BE12+BH12</f>
        <v>238950</v>
      </c>
      <c r="BL12" s="86">
        <f t="shared" ref="BL12:BL25" si="14">BF12+BI12</f>
        <v>106200</v>
      </c>
      <c r="BM12" s="83"/>
      <c r="BN12" s="83"/>
    </row>
    <row r="13" spans="1:66" ht="13.8">
      <c r="A13" s="20">
        <v>3</v>
      </c>
      <c r="B13" s="21" t="s">
        <v>78</v>
      </c>
      <c r="C13" s="22" t="s">
        <v>76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43">
        <f t="shared" si="2"/>
        <v>0</v>
      </c>
      <c r="AJ13" s="43">
        <f t="shared" si="4"/>
        <v>0</v>
      </c>
      <c r="AK13" s="21"/>
      <c r="AL13" s="20">
        <v>3</v>
      </c>
      <c r="AM13" s="21" t="s">
        <v>78</v>
      </c>
      <c r="AN13" s="22" t="s">
        <v>76</v>
      </c>
      <c r="AO13" s="26">
        <v>5310000</v>
      </c>
      <c r="AP13" s="27">
        <v>1000000</v>
      </c>
      <c r="AQ13" s="27">
        <v>700000</v>
      </c>
      <c r="AR13" s="27">
        <v>700000</v>
      </c>
      <c r="AS13" s="27"/>
      <c r="AT13" s="27">
        <f t="shared" si="5"/>
        <v>0</v>
      </c>
      <c r="AU13" s="27"/>
      <c r="AV13" s="27"/>
      <c r="AW13" s="27"/>
      <c r="AX13" s="27">
        <f t="shared" si="3"/>
        <v>0</v>
      </c>
      <c r="BB13" s="21" t="s">
        <v>78</v>
      </c>
      <c r="BC13" s="76">
        <v>5310000</v>
      </c>
      <c r="BD13" s="86">
        <f t="shared" si="6"/>
        <v>929249.99999999988</v>
      </c>
      <c r="BE13" s="86">
        <f t="shared" si="7"/>
        <v>159300</v>
      </c>
      <c r="BF13" s="86">
        <f t="shared" si="8"/>
        <v>53100</v>
      </c>
      <c r="BG13" s="86">
        <f t="shared" si="9"/>
        <v>424800</v>
      </c>
      <c r="BH13" s="86">
        <f t="shared" si="10"/>
        <v>79650</v>
      </c>
      <c r="BI13" s="86">
        <f t="shared" si="11"/>
        <v>53100</v>
      </c>
      <c r="BJ13" s="86">
        <f t="shared" si="12"/>
        <v>1354050</v>
      </c>
      <c r="BK13" s="86">
        <f t="shared" si="13"/>
        <v>238950</v>
      </c>
      <c r="BL13" s="86">
        <f t="shared" si="14"/>
        <v>106200</v>
      </c>
      <c r="BM13" s="83"/>
      <c r="BN13" s="83"/>
    </row>
    <row r="14" spans="1:66" ht="13.8">
      <c r="A14" s="20">
        <v>4</v>
      </c>
      <c r="B14" s="44" t="s">
        <v>36</v>
      </c>
      <c r="C14" s="45" t="s">
        <v>37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7">
        <f t="shared" si="2"/>
        <v>0</v>
      </c>
      <c r="AJ14" s="43">
        <f t="shared" si="4"/>
        <v>0</v>
      </c>
      <c r="AK14" s="21"/>
      <c r="AL14" s="20">
        <v>4</v>
      </c>
      <c r="AM14" s="44" t="s">
        <v>36</v>
      </c>
      <c r="AN14" s="45" t="s">
        <v>37</v>
      </c>
      <c r="AO14" s="48">
        <v>5310000</v>
      </c>
      <c r="AP14" s="27">
        <v>1000000</v>
      </c>
      <c r="AQ14" s="27">
        <v>300000</v>
      </c>
      <c r="AR14" s="27">
        <v>600000</v>
      </c>
      <c r="AS14" s="27"/>
      <c r="AT14" s="27">
        <f t="shared" si="5"/>
        <v>0</v>
      </c>
      <c r="AU14" s="27"/>
      <c r="AV14" s="27"/>
      <c r="AW14" s="27"/>
      <c r="AX14" s="27">
        <f t="shared" si="3"/>
        <v>0</v>
      </c>
      <c r="BB14" s="44" t="s">
        <v>36</v>
      </c>
      <c r="BC14" s="77">
        <v>5310000</v>
      </c>
      <c r="BD14" s="86">
        <f t="shared" si="6"/>
        <v>929249.99999999988</v>
      </c>
      <c r="BE14" s="86">
        <f t="shared" si="7"/>
        <v>159300</v>
      </c>
      <c r="BF14" s="86">
        <f t="shared" si="8"/>
        <v>53100</v>
      </c>
      <c r="BG14" s="86">
        <f t="shared" si="9"/>
        <v>424800</v>
      </c>
      <c r="BH14" s="86">
        <f t="shared" si="10"/>
        <v>79650</v>
      </c>
      <c r="BI14" s="86">
        <f t="shared" si="11"/>
        <v>53100</v>
      </c>
      <c r="BJ14" s="86">
        <f t="shared" si="12"/>
        <v>1354050</v>
      </c>
      <c r="BK14" s="86">
        <f t="shared" si="13"/>
        <v>238950</v>
      </c>
      <c r="BL14" s="86">
        <f t="shared" si="14"/>
        <v>106200</v>
      </c>
      <c r="BM14" s="83"/>
      <c r="BN14" s="83"/>
    </row>
    <row r="15" spans="1:66" ht="13.8">
      <c r="A15" s="20">
        <v>5</v>
      </c>
      <c r="B15" s="44" t="s">
        <v>38</v>
      </c>
      <c r="C15" s="45" t="s">
        <v>37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7">
        <f t="shared" si="2"/>
        <v>0</v>
      </c>
      <c r="AJ15" s="43">
        <f t="shared" si="4"/>
        <v>0</v>
      </c>
      <c r="AK15" s="21"/>
      <c r="AL15" s="20">
        <v>5</v>
      </c>
      <c r="AM15" s="44" t="s">
        <v>38</v>
      </c>
      <c r="AN15" s="45" t="s">
        <v>37</v>
      </c>
      <c r="AO15" s="48">
        <v>5310000</v>
      </c>
      <c r="AP15" s="27">
        <v>1000000</v>
      </c>
      <c r="AQ15" s="27">
        <v>300000</v>
      </c>
      <c r="AR15" s="27">
        <v>600000</v>
      </c>
      <c r="AS15" s="27"/>
      <c r="AT15" s="27">
        <f t="shared" si="5"/>
        <v>0</v>
      </c>
      <c r="AU15" s="27"/>
      <c r="AV15" s="27"/>
      <c r="AW15" s="27"/>
      <c r="AX15" s="27">
        <f t="shared" si="3"/>
        <v>0</v>
      </c>
      <c r="BB15" s="44" t="s">
        <v>38</v>
      </c>
      <c r="BC15" s="77">
        <v>5310000</v>
      </c>
      <c r="BD15" s="86">
        <f t="shared" si="6"/>
        <v>929249.99999999988</v>
      </c>
      <c r="BE15" s="86">
        <f t="shared" si="7"/>
        <v>159300</v>
      </c>
      <c r="BF15" s="86">
        <f t="shared" si="8"/>
        <v>53100</v>
      </c>
      <c r="BG15" s="86">
        <f t="shared" si="9"/>
        <v>424800</v>
      </c>
      <c r="BH15" s="86">
        <f t="shared" si="10"/>
        <v>79650</v>
      </c>
      <c r="BI15" s="86">
        <f t="shared" si="11"/>
        <v>53100</v>
      </c>
      <c r="BJ15" s="86">
        <f t="shared" si="12"/>
        <v>1354050</v>
      </c>
      <c r="BK15" s="86">
        <f t="shared" si="13"/>
        <v>238950</v>
      </c>
      <c r="BL15" s="86">
        <f t="shared" si="14"/>
        <v>106200</v>
      </c>
      <c r="BM15" s="83"/>
      <c r="BN15" s="83"/>
    </row>
    <row r="16" spans="1:66" ht="13.8">
      <c r="A16" s="20">
        <v>6</v>
      </c>
      <c r="B16" s="44" t="s">
        <v>39</v>
      </c>
      <c r="C16" s="45" t="s">
        <v>37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7">
        <f t="shared" si="2"/>
        <v>0</v>
      </c>
      <c r="AJ16" s="43">
        <f t="shared" si="4"/>
        <v>0</v>
      </c>
      <c r="AK16" s="21"/>
      <c r="AL16" s="20">
        <v>6</v>
      </c>
      <c r="AM16" s="44" t="s">
        <v>39</v>
      </c>
      <c r="AN16" s="45" t="s">
        <v>37</v>
      </c>
      <c r="AO16" s="48">
        <v>5310000</v>
      </c>
      <c r="AP16" s="27">
        <v>1000000</v>
      </c>
      <c r="AQ16" s="27">
        <v>300000</v>
      </c>
      <c r="AR16" s="27">
        <v>600000</v>
      </c>
      <c r="AS16" s="27"/>
      <c r="AT16" s="27">
        <f t="shared" si="5"/>
        <v>0</v>
      </c>
      <c r="AU16" s="27"/>
      <c r="AV16" s="27"/>
      <c r="AW16" s="27"/>
      <c r="AX16" s="27">
        <f t="shared" si="3"/>
        <v>0</v>
      </c>
      <c r="BB16" s="44" t="s">
        <v>39</v>
      </c>
      <c r="BC16" s="77">
        <v>5310000</v>
      </c>
      <c r="BD16" s="86">
        <f t="shared" si="6"/>
        <v>929249.99999999988</v>
      </c>
      <c r="BE16" s="86">
        <f t="shared" si="7"/>
        <v>159300</v>
      </c>
      <c r="BF16" s="86">
        <f t="shared" si="8"/>
        <v>53100</v>
      </c>
      <c r="BG16" s="86">
        <f t="shared" si="9"/>
        <v>424800</v>
      </c>
      <c r="BH16" s="86">
        <f t="shared" si="10"/>
        <v>79650</v>
      </c>
      <c r="BI16" s="86">
        <f t="shared" si="11"/>
        <v>53100</v>
      </c>
      <c r="BJ16" s="86">
        <f t="shared" si="12"/>
        <v>1354050</v>
      </c>
      <c r="BK16" s="86">
        <f t="shared" si="13"/>
        <v>238950</v>
      </c>
      <c r="BL16" s="86">
        <f t="shared" si="14"/>
        <v>106200</v>
      </c>
      <c r="BM16" s="83"/>
      <c r="BN16" s="83"/>
    </row>
    <row r="17" spans="1:66" ht="13.8">
      <c r="A17" s="20">
        <v>7</v>
      </c>
      <c r="B17" s="44" t="s">
        <v>40</v>
      </c>
      <c r="C17" s="45" t="s">
        <v>37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7">
        <f t="shared" si="2"/>
        <v>0</v>
      </c>
      <c r="AJ17" s="43">
        <f t="shared" si="4"/>
        <v>0</v>
      </c>
      <c r="AK17" s="21"/>
      <c r="AL17" s="20">
        <v>7</v>
      </c>
      <c r="AM17" s="44" t="s">
        <v>40</v>
      </c>
      <c r="AN17" s="45" t="s">
        <v>37</v>
      </c>
      <c r="AO17" s="48">
        <v>5310000</v>
      </c>
      <c r="AP17" s="27">
        <v>1000000</v>
      </c>
      <c r="AQ17" s="27">
        <v>300000</v>
      </c>
      <c r="AR17" s="27">
        <v>600000</v>
      </c>
      <c r="AS17" s="27"/>
      <c r="AT17" s="27">
        <f t="shared" si="5"/>
        <v>0</v>
      </c>
      <c r="AU17" s="27"/>
      <c r="AV17" s="27"/>
      <c r="AW17" s="27"/>
      <c r="AX17" s="27">
        <f t="shared" si="3"/>
        <v>0</v>
      </c>
      <c r="BB17" s="44" t="s">
        <v>40</v>
      </c>
      <c r="BC17" s="77">
        <v>5310000</v>
      </c>
      <c r="BD17" s="86">
        <f t="shared" si="6"/>
        <v>929249.99999999988</v>
      </c>
      <c r="BE17" s="86">
        <f t="shared" si="7"/>
        <v>159300</v>
      </c>
      <c r="BF17" s="86">
        <f t="shared" si="8"/>
        <v>53100</v>
      </c>
      <c r="BG17" s="86">
        <f t="shared" si="9"/>
        <v>424800</v>
      </c>
      <c r="BH17" s="86">
        <f t="shared" si="10"/>
        <v>79650</v>
      </c>
      <c r="BI17" s="86">
        <f t="shared" si="11"/>
        <v>53100</v>
      </c>
      <c r="BJ17" s="86">
        <f t="shared" si="12"/>
        <v>1354050</v>
      </c>
      <c r="BK17" s="86">
        <f t="shared" si="13"/>
        <v>238950</v>
      </c>
      <c r="BL17" s="86">
        <f t="shared" si="14"/>
        <v>106200</v>
      </c>
      <c r="BM17" s="83"/>
      <c r="BN17" s="83"/>
    </row>
    <row r="18" spans="1:66" ht="13.8">
      <c r="A18" s="20">
        <v>8</v>
      </c>
      <c r="B18" s="44" t="s">
        <v>42</v>
      </c>
      <c r="C18" s="45" t="s">
        <v>37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7">
        <f t="shared" si="2"/>
        <v>0</v>
      </c>
      <c r="AJ18" s="43">
        <f t="shared" si="4"/>
        <v>0</v>
      </c>
      <c r="AK18" s="44"/>
      <c r="AL18" s="20">
        <v>8</v>
      </c>
      <c r="AM18" s="44" t="s">
        <v>42</v>
      </c>
      <c r="AN18" s="45" t="s">
        <v>37</v>
      </c>
      <c r="AO18" s="48">
        <v>5310000</v>
      </c>
      <c r="AP18" s="27">
        <v>1000000</v>
      </c>
      <c r="AQ18" s="27">
        <v>300000</v>
      </c>
      <c r="AR18" s="27">
        <v>600000</v>
      </c>
      <c r="AS18" s="27"/>
      <c r="AT18" s="27">
        <f t="shared" si="5"/>
        <v>0</v>
      </c>
      <c r="AU18" s="27"/>
      <c r="AV18" s="27"/>
      <c r="AW18" s="27"/>
      <c r="AX18" s="27">
        <f t="shared" si="3"/>
        <v>0</v>
      </c>
      <c r="BB18" s="44" t="s">
        <v>42</v>
      </c>
      <c r="BC18" s="77">
        <v>5310000</v>
      </c>
      <c r="BD18" s="86">
        <f t="shared" si="6"/>
        <v>929249.99999999988</v>
      </c>
      <c r="BE18" s="86">
        <f t="shared" si="7"/>
        <v>159300</v>
      </c>
      <c r="BF18" s="86">
        <f t="shared" si="8"/>
        <v>53100</v>
      </c>
      <c r="BG18" s="86">
        <f t="shared" si="9"/>
        <v>424800</v>
      </c>
      <c r="BH18" s="86">
        <f t="shared" si="10"/>
        <v>79650</v>
      </c>
      <c r="BI18" s="86">
        <f t="shared" si="11"/>
        <v>53100</v>
      </c>
      <c r="BJ18" s="86">
        <f t="shared" si="12"/>
        <v>1354050</v>
      </c>
      <c r="BK18" s="86">
        <f t="shared" si="13"/>
        <v>238950</v>
      </c>
      <c r="BL18" s="86">
        <f t="shared" si="14"/>
        <v>106200</v>
      </c>
      <c r="BM18" s="83"/>
      <c r="BN18" s="83"/>
    </row>
    <row r="19" spans="1:66" ht="13.8">
      <c r="A19" s="20">
        <v>9</v>
      </c>
      <c r="B19" s="44" t="s">
        <v>43</v>
      </c>
      <c r="C19" s="45" t="s">
        <v>37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46"/>
      <c r="AH19" s="46"/>
      <c r="AI19" s="47">
        <f t="shared" si="2"/>
        <v>0</v>
      </c>
      <c r="AJ19" s="43">
        <f t="shared" si="4"/>
        <v>0</v>
      </c>
      <c r="AK19" s="21"/>
      <c r="AL19" s="20">
        <v>9</v>
      </c>
      <c r="AM19" s="44" t="s">
        <v>43</v>
      </c>
      <c r="AN19" s="45" t="s">
        <v>37</v>
      </c>
      <c r="AO19" s="48">
        <v>5310000</v>
      </c>
      <c r="AP19" s="27">
        <v>1000000</v>
      </c>
      <c r="AQ19" s="27">
        <v>300000</v>
      </c>
      <c r="AR19" s="27">
        <v>600000</v>
      </c>
      <c r="AS19" s="27"/>
      <c r="AT19" s="27">
        <f t="shared" si="5"/>
        <v>0</v>
      </c>
      <c r="AU19" s="27"/>
      <c r="AV19" s="27"/>
      <c r="AW19" s="27"/>
      <c r="AX19" s="27">
        <f t="shared" si="3"/>
        <v>0</v>
      </c>
      <c r="BB19" s="44" t="s">
        <v>43</v>
      </c>
      <c r="BC19" s="77">
        <v>5310000</v>
      </c>
      <c r="BD19" s="86">
        <f t="shared" si="6"/>
        <v>929249.99999999988</v>
      </c>
      <c r="BE19" s="86">
        <f t="shared" si="7"/>
        <v>159300</v>
      </c>
      <c r="BF19" s="86">
        <f t="shared" si="8"/>
        <v>53100</v>
      </c>
      <c r="BG19" s="86">
        <f t="shared" si="9"/>
        <v>424800</v>
      </c>
      <c r="BH19" s="86">
        <f t="shared" si="10"/>
        <v>79650</v>
      </c>
      <c r="BI19" s="86">
        <f t="shared" si="11"/>
        <v>53100</v>
      </c>
      <c r="BJ19" s="86">
        <f t="shared" si="12"/>
        <v>1354050</v>
      </c>
      <c r="BK19" s="86">
        <f t="shared" si="13"/>
        <v>238950</v>
      </c>
      <c r="BL19" s="86">
        <f t="shared" si="14"/>
        <v>106200</v>
      </c>
      <c r="BM19" s="83"/>
      <c r="BN19" s="83"/>
    </row>
    <row r="20" spans="1:66" ht="13.8">
      <c r="A20" s="20">
        <v>10</v>
      </c>
      <c r="B20" s="44" t="s">
        <v>79</v>
      </c>
      <c r="C20" s="45" t="s">
        <v>37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46"/>
      <c r="AH20" s="46"/>
      <c r="AI20" s="47">
        <f t="shared" si="2"/>
        <v>0</v>
      </c>
      <c r="AJ20" s="43">
        <f t="shared" si="4"/>
        <v>0</v>
      </c>
      <c r="AK20" s="21"/>
      <c r="AL20" s="20">
        <v>10</v>
      </c>
      <c r="AM20" s="44" t="s">
        <v>79</v>
      </c>
      <c r="AN20" s="45" t="s">
        <v>37</v>
      </c>
      <c r="AO20" s="48">
        <v>5310000</v>
      </c>
      <c r="AP20" s="27">
        <v>1000000</v>
      </c>
      <c r="AQ20" s="27">
        <v>300000</v>
      </c>
      <c r="AR20" s="27">
        <v>600000</v>
      </c>
      <c r="AS20" s="27"/>
      <c r="AT20" s="27">
        <f t="shared" si="5"/>
        <v>0</v>
      </c>
      <c r="AU20" s="27"/>
      <c r="AV20" s="27"/>
      <c r="AW20" s="27"/>
      <c r="AX20" s="27">
        <f t="shared" si="3"/>
        <v>0</v>
      </c>
      <c r="BB20" s="44" t="s">
        <v>79</v>
      </c>
      <c r="BC20" s="77">
        <v>5310000</v>
      </c>
      <c r="BD20" s="86">
        <f t="shared" si="6"/>
        <v>929249.99999999988</v>
      </c>
      <c r="BE20" s="86">
        <f t="shared" si="7"/>
        <v>159300</v>
      </c>
      <c r="BF20" s="86">
        <f t="shared" si="8"/>
        <v>53100</v>
      </c>
      <c r="BG20" s="86">
        <f t="shared" si="9"/>
        <v>424800</v>
      </c>
      <c r="BH20" s="86">
        <f t="shared" si="10"/>
        <v>79650</v>
      </c>
      <c r="BI20" s="86">
        <f t="shared" si="11"/>
        <v>53100</v>
      </c>
      <c r="BJ20" s="86">
        <f t="shared" si="12"/>
        <v>1354050</v>
      </c>
      <c r="BK20" s="86">
        <f t="shared" si="13"/>
        <v>238950</v>
      </c>
      <c r="BL20" s="86">
        <f t="shared" si="14"/>
        <v>106200</v>
      </c>
      <c r="BM20" s="83"/>
      <c r="BN20" s="83"/>
    </row>
    <row r="21" spans="1:66" ht="13.8">
      <c r="A21" s="20">
        <v>11</v>
      </c>
      <c r="B21" s="44" t="s">
        <v>80</v>
      </c>
      <c r="C21" s="45" t="s">
        <v>37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46"/>
      <c r="AH21" s="46"/>
      <c r="AI21" s="47">
        <f t="shared" si="2"/>
        <v>0</v>
      </c>
      <c r="AJ21" s="43">
        <f t="shared" si="4"/>
        <v>0</v>
      </c>
      <c r="AK21" s="21"/>
      <c r="AL21" s="20">
        <v>11</v>
      </c>
      <c r="AM21" s="44" t="s">
        <v>80</v>
      </c>
      <c r="AN21" s="45" t="s">
        <v>37</v>
      </c>
      <c r="AO21" s="48">
        <v>5310000</v>
      </c>
      <c r="AP21" s="27">
        <v>1000000</v>
      </c>
      <c r="AQ21" s="27">
        <v>300000</v>
      </c>
      <c r="AR21" s="27">
        <v>600000</v>
      </c>
      <c r="AS21" s="27"/>
      <c r="AT21" s="27">
        <f t="shared" si="5"/>
        <v>0</v>
      </c>
      <c r="AU21" s="27"/>
      <c r="AV21" s="27"/>
      <c r="AW21" s="27"/>
      <c r="AX21" s="27">
        <f t="shared" si="3"/>
        <v>0</v>
      </c>
      <c r="BB21" s="44" t="s">
        <v>80</v>
      </c>
      <c r="BC21" s="77">
        <v>5310000</v>
      </c>
      <c r="BD21" s="86">
        <f t="shared" si="6"/>
        <v>929249.99999999988</v>
      </c>
      <c r="BE21" s="86">
        <f t="shared" si="7"/>
        <v>159300</v>
      </c>
      <c r="BF21" s="86">
        <f t="shared" si="8"/>
        <v>53100</v>
      </c>
      <c r="BG21" s="86">
        <f t="shared" si="9"/>
        <v>424800</v>
      </c>
      <c r="BH21" s="86">
        <f t="shared" si="10"/>
        <v>79650</v>
      </c>
      <c r="BI21" s="86">
        <f t="shared" si="11"/>
        <v>53100</v>
      </c>
      <c r="BJ21" s="86">
        <f t="shared" si="12"/>
        <v>1354050</v>
      </c>
      <c r="BK21" s="86">
        <f t="shared" si="13"/>
        <v>238950</v>
      </c>
      <c r="BL21" s="86">
        <f t="shared" si="14"/>
        <v>106200</v>
      </c>
      <c r="BM21" s="83"/>
      <c r="BN21" s="83"/>
    </row>
    <row r="22" spans="1:66" ht="13.8">
      <c r="A22" s="20">
        <v>12</v>
      </c>
      <c r="B22" s="44" t="s">
        <v>81</v>
      </c>
      <c r="C22" s="45" t="s">
        <v>37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46"/>
      <c r="AG22" s="46"/>
      <c r="AH22" s="46"/>
      <c r="AI22" s="47">
        <f t="shared" si="2"/>
        <v>0</v>
      </c>
      <c r="AJ22" s="43">
        <f t="shared" si="4"/>
        <v>0</v>
      </c>
      <c r="AK22" s="21"/>
      <c r="AL22" s="20">
        <v>12</v>
      </c>
      <c r="AM22" s="44" t="s">
        <v>81</v>
      </c>
      <c r="AN22" s="45" t="s">
        <v>37</v>
      </c>
      <c r="AO22" s="48">
        <v>5310000</v>
      </c>
      <c r="AP22" s="27">
        <v>1000000</v>
      </c>
      <c r="AQ22" s="27">
        <v>300000</v>
      </c>
      <c r="AR22" s="27">
        <v>600000</v>
      </c>
      <c r="AS22" s="27"/>
      <c r="AT22" s="27">
        <f t="shared" si="5"/>
        <v>0</v>
      </c>
      <c r="AU22" s="27"/>
      <c r="AV22" s="27"/>
      <c r="AW22" s="27"/>
      <c r="AX22" s="27">
        <f t="shared" si="3"/>
        <v>0</v>
      </c>
      <c r="BB22" s="44" t="s">
        <v>81</v>
      </c>
      <c r="BC22" s="77">
        <v>5310000</v>
      </c>
      <c r="BD22" s="86">
        <f t="shared" si="6"/>
        <v>929249.99999999988</v>
      </c>
      <c r="BE22" s="86">
        <f t="shared" si="7"/>
        <v>159300</v>
      </c>
      <c r="BF22" s="86">
        <f t="shared" si="8"/>
        <v>53100</v>
      </c>
      <c r="BG22" s="86">
        <f t="shared" si="9"/>
        <v>424800</v>
      </c>
      <c r="BH22" s="86">
        <f t="shared" si="10"/>
        <v>79650</v>
      </c>
      <c r="BI22" s="86">
        <f t="shared" si="11"/>
        <v>53100</v>
      </c>
      <c r="BJ22" s="86">
        <f t="shared" si="12"/>
        <v>1354050</v>
      </c>
      <c r="BK22" s="86">
        <f t="shared" si="13"/>
        <v>238950</v>
      </c>
      <c r="BL22" s="86">
        <f t="shared" si="14"/>
        <v>106200</v>
      </c>
      <c r="BM22" s="83"/>
      <c r="BN22" s="83"/>
    </row>
    <row r="23" spans="1:66" ht="13.8">
      <c r="A23" s="20">
        <v>13</v>
      </c>
      <c r="B23" s="44" t="s">
        <v>82</v>
      </c>
      <c r="C23" s="45" t="s">
        <v>37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46"/>
      <c r="AG23" s="46"/>
      <c r="AH23" s="46"/>
      <c r="AI23" s="47">
        <f t="shared" si="2"/>
        <v>0</v>
      </c>
      <c r="AJ23" s="43">
        <f t="shared" si="4"/>
        <v>0</v>
      </c>
      <c r="AK23" s="21"/>
      <c r="AL23" s="20">
        <v>13</v>
      </c>
      <c r="AM23" s="44" t="s">
        <v>82</v>
      </c>
      <c r="AN23" s="45" t="s">
        <v>37</v>
      </c>
      <c r="AO23" s="48">
        <v>5310000</v>
      </c>
      <c r="AP23" s="27">
        <v>1000000</v>
      </c>
      <c r="AQ23" s="27">
        <v>300000</v>
      </c>
      <c r="AR23" s="27">
        <v>600000</v>
      </c>
      <c r="AS23" s="27"/>
      <c r="AT23" s="27">
        <f t="shared" si="5"/>
        <v>0</v>
      </c>
      <c r="AU23" s="27"/>
      <c r="AV23" s="27"/>
      <c r="AW23" s="27"/>
      <c r="AX23" s="27">
        <f t="shared" si="3"/>
        <v>0</v>
      </c>
      <c r="BB23" s="44" t="s">
        <v>82</v>
      </c>
      <c r="BC23" s="77">
        <v>5310000</v>
      </c>
      <c r="BD23" s="86">
        <f t="shared" si="6"/>
        <v>929249.99999999988</v>
      </c>
      <c r="BE23" s="86">
        <f t="shared" si="7"/>
        <v>159300</v>
      </c>
      <c r="BF23" s="86">
        <f t="shared" si="8"/>
        <v>53100</v>
      </c>
      <c r="BG23" s="86">
        <f t="shared" si="9"/>
        <v>424800</v>
      </c>
      <c r="BH23" s="86">
        <f t="shared" si="10"/>
        <v>79650</v>
      </c>
      <c r="BI23" s="86">
        <f t="shared" si="11"/>
        <v>53100</v>
      </c>
      <c r="BJ23" s="86">
        <f t="shared" si="12"/>
        <v>1354050</v>
      </c>
      <c r="BK23" s="86">
        <f t="shared" si="13"/>
        <v>238950</v>
      </c>
      <c r="BL23" s="86">
        <f t="shared" si="14"/>
        <v>106200</v>
      </c>
      <c r="BM23" s="83"/>
      <c r="BN23" s="83"/>
    </row>
    <row r="24" spans="1:66" ht="13.8">
      <c r="A24" s="20">
        <v>14</v>
      </c>
      <c r="B24" s="44" t="s">
        <v>83</v>
      </c>
      <c r="C24" s="45" t="s">
        <v>37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46"/>
      <c r="AG24" s="46"/>
      <c r="AH24" s="46"/>
      <c r="AI24" s="47">
        <f t="shared" si="2"/>
        <v>0</v>
      </c>
      <c r="AJ24" s="43">
        <f t="shared" si="4"/>
        <v>0</v>
      </c>
      <c r="AK24" s="21"/>
      <c r="AL24" s="20">
        <v>14</v>
      </c>
      <c r="AM24" s="44" t="s">
        <v>83</v>
      </c>
      <c r="AN24" s="45" t="s">
        <v>37</v>
      </c>
      <c r="AO24" s="48">
        <v>5310000</v>
      </c>
      <c r="AP24" s="27">
        <v>1000000</v>
      </c>
      <c r="AQ24" s="27">
        <v>300000</v>
      </c>
      <c r="AR24" s="27">
        <v>600000</v>
      </c>
      <c r="AS24" s="27"/>
      <c r="AT24" s="27">
        <f t="shared" si="5"/>
        <v>0</v>
      </c>
      <c r="AU24" s="27"/>
      <c r="AV24" s="27"/>
      <c r="AW24" s="27"/>
      <c r="AX24" s="27">
        <f t="shared" si="3"/>
        <v>0</v>
      </c>
      <c r="BB24" s="44" t="s">
        <v>83</v>
      </c>
      <c r="BC24" s="77">
        <v>5310000</v>
      </c>
      <c r="BD24" s="86">
        <f t="shared" si="6"/>
        <v>929249.99999999988</v>
      </c>
      <c r="BE24" s="86">
        <f t="shared" si="7"/>
        <v>159300</v>
      </c>
      <c r="BF24" s="86">
        <f t="shared" si="8"/>
        <v>53100</v>
      </c>
      <c r="BG24" s="86">
        <f t="shared" si="9"/>
        <v>424800</v>
      </c>
      <c r="BH24" s="86">
        <f t="shared" si="10"/>
        <v>79650</v>
      </c>
      <c r="BI24" s="86">
        <f t="shared" si="11"/>
        <v>53100</v>
      </c>
      <c r="BJ24" s="86">
        <f t="shared" si="12"/>
        <v>1354050</v>
      </c>
      <c r="BK24" s="86">
        <f t="shared" si="13"/>
        <v>238950</v>
      </c>
      <c r="BL24" s="86">
        <f t="shared" si="14"/>
        <v>106200</v>
      </c>
      <c r="BM24" s="83"/>
      <c r="BN24" s="83"/>
    </row>
    <row r="25" spans="1:66" ht="13.8">
      <c r="A25" s="20">
        <v>15</v>
      </c>
      <c r="B25" s="44" t="s">
        <v>84</v>
      </c>
      <c r="C25" s="45" t="s">
        <v>37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46"/>
      <c r="AG25" s="46"/>
      <c r="AH25" s="46"/>
      <c r="AI25" s="47">
        <f t="shared" si="2"/>
        <v>0</v>
      </c>
      <c r="AJ25" s="43">
        <f t="shared" si="4"/>
        <v>0</v>
      </c>
      <c r="AK25" s="21"/>
      <c r="AL25" s="20">
        <v>15</v>
      </c>
      <c r="AM25" s="44" t="s">
        <v>84</v>
      </c>
      <c r="AN25" s="45" t="s">
        <v>37</v>
      </c>
      <c r="AO25" s="48">
        <v>5310000</v>
      </c>
      <c r="AP25" s="27">
        <v>1000000</v>
      </c>
      <c r="AQ25" s="27">
        <v>300000</v>
      </c>
      <c r="AR25" s="27">
        <v>600000</v>
      </c>
      <c r="AS25" s="27"/>
      <c r="AT25" s="27">
        <f t="shared" si="5"/>
        <v>0</v>
      </c>
      <c r="AU25" s="27"/>
      <c r="AV25" s="27"/>
      <c r="AW25" s="27"/>
      <c r="AX25" s="27">
        <f t="shared" si="3"/>
        <v>0</v>
      </c>
      <c r="BB25" s="78" t="s">
        <v>84</v>
      </c>
      <c r="BC25" s="79">
        <v>5310000</v>
      </c>
      <c r="BD25" s="86">
        <f t="shared" si="6"/>
        <v>929249.99999999988</v>
      </c>
      <c r="BE25" s="86">
        <f t="shared" si="7"/>
        <v>159300</v>
      </c>
      <c r="BF25" s="86">
        <f t="shared" si="8"/>
        <v>53100</v>
      </c>
      <c r="BG25" s="86">
        <f t="shared" si="9"/>
        <v>424800</v>
      </c>
      <c r="BH25" s="86">
        <f t="shared" si="10"/>
        <v>79650</v>
      </c>
      <c r="BI25" s="86">
        <f t="shared" si="11"/>
        <v>53100</v>
      </c>
      <c r="BJ25" s="86">
        <f t="shared" si="12"/>
        <v>1354050</v>
      </c>
      <c r="BK25" s="86">
        <f t="shared" si="13"/>
        <v>238950</v>
      </c>
      <c r="BL25" s="86">
        <f t="shared" si="14"/>
        <v>106200</v>
      </c>
      <c r="BM25" s="83"/>
      <c r="BN25" s="83"/>
    </row>
    <row r="26" spans="1:66" ht="13.8">
      <c r="A26" s="20">
        <v>16</v>
      </c>
      <c r="B26" s="21" t="s">
        <v>85</v>
      </c>
      <c r="C26" s="22" t="s">
        <v>37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 t="s">
        <v>41</v>
      </c>
      <c r="R26" s="23" t="s">
        <v>41</v>
      </c>
      <c r="S26" s="24" t="s">
        <v>119</v>
      </c>
      <c r="T26" s="23" t="s">
        <v>41</v>
      </c>
      <c r="U26" s="23" t="s">
        <v>41</v>
      </c>
      <c r="V26" s="23" t="s">
        <v>41</v>
      </c>
      <c r="W26" s="23" t="s">
        <v>41</v>
      </c>
      <c r="X26" s="23" t="s">
        <v>41</v>
      </c>
      <c r="Y26" s="23" t="s">
        <v>41</v>
      </c>
      <c r="Z26" s="23"/>
      <c r="AA26" s="23" t="s">
        <v>41</v>
      </c>
      <c r="AB26" s="23" t="s">
        <v>41</v>
      </c>
      <c r="AC26" s="23" t="s">
        <v>41</v>
      </c>
      <c r="AD26" s="23" t="s">
        <v>41</v>
      </c>
      <c r="AE26" s="23" t="s">
        <v>41</v>
      </c>
      <c r="AF26" s="23"/>
      <c r="AG26" s="23"/>
      <c r="AH26" s="23"/>
      <c r="AI26" s="43">
        <f t="shared" si="2"/>
        <v>13</v>
      </c>
      <c r="AJ26" s="43">
        <f t="shared" si="4"/>
        <v>1</v>
      </c>
      <c r="AK26" s="25"/>
      <c r="AL26" s="20">
        <v>16</v>
      </c>
      <c r="AM26" s="21" t="s">
        <v>85</v>
      </c>
      <c r="AN26" s="22" t="s">
        <v>37</v>
      </c>
      <c r="AO26" s="26">
        <v>5310000</v>
      </c>
      <c r="AP26" s="27">
        <v>1000000</v>
      </c>
      <c r="AQ26" s="27">
        <v>300000</v>
      </c>
      <c r="AR26" s="27">
        <v>600000</v>
      </c>
      <c r="AS26" s="27">
        <v>14</v>
      </c>
      <c r="AT26" s="27">
        <f t="shared" si="5"/>
        <v>408461.53846153844</v>
      </c>
      <c r="AU26" s="27">
        <v>500000</v>
      </c>
      <c r="AV26" s="27"/>
      <c r="AW26" s="27">
        <v>300000</v>
      </c>
      <c r="AX26" s="27">
        <f t="shared" si="3"/>
        <v>4860000</v>
      </c>
      <c r="BB26" s="29" t="s">
        <v>113</v>
      </c>
      <c r="BC26" s="81"/>
      <c r="BD26" s="82">
        <f t="shared" ref="BD26:BL26" ca="1" si="15">SUM(BD11:BD33)</f>
        <v>14584500</v>
      </c>
      <c r="BE26" s="82">
        <f t="shared" ca="1" si="15"/>
        <v>2500200</v>
      </c>
      <c r="BF26" s="82">
        <f t="shared" ca="1" si="15"/>
        <v>833400</v>
      </c>
      <c r="BG26" s="82">
        <f t="shared" ca="1" si="15"/>
        <v>6667200</v>
      </c>
      <c r="BH26" s="82">
        <f t="shared" ca="1" si="15"/>
        <v>1250100</v>
      </c>
      <c r="BI26" s="82">
        <f t="shared" ca="1" si="15"/>
        <v>833400</v>
      </c>
      <c r="BJ26" s="82">
        <f t="shared" ca="1" si="15"/>
        <v>21251700</v>
      </c>
      <c r="BK26" s="82">
        <f t="shared" ca="1" si="15"/>
        <v>3750300</v>
      </c>
      <c r="BL26" s="82">
        <f t="shared" ca="1" si="15"/>
        <v>1666800</v>
      </c>
      <c r="BM26" s="83"/>
      <c r="BN26" s="83"/>
    </row>
    <row r="27" spans="1:66" ht="13.8">
      <c r="A27" s="20">
        <v>17</v>
      </c>
      <c r="B27" s="21" t="s">
        <v>86</v>
      </c>
      <c r="C27" s="22" t="s">
        <v>37</v>
      </c>
      <c r="D27" s="23" t="s">
        <v>35</v>
      </c>
      <c r="E27" s="23"/>
      <c r="F27" s="23" t="s">
        <v>41</v>
      </c>
      <c r="G27" s="23" t="s">
        <v>41</v>
      </c>
      <c r="H27" s="23" t="s">
        <v>41</v>
      </c>
      <c r="I27" s="23" t="s">
        <v>41</v>
      </c>
      <c r="J27" s="23" t="s">
        <v>41</v>
      </c>
      <c r="K27" s="23" t="s">
        <v>41</v>
      </c>
      <c r="L27" s="24" t="s">
        <v>119</v>
      </c>
      <c r="M27" s="23" t="s">
        <v>41</v>
      </c>
      <c r="N27" s="23" t="s">
        <v>41</v>
      </c>
      <c r="O27" s="23" t="s">
        <v>41</v>
      </c>
      <c r="P27" s="23" t="s">
        <v>41</v>
      </c>
      <c r="Q27" s="23" t="s">
        <v>41</v>
      </c>
      <c r="R27" s="23" t="s">
        <v>41</v>
      </c>
      <c r="S27" s="23"/>
      <c r="T27" s="23" t="s">
        <v>41</v>
      </c>
      <c r="U27" s="23" t="s">
        <v>41</v>
      </c>
      <c r="V27" s="23" t="s">
        <v>41</v>
      </c>
      <c r="W27" s="23" t="s">
        <v>41</v>
      </c>
      <c r="X27" s="23" t="s">
        <v>41</v>
      </c>
      <c r="Y27" s="23" t="s">
        <v>41</v>
      </c>
      <c r="Z27" s="24" t="s">
        <v>119</v>
      </c>
      <c r="AA27" s="23" t="s">
        <v>41</v>
      </c>
      <c r="AB27" s="23" t="s">
        <v>41</v>
      </c>
      <c r="AC27" s="23" t="s">
        <v>41</v>
      </c>
      <c r="AD27" s="23" t="s">
        <v>41</v>
      </c>
      <c r="AE27" s="23" t="s">
        <v>41</v>
      </c>
      <c r="AF27" s="23"/>
      <c r="AG27" s="23"/>
      <c r="AH27" s="23"/>
      <c r="AI27" s="43">
        <f t="shared" si="2"/>
        <v>23</v>
      </c>
      <c r="AJ27" s="43">
        <f t="shared" si="4"/>
        <v>2</v>
      </c>
      <c r="AK27" s="25"/>
      <c r="AL27" s="20">
        <v>17</v>
      </c>
      <c r="AM27" s="21" t="s">
        <v>86</v>
      </c>
      <c r="AN27" s="22" t="s">
        <v>37</v>
      </c>
      <c r="AO27" s="26">
        <v>5310000</v>
      </c>
      <c r="AP27" s="27">
        <v>1000000</v>
      </c>
      <c r="AQ27" s="27">
        <v>300000</v>
      </c>
      <c r="AR27" s="27">
        <v>600000</v>
      </c>
      <c r="AS27" s="27">
        <v>24</v>
      </c>
      <c r="AT27" s="27">
        <f t="shared" si="5"/>
        <v>816923.07692307688</v>
      </c>
      <c r="AU27" s="27">
        <v>500000</v>
      </c>
      <c r="AV27" s="27"/>
      <c r="AW27" s="27">
        <v>300000</v>
      </c>
      <c r="AX27" s="27">
        <f t="shared" si="3"/>
        <v>8233846.1538461549</v>
      </c>
      <c r="BB27" s="3"/>
      <c r="BC27" s="80"/>
      <c r="BD27" s="86"/>
      <c r="BE27" s="86"/>
      <c r="BF27" s="86"/>
      <c r="BG27" s="86"/>
      <c r="BH27" s="86"/>
      <c r="BI27" s="86"/>
      <c r="BJ27" s="86"/>
      <c r="BK27" s="86"/>
      <c r="BL27" s="86"/>
      <c r="BM27" s="83"/>
      <c r="BN27" s="83"/>
    </row>
    <row r="28" spans="1:66" ht="13.8">
      <c r="A28" s="20">
        <v>18</v>
      </c>
      <c r="B28" s="21" t="s">
        <v>87</v>
      </c>
      <c r="C28" s="22" t="s">
        <v>37</v>
      </c>
      <c r="D28" s="23" t="s">
        <v>35</v>
      </c>
      <c r="E28" s="23"/>
      <c r="F28" s="23" t="s">
        <v>41</v>
      </c>
      <c r="G28" s="23" t="s">
        <v>41</v>
      </c>
      <c r="H28" s="23" t="s">
        <v>41</v>
      </c>
      <c r="I28" s="23" t="s">
        <v>41</v>
      </c>
      <c r="J28" s="23" t="s">
        <v>41</v>
      </c>
      <c r="K28" s="23" t="s">
        <v>41</v>
      </c>
      <c r="L28" s="24" t="s">
        <v>119</v>
      </c>
      <c r="M28" s="23" t="s">
        <v>41</v>
      </c>
      <c r="N28" s="23" t="s">
        <v>41</v>
      </c>
      <c r="O28" s="23" t="s">
        <v>41</v>
      </c>
      <c r="P28" s="23" t="s">
        <v>41</v>
      </c>
      <c r="Q28" s="23" t="s">
        <v>41</v>
      </c>
      <c r="R28" s="23" t="s">
        <v>41</v>
      </c>
      <c r="S28" s="23"/>
      <c r="T28" s="23" t="s">
        <v>41</v>
      </c>
      <c r="U28" s="23" t="s">
        <v>41</v>
      </c>
      <c r="V28" s="23" t="s">
        <v>41</v>
      </c>
      <c r="W28" s="23" t="s">
        <v>41</v>
      </c>
      <c r="X28" s="23" t="s">
        <v>41</v>
      </c>
      <c r="Y28" s="23" t="s">
        <v>41</v>
      </c>
      <c r="Z28" s="24" t="s">
        <v>119</v>
      </c>
      <c r="AA28" s="23" t="s">
        <v>41</v>
      </c>
      <c r="AB28" s="23" t="s">
        <v>41</v>
      </c>
      <c r="AC28" s="23" t="s">
        <v>41</v>
      </c>
      <c r="AD28" s="23" t="s">
        <v>41</v>
      </c>
      <c r="AE28" s="23" t="s">
        <v>41</v>
      </c>
      <c r="AF28" s="23"/>
      <c r="AG28" s="23"/>
      <c r="AH28" s="23"/>
      <c r="AI28" s="43">
        <f t="shared" si="2"/>
        <v>23</v>
      </c>
      <c r="AJ28" s="43">
        <f t="shared" si="4"/>
        <v>2</v>
      </c>
      <c r="AK28" s="25"/>
      <c r="AL28" s="20">
        <v>18</v>
      </c>
      <c r="AM28" s="21" t="s">
        <v>87</v>
      </c>
      <c r="AN28" s="22" t="s">
        <v>37</v>
      </c>
      <c r="AO28" s="26">
        <v>5310000</v>
      </c>
      <c r="AP28" s="27">
        <v>1000000</v>
      </c>
      <c r="AQ28" s="27">
        <v>300000</v>
      </c>
      <c r="AR28" s="27">
        <v>600000</v>
      </c>
      <c r="AS28" s="27">
        <v>24</v>
      </c>
      <c r="AT28" s="27">
        <f t="shared" si="5"/>
        <v>816923.07692307688</v>
      </c>
      <c r="AU28" s="27">
        <v>500000</v>
      </c>
      <c r="AV28" s="27"/>
      <c r="AW28" s="27">
        <v>300000</v>
      </c>
      <c r="AX28" s="27">
        <f t="shared" si="3"/>
        <v>8233846.1538461549</v>
      </c>
      <c r="BB28" s="3"/>
      <c r="BC28" s="80"/>
      <c r="BD28" s="86"/>
      <c r="BE28" s="69" t="s">
        <v>120</v>
      </c>
      <c r="BF28" s="69" t="s">
        <v>121</v>
      </c>
      <c r="BG28" s="69" t="s">
        <v>118</v>
      </c>
      <c r="BH28" s="69" t="s">
        <v>122</v>
      </c>
      <c r="BI28" s="69" t="s">
        <v>123</v>
      </c>
      <c r="BJ28" s="69" t="s">
        <v>124</v>
      </c>
      <c r="BK28" s="86"/>
      <c r="BL28" s="86"/>
      <c r="BM28" s="83"/>
      <c r="BN28" s="83"/>
    </row>
    <row r="29" spans="1:66" ht="13.8">
      <c r="A29" s="20">
        <v>19</v>
      </c>
      <c r="B29" s="21" t="s">
        <v>88</v>
      </c>
      <c r="C29" s="22" t="s">
        <v>37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43">
        <f t="shared" si="2"/>
        <v>0</v>
      </c>
      <c r="AJ29" s="43">
        <f t="shared" si="4"/>
        <v>0</v>
      </c>
      <c r="AK29" s="25"/>
      <c r="AL29" s="20">
        <v>19</v>
      </c>
      <c r="AM29" s="21" t="s">
        <v>88</v>
      </c>
      <c r="AN29" s="22" t="s">
        <v>37</v>
      </c>
      <c r="AO29" s="26">
        <v>5310000</v>
      </c>
      <c r="AP29" s="27">
        <v>1000000</v>
      </c>
      <c r="AQ29" s="27">
        <v>300000</v>
      </c>
      <c r="AR29" s="27">
        <v>600000</v>
      </c>
      <c r="AS29" s="27"/>
      <c r="AT29" s="27">
        <f t="shared" si="5"/>
        <v>0</v>
      </c>
      <c r="AU29" s="27"/>
      <c r="AV29" s="27"/>
      <c r="AW29" s="27"/>
      <c r="AX29" s="27">
        <f t="shared" si="3"/>
        <v>0</v>
      </c>
      <c r="BB29" s="21" t="s">
        <v>33</v>
      </c>
      <c r="BC29" s="22" t="s">
        <v>34</v>
      </c>
      <c r="BD29" s="26">
        <v>9000000</v>
      </c>
      <c r="BE29" s="86">
        <f>AT11</f>
        <v>1384615.3846153845</v>
      </c>
      <c r="BF29" s="86">
        <f>BE29-BD29/26*2</f>
        <v>692307.69230769225</v>
      </c>
      <c r="BG29" s="86">
        <f>AX11+AX562</f>
        <v>14053846.153846154</v>
      </c>
      <c r="BH29" s="86">
        <f>BG29-730000-700000-BF29</f>
        <v>11931538.461538462</v>
      </c>
      <c r="BI29" s="86">
        <f>BH29-11000000-945000</f>
        <v>-13461.538461538032</v>
      </c>
      <c r="BJ29" s="86">
        <f>BI29*5%</f>
        <v>-673.07692307690161</v>
      </c>
      <c r="BK29" s="86"/>
      <c r="BL29" s="86"/>
      <c r="BM29" s="83"/>
      <c r="BN29" s="83"/>
    </row>
    <row r="30" spans="1:66" ht="13.8">
      <c r="A30" s="20">
        <v>20</v>
      </c>
      <c r="B30" s="21" t="s">
        <v>92</v>
      </c>
      <c r="C30" s="22" t="s">
        <v>37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43">
        <f t="shared" si="2"/>
        <v>0</v>
      </c>
      <c r="AJ30" s="43">
        <f t="shared" si="4"/>
        <v>0</v>
      </c>
      <c r="AK30" s="28"/>
      <c r="AL30" s="20">
        <v>20</v>
      </c>
      <c r="AM30" s="21" t="s">
        <v>92</v>
      </c>
      <c r="AN30" s="22" t="s">
        <v>37</v>
      </c>
      <c r="AO30" s="26">
        <v>5310000</v>
      </c>
      <c r="AP30" s="27">
        <v>1000000</v>
      </c>
      <c r="AQ30" s="27">
        <v>300000</v>
      </c>
      <c r="AR30" s="27">
        <v>600000</v>
      </c>
      <c r="AS30" s="27"/>
      <c r="AT30" s="27">
        <f t="shared" si="5"/>
        <v>0</v>
      </c>
      <c r="AU30" s="27"/>
      <c r="AV30" s="27"/>
      <c r="AW30" s="27"/>
      <c r="AX30" s="27">
        <f t="shared" si="3"/>
        <v>0</v>
      </c>
      <c r="BB30" s="21" t="s">
        <v>77</v>
      </c>
      <c r="BC30" s="22" t="s">
        <v>76</v>
      </c>
      <c r="BD30" s="26">
        <v>5310000</v>
      </c>
      <c r="BE30" s="86">
        <f>AT261</f>
        <v>816923.07692307688</v>
      </c>
      <c r="BF30" s="86"/>
      <c r="BG30" s="86">
        <f>AX261</f>
        <v>8856923.0769230761</v>
      </c>
      <c r="BH30" s="86"/>
      <c r="BI30" s="86"/>
      <c r="BJ30" s="86"/>
      <c r="BK30" s="86"/>
      <c r="BL30" s="86"/>
      <c r="BM30" s="83"/>
      <c r="BN30" s="83"/>
    </row>
    <row r="31" spans="1:66" ht="13.8">
      <c r="A31" s="20">
        <v>21</v>
      </c>
      <c r="B31" s="21" t="s">
        <v>93</v>
      </c>
      <c r="C31" s="22" t="s">
        <v>37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43">
        <f t="shared" si="2"/>
        <v>0</v>
      </c>
      <c r="AJ31" s="43">
        <f t="shared" si="4"/>
        <v>0</v>
      </c>
      <c r="AK31" s="28"/>
      <c r="AL31" s="20">
        <v>21</v>
      </c>
      <c r="AM31" s="21" t="s">
        <v>93</v>
      </c>
      <c r="AN31" s="22" t="s">
        <v>37</v>
      </c>
      <c r="AO31" s="26">
        <v>5310000</v>
      </c>
      <c r="AP31" s="27">
        <v>1000000</v>
      </c>
      <c r="AQ31" s="27">
        <v>300000</v>
      </c>
      <c r="AR31" s="27">
        <v>600000</v>
      </c>
      <c r="AS31" s="27"/>
      <c r="AT31" s="27">
        <f t="shared" si="5"/>
        <v>0</v>
      </c>
      <c r="AU31" s="27"/>
      <c r="AV31" s="27"/>
      <c r="AW31" s="27"/>
      <c r="AX31" s="27">
        <f t="shared" si="3"/>
        <v>0</v>
      </c>
      <c r="BB31" s="21" t="s">
        <v>78</v>
      </c>
      <c r="BC31" s="22" t="s">
        <v>76</v>
      </c>
      <c r="BD31" s="26">
        <v>5310000</v>
      </c>
      <c r="BE31" s="86">
        <f>AT113+AT262</f>
        <v>816923.07692307688</v>
      </c>
      <c r="BF31" s="66"/>
      <c r="BG31" s="66"/>
      <c r="BH31" s="66"/>
      <c r="BI31" s="66"/>
      <c r="BJ31" s="66"/>
      <c r="BK31" s="66"/>
      <c r="BL31" s="66"/>
    </row>
    <row r="32" spans="1:66" ht="13.8">
      <c r="A32" s="20">
        <v>22</v>
      </c>
      <c r="B32" s="21" t="s">
        <v>94</v>
      </c>
      <c r="C32" s="22" t="s">
        <v>37</v>
      </c>
      <c r="D32" s="23" t="s">
        <v>35</v>
      </c>
      <c r="E32" s="24" t="s">
        <v>119</v>
      </c>
      <c r="F32" s="23" t="s">
        <v>41</v>
      </c>
      <c r="G32" s="23" t="s">
        <v>41</v>
      </c>
      <c r="H32" s="23" t="s">
        <v>41</v>
      </c>
      <c r="I32" s="23" t="s">
        <v>41</v>
      </c>
      <c r="J32" s="23" t="s">
        <v>41</v>
      </c>
      <c r="K32" s="23" t="s">
        <v>41</v>
      </c>
      <c r="L32" s="23"/>
      <c r="M32" s="23" t="s">
        <v>41</v>
      </c>
      <c r="N32" s="23" t="s">
        <v>41</v>
      </c>
      <c r="O32" s="23" t="s">
        <v>41</v>
      </c>
      <c r="P32" s="23" t="s">
        <v>41</v>
      </c>
      <c r="Q32" s="23" t="s">
        <v>41</v>
      </c>
      <c r="R32" s="23" t="s">
        <v>41</v>
      </c>
      <c r="S32" s="24" t="s">
        <v>119</v>
      </c>
      <c r="T32" s="23" t="s">
        <v>41</v>
      </c>
      <c r="U32" s="23" t="s">
        <v>41</v>
      </c>
      <c r="V32" s="23" t="s">
        <v>41</v>
      </c>
      <c r="W32" s="23" t="s">
        <v>41</v>
      </c>
      <c r="X32" s="23" t="s">
        <v>41</v>
      </c>
      <c r="Y32" s="23" t="s">
        <v>41</v>
      </c>
      <c r="Z32" s="23"/>
      <c r="AA32" s="23" t="s">
        <v>41</v>
      </c>
      <c r="AB32" s="23" t="s">
        <v>41</v>
      </c>
      <c r="AC32" s="23" t="s">
        <v>41</v>
      </c>
      <c r="AD32" s="23" t="s">
        <v>41</v>
      </c>
      <c r="AE32" s="23" t="s">
        <v>41</v>
      </c>
      <c r="AF32" s="23"/>
      <c r="AG32" s="23"/>
      <c r="AH32" s="23"/>
      <c r="AI32" s="43">
        <f t="shared" si="2"/>
        <v>23</v>
      </c>
      <c r="AJ32" s="43">
        <f t="shared" si="4"/>
        <v>2</v>
      </c>
      <c r="AK32" s="28"/>
      <c r="AL32" s="20">
        <v>22</v>
      </c>
      <c r="AM32" s="21" t="s">
        <v>94</v>
      </c>
      <c r="AN32" s="22" t="s">
        <v>37</v>
      </c>
      <c r="AO32" s="26">
        <v>5310000</v>
      </c>
      <c r="AP32" s="27">
        <v>1000000</v>
      </c>
      <c r="AQ32" s="27">
        <v>300000</v>
      </c>
      <c r="AR32" s="27">
        <v>600000</v>
      </c>
      <c r="AS32" s="27">
        <v>24</v>
      </c>
      <c r="AT32" s="27">
        <f t="shared" si="5"/>
        <v>816923.07692307688</v>
      </c>
      <c r="AU32" s="27">
        <v>500000</v>
      </c>
      <c r="AV32" s="27"/>
      <c r="AW32" s="27">
        <v>300000</v>
      </c>
      <c r="AX32" s="27">
        <f t="shared" si="3"/>
        <v>8233846.1538461549</v>
      </c>
      <c r="BB32" s="44" t="s">
        <v>36</v>
      </c>
      <c r="BC32" s="45" t="s">
        <v>37</v>
      </c>
      <c r="BD32" s="48">
        <v>5310000</v>
      </c>
      <c r="BE32" s="86">
        <f>AT164</f>
        <v>816923.07692307688</v>
      </c>
      <c r="BF32" s="66"/>
      <c r="BG32" s="66"/>
      <c r="BH32" s="66"/>
      <c r="BI32" s="66"/>
      <c r="BJ32" s="66"/>
      <c r="BK32" s="66"/>
      <c r="BL32" s="66"/>
    </row>
    <row r="33" spans="1:64" ht="13.8">
      <c r="A33" s="20">
        <v>23</v>
      </c>
      <c r="B33" s="21" t="s">
        <v>95</v>
      </c>
      <c r="C33" s="22" t="s">
        <v>37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43">
        <f t="shared" si="2"/>
        <v>0</v>
      </c>
      <c r="AJ33" s="43">
        <f t="shared" si="4"/>
        <v>0</v>
      </c>
      <c r="AK33" s="28"/>
      <c r="AL33" s="20">
        <v>23</v>
      </c>
      <c r="AM33" s="21" t="s">
        <v>95</v>
      </c>
      <c r="AN33" s="22" t="s">
        <v>37</v>
      </c>
      <c r="AO33" s="26">
        <v>5310000</v>
      </c>
      <c r="AP33" s="27">
        <v>1000000</v>
      </c>
      <c r="AQ33" s="27">
        <v>300000</v>
      </c>
      <c r="AR33" s="27">
        <v>600000</v>
      </c>
      <c r="AS33" s="27"/>
      <c r="AT33" s="27">
        <f t="shared" si="5"/>
        <v>0</v>
      </c>
      <c r="AU33" s="27"/>
      <c r="AV33" s="27"/>
      <c r="AW33" s="27"/>
      <c r="AX33" s="27">
        <f t="shared" si="3"/>
        <v>0</v>
      </c>
      <c r="BB33" s="44" t="s">
        <v>38</v>
      </c>
      <c r="BC33" s="45" t="s">
        <v>37</v>
      </c>
      <c r="BD33" s="48">
        <v>5310000</v>
      </c>
      <c r="BE33" s="86">
        <f>AT165</f>
        <v>816923.07692307688</v>
      </c>
      <c r="BF33" s="66"/>
      <c r="BG33" s="66"/>
      <c r="BH33" s="66"/>
      <c r="BI33" s="66"/>
      <c r="BJ33" s="66"/>
      <c r="BK33" s="66"/>
      <c r="BL33" s="66"/>
    </row>
    <row r="34" spans="1:64" ht="13.8">
      <c r="A34" s="20">
        <v>24</v>
      </c>
      <c r="B34" s="21" t="s">
        <v>44</v>
      </c>
      <c r="C34" s="22" t="s">
        <v>45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43">
        <f t="shared" si="2"/>
        <v>0</v>
      </c>
      <c r="AJ34" s="43">
        <f t="shared" si="4"/>
        <v>0</v>
      </c>
      <c r="AK34" s="21"/>
      <c r="AL34" s="20">
        <v>24</v>
      </c>
      <c r="AM34" s="21" t="s">
        <v>44</v>
      </c>
      <c r="AN34" s="22" t="s">
        <v>45</v>
      </c>
      <c r="AO34" s="26">
        <v>5307200</v>
      </c>
      <c r="AP34" s="27">
        <v>1000000</v>
      </c>
      <c r="AQ34" s="27">
        <v>300000</v>
      </c>
      <c r="AR34" s="27">
        <v>600000</v>
      </c>
      <c r="AS34" s="27"/>
      <c r="AT34" s="27">
        <f t="shared" si="5"/>
        <v>0</v>
      </c>
      <c r="AU34" s="27"/>
      <c r="AV34" s="27"/>
      <c r="AW34" s="27"/>
      <c r="AX34" s="27">
        <f t="shared" si="3"/>
        <v>0</v>
      </c>
      <c r="BB34" s="44" t="s">
        <v>39</v>
      </c>
      <c r="BC34" s="45" t="s">
        <v>37</v>
      </c>
      <c r="BD34" s="48">
        <v>5310000</v>
      </c>
    </row>
    <row r="35" spans="1:64" ht="13.8">
      <c r="A35" s="20">
        <v>25</v>
      </c>
      <c r="B35" s="21" t="s">
        <v>46</v>
      </c>
      <c r="C35" s="22" t="s">
        <v>45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43">
        <f t="shared" si="2"/>
        <v>0</v>
      </c>
      <c r="AJ35" s="43">
        <f t="shared" si="4"/>
        <v>0</v>
      </c>
      <c r="AK35" s="21"/>
      <c r="AL35" s="20">
        <v>25</v>
      </c>
      <c r="AM35" s="21" t="s">
        <v>46</v>
      </c>
      <c r="AN35" s="22" t="s">
        <v>45</v>
      </c>
      <c r="AO35" s="26">
        <v>5307200</v>
      </c>
      <c r="AP35" s="27">
        <v>1000000</v>
      </c>
      <c r="AQ35" s="27">
        <v>300000</v>
      </c>
      <c r="AR35" s="27">
        <v>600000</v>
      </c>
      <c r="AS35" s="27"/>
      <c r="AT35" s="27">
        <f t="shared" si="5"/>
        <v>0</v>
      </c>
      <c r="AU35" s="27"/>
      <c r="AV35" s="27"/>
      <c r="AW35" s="27"/>
      <c r="AX35" s="27">
        <f t="shared" si="3"/>
        <v>0</v>
      </c>
      <c r="BB35" s="44" t="s">
        <v>40</v>
      </c>
      <c r="BC35" s="45" t="s">
        <v>37</v>
      </c>
      <c r="BD35" s="48">
        <v>5310000</v>
      </c>
    </row>
    <row r="36" spans="1:64" ht="13.8">
      <c r="A36" s="20">
        <v>26</v>
      </c>
      <c r="B36" s="21" t="s">
        <v>47</v>
      </c>
      <c r="C36" s="22" t="s">
        <v>45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43">
        <f t="shared" si="2"/>
        <v>0</v>
      </c>
      <c r="AJ36" s="43">
        <f t="shared" si="4"/>
        <v>0</v>
      </c>
      <c r="AK36" s="21"/>
      <c r="AL36" s="20">
        <v>26</v>
      </c>
      <c r="AM36" s="21" t="s">
        <v>47</v>
      </c>
      <c r="AN36" s="22" t="s">
        <v>45</v>
      </c>
      <c r="AO36" s="26">
        <v>5307200</v>
      </c>
      <c r="AP36" s="27">
        <v>1000000</v>
      </c>
      <c r="AQ36" s="27">
        <v>300000</v>
      </c>
      <c r="AR36" s="27">
        <v>600000</v>
      </c>
      <c r="AS36" s="27"/>
      <c r="AT36" s="27">
        <f t="shared" si="5"/>
        <v>0</v>
      </c>
      <c r="AU36" s="27"/>
      <c r="AV36" s="27"/>
      <c r="AW36" s="27"/>
      <c r="AX36" s="27">
        <f t="shared" si="3"/>
        <v>0</v>
      </c>
      <c r="BB36" s="44" t="s">
        <v>42</v>
      </c>
      <c r="BC36" s="45" t="s">
        <v>37</v>
      </c>
      <c r="BD36" s="48">
        <v>5310000</v>
      </c>
    </row>
    <row r="37" spans="1:64" ht="13.8">
      <c r="A37" s="20">
        <v>27</v>
      </c>
      <c r="B37" s="21" t="s">
        <v>48</v>
      </c>
      <c r="C37" s="22" t="s">
        <v>45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43">
        <f t="shared" si="2"/>
        <v>0</v>
      </c>
      <c r="AJ37" s="43">
        <f t="shared" si="4"/>
        <v>0</v>
      </c>
      <c r="AK37" s="21"/>
      <c r="AL37" s="20">
        <v>27</v>
      </c>
      <c r="AM37" s="21" t="s">
        <v>48</v>
      </c>
      <c r="AN37" s="22" t="s">
        <v>45</v>
      </c>
      <c r="AO37" s="26">
        <v>5307200</v>
      </c>
      <c r="AP37" s="27">
        <v>1000000</v>
      </c>
      <c r="AQ37" s="27">
        <v>300000</v>
      </c>
      <c r="AR37" s="27">
        <v>600000</v>
      </c>
      <c r="AS37" s="27"/>
      <c r="AT37" s="27">
        <f t="shared" si="5"/>
        <v>0</v>
      </c>
      <c r="AU37" s="27"/>
      <c r="AV37" s="27"/>
      <c r="AW37" s="27"/>
      <c r="AX37" s="27">
        <f t="shared" si="3"/>
        <v>0</v>
      </c>
      <c r="BB37" s="44" t="s">
        <v>43</v>
      </c>
      <c r="BC37" s="45" t="s">
        <v>37</v>
      </c>
      <c r="BD37" s="48">
        <v>5310000</v>
      </c>
    </row>
    <row r="38" spans="1:64" ht="13.8">
      <c r="A38" s="20">
        <v>28</v>
      </c>
      <c r="B38" s="21" t="s">
        <v>49</v>
      </c>
      <c r="C38" s="22" t="s">
        <v>45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43">
        <f t="shared" si="2"/>
        <v>0</v>
      </c>
      <c r="AJ38" s="43">
        <f t="shared" si="4"/>
        <v>0</v>
      </c>
      <c r="AK38" s="21"/>
      <c r="AL38" s="20">
        <v>28</v>
      </c>
      <c r="AM38" s="21" t="s">
        <v>49</v>
      </c>
      <c r="AN38" s="22" t="s">
        <v>45</v>
      </c>
      <c r="AO38" s="26">
        <v>5307200</v>
      </c>
      <c r="AP38" s="27">
        <v>1000000</v>
      </c>
      <c r="AQ38" s="27">
        <v>300000</v>
      </c>
      <c r="AR38" s="27">
        <v>600000</v>
      </c>
      <c r="AS38" s="27"/>
      <c r="AT38" s="27">
        <f t="shared" si="5"/>
        <v>0</v>
      </c>
      <c r="AU38" s="27"/>
      <c r="AV38" s="27"/>
      <c r="AW38" s="27"/>
      <c r="AX38" s="27">
        <f t="shared" si="3"/>
        <v>0</v>
      </c>
      <c r="BB38" s="44" t="s">
        <v>79</v>
      </c>
      <c r="BC38" s="45" t="s">
        <v>37</v>
      </c>
      <c r="BD38" s="48">
        <v>5310000</v>
      </c>
    </row>
    <row r="39" spans="1:64" ht="13.8">
      <c r="A39" s="20">
        <v>29</v>
      </c>
      <c r="B39" s="21" t="s">
        <v>50</v>
      </c>
      <c r="C39" s="22" t="s">
        <v>45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43">
        <f t="shared" si="2"/>
        <v>0</v>
      </c>
      <c r="AJ39" s="43">
        <f t="shared" si="4"/>
        <v>0</v>
      </c>
      <c r="AK39" s="21"/>
      <c r="AL39" s="20">
        <v>29</v>
      </c>
      <c r="AM39" s="21" t="s">
        <v>50</v>
      </c>
      <c r="AN39" s="22" t="s">
        <v>45</v>
      </c>
      <c r="AO39" s="26">
        <v>5307200</v>
      </c>
      <c r="AP39" s="27">
        <v>1000000</v>
      </c>
      <c r="AQ39" s="27">
        <v>300000</v>
      </c>
      <c r="AR39" s="27">
        <v>600000</v>
      </c>
      <c r="AS39" s="27"/>
      <c r="AT39" s="27">
        <f t="shared" si="5"/>
        <v>0</v>
      </c>
      <c r="AU39" s="27"/>
      <c r="AV39" s="27"/>
      <c r="AW39" s="27"/>
      <c r="AX39" s="27">
        <f t="shared" si="3"/>
        <v>0</v>
      </c>
      <c r="BB39" s="44" t="s">
        <v>80</v>
      </c>
      <c r="BC39" s="45" t="s">
        <v>37</v>
      </c>
      <c r="BD39" s="48">
        <v>5310000</v>
      </c>
    </row>
    <row r="40" spans="1:64" ht="13.8">
      <c r="A40" s="20">
        <v>30</v>
      </c>
      <c r="B40" s="21" t="s">
        <v>51</v>
      </c>
      <c r="C40" s="22" t="s">
        <v>45</v>
      </c>
      <c r="D40" s="23" t="s">
        <v>35</v>
      </c>
      <c r="E40" s="24" t="s">
        <v>119</v>
      </c>
      <c r="F40" s="23" t="s">
        <v>41</v>
      </c>
      <c r="G40" s="23" t="s">
        <v>41</v>
      </c>
      <c r="H40" s="23" t="s">
        <v>41</v>
      </c>
      <c r="I40" s="23" t="s">
        <v>41</v>
      </c>
      <c r="J40" s="23" t="s">
        <v>41</v>
      </c>
      <c r="K40" s="23" t="s">
        <v>41</v>
      </c>
      <c r="L40" s="23"/>
      <c r="M40" s="23" t="s">
        <v>41</v>
      </c>
      <c r="N40" s="23" t="s">
        <v>41</v>
      </c>
      <c r="O40" s="23" t="s">
        <v>41</v>
      </c>
      <c r="P40" s="23" t="s">
        <v>41</v>
      </c>
      <c r="Q40" s="23" t="s">
        <v>41</v>
      </c>
      <c r="R40" s="23" t="s">
        <v>41</v>
      </c>
      <c r="S40" s="24" t="s">
        <v>119</v>
      </c>
      <c r="T40" s="23" t="s">
        <v>41</v>
      </c>
      <c r="U40" s="23" t="s">
        <v>41</v>
      </c>
      <c r="V40" s="23" t="s">
        <v>41</v>
      </c>
      <c r="W40" s="23" t="s">
        <v>41</v>
      </c>
      <c r="X40" s="23" t="s">
        <v>41</v>
      </c>
      <c r="Y40" s="23" t="s">
        <v>41</v>
      </c>
      <c r="Z40" s="23"/>
      <c r="AA40" s="23" t="s">
        <v>41</v>
      </c>
      <c r="AB40" s="23" t="s">
        <v>41</v>
      </c>
      <c r="AC40" s="23" t="s">
        <v>41</v>
      </c>
      <c r="AD40" s="23" t="s">
        <v>41</v>
      </c>
      <c r="AE40" s="23" t="s">
        <v>41</v>
      </c>
      <c r="AF40" s="23"/>
      <c r="AG40" s="23"/>
      <c r="AH40" s="23"/>
      <c r="AI40" s="43">
        <f t="shared" ref="AI40" si="16">COUNTIF(D40:AH40,"+")</f>
        <v>23</v>
      </c>
      <c r="AJ40" s="43">
        <f t="shared" si="4"/>
        <v>2</v>
      </c>
      <c r="AK40" s="21"/>
      <c r="AL40" s="20">
        <v>30</v>
      </c>
      <c r="AM40" s="21" t="s">
        <v>51</v>
      </c>
      <c r="AN40" s="22" t="s">
        <v>45</v>
      </c>
      <c r="AO40" s="26">
        <v>5307200</v>
      </c>
      <c r="AP40" s="27">
        <v>1000000</v>
      </c>
      <c r="AQ40" s="27">
        <v>300000</v>
      </c>
      <c r="AR40" s="27">
        <v>600000</v>
      </c>
      <c r="AS40" s="27">
        <v>24</v>
      </c>
      <c r="AT40" s="27">
        <f t="shared" si="5"/>
        <v>816492.30769230775</v>
      </c>
      <c r="AU40" s="27"/>
      <c r="AV40" s="27">
        <f>AO40*21.5%</f>
        <v>1141048</v>
      </c>
      <c r="AW40" s="27">
        <v>300000</v>
      </c>
      <c r="AX40" s="27">
        <f t="shared" si="3"/>
        <v>8910340.307692308</v>
      </c>
      <c r="BB40" s="44" t="s">
        <v>81</v>
      </c>
      <c r="BC40" s="45" t="s">
        <v>37</v>
      </c>
      <c r="BD40" s="48">
        <v>5310000</v>
      </c>
    </row>
    <row r="41" spans="1:64" ht="13.8">
      <c r="A41" s="20">
        <v>31</v>
      </c>
      <c r="B41" s="21" t="s">
        <v>52</v>
      </c>
      <c r="C41" s="22" t="s">
        <v>45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49"/>
      <c r="AJ41" s="43">
        <f t="shared" si="4"/>
        <v>0</v>
      </c>
      <c r="AK41" s="28"/>
      <c r="AL41" s="20">
        <v>31</v>
      </c>
      <c r="AM41" s="21" t="s">
        <v>52</v>
      </c>
      <c r="AN41" s="22" t="s">
        <v>45</v>
      </c>
      <c r="AO41" s="26">
        <v>5307200</v>
      </c>
      <c r="AP41" s="27">
        <v>1000000</v>
      </c>
      <c r="AQ41" s="27">
        <v>300000</v>
      </c>
      <c r="AR41" s="27">
        <v>600000</v>
      </c>
      <c r="AS41" s="27"/>
      <c r="AT41" s="27">
        <f t="shared" si="5"/>
        <v>0</v>
      </c>
      <c r="AU41" s="27"/>
      <c r="AV41" s="27"/>
      <c r="AW41" s="27"/>
      <c r="AX41" s="27">
        <f t="shared" si="3"/>
        <v>0</v>
      </c>
      <c r="BB41" s="44" t="s">
        <v>82</v>
      </c>
      <c r="BC41" s="45" t="s">
        <v>37</v>
      </c>
      <c r="BD41" s="48">
        <v>5310000</v>
      </c>
    </row>
    <row r="42" spans="1:64" ht="13.8">
      <c r="A42" s="20">
        <v>32</v>
      </c>
      <c r="B42" s="21" t="s">
        <v>53</v>
      </c>
      <c r="C42" s="22" t="s">
        <v>45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49"/>
      <c r="AJ42" s="43">
        <f t="shared" si="4"/>
        <v>0</v>
      </c>
      <c r="AK42" s="28"/>
      <c r="AL42" s="20">
        <v>32</v>
      </c>
      <c r="AM42" s="21" t="s">
        <v>53</v>
      </c>
      <c r="AN42" s="22" t="s">
        <v>45</v>
      </c>
      <c r="AO42" s="26">
        <v>5307200</v>
      </c>
      <c r="AP42" s="27">
        <v>1000000</v>
      </c>
      <c r="AQ42" s="27">
        <v>300000</v>
      </c>
      <c r="AR42" s="27">
        <v>600000</v>
      </c>
      <c r="AS42" s="27"/>
      <c r="AT42" s="27">
        <f t="shared" si="5"/>
        <v>0</v>
      </c>
      <c r="AU42" s="27"/>
      <c r="AV42" s="27"/>
      <c r="AW42" s="27"/>
      <c r="AX42" s="27">
        <f t="shared" si="3"/>
        <v>0</v>
      </c>
      <c r="BB42" s="44" t="s">
        <v>83</v>
      </c>
      <c r="BC42" s="45" t="s">
        <v>37</v>
      </c>
      <c r="BD42" s="48">
        <v>5310000</v>
      </c>
    </row>
    <row r="43" spans="1:64" ht="13.8">
      <c r="A43" s="29"/>
      <c r="B43" s="10" t="s">
        <v>54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50">
        <f>SUM(AI11:AI29)</f>
        <v>78</v>
      </c>
      <c r="AJ43" s="50"/>
      <c r="AK43" s="31"/>
      <c r="AL43" s="10" t="s">
        <v>89</v>
      </c>
      <c r="AM43" s="31" t="s">
        <v>56</v>
      </c>
      <c r="AN43" s="30"/>
      <c r="AO43" s="32">
        <f t="shared" ref="AO43:AU43" si="17">SUM(AO11:AO29)</f>
        <v>104580000</v>
      </c>
      <c r="AP43" s="32">
        <f t="shared" si="17"/>
        <v>19000000</v>
      </c>
      <c r="AQ43" s="32">
        <f t="shared" si="17"/>
        <v>6900000</v>
      </c>
      <c r="AR43" s="32">
        <f t="shared" si="17"/>
        <v>11700000</v>
      </c>
      <c r="AS43" s="32">
        <f t="shared" si="17"/>
        <v>82</v>
      </c>
      <c r="AT43" s="32">
        <f t="shared" si="17"/>
        <v>3426923.076923077</v>
      </c>
      <c r="AU43" s="32">
        <f t="shared" si="17"/>
        <v>3500000</v>
      </c>
      <c r="AV43" s="32">
        <f>SUM(AV11:AV42)</f>
        <v>1141048</v>
      </c>
      <c r="AW43" s="32">
        <f>SUM(AW11:AW29)</f>
        <v>900000</v>
      </c>
      <c r="AX43" s="32">
        <f>SUM(AX11:AX42)</f>
        <v>50164186.461538464</v>
      </c>
      <c r="BB43" s="44" t="s">
        <v>84</v>
      </c>
      <c r="BC43" s="45" t="s">
        <v>37</v>
      </c>
      <c r="BD43" s="48">
        <v>5310000</v>
      </c>
    </row>
    <row r="44" spans="1:64" ht="13.8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BB44" s="21" t="s">
        <v>85</v>
      </c>
      <c r="BC44" s="22" t="s">
        <v>37</v>
      </c>
      <c r="BD44" s="26">
        <v>5310000</v>
      </c>
    </row>
    <row r="45" spans="1:64" ht="13.8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99">
        <f>VALUE("28/02/"&amp;Q6)</f>
        <v>45716</v>
      </c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33"/>
      <c r="AM45" s="33"/>
      <c r="AN45" s="33"/>
      <c r="AO45" s="2"/>
      <c r="AP45" s="2"/>
      <c r="AQ45" s="2"/>
      <c r="AR45" s="2"/>
      <c r="AS45" s="2"/>
      <c r="AT45" s="2"/>
      <c r="AU45" s="2"/>
      <c r="AV45" s="2"/>
      <c r="AW45" s="2"/>
      <c r="AX45" s="2"/>
      <c r="BB45" s="21" t="s">
        <v>86</v>
      </c>
      <c r="BC45" s="22" t="s">
        <v>37</v>
      </c>
      <c r="BD45" s="26">
        <v>5310000</v>
      </c>
    </row>
    <row r="46" spans="1:64" ht="13.8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2"/>
      <c r="AP46" s="2"/>
      <c r="AQ46" s="2"/>
      <c r="AR46" s="2"/>
      <c r="AS46" s="2"/>
      <c r="AT46" s="2"/>
      <c r="AU46" s="2"/>
      <c r="AV46" s="2"/>
      <c r="AW46" s="2"/>
      <c r="AX46" s="2"/>
      <c r="BB46" s="21" t="s">
        <v>87</v>
      </c>
      <c r="BC46" s="22" t="s">
        <v>37</v>
      </c>
      <c r="BD46" s="26">
        <v>5310000</v>
      </c>
    </row>
    <row r="47" spans="1:64" ht="13.8">
      <c r="A47" s="35"/>
      <c r="B47" s="109" t="s">
        <v>57</v>
      </c>
      <c r="C47" s="109"/>
      <c r="D47" s="37"/>
      <c r="E47" s="37"/>
      <c r="F47" s="37"/>
      <c r="G47" s="37"/>
      <c r="H47" s="37"/>
      <c r="I47" s="37"/>
      <c r="J47" s="37"/>
      <c r="K47" s="37"/>
      <c r="L47" s="2"/>
      <c r="M47" s="36" t="s">
        <v>58</v>
      </c>
      <c r="N47" s="37"/>
      <c r="O47" s="37"/>
      <c r="P47" s="37"/>
      <c r="Q47" s="2"/>
      <c r="R47" s="2"/>
      <c r="S47" s="36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6" t="s">
        <v>59</v>
      </c>
      <c r="AE47" s="37"/>
      <c r="AF47" s="37"/>
      <c r="AG47" s="36"/>
      <c r="AH47" s="37"/>
      <c r="AI47" s="37"/>
      <c r="AJ47" s="37"/>
      <c r="AK47" s="37"/>
      <c r="AL47" s="37"/>
      <c r="AM47" s="109" t="s">
        <v>60</v>
      </c>
      <c r="AN47" s="109"/>
      <c r="AO47" s="109"/>
      <c r="AP47" s="102"/>
      <c r="AQ47" s="102"/>
      <c r="AR47" s="2"/>
      <c r="AS47" s="2"/>
      <c r="AT47" s="2"/>
      <c r="AU47" s="2"/>
      <c r="AV47" s="2"/>
      <c r="AW47" s="2"/>
      <c r="AX47" s="2"/>
      <c r="BB47" s="21" t="s">
        <v>88</v>
      </c>
      <c r="BC47" s="22" t="s">
        <v>37</v>
      </c>
      <c r="BD47" s="26">
        <v>5310000</v>
      </c>
    </row>
    <row r="48" spans="1:64" ht="13.8">
      <c r="A48" s="3"/>
      <c r="B48" s="126" t="s">
        <v>61</v>
      </c>
      <c r="C48" s="126"/>
      <c r="D48" s="2"/>
      <c r="E48" s="2"/>
      <c r="F48" s="2"/>
      <c r="G48" s="2"/>
      <c r="H48" s="2"/>
      <c r="I48" s="2"/>
      <c r="J48" s="2"/>
      <c r="K48" s="2"/>
      <c r="L48" s="2"/>
      <c r="M48" s="38" t="s">
        <v>61</v>
      </c>
      <c r="N48" s="2"/>
      <c r="O48" s="2"/>
      <c r="P48" s="2"/>
      <c r="Q48" s="2"/>
      <c r="R48" s="2"/>
      <c r="S48" s="38"/>
      <c r="T48" s="2"/>
      <c r="U48" s="2"/>
      <c r="V48" s="2"/>
      <c r="W48" s="2"/>
      <c r="X48" s="2"/>
      <c r="Y48" s="2"/>
      <c r="Z48" s="2"/>
      <c r="AA48" s="2"/>
      <c r="AB48" s="2"/>
      <c r="AC48" s="2"/>
      <c r="AD48" s="38" t="s">
        <v>62</v>
      </c>
      <c r="AE48" s="2"/>
      <c r="AF48" s="2"/>
      <c r="AG48" s="38"/>
      <c r="AH48" s="2"/>
      <c r="AI48" s="2"/>
      <c r="AJ48" s="2"/>
      <c r="AK48" s="2"/>
      <c r="AL48" s="2"/>
      <c r="AM48" s="126" t="s">
        <v>61</v>
      </c>
      <c r="AN48" s="126"/>
      <c r="AO48" s="126"/>
      <c r="AP48" s="126"/>
      <c r="AQ48" s="126"/>
      <c r="AR48" s="2"/>
      <c r="AS48" s="2"/>
      <c r="AT48" s="2"/>
      <c r="AU48" s="2"/>
      <c r="AV48" s="2"/>
      <c r="AW48" s="2"/>
      <c r="AX48" s="2"/>
      <c r="BB48" s="21" t="s">
        <v>92</v>
      </c>
      <c r="BC48" s="22" t="s">
        <v>37</v>
      </c>
      <c r="BD48" s="26">
        <v>5310000</v>
      </c>
    </row>
    <row r="49" spans="1:56" ht="13.8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BB49" s="21" t="s">
        <v>93</v>
      </c>
      <c r="BC49" s="22" t="s">
        <v>37</v>
      </c>
      <c r="BD49" s="26">
        <v>5310000</v>
      </c>
    </row>
    <row r="50" spans="1:56" ht="13.8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BB50" s="21" t="s">
        <v>94</v>
      </c>
      <c r="BC50" s="22" t="s">
        <v>37</v>
      </c>
      <c r="BD50" s="26">
        <v>5310000</v>
      </c>
    </row>
    <row r="51" spans="1:56" ht="15.6">
      <c r="A51" s="1" t="s">
        <v>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1" t="s"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BB51" s="21" t="s">
        <v>95</v>
      </c>
      <c r="BC51" s="22" t="s">
        <v>37</v>
      </c>
      <c r="BD51" s="26">
        <v>5310000</v>
      </c>
    </row>
    <row r="52" spans="1:56" ht="13.8">
      <c r="A52" s="3" t="s">
        <v>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 t="s">
        <v>1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BB52" s="21" t="s">
        <v>44</v>
      </c>
      <c r="BC52" s="22" t="s">
        <v>45</v>
      </c>
      <c r="BD52" s="26">
        <v>5307200</v>
      </c>
    </row>
    <row r="53" spans="1:56" ht="13.8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BB53" s="21" t="s">
        <v>46</v>
      </c>
      <c r="BC53" s="22" t="s">
        <v>45</v>
      </c>
      <c r="BD53" s="26">
        <v>5307200</v>
      </c>
    </row>
    <row r="54" spans="1:56" ht="20.399999999999999">
      <c r="A54" s="129" t="s">
        <v>63</v>
      </c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01" t="s">
        <v>2</v>
      </c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BB54" s="21" t="s">
        <v>47</v>
      </c>
      <c r="BC54" s="22" t="s">
        <v>45</v>
      </c>
      <c r="BD54" s="26">
        <v>5307200</v>
      </c>
    </row>
    <row r="55" spans="1:56" ht="20.399999999999999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2"/>
      <c r="AP55" s="2"/>
      <c r="AQ55" s="2"/>
      <c r="AR55" s="2"/>
      <c r="AS55" s="2"/>
      <c r="AT55" s="2"/>
      <c r="AU55" s="2"/>
      <c r="AV55" s="2"/>
      <c r="AW55" s="2"/>
      <c r="AX55" s="2"/>
      <c r="BB55" s="21" t="s">
        <v>48</v>
      </c>
      <c r="BC55" s="22" t="s">
        <v>45</v>
      </c>
      <c r="BD55" s="26">
        <v>5307200</v>
      </c>
    </row>
    <row r="56" spans="1:56" ht="13.8">
      <c r="A56" s="3"/>
      <c r="B56" s="2"/>
      <c r="C56" s="2"/>
      <c r="D56" s="2"/>
      <c r="E56" s="2"/>
      <c r="F56" s="2"/>
      <c r="G56" s="2"/>
      <c r="H56" s="6"/>
      <c r="I56" s="6"/>
      <c r="J56" s="6"/>
      <c r="K56" s="102" t="s">
        <v>3</v>
      </c>
      <c r="L56" s="102"/>
      <c r="M56" s="103">
        <v>2</v>
      </c>
      <c r="N56" s="103"/>
      <c r="O56" s="102" t="s">
        <v>4</v>
      </c>
      <c r="P56" s="102"/>
      <c r="Q56" s="102">
        <v>2025</v>
      </c>
      <c r="R56" s="10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102" t="str">
        <f>"THÁNG "&amp;M56 &amp;" NĂM 2025"</f>
        <v>THÁNG 2 NĂM 2025</v>
      </c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BB56" s="21" t="s">
        <v>49</v>
      </c>
      <c r="BC56" s="22" t="s">
        <v>45</v>
      </c>
      <c r="BD56" s="26">
        <v>5307200</v>
      </c>
    </row>
    <row r="57" spans="1:56" ht="13.8">
      <c r="A57" s="3"/>
      <c r="B57" s="2"/>
      <c r="C57" s="2"/>
      <c r="D57" s="8">
        <f>DATE(Q56,M56,1)</f>
        <v>45689</v>
      </c>
      <c r="E57" s="8">
        <f>D57+1</f>
        <v>45690</v>
      </c>
      <c r="F57" s="8">
        <f>E57+1</f>
        <v>45691</v>
      </c>
      <c r="G57" s="8">
        <f t="shared" ref="G57:AH57" si="18">F57+1</f>
        <v>45692</v>
      </c>
      <c r="H57" s="9">
        <f t="shared" si="18"/>
        <v>45693</v>
      </c>
      <c r="I57" s="9">
        <f t="shared" si="18"/>
        <v>45694</v>
      </c>
      <c r="J57" s="9">
        <f t="shared" si="18"/>
        <v>45695</v>
      </c>
      <c r="K57" s="9">
        <f t="shared" si="18"/>
        <v>45696</v>
      </c>
      <c r="L57" s="9">
        <f t="shared" si="18"/>
        <v>45697</v>
      </c>
      <c r="M57" s="9">
        <f t="shared" si="18"/>
        <v>45698</v>
      </c>
      <c r="N57" s="9">
        <f t="shared" si="18"/>
        <v>45699</v>
      </c>
      <c r="O57" s="9">
        <f t="shared" si="18"/>
        <v>45700</v>
      </c>
      <c r="P57" s="9">
        <f t="shared" si="18"/>
        <v>45701</v>
      </c>
      <c r="Q57" s="9">
        <f t="shared" si="18"/>
        <v>45702</v>
      </c>
      <c r="R57" s="9">
        <f t="shared" si="18"/>
        <v>45703</v>
      </c>
      <c r="S57" s="8">
        <f t="shared" si="18"/>
        <v>45704</v>
      </c>
      <c r="T57" s="8">
        <f t="shared" si="18"/>
        <v>45705</v>
      </c>
      <c r="U57" s="8">
        <f t="shared" si="18"/>
        <v>45706</v>
      </c>
      <c r="V57" s="8">
        <f t="shared" si="18"/>
        <v>45707</v>
      </c>
      <c r="W57" s="8">
        <f t="shared" si="18"/>
        <v>45708</v>
      </c>
      <c r="X57" s="8">
        <f t="shared" si="18"/>
        <v>45709</v>
      </c>
      <c r="Y57" s="8">
        <f t="shared" si="18"/>
        <v>45710</v>
      </c>
      <c r="Z57" s="8">
        <f t="shared" si="18"/>
        <v>45711</v>
      </c>
      <c r="AA57" s="8">
        <f t="shared" si="18"/>
        <v>45712</v>
      </c>
      <c r="AB57" s="8">
        <f t="shared" si="18"/>
        <v>45713</v>
      </c>
      <c r="AC57" s="8">
        <f t="shared" si="18"/>
        <v>45714</v>
      </c>
      <c r="AD57" s="8">
        <f t="shared" si="18"/>
        <v>45715</v>
      </c>
      <c r="AE57" s="8">
        <f t="shared" si="18"/>
        <v>45716</v>
      </c>
      <c r="AF57" s="8">
        <f t="shared" si="18"/>
        <v>45717</v>
      </c>
      <c r="AG57" s="8">
        <f t="shared" si="18"/>
        <v>45718</v>
      </c>
      <c r="AH57" s="8">
        <f t="shared" si="18"/>
        <v>45719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BB57" s="21" t="s">
        <v>50</v>
      </c>
      <c r="BC57" s="22" t="s">
        <v>45</v>
      </c>
      <c r="BD57" s="26">
        <v>5307200</v>
      </c>
    </row>
    <row r="58" spans="1:56" ht="13.8">
      <c r="A58" s="110" t="s">
        <v>5</v>
      </c>
      <c r="B58" s="113" t="s">
        <v>6</v>
      </c>
      <c r="C58" s="96" t="s">
        <v>7</v>
      </c>
      <c r="D58" s="119" t="s">
        <v>8</v>
      </c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96" t="s">
        <v>9</v>
      </c>
      <c r="AJ58" s="96" t="s">
        <v>119</v>
      </c>
      <c r="AK58" s="96" t="s">
        <v>10</v>
      </c>
      <c r="AL58" s="119" t="s">
        <v>5</v>
      </c>
      <c r="AM58" s="119" t="s">
        <v>6</v>
      </c>
      <c r="AN58" s="120" t="s">
        <v>7</v>
      </c>
      <c r="AO58" s="122" t="s">
        <v>11</v>
      </c>
      <c r="AP58" s="123" t="s">
        <v>12</v>
      </c>
      <c r="AQ58" s="124"/>
      <c r="AR58" s="125"/>
      <c r="AS58" s="106" t="s">
        <v>13</v>
      </c>
      <c r="AT58" s="104" t="s">
        <v>74</v>
      </c>
      <c r="AU58" s="104" t="s">
        <v>15</v>
      </c>
      <c r="AV58" s="104" t="s">
        <v>75</v>
      </c>
      <c r="AW58" s="104" t="s">
        <v>17</v>
      </c>
      <c r="AX58" s="104" t="s">
        <v>18</v>
      </c>
      <c r="BB58" s="21" t="s">
        <v>51</v>
      </c>
      <c r="BC58" s="22" t="s">
        <v>45</v>
      </c>
      <c r="BD58" s="26">
        <v>5307200</v>
      </c>
    </row>
    <row r="59" spans="1:56" ht="26.4">
      <c r="A59" s="111"/>
      <c r="B59" s="114"/>
      <c r="C59" s="97"/>
      <c r="D59" s="11">
        <v>1</v>
      </c>
      <c r="E59" s="11">
        <v>2</v>
      </c>
      <c r="F59" s="11">
        <v>3</v>
      </c>
      <c r="G59" s="11">
        <v>4</v>
      </c>
      <c r="H59" s="11">
        <v>5</v>
      </c>
      <c r="I59" s="11">
        <v>6</v>
      </c>
      <c r="J59" s="11">
        <v>7</v>
      </c>
      <c r="K59" s="11">
        <v>8</v>
      </c>
      <c r="L59" s="11">
        <v>9</v>
      </c>
      <c r="M59" s="11">
        <v>10</v>
      </c>
      <c r="N59" s="11">
        <v>11</v>
      </c>
      <c r="O59" s="11">
        <v>12</v>
      </c>
      <c r="P59" s="11">
        <v>13</v>
      </c>
      <c r="Q59" s="11">
        <v>14</v>
      </c>
      <c r="R59" s="11">
        <v>15</v>
      </c>
      <c r="S59" s="11">
        <v>16</v>
      </c>
      <c r="T59" s="11">
        <v>17</v>
      </c>
      <c r="U59" s="11">
        <v>18</v>
      </c>
      <c r="V59" s="11">
        <v>19</v>
      </c>
      <c r="W59" s="11">
        <v>20</v>
      </c>
      <c r="X59" s="11">
        <v>21</v>
      </c>
      <c r="Y59" s="11">
        <v>22</v>
      </c>
      <c r="Z59" s="11">
        <v>23</v>
      </c>
      <c r="AA59" s="11">
        <v>24</v>
      </c>
      <c r="AB59" s="11">
        <v>25</v>
      </c>
      <c r="AC59" s="11">
        <v>26</v>
      </c>
      <c r="AD59" s="11">
        <v>27</v>
      </c>
      <c r="AE59" s="11">
        <v>28</v>
      </c>
      <c r="AF59" s="11">
        <v>29</v>
      </c>
      <c r="AG59" s="11">
        <v>30</v>
      </c>
      <c r="AH59" s="11">
        <v>31</v>
      </c>
      <c r="AI59" s="97"/>
      <c r="AJ59" s="97"/>
      <c r="AK59" s="97"/>
      <c r="AL59" s="119"/>
      <c r="AM59" s="119"/>
      <c r="AN59" s="121"/>
      <c r="AO59" s="122"/>
      <c r="AP59" s="12" t="s">
        <v>19</v>
      </c>
      <c r="AQ59" s="12" t="s">
        <v>20</v>
      </c>
      <c r="AR59" s="12" t="s">
        <v>21</v>
      </c>
      <c r="AS59" s="107"/>
      <c r="AT59" s="108"/>
      <c r="AU59" s="108"/>
      <c r="AV59" s="108"/>
      <c r="AW59" s="105"/>
      <c r="AX59" s="105"/>
      <c r="BB59" s="21" t="s">
        <v>52</v>
      </c>
      <c r="BC59" s="22" t="s">
        <v>45</v>
      </c>
      <c r="BD59" s="26">
        <v>5307200</v>
      </c>
    </row>
    <row r="60" spans="1:56" ht="20.399999999999999">
      <c r="A60" s="112"/>
      <c r="B60" s="115"/>
      <c r="C60" s="98"/>
      <c r="D60" s="11" t="str">
        <f>IF(WEEKDAY(D57)=1,"CN",IF(WEEKDAY(D57)=2,"T2",IF(WEEKDAY(D57)=3,"T3",IF(WEEKDAY(D57)=4,"T4",IF(WEEKDAY(D57)=5,"T5",IF(WEEKDAY(D57)=6,"T6",IF(WEEKDAY(D57)=7,"T7","")))))))</f>
        <v>T7</v>
      </c>
      <c r="E60" s="11" t="str">
        <f>IF(WEEKDAY(E57)=1,"CN",IF(WEEKDAY(E57)=2,"T2",IF(WEEKDAY(E57)=3,"T3",IF(WEEKDAY(E57)=4,"T4",IF(WEEKDAY(E57)=5,"T5",IF(WEEKDAY(E57)=6,"T6",IF(WEEKDAY(E57)=7,"T7","")))))))</f>
        <v>CN</v>
      </c>
      <c r="F60" s="11" t="str">
        <f t="shared" ref="F60:AH60" si="19">IF(WEEKDAY(F57)=1,"CN",IF(WEEKDAY(F57)=2,"T2",IF(WEEKDAY(F57)=3,"T3",IF(WEEKDAY(F57)=4,"T4",IF(WEEKDAY(F57)=5,"T5",IF(WEEKDAY(F57)=6,"T6",IF(WEEKDAY(F57)=7,"T7","")))))))</f>
        <v>T2</v>
      </c>
      <c r="G60" s="11" t="str">
        <f t="shared" si="19"/>
        <v>T3</v>
      </c>
      <c r="H60" s="11" t="str">
        <f t="shared" si="19"/>
        <v>T4</v>
      </c>
      <c r="I60" s="11" t="str">
        <f t="shared" si="19"/>
        <v>T5</v>
      </c>
      <c r="J60" s="11" t="str">
        <f t="shared" si="19"/>
        <v>T6</v>
      </c>
      <c r="K60" s="11" t="str">
        <f t="shared" si="19"/>
        <v>T7</v>
      </c>
      <c r="L60" s="11" t="str">
        <f t="shared" si="19"/>
        <v>CN</v>
      </c>
      <c r="M60" s="11" t="str">
        <f t="shared" si="19"/>
        <v>T2</v>
      </c>
      <c r="N60" s="11" t="str">
        <f t="shared" si="19"/>
        <v>T3</v>
      </c>
      <c r="O60" s="11" t="str">
        <f t="shared" si="19"/>
        <v>T4</v>
      </c>
      <c r="P60" s="11" t="str">
        <f t="shared" si="19"/>
        <v>T5</v>
      </c>
      <c r="Q60" s="11" t="str">
        <f t="shared" si="19"/>
        <v>T6</v>
      </c>
      <c r="R60" s="11" t="str">
        <f t="shared" si="19"/>
        <v>T7</v>
      </c>
      <c r="S60" s="11" t="str">
        <f t="shared" si="19"/>
        <v>CN</v>
      </c>
      <c r="T60" s="11" t="str">
        <f t="shared" si="19"/>
        <v>T2</v>
      </c>
      <c r="U60" s="11" t="str">
        <f t="shared" si="19"/>
        <v>T3</v>
      </c>
      <c r="V60" s="11" t="str">
        <f t="shared" si="19"/>
        <v>T4</v>
      </c>
      <c r="W60" s="11" t="str">
        <f t="shared" si="19"/>
        <v>T5</v>
      </c>
      <c r="X60" s="11" t="str">
        <f t="shared" si="19"/>
        <v>T6</v>
      </c>
      <c r="Y60" s="11" t="str">
        <f t="shared" si="19"/>
        <v>T7</v>
      </c>
      <c r="Z60" s="11" t="str">
        <f t="shared" si="19"/>
        <v>CN</v>
      </c>
      <c r="AA60" s="11" t="str">
        <f t="shared" si="19"/>
        <v>T2</v>
      </c>
      <c r="AB60" s="11" t="str">
        <f t="shared" si="19"/>
        <v>T3</v>
      </c>
      <c r="AC60" s="11" t="str">
        <f t="shared" si="19"/>
        <v>T4</v>
      </c>
      <c r="AD60" s="11" t="str">
        <f t="shared" si="19"/>
        <v>T5</v>
      </c>
      <c r="AE60" s="11" t="str">
        <f t="shared" si="19"/>
        <v>T6</v>
      </c>
      <c r="AF60" s="11" t="str">
        <f t="shared" si="19"/>
        <v>T7</v>
      </c>
      <c r="AG60" s="11" t="str">
        <f t="shared" si="19"/>
        <v>CN</v>
      </c>
      <c r="AH60" s="11" t="str">
        <f t="shared" si="19"/>
        <v>T2</v>
      </c>
      <c r="AI60" s="98"/>
      <c r="AJ60" s="98"/>
      <c r="AK60" s="98"/>
      <c r="AL60" s="13" t="s">
        <v>22</v>
      </c>
      <c r="AM60" s="13" t="s">
        <v>23</v>
      </c>
      <c r="AN60" s="14" t="s">
        <v>24</v>
      </c>
      <c r="AO60" s="15" t="s">
        <v>25</v>
      </c>
      <c r="AP60" s="16" t="s">
        <v>26</v>
      </c>
      <c r="AQ60" s="16" t="s">
        <v>27</v>
      </c>
      <c r="AR60" s="16" t="s">
        <v>28</v>
      </c>
      <c r="AS60" s="17" t="s">
        <v>29</v>
      </c>
      <c r="AT60" s="18" t="s">
        <v>30</v>
      </c>
      <c r="AU60" s="18"/>
      <c r="AV60" s="18"/>
      <c r="AW60" s="18" t="s">
        <v>31</v>
      </c>
      <c r="AX60" s="19" t="s">
        <v>32</v>
      </c>
      <c r="BB60" s="21" t="s">
        <v>53</v>
      </c>
      <c r="BC60" s="22" t="s">
        <v>45</v>
      </c>
      <c r="BD60" s="26">
        <v>5307200</v>
      </c>
    </row>
    <row r="61" spans="1:56" ht="26.4">
      <c r="A61" s="20">
        <v>1</v>
      </c>
      <c r="B61" s="21" t="s">
        <v>33</v>
      </c>
      <c r="C61" s="22" t="s">
        <v>76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43">
        <f t="shared" ref="AI61:AI75" si="20">COUNTIF(D61:AH61,"+")</f>
        <v>0</v>
      </c>
      <c r="AJ61" s="43">
        <f>COUNTIF(E61:AI61,"TC")</f>
        <v>0</v>
      </c>
      <c r="AK61" s="21"/>
      <c r="AL61" s="20">
        <v>3</v>
      </c>
      <c r="AM61" s="21" t="s">
        <v>33</v>
      </c>
      <c r="AN61" s="22" t="s">
        <v>34</v>
      </c>
      <c r="AO61" s="26">
        <v>9000000</v>
      </c>
      <c r="AP61" s="27">
        <v>1000000</v>
      </c>
      <c r="AQ61" s="27">
        <v>700000</v>
      </c>
      <c r="AR61" s="27">
        <v>700000</v>
      </c>
      <c r="AS61" s="27"/>
      <c r="AT61" s="27"/>
      <c r="AU61" s="27"/>
      <c r="AV61" s="27"/>
      <c r="AW61" s="27"/>
      <c r="AX61" s="27"/>
    </row>
    <row r="62" spans="1:56" ht="13.8">
      <c r="A62" s="20">
        <v>2</v>
      </c>
      <c r="B62" s="21" t="s">
        <v>77</v>
      </c>
      <c r="C62" s="22" t="s">
        <v>76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43">
        <f>COUNTIF(D62:AH62,"+")</f>
        <v>0</v>
      </c>
      <c r="AJ62" s="43">
        <f t="shared" ref="AJ62:AJ92" si="21">COUNTIF(E62:AI62,"TC")</f>
        <v>0</v>
      </c>
      <c r="AK62" s="21"/>
      <c r="AL62" s="20"/>
      <c r="AM62" s="21" t="s">
        <v>77</v>
      </c>
      <c r="AN62" s="22" t="s">
        <v>76</v>
      </c>
      <c r="AO62" s="26">
        <v>5310000</v>
      </c>
      <c r="AP62" s="27">
        <v>1000000</v>
      </c>
      <c r="AQ62" s="27">
        <v>700000</v>
      </c>
      <c r="AR62" s="27">
        <v>700000</v>
      </c>
      <c r="AS62" s="27"/>
      <c r="AT62" s="27"/>
      <c r="AU62" s="27"/>
      <c r="AV62" s="27"/>
      <c r="AW62" s="27"/>
      <c r="AX62" s="27"/>
    </row>
    <row r="63" spans="1:56" ht="13.8">
      <c r="A63" s="20">
        <v>3</v>
      </c>
      <c r="B63" s="21" t="s">
        <v>78</v>
      </c>
      <c r="C63" s="22" t="s">
        <v>76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43">
        <f t="shared" si="20"/>
        <v>0</v>
      </c>
      <c r="AJ63" s="43">
        <f t="shared" si="21"/>
        <v>0</v>
      </c>
      <c r="AK63" s="21"/>
      <c r="AL63" s="20"/>
      <c r="AM63" s="21" t="s">
        <v>78</v>
      </c>
      <c r="AN63" s="22" t="s">
        <v>76</v>
      </c>
      <c r="AO63" s="26">
        <v>5310000</v>
      </c>
      <c r="AP63" s="27">
        <v>1000000</v>
      </c>
      <c r="AQ63" s="27">
        <v>700000</v>
      </c>
      <c r="AR63" s="27">
        <v>700000</v>
      </c>
      <c r="AS63" s="27"/>
      <c r="AT63" s="27"/>
      <c r="AU63" s="27"/>
      <c r="AV63" s="27"/>
      <c r="AW63" s="27"/>
      <c r="AX63" s="27"/>
    </row>
    <row r="64" spans="1:56" ht="13.8">
      <c r="A64" s="20">
        <v>4</v>
      </c>
      <c r="B64" s="44" t="s">
        <v>36</v>
      </c>
      <c r="C64" s="45" t="s">
        <v>37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7">
        <f t="shared" si="20"/>
        <v>0</v>
      </c>
      <c r="AJ64" s="43">
        <f t="shared" si="21"/>
        <v>0</v>
      </c>
      <c r="AK64" s="21"/>
      <c r="AL64" s="20"/>
      <c r="AM64" s="44" t="s">
        <v>36</v>
      </c>
      <c r="AN64" s="45" t="s">
        <v>37</v>
      </c>
      <c r="AO64" s="48">
        <v>5310000</v>
      </c>
      <c r="AP64" s="27">
        <v>1000000</v>
      </c>
      <c r="AQ64" s="27">
        <v>300000</v>
      </c>
      <c r="AR64" s="27">
        <v>600000</v>
      </c>
      <c r="AS64" s="27"/>
      <c r="AT64" s="27"/>
      <c r="AU64" s="27"/>
      <c r="AV64" s="27"/>
      <c r="AW64" s="27"/>
      <c r="AX64" s="27"/>
    </row>
    <row r="65" spans="1:50" ht="13.8">
      <c r="A65" s="20">
        <v>5</v>
      </c>
      <c r="B65" s="44" t="s">
        <v>38</v>
      </c>
      <c r="C65" s="45" t="s">
        <v>37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7">
        <f t="shared" si="20"/>
        <v>0</v>
      </c>
      <c r="AJ65" s="43">
        <f t="shared" si="21"/>
        <v>0</v>
      </c>
      <c r="AK65" s="21"/>
      <c r="AL65" s="20"/>
      <c r="AM65" s="44" t="s">
        <v>38</v>
      </c>
      <c r="AN65" s="45" t="s">
        <v>37</v>
      </c>
      <c r="AO65" s="48">
        <v>5310000</v>
      </c>
      <c r="AP65" s="27">
        <v>1000000</v>
      </c>
      <c r="AQ65" s="27">
        <v>300000</v>
      </c>
      <c r="AR65" s="27">
        <v>600000</v>
      </c>
      <c r="AS65" s="27"/>
      <c r="AT65" s="27"/>
      <c r="AU65" s="27"/>
      <c r="AV65" s="27"/>
      <c r="AW65" s="27"/>
      <c r="AX65" s="27"/>
    </row>
    <row r="66" spans="1:50" ht="13.8">
      <c r="A66" s="20">
        <v>6</v>
      </c>
      <c r="B66" s="44" t="s">
        <v>39</v>
      </c>
      <c r="C66" s="45" t="s">
        <v>37</v>
      </c>
      <c r="D66" s="46" t="s">
        <v>35</v>
      </c>
      <c r="E66" s="46" t="s">
        <v>41</v>
      </c>
      <c r="F66" s="46" t="str">
        <f t="shared" ref="F66:R66" si="22">IF(F$57="CN","","+")</f>
        <v>+</v>
      </c>
      <c r="G66" s="46"/>
      <c r="H66" s="46" t="str">
        <f t="shared" si="22"/>
        <v>+</v>
      </c>
      <c r="I66" s="46"/>
      <c r="J66" s="46"/>
      <c r="K66" s="46" t="str">
        <f t="shared" si="22"/>
        <v>+</v>
      </c>
      <c r="L66" s="24" t="s">
        <v>119</v>
      </c>
      <c r="M66" s="46" t="str">
        <f t="shared" si="22"/>
        <v>+</v>
      </c>
      <c r="N66" s="46"/>
      <c r="O66" s="46"/>
      <c r="P66" s="46"/>
      <c r="Q66" s="46" t="str">
        <f t="shared" si="22"/>
        <v>+</v>
      </c>
      <c r="R66" s="46" t="str">
        <f t="shared" si="22"/>
        <v>+</v>
      </c>
      <c r="S66" s="46"/>
      <c r="T66" s="46" t="s">
        <v>41</v>
      </c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7">
        <f t="shared" si="20"/>
        <v>8</v>
      </c>
      <c r="AJ66" s="43">
        <f t="shared" si="21"/>
        <v>1</v>
      </c>
      <c r="AK66" s="21"/>
      <c r="AL66" s="20"/>
      <c r="AM66" s="44" t="s">
        <v>39</v>
      </c>
      <c r="AN66" s="45" t="s">
        <v>37</v>
      </c>
      <c r="AO66" s="48">
        <v>5310000</v>
      </c>
      <c r="AP66" s="27">
        <v>1000000</v>
      </c>
      <c r="AQ66" s="27">
        <v>300000</v>
      </c>
      <c r="AR66" s="27">
        <v>600000</v>
      </c>
      <c r="AS66" s="27">
        <v>9</v>
      </c>
      <c r="AT66" s="27">
        <f>AO66/26*200%*AJ66</f>
        <v>408461.53846153844</v>
      </c>
      <c r="AU66" s="27">
        <v>500000</v>
      </c>
      <c r="AV66" s="27"/>
      <c r="AW66" s="27"/>
      <c r="AX66" s="27">
        <f>(AO66+AP66+AQ66+AR66+AU66)/26*AS66+AT66</f>
        <v>3077307.6923076925</v>
      </c>
    </row>
    <row r="67" spans="1:50" ht="13.8">
      <c r="A67" s="20">
        <v>7</v>
      </c>
      <c r="B67" s="44" t="s">
        <v>40</v>
      </c>
      <c r="C67" s="45" t="s">
        <v>37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7">
        <f t="shared" si="20"/>
        <v>0</v>
      </c>
      <c r="AJ67" s="43">
        <f t="shared" si="21"/>
        <v>0</v>
      </c>
      <c r="AK67" s="21"/>
      <c r="AL67" s="20"/>
      <c r="AM67" s="44" t="s">
        <v>40</v>
      </c>
      <c r="AN67" s="45" t="s">
        <v>37</v>
      </c>
      <c r="AO67" s="48">
        <v>5310000</v>
      </c>
      <c r="AP67" s="27">
        <v>1000000</v>
      </c>
      <c r="AQ67" s="27">
        <v>300000</v>
      </c>
      <c r="AR67" s="27">
        <v>600000</v>
      </c>
      <c r="AS67" s="27"/>
      <c r="AT67" s="27"/>
      <c r="AU67" s="27"/>
      <c r="AV67" s="27"/>
      <c r="AW67" s="27"/>
      <c r="AX67" s="27"/>
    </row>
    <row r="68" spans="1:50" ht="13.8">
      <c r="A68" s="20">
        <v>8</v>
      </c>
      <c r="B68" s="44" t="s">
        <v>42</v>
      </c>
      <c r="C68" s="45" t="s">
        <v>37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7">
        <f t="shared" si="20"/>
        <v>0</v>
      </c>
      <c r="AJ68" s="43">
        <f t="shared" si="21"/>
        <v>0</v>
      </c>
      <c r="AK68" s="44"/>
      <c r="AL68" s="20"/>
      <c r="AM68" s="44" t="s">
        <v>42</v>
      </c>
      <c r="AN68" s="45" t="s">
        <v>37</v>
      </c>
      <c r="AO68" s="48">
        <v>5310000</v>
      </c>
      <c r="AP68" s="27">
        <v>1000000</v>
      </c>
      <c r="AQ68" s="27">
        <v>300000</v>
      </c>
      <c r="AR68" s="27">
        <v>600000</v>
      </c>
      <c r="AS68" s="27"/>
      <c r="AT68" s="27"/>
      <c r="AU68" s="27"/>
      <c r="AV68" s="27"/>
      <c r="AW68" s="27"/>
      <c r="AX68" s="27"/>
    </row>
    <row r="69" spans="1:50" ht="13.8">
      <c r="A69" s="20">
        <v>9</v>
      </c>
      <c r="B69" s="44" t="s">
        <v>43</v>
      </c>
      <c r="C69" s="45" t="s">
        <v>37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7">
        <f t="shared" si="20"/>
        <v>0</v>
      </c>
      <c r="AJ69" s="43">
        <f t="shared" si="21"/>
        <v>0</v>
      </c>
      <c r="AK69" s="21"/>
      <c r="AL69" s="20"/>
      <c r="AM69" s="44" t="s">
        <v>43</v>
      </c>
      <c r="AN69" s="45" t="s">
        <v>37</v>
      </c>
      <c r="AO69" s="48">
        <v>5310000</v>
      </c>
      <c r="AP69" s="27">
        <v>1000000</v>
      </c>
      <c r="AQ69" s="27">
        <v>300000</v>
      </c>
      <c r="AR69" s="27">
        <v>600000</v>
      </c>
      <c r="AS69" s="27"/>
      <c r="AT69" s="27"/>
      <c r="AU69" s="27"/>
      <c r="AV69" s="27"/>
      <c r="AW69" s="27"/>
      <c r="AX69" s="27"/>
    </row>
    <row r="70" spans="1:50" ht="13.8">
      <c r="A70" s="20">
        <v>10</v>
      </c>
      <c r="B70" s="44" t="s">
        <v>79</v>
      </c>
      <c r="C70" s="45" t="s">
        <v>37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7">
        <f t="shared" si="20"/>
        <v>0</v>
      </c>
      <c r="AJ70" s="43">
        <f t="shared" si="21"/>
        <v>0</v>
      </c>
      <c r="AK70" s="21"/>
      <c r="AL70" s="20"/>
      <c r="AM70" s="44" t="s">
        <v>79</v>
      </c>
      <c r="AN70" s="45" t="s">
        <v>37</v>
      </c>
      <c r="AO70" s="48">
        <v>5310000</v>
      </c>
      <c r="AP70" s="27">
        <v>1000000</v>
      </c>
      <c r="AQ70" s="27">
        <v>300000</v>
      </c>
      <c r="AR70" s="27">
        <v>600000</v>
      </c>
      <c r="AS70" s="27"/>
      <c r="AT70" s="27"/>
      <c r="AU70" s="27"/>
      <c r="AV70" s="27"/>
      <c r="AW70" s="27"/>
      <c r="AX70" s="27"/>
    </row>
    <row r="71" spans="1:50" ht="13.8">
      <c r="A71" s="20">
        <v>11</v>
      </c>
      <c r="B71" s="44" t="s">
        <v>80</v>
      </c>
      <c r="C71" s="45" t="s">
        <v>37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7">
        <f t="shared" si="20"/>
        <v>0</v>
      </c>
      <c r="AJ71" s="43">
        <f t="shared" si="21"/>
        <v>0</v>
      </c>
      <c r="AK71" s="21"/>
      <c r="AL71" s="20"/>
      <c r="AM71" s="44" t="s">
        <v>80</v>
      </c>
      <c r="AN71" s="45" t="s">
        <v>37</v>
      </c>
      <c r="AO71" s="48">
        <v>5310000</v>
      </c>
      <c r="AP71" s="27">
        <v>1000000</v>
      </c>
      <c r="AQ71" s="27">
        <v>300000</v>
      </c>
      <c r="AR71" s="27">
        <v>600000</v>
      </c>
      <c r="AS71" s="27"/>
      <c r="AT71" s="27"/>
      <c r="AU71" s="27"/>
      <c r="AV71" s="27"/>
      <c r="AW71" s="27"/>
      <c r="AX71" s="27"/>
    </row>
    <row r="72" spans="1:50" ht="13.8">
      <c r="A72" s="20">
        <v>12</v>
      </c>
      <c r="B72" s="44" t="s">
        <v>81</v>
      </c>
      <c r="C72" s="45" t="s">
        <v>37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7">
        <f t="shared" si="20"/>
        <v>0</v>
      </c>
      <c r="AJ72" s="43">
        <f t="shared" si="21"/>
        <v>0</v>
      </c>
      <c r="AK72" s="21"/>
      <c r="AL72" s="20"/>
      <c r="AM72" s="44" t="s">
        <v>81</v>
      </c>
      <c r="AN72" s="45" t="s">
        <v>37</v>
      </c>
      <c r="AO72" s="48">
        <v>5310000</v>
      </c>
      <c r="AP72" s="27">
        <v>1000000</v>
      </c>
      <c r="AQ72" s="27">
        <v>300000</v>
      </c>
      <c r="AR72" s="27">
        <v>600000</v>
      </c>
      <c r="AS72" s="27"/>
      <c r="AT72" s="27"/>
      <c r="AU72" s="27"/>
      <c r="AV72" s="27"/>
      <c r="AW72" s="27"/>
      <c r="AX72" s="27"/>
    </row>
    <row r="73" spans="1:50" ht="13.8">
      <c r="A73" s="20">
        <v>13</v>
      </c>
      <c r="B73" s="44" t="s">
        <v>82</v>
      </c>
      <c r="C73" s="45" t="s">
        <v>37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7">
        <f t="shared" si="20"/>
        <v>0</v>
      </c>
      <c r="AJ73" s="43">
        <f t="shared" si="21"/>
        <v>0</v>
      </c>
      <c r="AK73" s="21"/>
      <c r="AL73" s="20"/>
      <c r="AM73" s="44" t="s">
        <v>82</v>
      </c>
      <c r="AN73" s="45" t="s">
        <v>37</v>
      </c>
      <c r="AO73" s="48">
        <v>5310000</v>
      </c>
      <c r="AP73" s="27">
        <v>1000000</v>
      </c>
      <c r="AQ73" s="27">
        <v>300000</v>
      </c>
      <c r="AR73" s="27">
        <v>600000</v>
      </c>
      <c r="AS73" s="27"/>
      <c r="AT73" s="27"/>
      <c r="AU73" s="27"/>
      <c r="AV73" s="27"/>
      <c r="AW73" s="27"/>
      <c r="AX73" s="27"/>
    </row>
    <row r="74" spans="1:50" ht="13.8">
      <c r="A74" s="20">
        <v>14</v>
      </c>
      <c r="B74" s="44" t="s">
        <v>83</v>
      </c>
      <c r="C74" s="45" t="s">
        <v>37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7">
        <f t="shared" si="20"/>
        <v>0</v>
      </c>
      <c r="AJ74" s="43">
        <f t="shared" si="21"/>
        <v>0</v>
      </c>
      <c r="AK74" s="21"/>
      <c r="AL74" s="20"/>
      <c r="AM74" s="44" t="s">
        <v>83</v>
      </c>
      <c r="AN74" s="45" t="s">
        <v>37</v>
      </c>
      <c r="AO74" s="48">
        <v>5310000</v>
      </c>
      <c r="AP74" s="27">
        <v>1000000</v>
      </c>
      <c r="AQ74" s="27">
        <v>300000</v>
      </c>
      <c r="AR74" s="27">
        <v>600000</v>
      </c>
      <c r="AS74" s="27"/>
      <c r="AT74" s="27"/>
      <c r="AU74" s="27"/>
      <c r="AV74" s="27"/>
      <c r="AW74" s="27"/>
      <c r="AX74" s="27"/>
    </row>
    <row r="75" spans="1:50" ht="13.8">
      <c r="A75" s="20">
        <v>15</v>
      </c>
      <c r="B75" s="44" t="s">
        <v>84</v>
      </c>
      <c r="C75" s="45" t="s">
        <v>37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7">
        <f t="shared" si="20"/>
        <v>0</v>
      </c>
      <c r="AJ75" s="43">
        <f t="shared" si="21"/>
        <v>0</v>
      </c>
      <c r="AK75" s="21"/>
      <c r="AL75" s="20"/>
      <c r="AM75" s="44" t="s">
        <v>84</v>
      </c>
      <c r="AN75" s="45" t="s">
        <v>37</v>
      </c>
      <c r="AO75" s="48">
        <v>5310000</v>
      </c>
      <c r="AP75" s="27">
        <v>1000000</v>
      </c>
      <c r="AQ75" s="27">
        <v>300000</v>
      </c>
      <c r="AR75" s="27">
        <v>600000</v>
      </c>
      <c r="AS75" s="27"/>
      <c r="AT75" s="27"/>
      <c r="AU75" s="27"/>
      <c r="AV75" s="27"/>
      <c r="AW75" s="27"/>
      <c r="AX75" s="27"/>
    </row>
    <row r="76" spans="1:50" ht="13.8">
      <c r="A76" s="20">
        <v>16</v>
      </c>
      <c r="B76" s="21" t="s">
        <v>85</v>
      </c>
      <c r="C76" s="22" t="s">
        <v>37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43"/>
      <c r="AJ76" s="43">
        <f t="shared" si="21"/>
        <v>0</v>
      </c>
      <c r="AK76" s="53"/>
      <c r="AL76" s="20"/>
      <c r="AM76" s="21" t="s">
        <v>85</v>
      </c>
      <c r="AN76" s="45" t="s">
        <v>37</v>
      </c>
      <c r="AO76" s="48">
        <v>5310000</v>
      </c>
      <c r="AP76" s="27">
        <v>1000000</v>
      </c>
      <c r="AQ76" s="27">
        <v>300000</v>
      </c>
      <c r="AR76" s="27">
        <v>600000</v>
      </c>
      <c r="AS76" s="27"/>
      <c r="AT76" s="27"/>
      <c r="AU76" s="27"/>
      <c r="AV76" s="27"/>
      <c r="AW76" s="27"/>
      <c r="AX76" s="27"/>
    </row>
    <row r="77" spans="1:50" ht="13.8">
      <c r="A77" s="20">
        <v>17</v>
      </c>
      <c r="B77" s="21" t="s">
        <v>86</v>
      </c>
      <c r="C77" s="22" t="s">
        <v>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43"/>
      <c r="AJ77" s="43">
        <f t="shared" si="21"/>
        <v>0</v>
      </c>
      <c r="AK77" s="53"/>
      <c r="AL77" s="20"/>
      <c r="AM77" s="21" t="s">
        <v>86</v>
      </c>
      <c r="AN77" s="45" t="s">
        <v>37</v>
      </c>
      <c r="AO77" s="48">
        <v>5310000</v>
      </c>
      <c r="AP77" s="27">
        <v>1000000</v>
      </c>
      <c r="AQ77" s="27">
        <v>300000</v>
      </c>
      <c r="AR77" s="27">
        <v>600000</v>
      </c>
      <c r="AS77" s="27"/>
      <c r="AT77" s="27"/>
      <c r="AU77" s="27"/>
      <c r="AV77" s="27"/>
      <c r="AW77" s="27"/>
      <c r="AX77" s="27"/>
    </row>
    <row r="78" spans="1:50" ht="13.8">
      <c r="A78" s="20">
        <v>18</v>
      </c>
      <c r="B78" s="21" t="s">
        <v>87</v>
      </c>
      <c r="C78" s="22" t="s">
        <v>37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43"/>
      <c r="AJ78" s="43">
        <f t="shared" si="21"/>
        <v>0</v>
      </c>
      <c r="AK78" s="53"/>
      <c r="AL78" s="20"/>
      <c r="AM78" s="21" t="s">
        <v>87</v>
      </c>
      <c r="AN78" s="45" t="s">
        <v>37</v>
      </c>
      <c r="AO78" s="48">
        <v>5310000</v>
      </c>
      <c r="AP78" s="27">
        <v>1000000</v>
      </c>
      <c r="AQ78" s="27">
        <v>300000</v>
      </c>
      <c r="AR78" s="27">
        <v>600000</v>
      </c>
      <c r="AS78" s="27"/>
      <c r="AT78" s="27"/>
      <c r="AU78" s="27"/>
      <c r="AV78" s="27"/>
      <c r="AW78" s="27"/>
      <c r="AX78" s="27"/>
    </row>
    <row r="79" spans="1:50" ht="13.8">
      <c r="A79" s="20">
        <v>19</v>
      </c>
      <c r="B79" s="21" t="s">
        <v>88</v>
      </c>
      <c r="C79" s="22" t="s">
        <v>37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43"/>
      <c r="AJ79" s="43">
        <f t="shared" si="21"/>
        <v>0</v>
      </c>
      <c r="AK79" s="53"/>
      <c r="AL79" s="20"/>
      <c r="AM79" s="21" t="s">
        <v>88</v>
      </c>
      <c r="AN79" s="45" t="s">
        <v>37</v>
      </c>
      <c r="AO79" s="48">
        <v>5310000</v>
      </c>
      <c r="AP79" s="27">
        <v>1000000</v>
      </c>
      <c r="AQ79" s="27">
        <v>300000</v>
      </c>
      <c r="AR79" s="27">
        <v>600000</v>
      </c>
      <c r="AS79" s="27"/>
      <c r="AT79" s="27"/>
      <c r="AU79" s="27"/>
      <c r="AV79" s="27"/>
      <c r="AW79" s="27"/>
      <c r="AX79" s="27"/>
    </row>
    <row r="80" spans="1:50" ht="13.8">
      <c r="A80" s="20">
        <v>20</v>
      </c>
      <c r="B80" s="21" t="s">
        <v>92</v>
      </c>
      <c r="C80" s="22" t="s">
        <v>37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43"/>
      <c r="AJ80" s="43">
        <f t="shared" si="21"/>
        <v>0</v>
      </c>
      <c r="AK80" s="53"/>
      <c r="AL80" s="20"/>
      <c r="AM80" s="21" t="s">
        <v>92</v>
      </c>
      <c r="AN80" s="45" t="s">
        <v>37</v>
      </c>
      <c r="AO80" s="48">
        <v>5310000</v>
      </c>
      <c r="AP80" s="27">
        <v>1000000</v>
      </c>
      <c r="AQ80" s="27">
        <v>300000</v>
      </c>
      <c r="AR80" s="27">
        <v>600000</v>
      </c>
      <c r="AS80" s="27"/>
      <c r="AT80" s="27"/>
      <c r="AU80" s="27"/>
      <c r="AV80" s="27"/>
      <c r="AW80" s="27"/>
      <c r="AX80" s="27"/>
    </row>
    <row r="81" spans="1:50" ht="13.8">
      <c r="A81" s="20">
        <v>21</v>
      </c>
      <c r="B81" s="21" t="s">
        <v>93</v>
      </c>
      <c r="C81" s="22" t="s">
        <v>37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43"/>
      <c r="AJ81" s="43">
        <f t="shared" si="21"/>
        <v>0</v>
      </c>
      <c r="AK81" s="53"/>
      <c r="AL81" s="20"/>
      <c r="AM81" s="21" t="s">
        <v>93</v>
      </c>
      <c r="AN81" s="45" t="s">
        <v>37</v>
      </c>
      <c r="AO81" s="48">
        <v>5310000</v>
      </c>
      <c r="AP81" s="27">
        <v>1000000</v>
      </c>
      <c r="AQ81" s="27">
        <v>300000</v>
      </c>
      <c r="AR81" s="27">
        <v>600000</v>
      </c>
      <c r="AS81" s="27"/>
      <c r="AT81" s="27"/>
      <c r="AU81" s="27"/>
      <c r="AV81" s="27"/>
      <c r="AW81" s="27"/>
      <c r="AX81" s="27"/>
    </row>
    <row r="82" spans="1:50" ht="13.8">
      <c r="A82" s="20">
        <v>22</v>
      </c>
      <c r="B82" s="21" t="s">
        <v>94</v>
      </c>
      <c r="C82" s="22" t="s">
        <v>37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43"/>
      <c r="AJ82" s="43">
        <f t="shared" si="21"/>
        <v>0</v>
      </c>
      <c r="AK82" s="53"/>
      <c r="AL82" s="20"/>
      <c r="AM82" s="21" t="s">
        <v>94</v>
      </c>
      <c r="AN82" s="45" t="s">
        <v>37</v>
      </c>
      <c r="AO82" s="48">
        <v>5310000</v>
      </c>
      <c r="AP82" s="27">
        <v>1000000</v>
      </c>
      <c r="AQ82" s="27">
        <v>300000</v>
      </c>
      <c r="AR82" s="27">
        <v>600000</v>
      </c>
      <c r="AS82" s="27"/>
      <c r="AT82" s="27"/>
      <c r="AU82" s="27"/>
      <c r="AV82" s="27"/>
      <c r="AW82" s="27"/>
      <c r="AX82" s="27"/>
    </row>
    <row r="83" spans="1:50" ht="13.8">
      <c r="A83" s="20">
        <v>23</v>
      </c>
      <c r="B83" s="21" t="s">
        <v>95</v>
      </c>
      <c r="C83" s="22" t="s">
        <v>37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43"/>
      <c r="AJ83" s="43">
        <f t="shared" si="21"/>
        <v>0</v>
      </c>
      <c r="AK83" s="53"/>
      <c r="AL83" s="20"/>
      <c r="AM83" s="21" t="s">
        <v>95</v>
      </c>
      <c r="AN83" s="45" t="s">
        <v>37</v>
      </c>
      <c r="AO83" s="48">
        <v>5310000</v>
      </c>
      <c r="AP83" s="27">
        <v>1000000</v>
      </c>
      <c r="AQ83" s="27">
        <v>300000</v>
      </c>
      <c r="AR83" s="27">
        <v>600000</v>
      </c>
      <c r="AS83" s="27"/>
      <c r="AT83" s="27"/>
      <c r="AU83" s="27"/>
      <c r="AV83" s="27"/>
      <c r="AW83" s="27"/>
      <c r="AX83" s="27"/>
    </row>
    <row r="84" spans="1:50" ht="13.8">
      <c r="A84" s="20">
        <v>24</v>
      </c>
      <c r="B84" s="21" t="s">
        <v>44</v>
      </c>
      <c r="C84" s="22" t="s">
        <v>45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43">
        <f t="shared" ref="AI84:AI90" si="23">COUNTIF(D84:AH84,"+")</f>
        <v>0</v>
      </c>
      <c r="AJ84" s="43">
        <f t="shared" si="21"/>
        <v>0</v>
      </c>
      <c r="AK84" s="21"/>
      <c r="AL84" s="20"/>
      <c r="AM84" s="21" t="s">
        <v>44</v>
      </c>
      <c r="AN84" s="22" t="s">
        <v>45</v>
      </c>
      <c r="AO84" s="26">
        <v>5307200</v>
      </c>
      <c r="AP84" s="27">
        <v>1000000</v>
      </c>
      <c r="AQ84" s="27">
        <v>300000</v>
      </c>
      <c r="AR84" s="27">
        <v>600000</v>
      </c>
      <c r="AS84" s="27"/>
      <c r="AT84" s="27"/>
      <c r="AU84" s="27"/>
      <c r="AV84" s="27"/>
      <c r="AW84" s="27"/>
      <c r="AX84" s="27"/>
    </row>
    <row r="85" spans="1:50" ht="13.8">
      <c r="A85" s="20">
        <v>25</v>
      </c>
      <c r="B85" s="21" t="s">
        <v>46</v>
      </c>
      <c r="C85" s="22" t="s">
        <v>45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43">
        <f t="shared" si="23"/>
        <v>0</v>
      </c>
      <c r="AJ85" s="43">
        <f t="shared" si="21"/>
        <v>0</v>
      </c>
      <c r="AK85" s="21"/>
      <c r="AL85" s="20"/>
      <c r="AM85" s="21" t="s">
        <v>46</v>
      </c>
      <c r="AN85" s="22" t="s">
        <v>45</v>
      </c>
      <c r="AO85" s="26">
        <v>5307200</v>
      </c>
      <c r="AP85" s="27">
        <v>1000000</v>
      </c>
      <c r="AQ85" s="27">
        <v>300000</v>
      </c>
      <c r="AR85" s="27">
        <v>600000</v>
      </c>
      <c r="AS85" s="27"/>
      <c r="AT85" s="27"/>
      <c r="AU85" s="27"/>
      <c r="AV85" s="27"/>
      <c r="AW85" s="27"/>
      <c r="AX85" s="27"/>
    </row>
    <row r="86" spans="1:50" ht="13.8">
      <c r="A86" s="20">
        <v>26</v>
      </c>
      <c r="B86" s="21" t="s">
        <v>47</v>
      </c>
      <c r="C86" s="22" t="s">
        <v>45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43">
        <f t="shared" si="23"/>
        <v>0</v>
      </c>
      <c r="AJ86" s="43">
        <f t="shared" si="21"/>
        <v>0</v>
      </c>
      <c r="AK86" s="21"/>
      <c r="AL86" s="20"/>
      <c r="AM86" s="21" t="s">
        <v>47</v>
      </c>
      <c r="AN86" s="22" t="s">
        <v>45</v>
      </c>
      <c r="AO86" s="26">
        <v>5307200</v>
      </c>
      <c r="AP86" s="27">
        <v>1000000</v>
      </c>
      <c r="AQ86" s="27">
        <v>300000</v>
      </c>
      <c r="AR86" s="27">
        <v>600000</v>
      </c>
      <c r="AS86" s="27"/>
      <c r="AT86" s="27"/>
      <c r="AU86" s="27"/>
      <c r="AV86" s="27"/>
      <c r="AW86" s="27"/>
      <c r="AX86" s="27"/>
    </row>
    <row r="87" spans="1:50" ht="13.8">
      <c r="A87" s="20">
        <v>27</v>
      </c>
      <c r="B87" s="21" t="s">
        <v>48</v>
      </c>
      <c r="C87" s="22" t="s">
        <v>45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43">
        <f t="shared" si="23"/>
        <v>0</v>
      </c>
      <c r="AJ87" s="43">
        <f t="shared" si="21"/>
        <v>0</v>
      </c>
      <c r="AK87" s="21"/>
      <c r="AL87" s="20"/>
      <c r="AM87" s="21" t="s">
        <v>48</v>
      </c>
      <c r="AN87" s="22" t="s">
        <v>45</v>
      </c>
      <c r="AO87" s="26">
        <v>5307200</v>
      </c>
      <c r="AP87" s="27">
        <v>1000000</v>
      </c>
      <c r="AQ87" s="27">
        <v>300000</v>
      </c>
      <c r="AR87" s="27">
        <v>600000</v>
      </c>
      <c r="AS87" s="27"/>
      <c r="AT87" s="27"/>
      <c r="AU87" s="27"/>
      <c r="AV87" s="27"/>
      <c r="AW87" s="27"/>
      <c r="AX87" s="27"/>
    </row>
    <row r="88" spans="1:50" ht="13.8">
      <c r="A88" s="20">
        <v>28</v>
      </c>
      <c r="B88" s="21" t="s">
        <v>49</v>
      </c>
      <c r="C88" s="22" t="s">
        <v>45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43">
        <f t="shared" si="23"/>
        <v>0</v>
      </c>
      <c r="AJ88" s="43">
        <f t="shared" si="21"/>
        <v>0</v>
      </c>
      <c r="AK88" s="21"/>
      <c r="AL88" s="20"/>
      <c r="AM88" s="21" t="s">
        <v>49</v>
      </c>
      <c r="AN88" s="22" t="s">
        <v>45</v>
      </c>
      <c r="AO88" s="26">
        <v>5307200</v>
      </c>
      <c r="AP88" s="27">
        <v>1000000</v>
      </c>
      <c r="AQ88" s="27">
        <v>300000</v>
      </c>
      <c r="AR88" s="27">
        <v>600000</v>
      </c>
      <c r="AS88" s="27"/>
      <c r="AT88" s="27"/>
      <c r="AU88" s="27"/>
      <c r="AV88" s="27"/>
      <c r="AW88" s="27"/>
      <c r="AX88" s="27"/>
    </row>
    <row r="89" spans="1:50" ht="13.8">
      <c r="A89" s="20">
        <v>29</v>
      </c>
      <c r="B89" s="21" t="s">
        <v>50</v>
      </c>
      <c r="C89" s="22" t="s">
        <v>45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43">
        <f t="shared" si="23"/>
        <v>0</v>
      </c>
      <c r="AJ89" s="43">
        <f t="shared" si="21"/>
        <v>0</v>
      </c>
      <c r="AK89" s="21"/>
      <c r="AL89" s="20"/>
      <c r="AM89" s="21" t="s">
        <v>50</v>
      </c>
      <c r="AN89" s="22" t="s">
        <v>45</v>
      </c>
      <c r="AO89" s="26">
        <v>5307200</v>
      </c>
      <c r="AP89" s="27">
        <v>1000000</v>
      </c>
      <c r="AQ89" s="27">
        <v>300000</v>
      </c>
      <c r="AR89" s="27">
        <v>600000</v>
      </c>
      <c r="AS89" s="27"/>
      <c r="AT89" s="27"/>
      <c r="AU89" s="27"/>
      <c r="AV89" s="27"/>
      <c r="AW89" s="27"/>
      <c r="AX89" s="27"/>
    </row>
    <row r="90" spans="1:50" ht="13.8">
      <c r="A90" s="20">
        <v>30</v>
      </c>
      <c r="B90" s="21" t="s">
        <v>51</v>
      </c>
      <c r="C90" s="22" t="s">
        <v>45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43">
        <f t="shared" si="23"/>
        <v>0</v>
      </c>
      <c r="AJ90" s="43">
        <f t="shared" si="21"/>
        <v>0</v>
      </c>
      <c r="AK90" s="21"/>
      <c r="AL90" s="20"/>
      <c r="AM90" s="21" t="s">
        <v>51</v>
      </c>
      <c r="AN90" s="22" t="s">
        <v>45</v>
      </c>
      <c r="AO90" s="26">
        <v>5307200</v>
      </c>
      <c r="AP90" s="27">
        <v>1000000</v>
      </c>
      <c r="AQ90" s="27">
        <v>300000</v>
      </c>
      <c r="AR90" s="27">
        <v>600000</v>
      </c>
      <c r="AS90" s="27"/>
      <c r="AT90" s="27"/>
      <c r="AU90" s="27"/>
      <c r="AV90" s="27"/>
      <c r="AW90" s="27"/>
      <c r="AX90" s="27"/>
    </row>
    <row r="91" spans="1:50" ht="13.8">
      <c r="A91" s="20">
        <v>31</v>
      </c>
      <c r="B91" s="21" t="s">
        <v>52</v>
      </c>
      <c r="C91" s="22" t="s">
        <v>45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49"/>
      <c r="AJ91" s="43">
        <f t="shared" si="21"/>
        <v>0</v>
      </c>
      <c r="AK91" s="28"/>
      <c r="AL91" s="20"/>
      <c r="AM91" s="21" t="s">
        <v>52</v>
      </c>
      <c r="AN91" s="22" t="s">
        <v>45</v>
      </c>
      <c r="AO91" s="26">
        <v>5307200</v>
      </c>
      <c r="AP91" s="27">
        <v>1000000</v>
      </c>
      <c r="AQ91" s="27">
        <v>300000</v>
      </c>
      <c r="AR91" s="27">
        <v>600000</v>
      </c>
      <c r="AS91" s="27"/>
      <c r="AT91" s="27"/>
      <c r="AU91" s="27"/>
      <c r="AV91" s="27"/>
      <c r="AW91" s="27"/>
      <c r="AX91" s="27"/>
    </row>
    <row r="92" spans="1:50" ht="13.8">
      <c r="A92" s="20">
        <v>32</v>
      </c>
      <c r="B92" s="21" t="s">
        <v>53</v>
      </c>
      <c r="C92" s="22" t="s">
        <v>45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49"/>
      <c r="AJ92" s="43">
        <f t="shared" si="21"/>
        <v>0</v>
      </c>
      <c r="AK92" s="28"/>
      <c r="AL92" s="20"/>
      <c r="AM92" s="21" t="s">
        <v>53</v>
      </c>
      <c r="AN92" s="22" t="s">
        <v>45</v>
      </c>
      <c r="AO92" s="26">
        <v>5307200</v>
      </c>
      <c r="AP92" s="27">
        <v>1000000</v>
      </c>
      <c r="AQ92" s="27">
        <v>300000</v>
      </c>
      <c r="AR92" s="27">
        <v>600000</v>
      </c>
      <c r="AS92" s="27"/>
      <c r="AT92" s="27"/>
      <c r="AU92" s="27"/>
      <c r="AV92" s="27"/>
      <c r="AW92" s="27"/>
      <c r="AX92" s="27"/>
    </row>
    <row r="93" spans="1:50" ht="13.8">
      <c r="A93" s="29"/>
      <c r="B93" s="10" t="s">
        <v>54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50">
        <f>SUM(AI61:AI90)</f>
        <v>8</v>
      </c>
      <c r="AJ93" s="50"/>
      <c r="AK93" s="31"/>
      <c r="AL93" s="10" t="s">
        <v>89</v>
      </c>
      <c r="AM93" s="31" t="s">
        <v>56</v>
      </c>
      <c r="AN93" s="30"/>
      <c r="AO93" s="32">
        <f t="shared" ref="AO93:AU93" si="24">SUM(AO61:AO90)</f>
        <v>162970400</v>
      </c>
      <c r="AP93" s="32">
        <f t="shared" si="24"/>
        <v>30000000</v>
      </c>
      <c r="AQ93" s="32">
        <f t="shared" si="24"/>
        <v>10200000</v>
      </c>
      <c r="AR93" s="32">
        <f t="shared" si="24"/>
        <v>18300000</v>
      </c>
      <c r="AS93" s="32">
        <f t="shared" si="24"/>
        <v>9</v>
      </c>
      <c r="AT93" s="32">
        <f t="shared" si="24"/>
        <v>408461.53846153844</v>
      </c>
      <c r="AU93" s="32">
        <f t="shared" si="24"/>
        <v>500000</v>
      </c>
      <c r="AV93" s="32">
        <f>SUM(AV61:AV92)</f>
        <v>0</v>
      </c>
      <c r="AW93" s="32">
        <f>SUM(AW61:AW90)</f>
        <v>0</v>
      </c>
      <c r="AX93" s="32">
        <f>SUM(AX61:AX92)</f>
        <v>3077307.6923076925</v>
      </c>
    </row>
    <row r="94" spans="1:50" ht="13.8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3.8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99">
        <f>VALUE("28/02/"&amp;Q56)</f>
        <v>45716</v>
      </c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33"/>
      <c r="AM95" s="33"/>
      <c r="AN95" s="33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3.8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3.8">
      <c r="A97" s="35"/>
      <c r="B97" s="109" t="s">
        <v>57</v>
      </c>
      <c r="C97" s="109"/>
      <c r="D97" s="37"/>
      <c r="E97" s="37"/>
      <c r="F97" s="37"/>
      <c r="G97" s="37"/>
      <c r="H97" s="37"/>
      <c r="I97" s="37"/>
      <c r="J97" s="37"/>
      <c r="K97" s="37"/>
      <c r="L97" s="2"/>
      <c r="M97" s="36" t="s">
        <v>58</v>
      </c>
      <c r="N97" s="37"/>
      <c r="O97" s="37"/>
      <c r="P97" s="37"/>
      <c r="Q97" s="2"/>
      <c r="R97" s="2"/>
      <c r="S97" s="36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6" t="s">
        <v>59</v>
      </c>
      <c r="AE97" s="37"/>
      <c r="AF97" s="37"/>
      <c r="AG97" s="36"/>
      <c r="AH97" s="37"/>
      <c r="AI97" s="37"/>
      <c r="AJ97" s="37"/>
      <c r="AK97" s="37"/>
      <c r="AL97" s="37"/>
      <c r="AM97" s="109" t="s">
        <v>60</v>
      </c>
      <c r="AN97" s="109"/>
      <c r="AO97" s="109"/>
      <c r="AP97" s="102"/>
      <c r="AQ97" s="102"/>
      <c r="AR97" s="2"/>
      <c r="AS97" s="2"/>
      <c r="AT97" s="2"/>
      <c r="AU97" s="2"/>
      <c r="AV97" s="2"/>
      <c r="AW97" s="2"/>
      <c r="AX97" s="2"/>
    </row>
    <row r="98" spans="1:50" ht="13.8">
      <c r="A98" s="3"/>
      <c r="B98" s="126" t="s">
        <v>61</v>
      </c>
      <c r="C98" s="126"/>
      <c r="D98" s="2"/>
      <c r="E98" s="2"/>
      <c r="F98" s="2"/>
      <c r="G98" s="2"/>
      <c r="H98" s="2"/>
      <c r="I98" s="2"/>
      <c r="J98" s="2"/>
      <c r="K98" s="2"/>
      <c r="L98" s="2"/>
      <c r="M98" s="38" t="s">
        <v>61</v>
      </c>
      <c r="N98" s="2"/>
      <c r="O98" s="2"/>
      <c r="P98" s="2"/>
      <c r="Q98" s="2"/>
      <c r="R98" s="2"/>
      <c r="S98" s="38"/>
      <c r="T98" s="2"/>
      <c r="U98" s="2"/>
      <c r="V98" s="2"/>
      <c r="W98" s="2"/>
      <c r="X98" s="2"/>
      <c r="Y98" s="2"/>
      <c r="Z98" s="2"/>
      <c r="AA98" s="2"/>
      <c r="AB98" s="2"/>
      <c r="AC98" s="2"/>
      <c r="AD98" s="38" t="s">
        <v>62</v>
      </c>
      <c r="AE98" s="2"/>
      <c r="AF98" s="2"/>
      <c r="AG98" s="38"/>
      <c r="AH98" s="2"/>
      <c r="AI98" s="2"/>
      <c r="AJ98" s="2"/>
      <c r="AK98" s="2"/>
      <c r="AL98" s="2"/>
      <c r="AM98" s="126" t="s">
        <v>61</v>
      </c>
      <c r="AN98" s="126"/>
      <c r="AO98" s="126"/>
      <c r="AP98" s="126"/>
      <c r="AQ98" s="126"/>
      <c r="AR98" s="2"/>
      <c r="AS98" s="2"/>
      <c r="AT98" s="2"/>
      <c r="AU98" s="2"/>
      <c r="AV98" s="2"/>
      <c r="AW98" s="2"/>
      <c r="AX98" s="2"/>
    </row>
    <row r="99" spans="1:50" ht="13.8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1" spans="1:50" ht="15.6">
      <c r="A101" s="1" t="s">
        <v>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1" t="s">
        <v>0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3.8">
      <c r="A102" s="3" t="s">
        <v>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 t="s">
        <v>1</v>
      </c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3.8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20.399999999999999">
      <c r="A104" s="129" t="s">
        <v>65</v>
      </c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  <c r="AA104" s="129"/>
      <c r="AB104" s="129"/>
      <c r="AC104" s="129"/>
      <c r="AD104" s="129"/>
      <c r="AE104" s="129"/>
      <c r="AF104" s="129"/>
      <c r="AG104" s="129"/>
      <c r="AH104" s="129"/>
      <c r="AI104" s="129"/>
      <c r="AJ104" s="129"/>
      <c r="AK104" s="129"/>
      <c r="AL104" s="101" t="s">
        <v>2</v>
      </c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</row>
    <row r="105" spans="1:50" ht="20.399999999999999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3.8">
      <c r="A106" s="3"/>
      <c r="B106" s="2"/>
      <c r="C106" s="2"/>
      <c r="D106" s="2"/>
      <c r="E106" s="2"/>
      <c r="F106" s="2"/>
      <c r="G106" s="2"/>
      <c r="H106" s="6"/>
      <c r="I106" s="6"/>
      <c r="J106" s="6"/>
      <c r="K106" s="102" t="s">
        <v>3</v>
      </c>
      <c r="L106" s="102"/>
      <c r="M106" s="103">
        <v>2</v>
      </c>
      <c r="N106" s="103"/>
      <c r="O106" s="102" t="s">
        <v>4</v>
      </c>
      <c r="P106" s="102"/>
      <c r="Q106" s="102">
        <v>2025</v>
      </c>
      <c r="R106" s="10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102" t="str">
        <f>"THÁNG "&amp;M106 &amp;" NĂM 2025"</f>
        <v>THÁNG 2 NĂM 2025</v>
      </c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</row>
    <row r="107" spans="1:50" ht="13.8">
      <c r="A107" s="3"/>
      <c r="B107" s="2"/>
      <c r="C107" s="2"/>
      <c r="D107" s="8">
        <f>DATE(Q106,M106,1)</f>
        <v>45689</v>
      </c>
      <c r="E107" s="8">
        <f>D107+1</f>
        <v>45690</v>
      </c>
      <c r="F107" s="8">
        <f>E107+1</f>
        <v>45691</v>
      </c>
      <c r="G107" s="8">
        <f t="shared" ref="G107:AH107" si="25">F107+1</f>
        <v>45692</v>
      </c>
      <c r="H107" s="9">
        <f t="shared" si="25"/>
        <v>45693</v>
      </c>
      <c r="I107" s="9">
        <f t="shared" si="25"/>
        <v>45694</v>
      </c>
      <c r="J107" s="9">
        <f t="shared" si="25"/>
        <v>45695</v>
      </c>
      <c r="K107" s="9">
        <f t="shared" si="25"/>
        <v>45696</v>
      </c>
      <c r="L107" s="9">
        <f t="shared" si="25"/>
        <v>45697</v>
      </c>
      <c r="M107" s="9">
        <f t="shared" si="25"/>
        <v>45698</v>
      </c>
      <c r="N107" s="9">
        <f t="shared" si="25"/>
        <v>45699</v>
      </c>
      <c r="O107" s="9">
        <f t="shared" si="25"/>
        <v>45700</v>
      </c>
      <c r="P107" s="9">
        <f t="shared" si="25"/>
        <v>45701</v>
      </c>
      <c r="Q107" s="9">
        <f t="shared" si="25"/>
        <v>45702</v>
      </c>
      <c r="R107" s="9">
        <f t="shared" si="25"/>
        <v>45703</v>
      </c>
      <c r="S107" s="8">
        <f t="shared" si="25"/>
        <v>45704</v>
      </c>
      <c r="T107" s="8">
        <f t="shared" si="25"/>
        <v>45705</v>
      </c>
      <c r="U107" s="8">
        <f t="shared" si="25"/>
        <v>45706</v>
      </c>
      <c r="V107" s="8">
        <f t="shared" si="25"/>
        <v>45707</v>
      </c>
      <c r="W107" s="8">
        <f t="shared" si="25"/>
        <v>45708</v>
      </c>
      <c r="X107" s="8">
        <f t="shared" si="25"/>
        <v>45709</v>
      </c>
      <c r="Y107" s="8">
        <f t="shared" si="25"/>
        <v>45710</v>
      </c>
      <c r="Z107" s="8">
        <f t="shared" si="25"/>
        <v>45711</v>
      </c>
      <c r="AA107" s="8">
        <f t="shared" si="25"/>
        <v>45712</v>
      </c>
      <c r="AB107" s="8">
        <f t="shared" si="25"/>
        <v>45713</v>
      </c>
      <c r="AC107" s="8">
        <f t="shared" si="25"/>
        <v>45714</v>
      </c>
      <c r="AD107" s="8">
        <f t="shared" si="25"/>
        <v>45715</v>
      </c>
      <c r="AE107" s="8">
        <f t="shared" si="25"/>
        <v>45716</v>
      </c>
      <c r="AF107" s="8">
        <f t="shared" si="25"/>
        <v>45717</v>
      </c>
      <c r="AG107" s="8">
        <f t="shared" si="25"/>
        <v>45718</v>
      </c>
      <c r="AH107" s="8">
        <f t="shared" si="25"/>
        <v>45719</v>
      </c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3.8">
      <c r="A108" s="110" t="s">
        <v>5</v>
      </c>
      <c r="B108" s="113" t="s">
        <v>6</v>
      </c>
      <c r="C108" s="96" t="s">
        <v>7</v>
      </c>
      <c r="D108" s="119" t="s">
        <v>8</v>
      </c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96" t="s">
        <v>9</v>
      </c>
      <c r="AJ108" s="96" t="s">
        <v>119</v>
      </c>
      <c r="AK108" s="96" t="s">
        <v>10</v>
      </c>
      <c r="AL108" s="119" t="s">
        <v>5</v>
      </c>
      <c r="AM108" s="119" t="s">
        <v>6</v>
      </c>
      <c r="AN108" s="120" t="s">
        <v>7</v>
      </c>
      <c r="AO108" s="122" t="s">
        <v>11</v>
      </c>
      <c r="AP108" s="123" t="s">
        <v>12</v>
      </c>
      <c r="AQ108" s="124"/>
      <c r="AR108" s="125"/>
      <c r="AS108" s="106" t="s">
        <v>13</v>
      </c>
      <c r="AT108" s="104" t="s">
        <v>74</v>
      </c>
      <c r="AU108" s="104" t="s">
        <v>15</v>
      </c>
      <c r="AV108" s="104" t="s">
        <v>75</v>
      </c>
      <c r="AW108" s="104" t="s">
        <v>17</v>
      </c>
      <c r="AX108" s="104" t="s">
        <v>18</v>
      </c>
    </row>
    <row r="109" spans="1:50" ht="26.4">
      <c r="A109" s="111"/>
      <c r="B109" s="114"/>
      <c r="C109" s="97"/>
      <c r="D109" s="11">
        <v>1</v>
      </c>
      <c r="E109" s="11">
        <v>2</v>
      </c>
      <c r="F109" s="11">
        <v>3</v>
      </c>
      <c r="G109" s="11">
        <v>4</v>
      </c>
      <c r="H109" s="11">
        <v>5</v>
      </c>
      <c r="I109" s="11">
        <v>6</v>
      </c>
      <c r="J109" s="11">
        <v>7</v>
      </c>
      <c r="K109" s="11">
        <v>8</v>
      </c>
      <c r="L109" s="11">
        <v>9</v>
      </c>
      <c r="M109" s="11">
        <v>10</v>
      </c>
      <c r="N109" s="11">
        <v>11</v>
      </c>
      <c r="O109" s="11">
        <v>12</v>
      </c>
      <c r="P109" s="11">
        <v>13</v>
      </c>
      <c r="Q109" s="11">
        <v>14</v>
      </c>
      <c r="R109" s="11">
        <v>15</v>
      </c>
      <c r="S109" s="11">
        <v>16</v>
      </c>
      <c r="T109" s="11">
        <v>17</v>
      </c>
      <c r="U109" s="11">
        <v>18</v>
      </c>
      <c r="V109" s="11">
        <v>19</v>
      </c>
      <c r="W109" s="11">
        <v>20</v>
      </c>
      <c r="X109" s="11">
        <v>21</v>
      </c>
      <c r="Y109" s="11">
        <v>22</v>
      </c>
      <c r="Z109" s="11">
        <v>23</v>
      </c>
      <c r="AA109" s="11">
        <v>24</v>
      </c>
      <c r="AB109" s="11">
        <v>25</v>
      </c>
      <c r="AC109" s="11">
        <v>26</v>
      </c>
      <c r="AD109" s="11">
        <v>27</v>
      </c>
      <c r="AE109" s="11">
        <v>28</v>
      </c>
      <c r="AF109" s="11">
        <v>29</v>
      </c>
      <c r="AG109" s="11">
        <v>30</v>
      </c>
      <c r="AH109" s="11">
        <v>31</v>
      </c>
      <c r="AI109" s="97"/>
      <c r="AJ109" s="97"/>
      <c r="AK109" s="97"/>
      <c r="AL109" s="119"/>
      <c r="AM109" s="119"/>
      <c r="AN109" s="121"/>
      <c r="AO109" s="122"/>
      <c r="AP109" s="12" t="s">
        <v>19</v>
      </c>
      <c r="AQ109" s="12" t="s">
        <v>20</v>
      </c>
      <c r="AR109" s="12" t="s">
        <v>21</v>
      </c>
      <c r="AS109" s="107"/>
      <c r="AT109" s="108"/>
      <c r="AU109" s="108"/>
      <c r="AV109" s="108"/>
      <c r="AW109" s="105"/>
      <c r="AX109" s="105"/>
    </row>
    <row r="110" spans="1:50" ht="20.399999999999999">
      <c r="A110" s="112"/>
      <c r="B110" s="115"/>
      <c r="C110" s="98"/>
      <c r="D110" s="11" t="str">
        <f>IF(WEEKDAY(D107)=1,"CN",IF(WEEKDAY(D107)=2,"T2",IF(WEEKDAY(D107)=3,"T3",IF(WEEKDAY(D107)=4,"T4",IF(WEEKDAY(D107)=5,"T5",IF(WEEKDAY(D107)=6,"T6",IF(WEEKDAY(D107)=7,"T7","")))))))</f>
        <v>T7</v>
      </c>
      <c r="E110" s="11" t="str">
        <f>IF(WEEKDAY(E107)=1,"CN",IF(WEEKDAY(E107)=2,"T2",IF(WEEKDAY(E107)=3,"T3",IF(WEEKDAY(E107)=4,"T4",IF(WEEKDAY(E107)=5,"T5",IF(WEEKDAY(E107)=6,"T6",IF(WEEKDAY(E107)=7,"T7","")))))))</f>
        <v>CN</v>
      </c>
      <c r="F110" s="11" t="str">
        <f t="shared" ref="F110:AH110" si="26">IF(WEEKDAY(F107)=1,"CN",IF(WEEKDAY(F107)=2,"T2",IF(WEEKDAY(F107)=3,"T3",IF(WEEKDAY(F107)=4,"T4",IF(WEEKDAY(F107)=5,"T5",IF(WEEKDAY(F107)=6,"T6",IF(WEEKDAY(F107)=7,"T7","")))))))</f>
        <v>T2</v>
      </c>
      <c r="G110" s="11" t="str">
        <f t="shared" si="26"/>
        <v>T3</v>
      </c>
      <c r="H110" s="11" t="str">
        <f t="shared" si="26"/>
        <v>T4</v>
      </c>
      <c r="I110" s="11" t="str">
        <f t="shared" si="26"/>
        <v>T5</v>
      </c>
      <c r="J110" s="11" t="str">
        <f t="shared" si="26"/>
        <v>T6</v>
      </c>
      <c r="K110" s="11" t="str">
        <f t="shared" si="26"/>
        <v>T7</v>
      </c>
      <c r="L110" s="11" t="str">
        <f t="shared" si="26"/>
        <v>CN</v>
      </c>
      <c r="M110" s="11" t="str">
        <f t="shared" si="26"/>
        <v>T2</v>
      </c>
      <c r="N110" s="11" t="str">
        <f t="shared" si="26"/>
        <v>T3</v>
      </c>
      <c r="O110" s="11" t="str">
        <f t="shared" si="26"/>
        <v>T4</v>
      </c>
      <c r="P110" s="11" t="str">
        <f t="shared" si="26"/>
        <v>T5</v>
      </c>
      <c r="Q110" s="11" t="str">
        <f t="shared" si="26"/>
        <v>T6</v>
      </c>
      <c r="R110" s="11" t="str">
        <f t="shared" si="26"/>
        <v>T7</v>
      </c>
      <c r="S110" s="11" t="str">
        <f t="shared" si="26"/>
        <v>CN</v>
      </c>
      <c r="T110" s="11" t="str">
        <f t="shared" si="26"/>
        <v>T2</v>
      </c>
      <c r="U110" s="11" t="str">
        <f t="shared" si="26"/>
        <v>T3</v>
      </c>
      <c r="V110" s="11" t="str">
        <f t="shared" si="26"/>
        <v>T4</v>
      </c>
      <c r="W110" s="11" t="str">
        <f t="shared" si="26"/>
        <v>T5</v>
      </c>
      <c r="X110" s="11" t="str">
        <f t="shared" si="26"/>
        <v>T6</v>
      </c>
      <c r="Y110" s="11" t="str">
        <f t="shared" si="26"/>
        <v>T7</v>
      </c>
      <c r="Z110" s="11" t="str">
        <f t="shared" si="26"/>
        <v>CN</v>
      </c>
      <c r="AA110" s="11" t="str">
        <f t="shared" si="26"/>
        <v>T2</v>
      </c>
      <c r="AB110" s="11" t="str">
        <f t="shared" si="26"/>
        <v>T3</v>
      </c>
      <c r="AC110" s="11" t="str">
        <f t="shared" si="26"/>
        <v>T4</v>
      </c>
      <c r="AD110" s="11" t="str">
        <f t="shared" si="26"/>
        <v>T5</v>
      </c>
      <c r="AE110" s="11" t="str">
        <f t="shared" si="26"/>
        <v>T6</v>
      </c>
      <c r="AF110" s="11" t="str">
        <f t="shared" si="26"/>
        <v>T7</v>
      </c>
      <c r="AG110" s="11" t="str">
        <f t="shared" si="26"/>
        <v>CN</v>
      </c>
      <c r="AH110" s="11" t="str">
        <f t="shared" si="26"/>
        <v>T2</v>
      </c>
      <c r="AI110" s="98"/>
      <c r="AJ110" s="98"/>
      <c r="AK110" s="98"/>
      <c r="AL110" s="13" t="s">
        <v>22</v>
      </c>
      <c r="AM110" s="13" t="s">
        <v>23</v>
      </c>
      <c r="AN110" s="14" t="s">
        <v>24</v>
      </c>
      <c r="AO110" s="15" t="s">
        <v>25</v>
      </c>
      <c r="AP110" s="16" t="s">
        <v>26</v>
      </c>
      <c r="AQ110" s="16" t="s">
        <v>27</v>
      </c>
      <c r="AR110" s="16" t="s">
        <v>28</v>
      </c>
      <c r="AS110" s="17" t="s">
        <v>29</v>
      </c>
      <c r="AT110" s="18" t="s">
        <v>30</v>
      </c>
      <c r="AU110" s="18"/>
      <c r="AV110" s="18"/>
      <c r="AW110" s="18" t="s">
        <v>31</v>
      </c>
      <c r="AX110" s="19" t="s">
        <v>32</v>
      </c>
    </row>
    <row r="111" spans="1:50" ht="26.4">
      <c r="A111" s="20">
        <v>1</v>
      </c>
      <c r="B111" s="21" t="s">
        <v>33</v>
      </c>
      <c r="C111" s="22" t="s">
        <v>76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43">
        <f t="shared" ref="AI111:AI142" si="27">COUNTIF(D111:AH111,"+")</f>
        <v>0</v>
      </c>
      <c r="AJ111" s="43">
        <f>COUNTIF(E111:AI111,"TC")</f>
        <v>0</v>
      </c>
      <c r="AK111" s="21"/>
      <c r="AL111" s="20">
        <v>3</v>
      </c>
      <c r="AM111" s="21" t="s">
        <v>33</v>
      </c>
      <c r="AN111" s="22" t="s">
        <v>34</v>
      </c>
      <c r="AO111" s="26">
        <v>9000000</v>
      </c>
      <c r="AP111" s="27">
        <v>1000000</v>
      </c>
      <c r="AQ111" s="27">
        <v>700000</v>
      </c>
      <c r="AR111" s="27">
        <v>700000</v>
      </c>
      <c r="AS111" s="27"/>
      <c r="AT111" s="27"/>
      <c r="AU111" s="27"/>
      <c r="AV111" s="27"/>
      <c r="AW111" s="27"/>
      <c r="AX111" s="27">
        <f t="shared" ref="AX111:AX129" si="28">(AO111+AP111+AQ111+AR111+AU111)/26*AS111+AT111</f>
        <v>0</v>
      </c>
    </row>
    <row r="112" spans="1:50" ht="13.8">
      <c r="A112" s="20">
        <v>2</v>
      </c>
      <c r="B112" s="21" t="s">
        <v>77</v>
      </c>
      <c r="C112" s="22" t="s">
        <v>76</v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43">
        <f t="shared" si="27"/>
        <v>0</v>
      </c>
      <c r="AJ112" s="43">
        <f t="shared" ref="AJ112:AJ142" si="29">COUNTIF(E112:AI112,"TC")</f>
        <v>0</v>
      </c>
      <c r="AK112" s="21"/>
      <c r="AL112" s="20"/>
      <c r="AM112" s="21" t="s">
        <v>77</v>
      </c>
      <c r="AN112" s="22" t="s">
        <v>76</v>
      </c>
      <c r="AO112" s="26">
        <v>5310000</v>
      </c>
      <c r="AP112" s="27">
        <v>1000000</v>
      </c>
      <c r="AQ112" s="27">
        <v>700000</v>
      </c>
      <c r="AR112" s="27">
        <v>700000</v>
      </c>
      <c r="AS112" s="27"/>
      <c r="AT112" s="27"/>
      <c r="AU112" s="27"/>
      <c r="AV112" s="27"/>
      <c r="AW112" s="27"/>
      <c r="AX112" s="27">
        <f t="shared" si="28"/>
        <v>0</v>
      </c>
    </row>
    <row r="113" spans="1:50" ht="13.8">
      <c r="A113" s="20">
        <v>3</v>
      </c>
      <c r="B113" s="21" t="s">
        <v>78</v>
      </c>
      <c r="C113" s="22" t="s">
        <v>76</v>
      </c>
      <c r="D113" s="23" t="s">
        <v>35</v>
      </c>
      <c r="E113" s="24" t="s">
        <v>119</v>
      </c>
      <c r="F113" s="23" t="s">
        <v>41</v>
      </c>
      <c r="G113" s="23" t="s">
        <v>41</v>
      </c>
      <c r="H113" s="23" t="s">
        <v>41</v>
      </c>
      <c r="I113" s="23" t="s">
        <v>41</v>
      </c>
      <c r="J113" s="23" t="s">
        <v>41</v>
      </c>
      <c r="K113" s="23" t="s">
        <v>41</v>
      </c>
      <c r="L113" s="23"/>
      <c r="M113" s="23" t="s">
        <v>41</v>
      </c>
      <c r="N113" s="23" t="s">
        <v>41</v>
      </c>
      <c r="O113" s="23" t="s">
        <v>41</v>
      </c>
      <c r="P113" s="23" t="s">
        <v>41</v>
      </c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43">
        <f t="shared" si="27"/>
        <v>10</v>
      </c>
      <c r="AJ113" s="43">
        <f t="shared" si="29"/>
        <v>1</v>
      </c>
      <c r="AK113" s="21"/>
      <c r="AL113" s="20"/>
      <c r="AM113" s="21" t="s">
        <v>78</v>
      </c>
      <c r="AN113" s="22" t="s">
        <v>76</v>
      </c>
      <c r="AO113" s="26">
        <v>5310000</v>
      </c>
      <c r="AP113" s="27">
        <v>1000000</v>
      </c>
      <c r="AQ113" s="27">
        <v>700000</v>
      </c>
      <c r="AR113" s="27">
        <v>700000</v>
      </c>
      <c r="AS113" s="27">
        <v>11</v>
      </c>
      <c r="AT113" s="27">
        <f>AO113/26*200%*AJ113</f>
        <v>408461.53846153844</v>
      </c>
      <c r="AU113" s="27">
        <v>1000000</v>
      </c>
      <c r="AV113" s="27"/>
      <c r="AW113" s="27"/>
      <c r="AX113" s="27">
        <f t="shared" si="28"/>
        <v>4093461.5384615385</v>
      </c>
    </row>
    <row r="114" spans="1:50" ht="13.8">
      <c r="A114" s="20">
        <v>4</v>
      </c>
      <c r="B114" s="44" t="s">
        <v>36</v>
      </c>
      <c r="C114" s="45" t="s">
        <v>37</v>
      </c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7">
        <f t="shared" si="27"/>
        <v>0</v>
      </c>
      <c r="AJ114" s="43">
        <f t="shared" si="29"/>
        <v>0</v>
      </c>
      <c r="AK114" s="21"/>
      <c r="AL114" s="20"/>
      <c r="AM114" s="44" t="s">
        <v>36</v>
      </c>
      <c r="AN114" s="45" t="s">
        <v>37</v>
      </c>
      <c r="AO114" s="48">
        <v>5310000</v>
      </c>
      <c r="AP114" s="27">
        <v>1000000</v>
      </c>
      <c r="AQ114" s="27">
        <v>300000</v>
      </c>
      <c r="AR114" s="27">
        <v>600000</v>
      </c>
      <c r="AS114" s="27"/>
      <c r="AT114" s="27">
        <f t="shared" ref="AT114:AT142" si="30">AO114/26*200%*AJ114</f>
        <v>0</v>
      </c>
      <c r="AU114" s="27"/>
      <c r="AV114" s="27"/>
      <c r="AW114" s="27"/>
      <c r="AX114" s="27">
        <f t="shared" si="28"/>
        <v>0</v>
      </c>
    </row>
    <row r="115" spans="1:50" ht="13.8">
      <c r="A115" s="20">
        <v>5</v>
      </c>
      <c r="B115" s="44" t="s">
        <v>38</v>
      </c>
      <c r="C115" s="45" t="s">
        <v>37</v>
      </c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7">
        <f t="shared" si="27"/>
        <v>0</v>
      </c>
      <c r="AJ115" s="43">
        <f t="shared" si="29"/>
        <v>0</v>
      </c>
      <c r="AK115" s="21"/>
      <c r="AL115" s="20"/>
      <c r="AM115" s="44" t="s">
        <v>38</v>
      </c>
      <c r="AN115" s="45" t="s">
        <v>37</v>
      </c>
      <c r="AO115" s="48">
        <v>5310000</v>
      </c>
      <c r="AP115" s="27">
        <v>1000000</v>
      </c>
      <c r="AQ115" s="27">
        <v>300000</v>
      </c>
      <c r="AR115" s="27">
        <v>600000</v>
      </c>
      <c r="AS115" s="27"/>
      <c r="AT115" s="27">
        <f t="shared" si="30"/>
        <v>0</v>
      </c>
      <c r="AU115" s="27"/>
      <c r="AV115" s="27"/>
      <c r="AW115" s="27"/>
      <c r="AX115" s="27">
        <f t="shared" si="28"/>
        <v>0</v>
      </c>
    </row>
    <row r="116" spans="1:50" ht="13.8">
      <c r="A116" s="20">
        <v>6</v>
      </c>
      <c r="B116" s="21" t="s">
        <v>39</v>
      </c>
      <c r="C116" s="22" t="s">
        <v>37</v>
      </c>
      <c r="D116" s="23"/>
      <c r="E116" s="23"/>
      <c r="F116" s="23"/>
      <c r="G116" s="23" t="str">
        <f>IF(G$57="CN","","+")</f>
        <v>+</v>
      </c>
      <c r="H116" s="23"/>
      <c r="I116" s="23" t="str">
        <f>IF(I$57="CN","","+")</f>
        <v>+</v>
      </c>
      <c r="J116" s="23" t="str">
        <f>IF(J$57="CN","","+")</f>
        <v>+</v>
      </c>
      <c r="K116" s="23"/>
      <c r="L116" s="23"/>
      <c r="M116" s="23"/>
      <c r="N116" s="23" t="str">
        <f>IF(N$57="CN","","+")</f>
        <v>+</v>
      </c>
      <c r="O116" s="23" t="str">
        <f>IF(O$57="CN","","+")</f>
        <v>+</v>
      </c>
      <c r="P116" s="23" t="str">
        <f>IF(P$57="CN","","+")</f>
        <v>+</v>
      </c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43">
        <f t="shared" si="27"/>
        <v>6</v>
      </c>
      <c r="AJ116" s="43">
        <f t="shared" si="29"/>
        <v>0</v>
      </c>
      <c r="AK116" s="21"/>
      <c r="AL116" s="20"/>
      <c r="AM116" s="21" t="s">
        <v>39</v>
      </c>
      <c r="AN116" s="22" t="s">
        <v>37</v>
      </c>
      <c r="AO116" s="26">
        <v>5310000</v>
      </c>
      <c r="AP116" s="27">
        <v>1000000</v>
      </c>
      <c r="AQ116" s="27">
        <v>300000</v>
      </c>
      <c r="AR116" s="27">
        <v>600000</v>
      </c>
      <c r="AS116" s="27">
        <v>6</v>
      </c>
      <c r="AT116" s="27">
        <f t="shared" si="30"/>
        <v>0</v>
      </c>
      <c r="AU116" s="27">
        <v>500000</v>
      </c>
      <c r="AV116" s="27"/>
      <c r="AW116" s="27"/>
      <c r="AX116" s="27">
        <f t="shared" si="28"/>
        <v>1779230.7692307695</v>
      </c>
    </row>
    <row r="117" spans="1:50" ht="13.8">
      <c r="A117" s="20">
        <v>7</v>
      </c>
      <c r="B117" s="44" t="s">
        <v>40</v>
      </c>
      <c r="C117" s="45" t="s">
        <v>37</v>
      </c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7">
        <f t="shared" si="27"/>
        <v>0</v>
      </c>
      <c r="AJ117" s="43">
        <f t="shared" si="29"/>
        <v>0</v>
      </c>
      <c r="AK117" s="21"/>
      <c r="AL117" s="20"/>
      <c r="AM117" s="44" t="s">
        <v>40</v>
      </c>
      <c r="AN117" s="45" t="s">
        <v>37</v>
      </c>
      <c r="AO117" s="48">
        <v>5310000</v>
      </c>
      <c r="AP117" s="27">
        <v>1000000</v>
      </c>
      <c r="AQ117" s="27">
        <v>300000</v>
      </c>
      <c r="AR117" s="27">
        <v>600000</v>
      </c>
      <c r="AS117" s="27"/>
      <c r="AT117" s="27">
        <f t="shared" si="30"/>
        <v>0</v>
      </c>
      <c r="AU117" s="27"/>
      <c r="AV117" s="27"/>
      <c r="AW117" s="27"/>
      <c r="AX117" s="27">
        <f t="shared" si="28"/>
        <v>0</v>
      </c>
    </row>
    <row r="118" spans="1:50" ht="13.8">
      <c r="A118" s="20">
        <v>8</v>
      </c>
      <c r="B118" s="44" t="s">
        <v>42</v>
      </c>
      <c r="C118" s="45" t="s">
        <v>37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7">
        <f t="shared" si="27"/>
        <v>0</v>
      </c>
      <c r="AJ118" s="43">
        <f t="shared" si="29"/>
        <v>0</v>
      </c>
      <c r="AK118" s="44"/>
      <c r="AL118" s="20"/>
      <c r="AM118" s="44" t="s">
        <v>42</v>
      </c>
      <c r="AN118" s="45" t="s">
        <v>37</v>
      </c>
      <c r="AO118" s="48">
        <v>5310000</v>
      </c>
      <c r="AP118" s="27">
        <v>1000000</v>
      </c>
      <c r="AQ118" s="27">
        <v>300000</v>
      </c>
      <c r="AR118" s="27">
        <v>600000</v>
      </c>
      <c r="AS118" s="27"/>
      <c r="AT118" s="27">
        <f t="shared" si="30"/>
        <v>0</v>
      </c>
      <c r="AU118" s="27"/>
      <c r="AV118" s="27"/>
      <c r="AW118" s="27"/>
      <c r="AX118" s="27">
        <f t="shared" si="28"/>
        <v>0</v>
      </c>
    </row>
    <row r="119" spans="1:50" ht="13.8">
      <c r="A119" s="20">
        <v>9</v>
      </c>
      <c r="B119" s="44" t="s">
        <v>43</v>
      </c>
      <c r="C119" s="45" t="s">
        <v>37</v>
      </c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7">
        <f t="shared" si="27"/>
        <v>0</v>
      </c>
      <c r="AJ119" s="43">
        <f t="shared" si="29"/>
        <v>0</v>
      </c>
      <c r="AK119" s="21"/>
      <c r="AL119" s="20"/>
      <c r="AM119" s="44" t="s">
        <v>43</v>
      </c>
      <c r="AN119" s="45" t="s">
        <v>37</v>
      </c>
      <c r="AO119" s="48">
        <v>5310000</v>
      </c>
      <c r="AP119" s="27">
        <v>1000000</v>
      </c>
      <c r="AQ119" s="27">
        <v>300000</v>
      </c>
      <c r="AR119" s="27">
        <v>600000</v>
      </c>
      <c r="AS119" s="27"/>
      <c r="AT119" s="27">
        <f t="shared" si="30"/>
        <v>0</v>
      </c>
      <c r="AU119" s="27"/>
      <c r="AV119" s="27"/>
      <c r="AW119" s="27"/>
      <c r="AX119" s="27">
        <f t="shared" si="28"/>
        <v>0</v>
      </c>
    </row>
    <row r="120" spans="1:50" ht="13.8">
      <c r="A120" s="20">
        <v>10</v>
      </c>
      <c r="B120" s="44" t="s">
        <v>79</v>
      </c>
      <c r="C120" s="45" t="s">
        <v>37</v>
      </c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7">
        <f t="shared" si="27"/>
        <v>0</v>
      </c>
      <c r="AJ120" s="43">
        <f t="shared" si="29"/>
        <v>0</v>
      </c>
      <c r="AK120" s="21"/>
      <c r="AL120" s="20"/>
      <c r="AM120" s="44" t="s">
        <v>79</v>
      </c>
      <c r="AN120" s="45" t="s">
        <v>37</v>
      </c>
      <c r="AO120" s="48">
        <v>5310000</v>
      </c>
      <c r="AP120" s="27">
        <v>1000000</v>
      </c>
      <c r="AQ120" s="27">
        <v>300000</v>
      </c>
      <c r="AR120" s="27">
        <v>600000</v>
      </c>
      <c r="AS120" s="27"/>
      <c r="AT120" s="27">
        <f t="shared" si="30"/>
        <v>0</v>
      </c>
      <c r="AU120" s="27"/>
      <c r="AV120" s="27"/>
      <c r="AW120" s="27"/>
      <c r="AX120" s="27">
        <f t="shared" si="28"/>
        <v>0</v>
      </c>
    </row>
    <row r="121" spans="1:50" ht="13.8">
      <c r="A121" s="20">
        <v>11</v>
      </c>
      <c r="B121" s="44" t="s">
        <v>80</v>
      </c>
      <c r="C121" s="45" t="s">
        <v>37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7">
        <f t="shared" si="27"/>
        <v>0</v>
      </c>
      <c r="AJ121" s="43">
        <f t="shared" si="29"/>
        <v>0</v>
      </c>
      <c r="AK121" s="21"/>
      <c r="AL121" s="20"/>
      <c r="AM121" s="44" t="s">
        <v>80</v>
      </c>
      <c r="AN121" s="45" t="s">
        <v>37</v>
      </c>
      <c r="AO121" s="48">
        <v>5310000</v>
      </c>
      <c r="AP121" s="27">
        <v>1000000</v>
      </c>
      <c r="AQ121" s="27">
        <v>300000</v>
      </c>
      <c r="AR121" s="27">
        <v>600000</v>
      </c>
      <c r="AS121" s="27"/>
      <c r="AT121" s="27">
        <f t="shared" si="30"/>
        <v>0</v>
      </c>
      <c r="AU121" s="27"/>
      <c r="AV121" s="27"/>
      <c r="AW121" s="27"/>
      <c r="AX121" s="27">
        <f t="shared" si="28"/>
        <v>0</v>
      </c>
    </row>
    <row r="122" spans="1:50" ht="13.8">
      <c r="A122" s="20">
        <v>12</v>
      </c>
      <c r="B122" s="44" t="s">
        <v>81</v>
      </c>
      <c r="C122" s="45" t="s">
        <v>37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7">
        <f t="shared" si="27"/>
        <v>0</v>
      </c>
      <c r="AJ122" s="43">
        <f t="shared" si="29"/>
        <v>0</v>
      </c>
      <c r="AK122" s="21"/>
      <c r="AL122" s="20"/>
      <c r="AM122" s="44" t="s">
        <v>81</v>
      </c>
      <c r="AN122" s="45" t="s">
        <v>37</v>
      </c>
      <c r="AO122" s="48">
        <v>5310000</v>
      </c>
      <c r="AP122" s="27">
        <v>1000000</v>
      </c>
      <c r="AQ122" s="27">
        <v>300000</v>
      </c>
      <c r="AR122" s="27">
        <v>600000</v>
      </c>
      <c r="AS122" s="27"/>
      <c r="AT122" s="27">
        <f t="shared" si="30"/>
        <v>0</v>
      </c>
      <c r="AU122" s="27"/>
      <c r="AV122" s="27"/>
      <c r="AW122" s="27"/>
      <c r="AX122" s="27">
        <f t="shared" si="28"/>
        <v>0</v>
      </c>
    </row>
    <row r="123" spans="1:50" ht="13.8">
      <c r="A123" s="20">
        <v>13</v>
      </c>
      <c r="B123" s="44" t="s">
        <v>82</v>
      </c>
      <c r="C123" s="45" t="s">
        <v>37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7">
        <f t="shared" si="27"/>
        <v>0</v>
      </c>
      <c r="AJ123" s="43">
        <f t="shared" si="29"/>
        <v>0</v>
      </c>
      <c r="AK123" s="21"/>
      <c r="AL123" s="20"/>
      <c r="AM123" s="44" t="s">
        <v>82</v>
      </c>
      <c r="AN123" s="45" t="s">
        <v>37</v>
      </c>
      <c r="AO123" s="48">
        <v>5310000</v>
      </c>
      <c r="AP123" s="27">
        <v>1000000</v>
      </c>
      <c r="AQ123" s="27">
        <v>300000</v>
      </c>
      <c r="AR123" s="27">
        <v>600000</v>
      </c>
      <c r="AS123" s="27"/>
      <c r="AT123" s="27">
        <f t="shared" si="30"/>
        <v>0</v>
      </c>
      <c r="AU123" s="27"/>
      <c r="AV123" s="27"/>
      <c r="AW123" s="27"/>
      <c r="AX123" s="27">
        <f t="shared" si="28"/>
        <v>0</v>
      </c>
    </row>
    <row r="124" spans="1:50" ht="13.8">
      <c r="A124" s="20">
        <v>14</v>
      </c>
      <c r="B124" s="44" t="s">
        <v>83</v>
      </c>
      <c r="C124" s="45" t="s">
        <v>37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7">
        <f t="shared" si="27"/>
        <v>0</v>
      </c>
      <c r="AJ124" s="43">
        <f t="shared" si="29"/>
        <v>0</v>
      </c>
      <c r="AK124" s="21"/>
      <c r="AL124" s="20"/>
      <c r="AM124" s="44" t="s">
        <v>83</v>
      </c>
      <c r="AN124" s="45" t="s">
        <v>37</v>
      </c>
      <c r="AO124" s="48">
        <v>5310000</v>
      </c>
      <c r="AP124" s="27">
        <v>1000000</v>
      </c>
      <c r="AQ124" s="27">
        <v>300000</v>
      </c>
      <c r="AR124" s="27">
        <v>600000</v>
      </c>
      <c r="AS124" s="27"/>
      <c r="AT124" s="27">
        <f t="shared" si="30"/>
        <v>0</v>
      </c>
      <c r="AU124" s="27"/>
      <c r="AV124" s="27"/>
      <c r="AW124" s="27"/>
      <c r="AX124" s="27">
        <f t="shared" si="28"/>
        <v>0</v>
      </c>
    </row>
    <row r="125" spans="1:50" ht="13.8">
      <c r="A125" s="20">
        <v>15</v>
      </c>
      <c r="B125" s="44" t="s">
        <v>84</v>
      </c>
      <c r="C125" s="45" t="s">
        <v>37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7">
        <f t="shared" si="27"/>
        <v>0</v>
      </c>
      <c r="AJ125" s="43">
        <f t="shared" si="29"/>
        <v>0</v>
      </c>
      <c r="AK125" s="21"/>
      <c r="AL125" s="20"/>
      <c r="AM125" s="44" t="s">
        <v>84</v>
      </c>
      <c r="AN125" s="45" t="s">
        <v>37</v>
      </c>
      <c r="AO125" s="48">
        <v>5310000</v>
      </c>
      <c r="AP125" s="27">
        <v>1000000</v>
      </c>
      <c r="AQ125" s="27">
        <v>300000</v>
      </c>
      <c r="AR125" s="27">
        <v>600000</v>
      </c>
      <c r="AS125" s="27"/>
      <c r="AT125" s="27">
        <f t="shared" si="30"/>
        <v>0</v>
      </c>
      <c r="AU125" s="27"/>
      <c r="AV125" s="27"/>
      <c r="AW125" s="27"/>
      <c r="AX125" s="27">
        <f t="shared" si="28"/>
        <v>0</v>
      </c>
    </row>
    <row r="126" spans="1:50" ht="13.8">
      <c r="A126" s="20">
        <v>16</v>
      </c>
      <c r="B126" s="21" t="s">
        <v>85</v>
      </c>
      <c r="C126" s="22" t="s">
        <v>37</v>
      </c>
      <c r="D126" s="23" t="s">
        <v>35</v>
      </c>
      <c r="E126" s="24" t="s">
        <v>119</v>
      </c>
      <c r="F126" s="23" t="s">
        <v>41</v>
      </c>
      <c r="G126" s="23" t="s">
        <v>41</v>
      </c>
      <c r="H126" s="23" t="s">
        <v>41</v>
      </c>
      <c r="I126" s="23" t="s">
        <v>41</v>
      </c>
      <c r="J126" s="23" t="s">
        <v>41</v>
      </c>
      <c r="K126" s="23" t="s">
        <v>41</v>
      </c>
      <c r="L126" s="23" t="s">
        <v>41</v>
      </c>
      <c r="M126" s="23" t="s">
        <v>41</v>
      </c>
      <c r="N126" s="23" t="s">
        <v>41</v>
      </c>
      <c r="O126" s="23" t="s">
        <v>41</v>
      </c>
      <c r="P126" s="23" t="s">
        <v>41</v>
      </c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43">
        <f t="shared" si="27"/>
        <v>11</v>
      </c>
      <c r="AJ126" s="43">
        <f t="shared" si="29"/>
        <v>1</v>
      </c>
      <c r="AK126" s="25"/>
      <c r="AL126" s="20"/>
      <c r="AM126" s="21" t="s">
        <v>85</v>
      </c>
      <c r="AN126" s="22" t="s">
        <v>37</v>
      </c>
      <c r="AO126" s="26">
        <v>5310000</v>
      </c>
      <c r="AP126" s="27">
        <v>1000000</v>
      </c>
      <c r="AQ126" s="27">
        <v>300000</v>
      </c>
      <c r="AR126" s="27">
        <v>600000</v>
      </c>
      <c r="AS126" s="27">
        <v>12</v>
      </c>
      <c r="AT126" s="27">
        <f t="shared" si="30"/>
        <v>408461.53846153844</v>
      </c>
      <c r="AU126" s="27">
        <v>500000</v>
      </c>
      <c r="AV126" s="27"/>
      <c r="AW126" s="27"/>
      <c r="AX126" s="27">
        <f t="shared" si="28"/>
        <v>3966923.0769230775</v>
      </c>
    </row>
    <row r="127" spans="1:50" ht="13.8">
      <c r="A127" s="20">
        <v>17</v>
      </c>
      <c r="B127" s="21" t="s">
        <v>86</v>
      </c>
      <c r="C127" s="22" t="s">
        <v>37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43">
        <f t="shared" si="27"/>
        <v>0</v>
      </c>
      <c r="AJ127" s="43">
        <f t="shared" si="29"/>
        <v>0</v>
      </c>
      <c r="AK127" s="25"/>
      <c r="AL127" s="20"/>
      <c r="AM127" s="21" t="s">
        <v>86</v>
      </c>
      <c r="AN127" s="22" t="s">
        <v>37</v>
      </c>
      <c r="AO127" s="26">
        <v>5310000</v>
      </c>
      <c r="AP127" s="27">
        <v>1000000</v>
      </c>
      <c r="AQ127" s="27">
        <v>300000</v>
      </c>
      <c r="AR127" s="27">
        <v>600000</v>
      </c>
      <c r="AS127" s="27"/>
      <c r="AT127" s="27">
        <f t="shared" si="30"/>
        <v>0</v>
      </c>
      <c r="AU127" s="27"/>
      <c r="AV127" s="27"/>
      <c r="AW127" s="27"/>
      <c r="AX127" s="27">
        <f t="shared" si="28"/>
        <v>0</v>
      </c>
    </row>
    <row r="128" spans="1:50" ht="13.8">
      <c r="A128" s="20">
        <v>18</v>
      </c>
      <c r="B128" s="21" t="s">
        <v>87</v>
      </c>
      <c r="C128" s="22" t="s">
        <v>37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43">
        <f t="shared" si="27"/>
        <v>0</v>
      </c>
      <c r="AJ128" s="43">
        <f t="shared" si="29"/>
        <v>0</v>
      </c>
      <c r="AK128" s="25"/>
      <c r="AL128" s="20"/>
      <c r="AM128" s="21" t="s">
        <v>87</v>
      </c>
      <c r="AN128" s="22" t="s">
        <v>37</v>
      </c>
      <c r="AO128" s="26">
        <v>5310000</v>
      </c>
      <c r="AP128" s="27">
        <v>1000000</v>
      </c>
      <c r="AQ128" s="27">
        <v>300000</v>
      </c>
      <c r="AR128" s="27">
        <v>600000</v>
      </c>
      <c r="AS128" s="27"/>
      <c r="AT128" s="27">
        <f t="shared" si="30"/>
        <v>0</v>
      </c>
      <c r="AU128" s="27"/>
      <c r="AV128" s="27"/>
      <c r="AW128" s="27"/>
      <c r="AX128" s="27">
        <f t="shared" si="28"/>
        <v>0</v>
      </c>
    </row>
    <row r="129" spans="1:50" ht="13.8">
      <c r="A129" s="20">
        <v>19</v>
      </c>
      <c r="B129" s="21" t="s">
        <v>88</v>
      </c>
      <c r="C129" s="22" t="s">
        <v>37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43">
        <f t="shared" si="27"/>
        <v>0</v>
      </c>
      <c r="AJ129" s="43">
        <f t="shared" si="29"/>
        <v>0</v>
      </c>
      <c r="AK129" s="25"/>
      <c r="AL129" s="20"/>
      <c r="AM129" s="21" t="s">
        <v>88</v>
      </c>
      <c r="AN129" s="22" t="s">
        <v>37</v>
      </c>
      <c r="AO129" s="26">
        <v>5310000</v>
      </c>
      <c r="AP129" s="27">
        <v>1000000</v>
      </c>
      <c r="AQ129" s="27">
        <v>300000</v>
      </c>
      <c r="AR129" s="27">
        <v>600000</v>
      </c>
      <c r="AS129" s="27"/>
      <c r="AT129" s="27">
        <f t="shared" si="30"/>
        <v>0</v>
      </c>
      <c r="AU129" s="27"/>
      <c r="AV129" s="27"/>
      <c r="AW129" s="27"/>
      <c r="AX129" s="27">
        <f t="shared" si="28"/>
        <v>0</v>
      </c>
    </row>
    <row r="130" spans="1:50" ht="13.8">
      <c r="A130" s="20">
        <v>20</v>
      </c>
      <c r="B130" s="21" t="s">
        <v>92</v>
      </c>
      <c r="C130" s="22" t="s">
        <v>37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43"/>
      <c r="AJ130" s="43">
        <f t="shared" si="29"/>
        <v>0</v>
      </c>
      <c r="AK130" s="28"/>
      <c r="AL130" s="20"/>
      <c r="AM130" s="21" t="s">
        <v>92</v>
      </c>
      <c r="AN130" s="22" t="s">
        <v>37</v>
      </c>
      <c r="AO130" s="26">
        <v>5310000</v>
      </c>
      <c r="AP130" s="27">
        <v>1000000</v>
      </c>
      <c r="AQ130" s="27">
        <v>300000</v>
      </c>
      <c r="AR130" s="27">
        <v>600000</v>
      </c>
      <c r="AS130" s="27"/>
      <c r="AT130" s="27">
        <f t="shared" si="30"/>
        <v>0</v>
      </c>
      <c r="AU130" s="27"/>
      <c r="AV130" s="27"/>
      <c r="AW130" s="27"/>
      <c r="AX130" s="27"/>
    </row>
    <row r="131" spans="1:50" ht="13.8">
      <c r="A131" s="20">
        <v>21</v>
      </c>
      <c r="B131" s="21" t="s">
        <v>93</v>
      </c>
      <c r="C131" s="22" t="s">
        <v>37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43"/>
      <c r="AJ131" s="43">
        <f t="shared" si="29"/>
        <v>0</v>
      </c>
      <c r="AK131" s="28"/>
      <c r="AL131" s="20"/>
      <c r="AM131" s="21" t="s">
        <v>93</v>
      </c>
      <c r="AN131" s="22" t="s">
        <v>37</v>
      </c>
      <c r="AO131" s="26">
        <v>5310000</v>
      </c>
      <c r="AP131" s="27">
        <v>1000000</v>
      </c>
      <c r="AQ131" s="27">
        <v>300000</v>
      </c>
      <c r="AR131" s="27">
        <v>600000</v>
      </c>
      <c r="AS131" s="27"/>
      <c r="AT131" s="27">
        <f t="shared" si="30"/>
        <v>0</v>
      </c>
      <c r="AU131" s="27"/>
      <c r="AV131" s="27"/>
      <c r="AW131" s="27"/>
      <c r="AX131" s="27"/>
    </row>
    <row r="132" spans="1:50" ht="13.8">
      <c r="A132" s="20">
        <v>22</v>
      </c>
      <c r="B132" s="21" t="s">
        <v>94</v>
      </c>
      <c r="C132" s="22" t="s">
        <v>37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43"/>
      <c r="AJ132" s="43">
        <f t="shared" si="29"/>
        <v>0</v>
      </c>
      <c r="AK132" s="28"/>
      <c r="AL132" s="20"/>
      <c r="AM132" s="21" t="s">
        <v>94</v>
      </c>
      <c r="AN132" s="22" t="s">
        <v>37</v>
      </c>
      <c r="AO132" s="26">
        <v>5310000</v>
      </c>
      <c r="AP132" s="27">
        <v>1000000</v>
      </c>
      <c r="AQ132" s="27">
        <v>300000</v>
      </c>
      <c r="AR132" s="27">
        <v>600000</v>
      </c>
      <c r="AS132" s="27"/>
      <c r="AT132" s="27">
        <f t="shared" si="30"/>
        <v>0</v>
      </c>
      <c r="AU132" s="27"/>
      <c r="AV132" s="27"/>
      <c r="AW132" s="27"/>
      <c r="AX132" s="27"/>
    </row>
    <row r="133" spans="1:50" ht="13.8">
      <c r="A133" s="20">
        <v>23</v>
      </c>
      <c r="B133" s="21" t="s">
        <v>95</v>
      </c>
      <c r="C133" s="22" t="s">
        <v>37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43"/>
      <c r="AJ133" s="43">
        <f t="shared" si="29"/>
        <v>0</v>
      </c>
      <c r="AK133" s="28"/>
      <c r="AL133" s="20"/>
      <c r="AM133" s="21" t="s">
        <v>95</v>
      </c>
      <c r="AN133" s="22" t="s">
        <v>37</v>
      </c>
      <c r="AO133" s="26">
        <v>5310000</v>
      </c>
      <c r="AP133" s="27">
        <v>1000000</v>
      </c>
      <c r="AQ133" s="27">
        <v>300000</v>
      </c>
      <c r="AR133" s="27">
        <v>600000</v>
      </c>
      <c r="AS133" s="27"/>
      <c r="AT133" s="27">
        <f t="shared" si="30"/>
        <v>0</v>
      </c>
      <c r="AU133" s="27"/>
      <c r="AV133" s="27"/>
      <c r="AW133" s="27"/>
      <c r="AX133" s="27"/>
    </row>
    <row r="134" spans="1:50" ht="13.8">
      <c r="A134" s="20">
        <v>24</v>
      </c>
      <c r="B134" s="21" t="s">
        <v>44</v>
      </c>
      <c r="C134" s="22" t="s">
        <v>45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43">
        <f t="shared" ref="AI134:AI140" si="31">COUNTIF(D134:AH134,"+")</f>
        <v>0</v>
      </c>
      <c r="AJ134" s="43">
        <f t="shared" si="29"/>
        <v>0</v>
      </c>
      <c r="AK134" s="21"/>
      <c r="AL134" s="20"/>
      <c r="AM134" s="21" t="s">
        <v>44</v>
      </c>
      <c r="AN134" s="22" t="s">
        <v>45</v>
      </c>
      <c r="AO134" s="26">
        <v>5307200</v>
      </c>
      <c r="AP134" s="27">
        <v>1000000</v>
      </c>
      <c r="AQ134" s="27">
        <v>300000</v>
      </c>
      <c r="AR134" s="27">
        <v>600000</v>
      </c>
      <c r="AS134" s="27"/>
      <c r="AT134" s="27">
        <f t="shared" si="30"/>
        <v>0</v>
      </c>
      <c r="AU134" s="27"/>
      <c r="AV134" s="27"/>
      <c r="AW134" s="27"/>
      <c r="AX134" s="27">
        <f t="shared" ref="AX134:AX142" si="32">(AO134+AP134+AQ134+AR134+AU134)/26*AS134+AT134</f>
        <v>0</v>
      </c>
    </row>
    <row r="135" spans="1:50" ht="13.8">
      <c r="A135" s="20">
        <v>25</v>
      </c>
      <c r="B135" s="21" t="s">
        <v>46</v>
      </c>
      <c r="C135" s="22" t="s">
        <v>45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43">
        <f t="shared" si="31"/>
        <v>0</v>
      </c>
      <c r="AJ135" s="43">
        <f t="shared" si="29"/>
        <v>0</v>
      </c>
      <c r="AK135" s="21"/>
      <c r="AL135" s="20"/>
      <c r="AM135" s="21" t="s">
        <v>46</v>
      </c>
      <c r="AN135" s="22" t="s">
        <v>45</v>
      </c>
      <c r="AO135" s="26">
        <v>5307200</v>
      </c>
      <c r="AP135" s="27">
        <v>1000000</v>
      </c>
      <c r="AQ135" s="27">
        <v>300000</v>
      </c>
      <c r="AR135" s="27">
        <v>600000</v>
      </c>
      <c r="AS135" s="27"/>
      <c r="AT135" s="27">
        <f t="shared" si="30"/>
        <v>0</v>
      </c>
      <c r="AU135" s="27"/>
      <c r="AV135" s="27"/>
      <c r="AW135" s="27"/>
      <c r="AX135" s="27">
        <f t="shared" si="32"/>
        <v>0</v>
      </c>
    </row>
    <row r="136" spans="1:50" ht="13.8">
      <c r="A136" s="20">
        <v>26</v>
      </c>
      <c r="B136" s="21" t="s">
        <v>47</v>
      </c>
      <c r="C136" s="22" t="s">
        <v>45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43">
        <f t="shared" si="31"/>
        <v>0</v>
      </c>
      <c r="AJ136" s="43">
        <f t="shared" si="29"/>
        <v>0</v>
      </c>
      <c r="AK136" s="21"/>
      <c r="AL136" s="20"/>
      <c r="AM136" s="21" t="s">
        <v>47</v>
      </c>
      <c r="AN136" s="22" t="s">
        <v>45</v>
      </c>
      <c r="AO136" s="26">
        <v>5307200</v>
      </c>
      <c r="AP136" s="27">
        <v>1000000</v>
      </c>
      <c r="AQ136" s="27">
        <v>300000</v>
      </c>
      <c r="AR136" s="27">
        <v>600000</v>
      </c>
      <c r="AS136" s="27"/>
      <c r="AT136" s="27">
        <f t="shared" si="30"/>
        <v>0</v>
      </c>
      <c r="AU136" s="27"/>
      <c r="AV136" s="27"/>
      <c r="AW136" s="27"/>
      <c r="AX136" s="27">
        <f t="shared" si="32"/>
        <v>0</v>
      </c>
    </row>
    <row r="137" spans="1:50" ht="13.8">
      <c r="A137" s="20">
        <v>27</v>
      </c>
      <c r="B137" s="21" t="s">
        <v>48</v>
      </c>
      <c r="C137" s="22" t="s">
        <v>45</v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43">
        <f t="shared" si="31"/>
        <v>0</v>
      </c>
      <c r="AJ137" s="43">
        <f t="shared" si="29"/>
        <v>0</v>
      </c>
      <c r="AK137" s="21"/>
      <c r="AL137" s="20"/>
      <c r="AM137" s="21" t="s">
        <v>48</v>
      </c>
      <c r="AN137" s="22" t="s">
        <v>45</v>
      </c>
      <c r="AO137" s="26">
        <v>5307200</v>
      </c>
      <c r="AP137" s="27">
        <v>1000000</v>
      </c>
      <c r="AQ137" s="27">
        <v>300000</v>
      </c>
      <c r="AR137" s="27">
        <v>600000</v>
      </c>
      <c r="AS137" s="27"/>
      <c r="AT137" s="27">
        <f t="shared" si="30"/>
        <v>0</v>
      </c>
      <c r="AU137" s="27"/>
      <c r="AV137" s="27"/>
      <c r="AW137" s="27"/>
      <c r="AX137" s="27">
        <f t="shared" si="32"/>
        <v>0</v>
      </c>
    </row>
    <row r="138" spans="1:50" ht="13.8">
      <c r="A138" s="20">
        <v>28</v>
      </c>
      <c r="B138" s="21" t="s">
        <v>49</v>
      </c>
      <c r="C138" s="22" t="s">
        <v>45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43">
        <f t="shared" si="31"/>
        <v>0</v>
      </c>
      <c r="AJ138" s="43">
        <f t="shared" si="29"/>
        <v>0</v>
      </c>
      <c r="AK138" s="21"/>
      <c r="AL138" s="20"/>
      <c r="AM138" s="21" t="s">
        <v>49</v>
      </c>
      <c r="AN138" s="22" t="s">
        <v>45</v>
      </c>
      <c r="AO138" s="26">
        <v>5307200</v>
      </c>
      <c r="AP138" s="27">
        <v>1000000</v>
      </c>
      <c r="AQ138" s="27">
        <v>300000</v>
      </c>
      <c r="AR138" s="27">
        <v>600000</v>
      </c>
      <c r="AS138" s="27"/>
      <c r="AT138" s="27">
        <f t="shared" si="30"/>
        <v>0</v>
      </c>
      <c r="AU138" s="27"/>
      <c r="AV138" s="27"/>
      <c r="AW138" s="27"/>
      <c r="AX138" s="27">
        <f t="shared" si="32"/>
        <v>0</v>
      </c>
    </row>
    <row r="139" spans="1:50" ht="13.8">
      <c r="A139" s="20">
        <v>29</v>
      </c>
      <c r="B139" s="21" t="s">
        <v>50</v>
      </c>
      <c r="C139" s="22" t="s">
        <v>45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43">
        <f t="shared" si="31"/>
        <v>0</v>
      </c>
      <c r="AJ139" s="43">
        <f t="shared" si="29"/>
        <v>0</v>
      </c>
      <c r="AK139" s="21"/>
      <c r="AL139" s="20"/>
      <c r="AM139" s="21" t="s">
        <v>50</v>
      </c>
      <c r="AN139" s="22" t="s">
        <v>45</v>
      </c>
      <c r="AO139" s="26">
        <v>5307200</v>
      </c>
      <c r="AP139" s="27">
        <v>1000000</v>
      </c>
      <c r="AQ139" s="27">
        <v>300000</v>
      </c>
      <c r="AR139" s="27">
        <v>600000</v>
      </c>
      <c r="AS139" s="27"/>
      <c r="AT139" s="27">
        <f t="shared" si="30"/>
        <v>0</v>
      </c>
      <c r="AU139" s="27"/>
      <c r="AV139" s="27"/>
      <c r="AW139" s="27"/>
      <c r="AX139" s="27">
        <f t="shared" si="32"/>
        <v>0</v>
      </c>
    </row>
    <row r="140" spans="1:50" ht="13.8">
      <c r="A140" s="20">
        <v>30</v>
      </c>
      <c r="B140" s="21" t="s">
        <v>51</v>
      </c>
      <c r="C140" s="22" t="s">
        <v>45</v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43">
        <f t="shared" si="31"/>
        <v>0</v>
      </c>
      <c r="AJ140" s="43">
        <f t="shared" si="29"/>
        <v>0</v>
      </c>
      <c r="AK140" s="21"/>
      <c r="AL140" s="20"/>
      <c r="AM140" s="21" t="s">
        <v>51</v>
      </c>
      <c r="AN140" s="22" t="s">
        <v>45</v>
      </c>
      <c r="AO140" s="26">
        <v>5307200</v>
      </c>
      <c r="AP140" s="27">
        <v>1000000</v>
      </c>
      <c r="AQ140" s="27">
        <v>300000</v>
      </c>
      <c r="AR140" s="27">
        <v>600000</v>
      </c>
      <c r="AS140" s="27"/>
      <c r="AT140" s="27">
        <f t="shared" si="30"/>
        <v>0</v>
      </c>
      <c r="AU140" s="27"/>
      <c r="AV140" s="27"/>
      <c r="AW140" s="27"/>
      <c r="AX140" s="27">
        <f t="shared" si="32"/>
        <v>0</v>
      </c>
    </row>
    <row r="141" spans="1:50" ht="13.8">
      <c r="A141" s="20">
        <v>31</v>
      </c>
      <c r="B141" s="21" t="s">
        <v>52</v>
      </c>
      <c r="C141" s="22" t="s">
        <v>45</v>
      </c>
      <c r="D141" s="23" t="s">
        <v>35</v>
      </c>
      <c r="E141" s="24" t="s">
        <v>119</v>
      </c>
      <c r="F141" s="23" t="s">
        <v>41</v>
      </c>
      <c r="G141" s="23" t="s">
        <v>41</v>
      </c>
      <c r="H141" s="23" t="s">
        <v>41</v>
      </c>
      <c r="I141" s="23" t="s">
        <v>41</v>
      </c>
      <c r="J141" s="23" t="s">
        <v>41</v>
      </c>
      <c r="K141" s="23" t="s">
        <v>41</v>
      </c>
      <c r="L141" s="23" t="s">
        <v>41</v>
      </c>
      <c r="M141" s="23" t="s">
        <v>41</v>
      </c>
      <c r="N141" s="23" t="s">
        <v>41</v>
      </c>
      <c r="O141" s="23" t="s">
        <v>41</v>
      </c>
      <c r="P141" s="23" t="s">
        <v>41</v>
      </c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43">
        <f t="shared" si="27"/>
        <v>11</v>
      </c>
      <c r="AJ141" s="43">
        <f t="shared" si="29"/>
        <v>1</v>
      </c>
      <c r="AK141" s="28"/>
      <c r="AL141" s="20"/>
      <c r="AM141" s="21" t="s">
        <v>52</v>
      </c>
      <c r="AN141" s="22" t="s">
        <v>45</v>
      </c>
      <c r="AO141" s="26">
        <v>5307200</v>
      </c>
      <c r="AP141" s="27">
        <v>1000000</v>
      </c>
      <c r="AQ141" s="27">
        <v>300000</v>
      </c>
      <c r="AR141" s="27">
        <v>600000</v>
      </c>
      <c r="AS141" s="27">
        <v>12</v>
      </c>
      <c r="AT141" s="27">
        <f t="shared" si="30"/>
        <v>408246.15384615387</v>
      </c>
      <c r="AU141" s="27"/>
      <c r="AV141" s="27"/>
      <c r="AW141" s="27"/>
      <c r="AX141" s="27">
        <f t="shared" si="32"/>
        <v>3734646.153846154</v>
      </c>
    </row>
    <row r="142" spans="1:50" ht="13.8">
      <c r="A142" s="20">
        <v>32</v>
      </c>
      <c r="B142" s="21" t="s">
        <v>53</v>
      </c>
      <c r="C142" s="22" t="s">
        <v>45</v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43">
        <f t="shared" si="27"/>
        <v>0</v>
      </c>
      <c r="AJ142" s="43">
        <f t="shared" si="29"/>
        <v>0</v>
      </c>
      <c r="AK142" s="28"/>
      <c r="AL142" s="20"/>
      <c r="AM142" s="21" t="s">
        <v>53</v>
      </c>
      <c r="AN142" s="22" t="s">
        <v>45</v>
      </c>
      <c r="AO142" s="26">
        <v>5307200</v>
      </c>
      <c r="AP142" s="27">
        <v>1000000</v>
      </c>
      <c r="AQ142" s="27">
        <v>300000</v>
      </c>
      <c r="AR142" s="27">
        <v>600000</v>
      </c>
      <c r="AS142" s="27"/>
      <c r="AT142" s="27">
        <f t="shared" si="30"/>
        <v>0</v>
      </c>
      <c r="AU142" s="27"/>
      <c r="AV142" s="27"/>
      <c r="AW142" s="27"/>
      <c r="AX142" s="27">
        <f t="shared" si="32"/>
        <v>0</v>
      </c>
    </row>
    <row r="143" spans="1:50" ht="13.8">
      <c r="A143" s="29"/>
      <c r="B143" s="10" t="s">
        <v>54</v>
      </c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50">
        <f>SUM(AI111:AI129)</f>
        <v>27</v>
      </c>
      <c r="AJ143" s="50"/>
      <c r="AK143" s="31"/>
      <c r="AL143" s="10" t="s">
        <v>89</v>
      </c>
      <c r="AM143" s="31" t="s">
        <v>56</v>
      </c>
      <c r="AN143" s="30"/>
      <c r="AO143" s="32">
        <f t="shared" ref="AO143:AU143" si="33">SUM(AO111:AO129)</f>
        <v>104580000</v>
      </c>
      <c r="AP143" s="32">
        <f t="shared" si="33"/>
        <v>19000000</v>
      </c>
      <c r="AQ143" s="32">
        <f t="shared" si="33"/>
        <v>6900000</v>
      </c>
      <c r="AR143" s="32">
        <f t="shared" si="33"/>
        <v>11700000</v>
      </c>
      <c r="AS143" s="32">
        <f t="shared" si="33"/>
        <v>29</v>
      </c>
      <c r="AT143" s="32">
        <f t="shared" si="33"/>
        <v>816923.07692307688</v>
      </c>
      <c r="AU143" s="32">
        <f t="shared" si="33"/>
        <v>2000000</v>
      </c>
      <c r="AV143" s="32">
        <f>SUM(AV111:AV142)</f>
        <v>0</v>
      </c>
      <c r="AW143" s="32">
        <f>SUM(AW111:AW129)</f>
        <v>0</v>
      </c>
      <c r="AX143" s="32">
        <f>SUM(AX111:AX142)</f>
        <v>13574261.53846154</v>
      </c>
    </row>
    <row r="144" spans="1:50" ht="13.8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1" ht="13.8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99">
        <f>VALUE("28/02/"&amp;Q106)</f>
        <v>45716</v>
      </c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33"/>
      <c r="AM145" s="33"/>
      <c r="AN145" s="33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1" ht="13.8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1" ht="13.8">
      <c r="A147" s="35"/>
      <c r="B147" s="109" t="s">
        <v>57</v>
      </c>
      <c r="C147" s="109"/>
      <c r="D147" s="37"/>
      <c r="E147" s="37"/>
      <c r="F147" s="37"/>
      <c r="G147" s="37"/>
      <c r="H147" s="37"/>
      <c r="I147" s="37"/>
      <c r="J147" s="37"/>
      <c r="K147" s="37"/>
      <c r="L147" s="2"/>
      <c r="M147" s="36" t="s">
        <v>58</v>
      </c>
      <c r="N147" s="37"/>
      <c r="O147" s="37"/>
      <c r="P147" s="37"/>
      <c r="Q147" s="2"/>
      <c r="R147" s="2"/>
      <c r="S147" s="36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6" t="s">
        <v>59</v>
      </c>
      <c r="AE147" s="37"/>
      <c r="AF147" s="37"/>
      <c r="AG147" s="36"/>
      <c r="AH147" s="37"/>
      <c r="AI147" s="37"/>
      <c r="AJ147" s="37"/>
      <c r="AK147" s="37"/>
      <c r="AL147" s="37"/>
      <c r="AM147" s="109" t="s">
        <v>60</v>
      </c>
      <c r="AN147" s="109"/>
      <c r="AO147" s="109"/>
      <c r="AP147" s="102"/>
      <c r="AQ147" s="102"/>
      <c r="AR147" s="2"/>
      <c r="AS147" s="2"/>
      <c r="AT147" s="2"/>
      <c r="AU147" s="2"/>
      <c r="AV147" s="2"/>
      <c r="AW147" s="2"/>
      <c r="AX147" s="2"/>
    </row>
    <row r="148" spans="1:51" ht="13.8">
      <c r="A148" s="3"/>
      <c r="B148" s="126" t="s">
        <v>61</v>
      </c>
      <c r="C148" s="126"/>
      <c r="D148" s="2"/>
      <c r="E148" s="2"/>
      <c r="F148" s="2"/>
      <c r="G148" s="2"/>
      <c r="H148" s="2"/>
      <c r="I148" s="2"/>
      <c r="J148" s="2"/>
      <c r="K148" s="2"/>
      <c r="L148" s="2"/>
      <c r="M148" s="38" t="s">
        <v>61</v>
      </c>
      <c r="N148" s="2"/>
      <c r="O148" s="2"/>
      <c r="P148" s="2"/>
      <c r="Q148" s="2"/>
      <c r="R148" s="2"/>
      <c r="S148" s="38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38" t="s">
        <v>62</v>
      </c>
      <c r="AE148" s="2"/>
      <c r="AF148" s="2"/>
      <c r="AG148" s="38"/>
      <c r="AH148" s="2"/>
      <c r="AI148" s="2"/>
      <c r="AJ148" s="2"/>
      <c r="AK148" s="2"/>
      <c r="AL148" s="2"/>
      <c r="AM148" s="126" t="s">
        <v>61</v>
      </c>
      <c r="AN148" s="126"/>
      <c r="AO148" s="126"/>
      <c r="AP148" s="126"/>
      <c r="AQ148" s="126"/>
      <c r="AR148" s="2"/>
      <c r="AS148" s="2"/>
      <c r="AT148" s="2"/>
      <c r="AU148" s="2"/>
      <c r="AV148" s="2"/>
      <c r="AW148" s="2"/>
      <c r="AX148" s="2"/>
    </row>
    <row r="149" spans="1:51" ht="13.8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1" spans="1:51" ht="15.6">
      <c r="A151" s="1" t="s">
        <v>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1" t="s">
        <v>0</v>
      </c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ht="13.8">
      <c r="A152" s="3" t="s">
        <v>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 t="s">
        <v>1</v>
      </c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ht="13.8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ht="20.399999999999999">
      <c r="A154" s="100" t="s">
        <v>66</v>
      </c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1" t="s">
        <v>2</v>
      </c>
      <c r="AM154" s="101"/>
      <c r="AN154" s="101"/>
      <c r="AO154" s="101"/>
      <c r="AP154" s="101"/>
      <c r="AQ154" s="101"/>
      <c r="AR154" s="101"/>
      <c r="AS154" s="101"/>
      <c r="AT154" s="101"/>
      <c r="AU154" s="101"/>
      <c r="AV154" s="101"/>
      <c r="AW154" s="101"/>
      <c r="AX154" s="101"/>
      <c r="AY154" s="101"/>
    </row>
    <row r="155" spans="1:51" ht="20.399999999999999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ht="13.8">
      <c r="A156" s="3"/>
      <c r="B156" s="2"/>
      <c r="C156" s="2"/>
      <c r="D156" s="2"/>
      <c r="E156" s="2"/>
      <c r="F156" s="2"/>
      <c r="G156" s="2"/>
      <c r="H156" s="6"/>
      <c r="I156" s="6"/>
      <c r="J156" s="6"/>
      <c r="K156" s="102" t="s">
        <v>3</v>
      </c>
      <c r="L156" s="102"/>
      <c r="M156" s="103">
        <v>2</v>
      </c>
      <c r="N156" s="103"/>
      <c r="O156" s="102" t="s">
        <v>4</v>
      </c>
      <c r="P156" s="102"/>
      <c r="Q156" s="102">
        <v>2025</v>
      </c>
      <c r="R156" s="10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102" t="str">
        <f>"THÁNG "&amp;M156 &amp;" NĂM 2025"</f>
        <v>THÁNG 2 NĂM 2025</v>
      </c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</row>
    <row r="157" spans="1:51" ht="13.8">
      <c r="A157" s="3"/>
      <c r="B157" s="2"/>
      <c r="C157" s="2"/>
      <c r="D157" s="8">
        <f>DATE(Q156,M156,1)</f>
        <v>45689</v>
      </c>
      <c r="E157" s="8">
        <f>D157+1</f>
        <v>45690</v>
      </c>
      <c r="F157" s="8">
        <f>E157+1</f>
        <v>45691</v>
      </c>
      <c r="G157" s="8">
        <f t="shared" ref="G157:AH157" si="34">F157+1</f>
        <v>45692</v>
      </c>
      <c r="H157" s="9">
        <f t="shared" si="34"/>
        <v>45693</v>
      </c>
      <c r="I157" s="9">
        <f t="shared" si="34"/>
        <v>45694</v>
      </c>
      <c r="J157" s="9">
        <f t="shared" si="34"/>
        <v>45695</v>
      </c>
      <c r="K157" s="9">
        <f t="shared" si="34"/>
        <v>45696</v>
      </c>
      <c r="L157" s="9">
        <f t="shared" si="34"/>
        <v>45697</v>
      </c>
      <c r="M157" s="9">
        <f t="shared" si="34"/>
        <v>45698</v>
      </c>
      <c r="N157" s="9">
        <f t="shared" si="34"/>
        <v>45699</v>
      </c>
      <c r="O157" s="9">
        <f t="shared" si="34"/>
        <v>45700</v>
      </c>
      <c r="P157" s="9">
        <f t="shared" si="34"/>
        <v>45701</v>
      </c>
      <c r="Q157" s="9">
        <f t="shared" si="34"/>
        <v>45702</v>
      </c>
      <c r="R157" s="9">
        <f t="shared" si="34"/>
        <v>45703</v>
      </c>
      <c r="S157" s="8">
        <f t="shared" si="34"/>
        <v>45704</v>
      </c>
      <c r="T157" s="8">
        <f t="shared" si="34"/>
        <v>45705</v>
      </c>
      <c r="U157" s="8">
        <f t="shared" si="34"/>
        <v>45706</v>
      </c>
      <c r="V157" s="8">
        <f t="shared" si="34"/>
        <v>45707</v>
      </c>
      <c r="W157" s="8">
        <f t="shared" si="34"/>
        <v>45708</v>
      </c>
      <c r="X157" s="8">
        <f t="shared" si="34"/>
        <v>45709</v>
      </c>
      <c r="Y157" s="8">
        <f t="shared" si="34"/>
        <v>45710</v>
      </c>
      <c r="Z157" s="8">
        <f t="shared" si="34"/>
        <v>45711</v>
      </c>
      <c r="AA157" s="8">
        <f t="shared" si="34"/>
        <v>45712</v>
      </c>
      <c r="AB157" s="8">
        <f t="shared" si="34"/>
        <v>45713</v>
      </c>
      <c r="AC157" s="8">
        <f t="shared" si="34"/>
        <v>45714</v>
      </c>
      <c r="AD157" s="8">
        <f t="shared" si="34"/>
        <v>45715</v>
      </c>
      <c r="AE157" s="8">
        <f t="shared" si="34"/>
        <v>45716</v>
      </c>
      <c r="AF157" s="8">
        <f t="shared" si="34"/>
        <v>45717</v>
      </c>
      <c r="AG157" s="8">
        <f t="shared" si="34"/>
        <v>45718</v>
      </c>
      <c r="AH157" s="8">
        <f t="shared" si="34"/>
        <v>45719</v>
      </c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ht="13.8">
      <c r="A158" s="110" t="s">
        <v>5</v>
      </c>
      <c r="B158" s="113" t="s">
        <v>6</v>
      </c>
      <c r="C158" s="96" t="s">
        <v>7</v>
      </c>
      <c r="D158" s="119" t="s">
        <v>8</v>
      </c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96" t="s">
        <v>9</v>
      </c>
      <c r="AJ158" s="96" t="s">
        <v>119</v>
      </c>
      <c r="AK158" s="96" t="s">
        <v>10</v>
      </c>
      <c r="AL158" s="119" t="s">
        <v>5</v>
      </c>
      <c r="AM158" s="119" t="s">
        <v>6</v>
      </c>
      <c r="AN158" s="120" t="s">
        <v>7</v>
      </c>
      <c r="AO158" s="122" t="s">
        <v>11</v>
      </c>
      <c r="AP158" s="123" t="s">
        <v>12</v>
      </c>
      <c r="AQ158" s="124"/>
      <c r="AR158" s="125"/>
      <c r="AS158" s="106" t="s">
        <v>13</v>
      </c>
      <c r="AT158" s="104" t="s">
        <v>74</v>
      </c>
      <c r="AU158" s="104" t="s">
        <v>15</v>
      </c>
      <c r="AV158" s="104" t="s">
        <v>75</v>
      </c>
      <c r="AW158" s="104" t="s">
        <v>17</v>
      </c>
      <c r="AX158" s="104" t="s">
        <v>18</v>
      </c>
      <c r="AY158" s="127" t="s">
        <v>67</v>
      </c>
    </row>
    <row r="159" spans="1:51" ht="26.4">
      <c r="A159" s="111"/>
      <c r="B159" s="114"/>
      <c r="C159" s="97"/>
      <c r="D159" s="11">
        <v>1</v>
      </c>
      <c r="E159" s="11">
        <v>2</v>
      </c>
      <c r="F159" s="11">
        <v>3</v>
      </c>
      <c r="G159" s="11">
        <v>4</v>
      </c>
      <c r="H159" s="11">
        <v>5</v>
      </c>
      <c r="I159" s="11">
        <v>6</v>
      </c>
      <c r="J159" s="11">
        <v>7</v>
      </c>
      <c r="K159" s="11">
        <v>8</v>
      </c>
      <c r="L159" s="11">
        <v>9</v>
      </c>
      <c r="M159" s="11">
        <v>10</v>
      </c>
      <c r="N159" s="11">
        <v>11</v>
      </c>
      <c r="O159" s="11">
        <v>12</v>
      </c>
      <c r="P159" s="11">
        <v>13</v>
      </c>
      <c r="Q159" s="11">
        <v>14</v>
      </c>
      <c r="R159" s="11">
        <v>15</v>
      </c>
      <c r="S159" s="11">
        <v>16</v>
      </c>
      <c r="T159" s="11">
        <v>17</v>
      </c>
      <c r="U159" s="11">
        <v>18</v>
      </c>
      <c r="V159" s="11">
        <v>19</v>
      </c>
      <c r="W159" s="11">
        <v>20</v>
      </c>
      <c r="X159" s="11">
        <v>21</v>
      </c>
      <c r="Y159" s="11">
        <v>22</v>
      </c>
      <c r="Z159" s="11">
        <v>23</v>
      </c>
      <c r="AA159" s="11">
        <v>24</v>
      </c>
      <c r="AB159" s="11">
        <v>25</v>
      </c>
      <c r="AC159" s="11">
        <v>26</v>
      </c>
      <c r="AD159" s="11">
        <v>27</v>
      </c>
      <c r="AE159" s="11">
        <v>28</v>
      </c>
      <c r="AF159" s="11">
        <v>29</v>
      </c>
      <c r="AG159" s="11">
        <v>30</v>
      </c>
      <c r="AH159" s="11">
        <v>31</v>
      </c>
      <c r="AI159" s="97"/>
      <c r="AJ159" s="97"/>
      <c r="AK159" s="97"/>
      <c r="AL159" s="119"/>
      <c r="AM159" s="119"/>
      <c r="AN159" s="121"/>
      <c r="AO159" s="122"/>
      <c r="AP159" s="12" t="s">
        <v>19</v>
      </c>
      <c r="AQ159" s="12" t="s">
        <v>20</v>
      </c>
      <c r="AR159" s="12" t="s">
        <v>21</v>
      </c>
      <c r="AS159" s="107"/>
      <c r="AT159" s="108"/>
      <c r="AU159" s="108"/>
      <c r="AV159" s="108"/>
      <c r="AW159" s="105"/>
      <c r="AX159" s="105"/>
      <c r="AY159" s="127"/>
    </row>
    <row r="160" spans="1:51" ht="20.399999999999999">
      <c r="A160" s="112"/>
      <c r="B160" s="115"/>
      <c r="C160" s="98"/>
      <c r="D160" s="11" t="str">
        <f>IF(WEEKDAY(D157)=1,"CN",IF(WEEKDAY(D157)=2,"T2",IF(WEEKDAY(D157)=3,"T3",IF(WEEKDAY(D157)=4,"T4",IF(WEEKDAY(D157)=5,"T5",IF(WEEKDAY(D157)=6,"T6",IF(WEEKDAY(D157)=7,"T7","")))))))</f>
        <v>T7</v>
      </c>
      <c r="E160" s="11" t="str">
        <f>IF(WEEKDAY(E157)=1,"CN",IF(WEEKDAY(E157)=2,"T2",IF(WEEKDAY(E157)=3,"T3",IF(WEEKDAY(E157)=4,"T4",IF(WEEKDAY(E157)=5,"T5",IF(WEEKDAY(E157)=6,"T6",IF(WEEKDAY(E157)=7,"T7","")))))))</f>
        <v>CN</v>
      </c>
      <c r="F160" s="11" t="str">
        <f t="shared" ref="F160:AH160" si="35">IF(WEEKDAY(F157)=1,"CN",IF(WEEKDAY(F157)=2,"T2",IF(WEEKDAY(F157)=3,"T3",IF(WEEKDAY(F157)=4,"T4",IF(WEEKDAY(F157)=5,"T5",IF(WEEKDAY(F157)=6,"T6",IF(WEEKDAY(F157)=7,"T7","")))))))</f>
        <v>T2</v>
      </c>
      <c r="G160" s="11" t="str">
        <f t="shared" si="35"/>
        <v>T3</v>
      </c>
      <c r="H160" s="11" t="str">
        <f t="shared" si="35"/>
        <v>T4</v>
      </c>
      <c r="I160" s="11" t="str">
        <f t="shared" si="35"/>
        <v>T5</v>
      </c>
      <c r="J160" s="11" t="str">
        <f t="shared" si="35"/>
        <v>T6</v>
      </c>
      <c r="K160" s="11" t="str">
        <f t="shared" si="35"/>
        <v>T7</v>
      </c>
      <c r="L160" s="11" t="str">
        <f t="shared" si="35"/>
        <v>CN</v>
      </c>
      <c r="M160" s="11" t="str">
        <f t="shared" si="35"/>
        <v>T2</v>
      </c>
      <c r="N160" s="11" t="str">
        <f t="shared" si="35"/>
        <v>T3</v>
      </c>
      <c r="O160" s="11" t="str">
        <f t="shared" si="35"/>
        <v>T4</v>
      </c>
      <c r="P160" s="11" t="str">
        <f t="shared" si="35"/>
        <v>T5</v>
      </c>
      <c r="Q160" s="11" t="str">
        <f t="shared" si="35"/>
        <v>T6</v>
      </c>
      <c r="R160" s="11" t="str">
        <f t="shared" si="35"/>
        <v>T7</v>
      </c>
      <c r="S160" s="11" t="str">
        <f t="shared" si="35"/>
        <v>CN</v>
      </c>
      <c r="T160" s="11" t="str">
        <f t="shared" si="35"/>
        <v>T2</v>
      </c>
      <c r="U160" s="11" t="str">
        <f t="shared" si="35"/>
        <v>T3</v>
      </c>
      <c r="V160" s="11" t="str">
        <f t="shared" si="35"/>
        <v>T4</v>
      </c>
      <c r="W160" s="11" t="str">
        <f t="shared" si="35"/>
        <v>T5</v>
      </c>
      <c r="X160" s="11" t="str">
        <f t="shared" si="35"/>
        <v>T6</v>
      </c>
      <c r="Y160" s="11" t="str">
        <f t="shared" si="35"/>
        <v>T7</v>
      </c>
      <c r="Z160" s="11" t="str">
        <f t="shared" si="35"/>
        <v>CN</v>
      </c>
      <c r="AA160" s="11" t="str">
        <f t="shared" si="35"/>
        <v>T2</v>
      </c>
      <c r="AB160" s="11" t="str">
        <f t="shared" si="35"/>
        <v>T3</v>
      </c>
      <c r="AC160" s="11" t="str">
        <f t="shared" si="35"/>
        <v>T4</v>
      </c>
      <c r="AD160" s="11" t="str">
        <f t="shared" si="35"/>
        <v>T5</v>
      </c>
      <c r="AE160" s="11" t="str">
        <f t="shared" si="35"/>
        <v>T6</v>
      </c>
      <c r="AF160" s="11" t="str">
        <f t="shared" si="35"/>
        <v>T7</v>
      </c>
      <c r="AG160" s="11" t="str">
        <f t="shared" si="35"/>
        <v>CN</v>
      </c>
      <c r="AH160" s="11" t="str">
        <f t="shared" si="35"/>
        <v>T2</v>
      </c>
      <c r="AI160" s="98"/>
      <c r="AJ160" s="98"/>
      <c r="AK160" s="98"/>
      <c r="AL160" s="13" t="s">
        <v>22</v>
      </c>
      <c r="AM160" s="13" t="s">
        <v>23</v>
      </c>
      <c r="AN160" s="14" t="s">
        <v>24</v>
      </c>
      <c r="AO160" s="15" t="s">
        <v>25</v>
      </c>
      <c r="AP160" s="16" t="s">
        <v>26</v>
      </c>
      <c r="AQ160" s="16" t="s">
        <v>27</v>
      </c>
      <c r="AR160" s="16" t="s">
        <v>28</v>
      </c>
      <c r="AS160" s="17" t="s">
        <v>29</v>
      </c>
      <c r="AT160" s="18" t="s">
        <v>30</v>
      </c>
      <c r="AU160" s="18"/>
      <c r="AV160" s="18"/>
      <c r="AW160" s="18" t="s">
        <v>31</v>
      </c>
      <c r="AX160" s="19" t="s">
        <v>32</v>
      </c>
      <c r="AY160" s="40" t="s">
        <v>68</v>
      </c>
    </row>
    <row r="161" spans="1:51" ht="26.4">
      <c r="A161" s="20">
        <v>1</v>
      </c>
      <c r="B161" s="21" t="s">
        <v>33</v>
      </c>
      <c r="C161" s="22" t="s">
        <v>76</v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43">
        <f t="shared" ref="AI161:AI185" si="36">COUNTIF(D161:AH161,"+")</f>
        <v>0</v>
      </c>
      <c r="AJ161" s="43">
        <f>COUNTIF(E161:AI161,"TC")</f>
        <v>0</v>
      </c>
      <c r="AK161" s="21"/>
      <c r="AL161" s="20">
        <v>1</v>
      </c>
      <c r="AM161" s="21" t="s">
        <v>33</v>
      </c>
      <c r="AN161" s="22" t="s">
        <v>34</v>
      </c>
      <c r="AO161" s="26">
        <v>9000000</v>
      </c>
      <c r="AP161" s="27">
        <v>1000000</v>
      </c>
      <c r="AQ161" s="27">
        <v>700000</v>
      </c>
      <c r="AR161" s="27">
        <v>700000</v>
      </c>
      <c r="AS161" s="27"/>
      <c r="AT161" s="27"/>
      <c r="AU161" s="27"/>
      <c r="AV161" s="27"/>
      <c r="AW161" s="27"/>
      <c r="AX161" s="27">
        <f>SUM(AO161:AR161)/26*AS161+AW161+AT161+AU161+AV161</f>
        <v>0</v>
      </c>
      <c r="AY161" s="41"/>
    </row>
    <row r="162" spans="1:51" ht="13.8">
      <c r="A162" s="20">
        <v>2</v>
      </c>
      <c r="B162" s="21" t="s">
        <v>77</v>
      </c>
      <c r="C162" s="22" t="s">
        <v>76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43">
        <f>COUNTIF(D162:AH162,"+")</f>
        <v>0</v>
      </c>
      <c r="AJ162" s="43">
        <f t="shared" ref="AJ162:AJ192" si="37">COUNTIF(E162:AI162,"TC")</f>
        <v>0</v>
      </c>
      <c r="AK162" s="21"/>
      <c r="AL162" s="20">
        <v>2</v>
      </c>
      <c r="AM162" s="21" t="s">
        <v>77</v>
      </c>
      <c r="AN162" s="22" t="s">
        <v>76</v>
      </c>
      <c r="AO162" s="26">
        <v>5310000</v>
      </c>
      <c r="AP162" s="27">
        <v>1000000</v>
      </c>
      <c r="AQ162" s="27">
        <v>700000</v>
      </c>
      <c r="AR162" s="27">
        <v>700000</v>
      </c>
      <c r="AS162" s="27"/>
      <c r="AT162" s="27"/>
      <c r="AU162" s="27"/>
      <c r="AV162" s="27"/>
      <c r="AW162" s="27"/>
      <c r="AX162" s="27">
        <f>SUM(AO162:AR162)/26*AS162+AW162+AT162+AU162+AV162</f>
        <v>0</v>
      </c>
      <c r="AY162" s="41"/>
    </row>
    <row r="163" spans="1:51" ht="13.8">
      <c r="A163" s="20">
        <v>3</v>
      </c>
      <c r="B163" s="21" t="s">
        <v>78</v>
      </c>
      <c r="C163" s="22" t="s">
        <v>76</v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43">
        <f t="shared" si="36"/>
        <v>0</v>
      </c>
      <c r="AJ163" s="43">
        <f t="shared" si="37"/>
        <v>0</v>
      </c>
      <c r="AK163" s="21"/>
      <c r="AL163" s="20">
        <v>3</v>
      </c>
      <c r="AM163" s="21" t="s">
        <v>78</v>
      </c>
      <c r="AN163" s="22" t="s">
        <v>76</v>
      </c>
      <c r="AO163" s="26">
        <v>5310000</v>
      </c>
      <c r="AP163" s="27">
        <v>1000000</v>
      </c>
      <c r="AQ163" s="27">
        <v>700000</v>
      </c>
      <c r="AR163" s="27">
        <v>700000</v>
      </c>
      <c r="AS163" s="27"/>
      <c r="AT163" s="27"/>
      <c r="AU163" s="27"/>
      <c r="AV163" s="27"/>
      <c r="AW163" s="27"/>
      <c r="AX163" s="27">
        <f>SUM(AO163:AR163)/26*AS163+AW163+AT163+AU163+AV163</f>
        <v>0</v>
      </c>
      <c r="AY163" s="41"/>
    </row>
    <row r="164" spans="1:51" ht="13.8">
      <c r="A164" s="20">
        <v>4</v>
      </c>
      <c r="B164" s="44" t="s">
        <v>36</v>
      </c>
      <c r="C164" s="45" t="s">
        <v>37</v>
      </c>
      <c r="D164" s="46" t="s">
        <v>35</v>
      </c>
      <c r="E164" s="24" t="s">
        <v>119</v>
      </c>
      <c r="F164" s="46" t="str">
        <f t="shared" ref="F164:AD166" si="38">IF(F$57="CN","","+")</f>
        <v>+</v>
      </c>
      <c r="G164" s="46" t="str">
        <f t="shared" si="38"/>
        <v>+</v>
      </c>
      <c r="H164" s="46" t="str">
        <f t="shared" si="38"/>
        <v>+</v>
      </c>
      <c r="I164" s="46" t="str">
        <f t="shared" si="38"/>
        <v>+</v>
      </c>
      <c r="J164" s="46" t="str">
        <f t="shared" si="38"/>
        <v>+</v>
      </c>
      <c r="K164" s="46" t="str">
        <f t="shared" si="38"/>
        <v>+</v>
      </c>
      <c r="L164" s="46"/>
      <c r="M164" s="46" t="str">
        <f t="shared" si="38"/>
        <v>+</v>
      </c>
      <c r="N164" s="46" t="str">
        <f t="shared" si="38"/>
        <v>+</v>
      </c>
      <c r="O164" s="46" t="str">
        <f t="shared" si="38"/>
        <v>+</v>
      </c>
      <c r="P164" s="46" t="str">
        <f t="shared" si="38"/>
        <v>+</v>
      </c>
      <c r="Q164" s="46" t="str">
        <f t="shared" si="38"/>
        <v>+</v>
      </c>
      <c r="R164" s="46" t="str">
        <f t="shared" si="38"/>
        <v>+</v>
      </c>
      <c r="S164" s="24" t="s">
        <v>119</v>
      </c>
      <c r="T164" s="46" t="str">
        <f t="shared" si="38"/>
        <v>+</v>
      </c>
      <c r="U164" s="46" t="str">
        <f t="shared" si="38"/>
        <v>+</v>
      </c>
      <c r="V164" s="46" t="str">
        <f t="shared" si="38"/>
        <v>+</v>
      </c>
      <c r="W164" s="46" t="str">
        <f t="shared" si="38"/>
        <v>+</v>
      </c>
      <c r="X164" s="46" t="str">
        <f t="shared" si="38"/>
        <v>+</v>
      </c>
      <c r="Y164" s="46" t="str">
        <f t="shared" si="38"/>
        <v>+</v>
      </c>
      <c r="Z164" s="46"/>
      <c r="AA164" s="46" t="str">
        <f t="shared" si="38"/>
        <v>+</v>
      </c>
      <c r="AB164" s="46" t="str">
        <f t="shared" si="38"/>
        <v>+</v>
      </c>
      <c r="AC164" s="46" t="str">
        <f t="shared" si="38"/>
        <v>+</v>
      </c>
      <c r="AD164" s="46" t="str">
        <f t="shared" si="38"/>
        <v>+</v>
      </c>
      <c r="AE164" s="46" t="str">
        <f t="shared" ref="AE164:AE167" si="39">IF(AE$57="CN","","+")</f>
        <v>+</v>
      </c>
      <c r="AF164" s="46"/>
      <c r="AG164" s="46"/>
      <c r="AH164" s="46"/>
      <c r="AI164" s="47">
        <f t="shared" si="36"/>
        <v>23</v>
      </c>
      <c r="AJ164" s="43">
        <f t="shared" si="37"/>
        <v>2</v>
      </c>
      <c r="AK164" s="21"/>
      <c r="AL164" s="20">
        <v>4</v>
      </c>
      <c r="AM164" s="21" t="s">
        <v>36</v>
      </c>
      <c r="AN164" s="45" t="s">
        <v>37</v>
      </c>
      <c r="AO164" s="48">
        <v>5310000</v>
      </c>
      <c r="AP164" s="27">
        <v>1000000</v>
      </c>
      <c r="AQ164" s="27">
        <v>300000</v>
      </c>
      <c r="AR164" s="27">
        <v>600000</v>
      </c>
      <c r="AS164" s="27">
        <v>24</v>
      </c>
      <c r="AT164" s="27">
        <f>AO164/26*200%*AJ164</f>
        <v>816923.07692307688</v>
      </c>
      <c r="AU164" s="27">
        <v>500000</v>
      </c>
      <c r="AV164" s="27"/>
      <c r="AW164" s="27">
        <v>300000</v>
      </c>
      <c r="AX164" s="27">
        <f t="shared" ref="AX164:AX192" si="40">(AO164+AP164+AQ164+AR164+AU164)/26*AS164+AT164+AW164</f>
        <v>8233846.1538461549</v>
      </c>
      <c r="AY164" s="51"/>
    </row>
    <row r="165" spans="1:51" ht="13.8">
      <c r="A165" s="20">
        <v>5</v>
      </c>
      <c r="B165" s="44" t="s">
        <v>38</v>
      </c>
      <c r="C165" s="45" t="s">
        <v>37</v>
      </c>
      <c r="D165" s="46" t="s">
        <v>35</v>
      </c>
      <c r="E165" s="24" t="s">
        <v>119</v>
      </c>
      <c r="F165" s="46" t="str">
        <f t="shared" si="38"/>
        <v>+</v>
      </c>
      <c r="G165" s="46" t="str">
        <f t="shared" si="38"/>
        <v>+</v>
      </c>
      <c r="H165" s="46" t="str">
        <f t="shared" si="38"/>
        <v>+</v>
      </c>
      <c r="I165" s="46" t="str">
        <f t="shared" si="38"/>
        <v>+</v>
      </c>
      <c r="J165" s="46" t="str">
        <f t="shared" si="38"/>
        <v>+</v>
      </c>
      <c r="K165" s="46" t="str">
        <f t="shared" si="38"/>
        <v>+</v>
      </c>
      <c r="L165" s="46"/>
      <c r="M165" s="46" t="str">
        <f t="shared" si="38"/>
        <v>+</v>
      </c>
      <c r="N165" s="46" t="str">
        <f t="shared" si="38"/>
        <v>+</v>
      </c>
      <c r="O165" s="46" t="str">
        <f t="shared" si="38"/>
        <v>+</v>
      </c>
      <c r="P165" s="46" t="str">
        <f t="shared" si="38"/>
        <v>+</v>
      </c>
      <c r="Q165" s="46" t="str">
        <f t="shared" si="38"/>
        <v>+</v>
      </c>
      <c r="R165" s="46" t="str">
        <f t="shared" si="38"/>
        <v>+</v>
      </c>
      <c r="S165" s="24" t="s">
        <v>119</v>
      </c>
      <c r="T165" s="46" t="str">
        <f t="shared" si="38"/>
        <v>+</v>
      </c>
      <c r="U165" s="46" t="str">
        <f t="shared" si="38"/>
        <v>+</v>
      </c>
      <c r="V165" s="46" t="str">
        <f t="shared" si="38"/>
        <v>+</v>
      </c>
      <c r="W165" s="46" t="str">
        <f t="shared" si="38"/>
        <v>+</v>
      </c>
      <c r="X165" s="46" t="str">
        <f t="shared" si="38"/>
        <v>+</v>
      </c>
      <c r="Y165" s="46" t="str">
        <f t="shared" si="38"/>
        <v>+</v>
      </c>
      <c r="Z165" s="46"/>
      <c r="AA165" s="46" t="str">
        <f t="shared" si="38"/>
        <v>+</v>
      </c>
      <c r="AB165" s="46" t="str">
        <f t="shared" si="38"/>
        <v>+</v>
      </c>
      <c r="AC165" s="46" t="str">
        <f t="shared" si="38"/>
        <v>+</v>
      </c>
      <c r="AD165" s="46" t="str">
        <f t="shared" si="38"/>
        <v>+</v>
      </c>
      <c r="AE165" s="46" t="str">
        <f t="shared" si="39"/>
        <v>+</v>
      </c>
      <c r="AF165" s="46"/>
      <c r="AG165" s="46"/>
      <c r="AH165" s="46"/>
      <c r="AI165" s="47">
        <f t="shared" si="36"/>
        <v>23</v>
      </c>
      <c r="AJ165" s="43">
        <f t="shared" si="37"/>
        <v>2</v>
      </c>
      <c r="AK165" s="21"/>
      <c r="AL165" s="20">
        <v>5</v>
      </c>
      <c r="AM165" s="21" t="s">
        <v>38</v>
      </c>
      <c r="AN165" s="45" t="s">
        <v>37</v>
      </c>
      <c r="AO165" s="48">
        <v>5310000</v>
      </c>
      <c r="AP165" s="27">
        <v>1000000</v>
      </c>
      <c r="AQ165" s="27">
        <v>300000</v>
      </c>
      <c r="AR165" s="27">
        <v>600000</v>
      </c>
      <c r="AS165" s="27">
        <v>24</v>
      </c>
      <c r="AT165" s="27">
        <f t="shared" ref="AT165:AT192" si="41">AO165/26*200%*AJ165</f>
        <v>816923.07692307688</v>
      </c>
      <c r="AU165" s="27">
        <v>500000</v>
      </c>
      <c r="AV165" s="27"/>
      <c r="AW165" s="27">
        <v>300000</v>
      </c>
      <c r="AX165" s="27">
        <f t="shared" si="40"/>
        <v>8233846.1538461549</v>
      </c>
      <c r="AY165" s="51"/>
    </row>
    <row r="166" spans="1:51" ht="13.8">
      <c r="A166" s="20">
        <v>6</v>
      </c>
      <c r="B166" s="21" t="s">
        <v>39</v>
      </c>
      <c r="C166" s="45" t="s">
        <v>37</v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46" t="str">
        <f t="shared" si="38"/>
        <v>+</v>
      </c>
      <c r="V166" s="46" t="str">
        <f t="shared" si="38"/>
        <v>+</v>
      </c>
      <c r="W166" s="46" t="str">
        <f t="shared" si="38"/>
        <v>+</v>
      </c>
      <c r="X166" s="46" t="str">
        <f t="shared" si="38"/>
        <v>+</v>
      </c>
      <c r="Y166" s="46" t="str">
        <f t="shared" si="38"/>
        <v>+</v>
      </c>
      <c r="Z166" s="24" t="s">
        <v>119</v>
      </c>
      <c r="AA166" s="46" t="str">
        <f t="shared" si="38"/>
        <v>+</v>
      </c>
      <c r="AB166" s="46" t="str">
        <f t="shared" si="38"/>
        <v>+</v>
      </c>
      <c r="AC166" s="46" t="str">
        <f t="shared" si="38"/>
        <v>+</v>
      </c>
      <c r="AD166" s="46" t="str">
        <f t="shared" si="38"/>
        <v>+</v>
      </c>
      <c r="AE166" s="46" t="str">
        <f t="shared" si="39"/>
        <v>+</v>
      </c>
      <c r="AF166" s="46"/>
      <c r="AG166" s="46"/>
      <c r="AH166" s="46"/>
      <c r="AI166" s="47">
        <f t="shared" si="36"/>
        <v>10</v>
      </c>
      <c r="AJ166" s="43">
        <f t="shared" si="37"/>
        <v>1</v>
      </c>
      <c r="AK166" s="21"/>
      <c r="AL166" s="20">
        <v>6</v>
      </c>
      <c r="AM166" s="21" t="s">
        <v>39</v>
      </c>
      <c r="AN166" s="45" t="s">
        <v>37</v>
      </c>
      <c r="AO166" s="48">
        <v>5310000</v>
      </c>
      <c r="AP166" s="27">
        <v>1000000</v>
      </c>
      <c r="AQ166" s="27">
        <v>300000</v>
      </c>
      <c r="AR166" s="27">
        <v>600000</v>
      </c>
      <c r="AS166" s="27">
        <v>10</v>
      </c>
      <c r="AT166" s="27">
        <f t="shared" si="41"/>
        <v>408461.53846153844</v>
      </c>
      <c r="AU166" s="27">
        <v>500000</v>
      </c>
      <c r="AV166" s="27"/>
      <c r="AW166" s="27">
        <v>300000</v>
      </c>
      <c r="AX166" s="27">
        <f t="shared" si="40"/>
        <v>3673846.153846154</v>
      </c>
      <c r="AY166" s="51"/>
    </row>
    <row r="167" spans="1:51" ht="13.8">
      <c r="A167" s="20">
        <v>7</v>
      </c>
      <c r="B167" s="44" t="s">
        <v>40</v>
      </c>
      <c r="C167" s="45" t="s">
        <v>37</v>
      </c>
      <c r="D167" s="46" t="s">
        <v>35</v>
      </c>
      <c r="E167" s="46"/>
      <c r="F167" s="46" t="str">
        <f t="shared" ref="F167:AD167" si="42">IF(F$57="CN","","+")</f>
        <v>+</v>
      </c>
      <c r="G167" s="46" t="str">
        <f t="shared" si="42"/>
        <v>+</v>
      </c>
      <c r="H167" s="46" t="str">
        <f t="shared" si="42"/>
        <v>+</v>
      </c>
      <c r="I167" s="46" t="str">
        <f t="shared" si="42"/>
        <v>+</v>
      </c>
      <c r="J167" s="46" t="str">
        <f t="shared" si="42"/>
        <v>+</v>
      </c>
      <c r="K167" s="46" t="str">
        <f t="shared" si="42"/>
        <v>+</v>
      </c>
      <c r="L167" s="24" t="s">
        <v>119</v>
      </c>
      <c r="M167" s="46" t="str">
        <f t="shared" si="42"/>
        <v>+</v>
      </c>
      <c r="N167" s="46" t="str">
        <f t="shared" si="42"/>
        <v>+</v>
      </c>
      <c r="O167" s="46" t="str">
        <f t="shared" si="42"/>
        <v>+</v>
      </c>
      <c r="P167" s="46" t="str">
        <f t="shared" si="42"/>
        <v>+</v>
      </c>
      <c r="Q167" s="46" t="str">
        <f t="shared" si="42"/>
        <v>+</v>
      </c>
      <c r="R167" s="46" t="str">
        <f t="shared" si="42"/>
        <v>+</v>
      </c>
      <c r="S167" s="46"/>
      <c r="T167" s="46" t="str">
        <f t="shared" si="42"/>
        <v>+</v>
      </c>
      <c r="U167" s="46" t="str">
        <f t="shared" si="42"/>
        <v>+</v>
      </c>
      <c r="V167" s="46" t="str">
        <f t="shared" si="42"/>
        <v>+</v>
      </c>
      <c r="W167" s="46" t="str">
        <f t="shared" si="42"/>
        <v>+</v>
      </c>
      <c r="X167" s="46" t="str">
        <f t="shared" si="42"/>
        <v>+</v>
      </c>
      <c r="Y167" s="46" t="str">
        <f t="shared" si="42"/>
        <v>+</v>
      </c>
      <c r="Z167" s="24" t="s">
        <v>119</v>
      </c>
      <c r="AA167" s="46" t="str">
        <f t="shared" si="42"/>
        <v>+</v>
      </c>
      <c r="AB167" s="46" t="str">
        <f t="shared" si="42"/>
        <v>+</v>
      </c>
      <c r="AC167" s="46" t="str">
        <f t="shared" si="42"/>
        <v>+</v>
      </c>
      <c r="AD167" s="46" t="str">
        <f t="shared" si="42"/>
        <v>+</v>
      </c>
      <c r="AE167" s="46" t="str">
        <f t="shared" si="39"/>
        <v>+</v>
      </c>
      <c r="AF167" s="46"/>
      <c r="AG167" s="46"/>
      <c r="AH167" s="46"/>
      <c r="AI167" s="47">
        <f t="shared" si="36"/>
        <v>23</v>
      </c>
      <c r="AJ167" s="43">
        <f t="shared" si="37"/>
        <v>2</v>
      </c>
      <c r="AK167" s="21"/>
      <c r="AL167" s="20">
        <v>7</v>
      </c>
      <c r="AM167" s="21" t="s">
        <v>40</v>
      </c>
      <c r="AN167" s="45" t="s">
        <v>37</v>
      </c>
      <c r="AO167" s="48">
        <v>5310000</v>
      </c>
      <c r="AP167" s="27">
        <v>1000000</v>
      </c>
      <c r="AQ167" s="27">
        <v>300000</v>
      </c>
      <c r="AR167" s="27">
        <v>600000</v>
      </c>
      <c r="AS167" s="27">
        <v>24</v>
      </c>
      <c r="AT167" s="27">
        <f t="shared" si="41"/>
        <v>816923.07692307688</v>
      </c>
      <c r="AU167" s="27">
        <v>500000</v>
      </c>
      <c r="AV167" s="27"/>
      <c r="AW167" s="27">
        <v>300000</v>
      </c>
      <c r="AX167" s="27">
        <f t="shared" si="40"/>
        <v>8233846.1538461549</v>
      </c>
      <c r="AY167" s="51"/>
    </row>
    <row r="168" spans="1:51" ht="13.8">
      <c r="A168" s="20">
        <v>8</v>
      </c>
      <c r="B168" s="44" t="s">
        <v>42</v>
      </c>
      <c r="C168" s="45" t="s">
        <v>37</v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46"/>
      <c r="AE168" s="46"/>
      <c r="AF168" s="46"/>
      <c r="AG168" s="46"/>
      <c r="AH168" s="46"/>
      <c r="AI168" s="47">
        <f t="shared" si="36"/>
        <v>0</v>
      </c>
      <c r="AJ168" s="43">
        <f t="shared" si="37"/>
        <v>0</v>
      </c>
      <c r="AK168" s="44"/>
      <c r="AL168" s="20">
        <v>8</v>
      </c>
      <c r="AM168" s="21" t="s">
        <v>42</v>
      </c>
      <c r="AN168" s="45" t="s">
        <v>37</v>
      </c>
      <c r="AO168" s="48">
        <v>5310000</v>
      </c>
      <c r="AP168" s="27">
        <v>1000000</v>
      </c>
      <c r="AQ168" s="27">
        <v>300000</v>
      </c>
      <c r="AR168" s="27">
        <v>600000</v>
      </c>
      <c r="AS168" s="27"/>
      <c r="AT168" s="27">
        <f t="shared" si="41"/>
        <v>0</v>
      </c>
      <c r="AU168" s="27"/>
      <c r="AV168" s="27"/>
      <c r="AW168" s="27"/>
      <c r="AX168" s="27">
        <f t="shared" si="40"/>
        <v>0</v>
      </c>
      <c r="AY168" s="51"/>
    </row>
    <row r="169" spans="1:51" ht="13.8">
      <c r="A169" s="20">
        <v>9</v>
      </c>
      <c r="B169" s="44" t="s">
        <v>43</v>
      </c>
      <c r="C169" s="45" t="s">
        <v>37</v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46"/>
      <c r="AE169" s="46"/>
      <c r="AF169" s="46"/>
      <c r="AG169" s="46"/>
      <c r="AH169" s="46"/>
      <c r="AI169" s="47">
        <f t="shared" si="36"/>
        <v>0</v>
      </c>
      <c r="AJ169" s="43">
        <f t="shared" si="37"/>
        <v>0</v>
      </c>
      <c r="AK169" s="21"/>
      <c r="AL169" s="20">
        <v>9</v>
      </c>
      <c r="AM169" s="21" t="s">
        <v>43</v>
      </c>
      <c r="AN169" s="45" t="s">
        <v>37</v>
      </c>
      <c r="AO169" s="48">
        <v>5310000</v>
      </c>
      <c r="AP169" s="27">
        <v>1000000</v>
      </c>
      <c r="AQ169" s="27">
        <v>300000</v>
      </c>
      <c r="AR169" s="27">
        <v>600000</v>
      </c>
      <c r="AS169" s="27"/>
      <c r="AT169" s="27">
        <f t="shared" si="41"/>
        <v>0</v>
      </c>
      <c r="AU169" s="27"/>
      <c r="AV169" s="27"/>
      <c r="AW169" s="27"/>
      <c r="AX169" s="27">
        <f t="shared" si="40"/>
        <v>0</v>
      </c>
      <c r="AY169" s="51"/>
    </row>
    <row r="170" spans="1:51" ht="13.8">
      <c r="A170" s="20">
        <v>10</v>
      </c>
      <c r="B170" s="44" t="s">
        <v>79</v>
      </c>
      <c r="C170" s="45" t="s">
        <v>37</v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46"/>
      <c r="AE170" s="46"/>
      <c r="AF170" s="46"/>
      <c r="AG170" s="46"/>
      <c r="AH170" s="46"/>
      <c r="AI170" s="47">
        <f t="shared" si="36"/>
        <v>0</v>
      </c>
      <c r="AJ170" s="43">
        <f t="shared" si="37"/>
        <v>0</v>
      </c>
      <c r="AK170" s="21"/>
      <c r="AL170" s="20">
        <v>10</v>
      </c>
      <c r="AM170" s="21" t="s">
        <v>79</v>
      </c>
      <c r="AN170" s="45" t="s">
        <v>37</v>
      </c>
      <c r="AO170" s="48">
        <v>5310000</v>
      </c>
      <c r="AP170" s="27">
        <v>1000000</v>
      </c>
      <c r="AQ170" s="27">
        <v>300000</v>
      </c>
      <c r="AR170" s="27">
        <v>600000</v>
      </c>
      <c r="AS170" s="27"/>
      <c r="AT170" s="27">
        <f t="shared" si="41"/>
        <v>0</v>
      </c>
      <c r="AU170" s="27"/>
      <c r="AV170" s="27"/>
      <c r="AW170" s="27"/>
      <c r="AX170" s="27">
        <f t="shared" si="40"/>
        <v>0</v>
      </c>
      <c r="AY170" s="51"/>
    </row>
    <row r="171" spans="1:51" ht="13.8">
      <c r="A171" s="20">
        <v>11</v>
      </c>
      <c r="B171" s="44" t="s">
        <v>80</v>
      </c>
      <c r="C171" s="45" t="s">
        <v>37</v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46"/>
      <c r="AE171" s="46"/>
      <c r="AF171" s="46"/>
      <c r="AG171" s="46"/>
      <c r="AH171" s="46"/>
      <c r="AI171" s="47">
        <f t="shared" si="36"/>
        <v>0</v>
      </c>
      <c r="AJ171" s="43">
        <f t="shared" si="37"/>
        <v>0</v>
      </c>
      <c r="AK171" s="21"/>
      <c r="AL171" s="20">
        <v>11</v>
      </c>
      <c r="AM171" s="21" t="s">
        <v>80</v>
      </c>
      <c r="AN171" s="45" t="s">
        <v>37</v>
      </c>
      <c r="AO171" s="48">
        <v>5310000</v>
      </c>
      <c r="AP171" s="27">
        <v>1000000</v>
      </c>
      <c r="AQ171" s="27">
        <v>300000</v>
      </c>
      <c r="AR171" s="27">
        <v>600000</v>
      </c>
      <c r="AS171" s="27"/>
      <c r="AT171" s="27">
        <f t="shared" si="41"/>
        <v>0</v>
      </c>
      <c r="AU171" s="27"/>
      <c r="AV171" s="27"/>
      <c r="AW171" s="27"/>
      <c r="AX171" s="27">
        <f t="shared" si="40"/>
        <v>0</v>
      </c>
      <c r="AY171" s="51"/>
    </row>
    <row r="172" spans="1:51" ht="13.8">
      <c r="A172" s="20">
        <v>12</v>
      </c>
      <c r="B172" s="44" t="s">
        <v>81</v>
      </c>
      <c r="C172" s="45" t="s">
        <v>37</v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46"/>
      <c r="AE172" s="46"/>
      <c r="AF172" s="46"/>
      <c r="AG172" s="46"/>
      <c r="AH172" s="46"/>
      <c r="AI172" s="47">
        <f t="shared" si="36"/>
        <v>0</v>
      </c>
      <c r="AJ172" s="43">
        <f t="shared" si="37"/>
        <v>0</v>
      </c>
      <c r="AK172" s="21"/>
      <c r="AL172" s="20">
        <v>12</v>
      </c>
      <c r="AM172" s="21" t="s">
        <v>81</v>
      </c>
      <c r="AN172" s="45" t="s">
        <v>37</v>
      </c>
      <c r="AO172" s="48">
        <v>5310000</v>
      </c>
      <c r="AP172" s="27">
        <v>1000000</v>
      </c>
      <c r="AQ172" s="27">
        <v>300000</v>
      </c>
      <c r="AR172" s="27">
        <v>600000</v>
      </c>
      <c r="AS172" s="27"/>
      <c r="AT172" s="27">
        <f t="shared" si="41"/>
        <v>0</v>
      </c>
      <c r="AU172" s="27"/>
      <c r="AV172" s="27"/>
      <c r="AW172" s="27"/>
      <c r="AX172" s="27">
        <f t="shared" si="40"/>
        <v>0</v>
      </c>
      <c r="AY172" s="51"/>
    </row>
    <row r="173" spans="1:51" ht="13.8">
      <c r="A173" s="20">
        <v>13</v>
      </c>
      <c r="B173" s="44" t="s">
        <v>82</v>
      </c>
      <c r="C173" s="45" t="s">
        <v>37</v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46"/>
      <c r="AE173" s="46"/>
      <c r="AF173" s="46"/>
      <c r="AG173" s="46"/>
      <c r="AH173" s="46"/>
      <c r="AI173" s="47">
        <f t="shared" si="36"/>
        <v>0</v>
      </c>
      <c r="AJ173" s="43">
        <f t="shared" si="37"/>
        <v>0</v>
      </c>
      <c r="AK173" s="21"/>
      <c r="AL173" s="20">
        <v>13</v>
      </c>
      <c r="AM173" s="21" t="s">
        <v>82</v>
      </c>
      <c r="AN173" s="45" t="s">
        <v>37</v>
      </c>
      <c r="AO173" s="48">
        <v>5310000</v>
      </c>
      <c r="AP173" s="27">
        <v>1000000</v>
      </c>
      <c r="AQ173" s="27">
        <v>300000</v>
      </c>
      <c r="AR173" s="27">
        <v>600000</v>
      </c>
      <c r="AS173" s="27"/>
      <c r="AT173" s="27">
        <f t="shared" si="41"/>
        <v>0</v>
      </c>
      <c r="AU173" s="27"/>
      <c r="AV173" s="27"/>
      <c r="AW173" s="27"/>
      <c r="AX173" s="27">
        <f t="shared" si="40"/>
        <v>0</v>
      </c>
      <c r="AY173" s="51"/>
    </row>
    <row r="174" spans="1:51" ht="13.8">
      <c r="A174" s="20">
        <v>14</v>
      </c>
      <c r="B174" s="44" t="s">
        <v>83</v>
      </c>
      <c r="C174" s="45" t="s">
        <v>37</v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46"/>
      <c r="AE174" s="46"/>
      <c r="AF174" s="46"/>
      <c r="AG174" s="46"/>
      <c r="AH174" s="46"/>
      <c r="AI174" s="47">
        <f t="shared" si="36"/>
        <v>0</v>
      </c>
      <c r="AJ174" s="43">
        <f t="shared" si="37"/>
        <v>0</v>
      </c>
      <c r="AK174" s="21"/>
      <c r="AL174" s="20">
        <v>14</v>
      </c>
      <c r="AM174" s="21" t="s">
        <v>83</v>
      </c>
      <c r="AN174" s="45" t="s">
        <v>37</v>
      </c>
      <c r="AO174" s="48">
        <v>5310000</v>
      </c>
      <c r="AP174" s="27">
        <v>1000000</v>
      </c>
      <c r="AQ174" s="27">
        <v>300000</v>
      </c>
      <c r="AR174" s="27">
        <v>600000</v>
      </c>
      <c r="AS174" s="27"/>
      <c r="AT174" s="27">
        <f t="shared" si="41"/>
        <v>0</v>
      </c>
      <c r="AU174" s="27"/>
      <c r="AV174" s="27"/>
      <c r="AW174" s="27"/>
      <c r="AX174" s="27">
        <f t="shared" si="40"/>
        <v>0</v>
      </c>
      <c r="AY174" s="51"/>
    </row>
    <row r="175" spans="1:51" ht="13.8">
      <c r="A175" s="20">
        <v>15</v>
      </c>
      <c r="B175" s="44" t="s">
        <v>84</v>
      </c>
      <c r="C175" s="45" t="s">
        <v>37</v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46"/>
      <c r="AE175" s="46"/>
      <c r="AF175" s="46"/>
      <c r="AG175" s="46"/>
      <c r="AH175" s="46"/>
      <c r="AI175" s="47">
        <f t="shared" si="36"/>
        <v>0</v>
      </c>
      <c r="AJ175" s="43">
        <f t="shared" si="37"/>
        <v>0</v>
      </c>
      <c r="AK175" s="21"/>
      <c r="AL175" s="20">
        <v>15</v>
      </c>
      <c r="AM175" s="21" t="s">
        <v>84</v>
      </c>
      <c r="AN175" s="45" t="s">
        <v>37</v>
      </c>
      <c r="AO175" s="48">
        <v>5310000</v>
      </c>
      <c r="AP175" s="27">
        <v>1000000</v>
      </c>
      <c r="AQ175" s="27">
        <v>300000</v>
      </c>
      <c r="AR175" s="27">
        <v>600000</v>
      </c>
      <c r="AS175" s="27"/>
      <c r="AT175" s="27">
        <f t="shared" si="41"/>
        <v>0</v>
      </c>
      <c r="AU175" s="27"/>
      <c r="AV175" s="27"/>
      <c r="AW175" s="27"/>
      <c r="AX175" s="27">
        <f t="shared" si="40"/>
        <v>0</v>
      </c>
      <c r="AY175" s="51"/>
    </row>
    <row r="176" spans="1:51" ht="13.8">
      <c r="A176" s="20">
        <v>16</v>
      </c>
      <c r="B176" s="21" t="s">
        <v>85</v>
      </c>
      <c r="C176" s="22" t="s">
        <v>37</v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47">
        <f t="shared" si="36"/>
        <v>0</v>
      </c>
      <c r="AJ176" s="43">
        <f t="shared" si="37"/>
        <v>0</v>
      </c>
      <c r="AK176" s="53"/>
      <c r="AL176" s="20"/>
      <c r="AM176" s="21" t="s">
        <v>85</v>
      </c>
      <c r="AN176" s="45" t="s">
        <v>37</v>
      </c>
      <c r="AO176" s="48">
        <v>5310000</v>
      </c>
      <c r="AP176" s="27">
        <v>1000000</v>
      </c>
      <c r="AQ176" s="27">
        <v>300000</v>
      </c>
      <c r="AR176" s="27">
        <v>600000</v>
      </c>
      <c r="AS176" s="27"/>
      <c r="AT176" s="27">
        <f t="shared" si="41"/>
        <v>0</v>
      </c>
      <c r="AU176" s="27"/>
      <c r="AV176" s="27"/>
      <c r="AW176" s="27"/>
      <c r="AX176" s="27">
        <f t="shared" si="40"/>
        <v>0</v>
      </c>
      <c r="AY176" s="41"/>
    </row>
    <row r="177" spans="1:51" ht="13.8">
      <c r="A177" s="20">
        <v>17</v>
      </c>
      <c r="B177" s="21" t="s">
        <v>86</v>
      </c>
      <c r="C177" s="22" t="s">
        <v>37</v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47">
        <f t="shared" si="36"/>
        <v>0</v>
      </c>
      <c r="AJ177" s="43">
        <f t="shared" si="37"/>
        <v>0</v>
      </c>
      <c r="AK177" s="53"/>
      <c r="AL177" s="20"/>
      <c r="AM177" s="21" t="s">
        <v>86</v>
      </c>
      <c r="AN177" s="45" t="s">
        <v>37</v>
      </c>
      <c r="AO177" s="48">
        <v>5310000</v>
      </c>
      <c r="AP177" s="27">
        <v>1000000</v>
      </c>
      <c r="AQ177" s="27">
        <v>300000</v>
      </c>
      <c r="AR177" s="27">
        <v>600000</v>
      </c>
      <c r="AS177" s="27"/>
      <c r="AT177" s="27">
        <f t="shared" si="41"/>
        <v>0</v>
      </c>
      <c r="AU177" s="27"/>
      <c r="AV177" s="27"/>
      <c r="AW177" s="27"/>
      <c r="AX177" s="27">
        <f t="shared" si="40"/>
        <v>0</v>
      </c>
      <c r="AY177" s="41"/>
    </row>
    <row r="178" spans="1:51" ht="13.8">
      <c r="A178" s="20">
        <v>18</v>
      </c>
      <c r="B178" s="21" t="s">
        <v>87</v>
      </c>
      <c r="C178" s="22" t="s">
        <v>37</v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47">
        <f t="shared" si="36"/>
        <v>0</v>
      </c>
      <c r="AJ178" s="43">
        <f t="shared" si="37"/>
        <v>0</v>
      </c>
      <c r="AK178" s="53"/>
      <c r="AL178" s="20"/>
      <c r="AM178" s="21" t="s">
        <v>87</v>
      </c>
      <c r="AN178" s="45" t="s">
        <v>37</v>
      </c>
      <c r="AO178" s="48">
        <v>5310000</v>
      </c>
      <c r="AP178" s="27">
        <v>1000000</v>
      </c>
      <c r="AQ178" s="27">
        <v>300000</v>
      </c>
      <c r="AR178" s="27">
        <v>600000</v>
      </c>
      <c r="AS178" s="27"/>
      <c r="AT178" s="27">
        <f t="shared" si="41"/>
        <v>0</v>
      </c>
      <c r="AU178" s="27"/>
      <c r="AV178" s="27"/>
      <c r="AW178" s="27"/>
      <c r="AX178" s="27">
        <f t="shared" si="40"/>
        <v>0</v>
      </c>
      <c r="AY178" s="41"/>
    </row>
    <row r="179" spans="1:51" ht="13.8">
      <c r="A179" s="20">
        <v>19</v>
      </c>
      <c r="B179" s="21" t="s">
        <v>88</v>
      </c>
      <c r="C179" s="22" t="s">
        <v>37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47">
        <f t="shared" si="36"/>
        <v>0</v>
      </c>
      <c r="AJ179" s="43">
        <f t="shared" si="37"/>
        <v>0</v>
      </c>
      <c r="AK179" s="53"/>
      <c r="AL179" s="20"/>
      <c r="AM179" s="21" t="s">
        <v>88</v>
      </c>
      <c r="AN179" s="45" t="s">
        <v>37</v>
      </c>
      <c r="AO179" s="48">
        <v>5310000</v>
      </c>
      <c r="AP179" s="27">
        <v>1000000</v>
      </c>
      <c r="AQ179" s="27">
        <v>300000</v>
      </c>
      <c r="AR179" s="27">
        <v>600000</v>
      </c>
      <c r="AS179" s="27"/>
      <c r="AT179" s="27">
        <f t="shared" si="41"/>
        <v>0</v>
      </c>
      <c r="AU179" s="27"/>
      <c r="AV179" s="27"/>
      <c r="AW179" s="27"/>
      <c r="AX179" s="27">
        <f t="shared" si="40"/>
        <v>0</v>
      </c>
      <c r="AY179" s="41"/>
    </row>
    <row r="180" spans="1:51" ht="13.8">
      <c r="A180" s="20">
        <v>20</v>
      </c>
      <c r="B180" s="21" t="s">
        <v>92</v>
      </c>
      <c r="C180" s="22" t="s">
        <v>37</v>
      </c>
      <c r="D180" s="23" t="s">
        <v>35</v>
      </c>
      <c r="E180" s="23"/>
      <c r="F180" s="23" t="s">
        <v>41</v>
      </c>
      <c r="G180" s="23" t="s">
        <v>41</v>
      </c>
      <c r="H180" s="23" t="s">
        <v>41</v>
      </c>
      <c r="I180" s="23" t="s">
        <v>41</v>
      </c>
      <c r="J180" s="23" t="s">
        <v>41</v>
      </c>
      <c r="K180" s="23" t="s">
        <v>41</v>
      </c>
      <c r="L180" s="24" t="s">
        <v>119</v>
      </c>
      <c r="M180" s="23" t="s">
        <v>41</v>
      </c>
      <c r="N180" s="23" t="s">
        <v>41</v>
      </c>
      <c r="O180" s="23" t="s">
        <v>41</v>
      </c>
      <c r="P180" s="23" t="s">
        <v>41</v>
      </c>
      <c r="Q180" s="23" t="s">
        <v>41</v>
      </c>
      <c r="R180" s="23" t="s">
        <v>41</v>
      </c>
      <c r="S180" s="23"/>
      <c r="T180" s="23" t="s">
        <v>41</v>
      </c>
      <c r="U180" s="23" t="s">
        <v>41</v>
      </c>
      <c r="V180" s="23" t="s">
        <v>41</v>
      </c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47">
        <f t="shared" si="36"/>
        <v>15</v>
      </c>
      <c r="AJ180" s="43">
        <f t="shared" si="37"/>
        <v>1</v>
      </c>
      <c r="AK180" s="53"/>
      <c r="AL180" s="20"/>
      <c r="AM180" s="21" t="s">
        <v>92</v>
      </c>
      <c r="AN180" s="45" t="s">
        <v>37</v>
      </c>
      <c r="AO180" s="48">
        <v>5310000</v>
      </c>
      <c r="AP180" s="27">
        <v>1000000</v>
      </c>
      <c r="AQ180" s="27">
        <v>300000</v>
      </c>
      <c r="AR180" s="27">
        <v>600000</v>
      </c>
      <c r="AS180" s="27">
        <v>16</v>
      </c>
      <c r="AT180" s="27">
        <f t="shared" si="41"/>
        <v>408461.53846153844</v>
      </c>
      <c r="AU180" s="27">
        <v>500000</v>
      </c>
      <c r="AV180" s="27"/>
      <c r="AW180" s="27"/>
      <c r="AX180" s="27">
        <f t="shared" si="40"/>
        <v>5153076.923076923</v>
      </c>
      <c r="AY180" s="41"/>
    </row>
    <row r="181" spans="1:51" ht="13.8">
      <c r="A181" s="20">
        <v>21</v>
      </c>
      <c r="B181" s="21" t="s">
        <v>93</v>
      </c>
      <c r="C181" s="22" t="s">
        <v>37</v>
      </c>
      <c r="D181" s="23" t="s">
        <v>35</v>
      </c>
      <c r="E181" s="23"/>
      <c r="F181" s="23" t="s">
        <v>41</v>
      </c>
      <c r="G181" s="23" t="s">
        <v>41</v>
      </c>
      <c r="H181" s="23" t="s">
        <v>41</v>
      </c>
      <c r="I181" s="23" t="s">
        <v>41</v>
      </c>
      <c r="J181" s="23" t="s">
        <v>41</v>
      </c>
      <c r="K181" s="23" t="s">
        <v>41</v>
      </c>
      <c r="L181" s="24" t="s">
        <v>119</v>
      </c>
      <c r="M181" s="23" t="s">
        <v>41</v>
      </c>
      <c r="N181" s="23" t="s">
        <v>41</v>
      </c>
      <c r="O181" s="23" t="s">
        <v>41</v>
      </c>
      <c r="P181" s="23" t="s">
        <v>41</v>
      </c>
      <c r="Q181" s="23" t="s">
        <v>41</v>
      </c>
      <c r="R181" s="23" t="s">
        <v>41</v>
      </c>
      <c r="S181" s="23"/>
      <c r="T181" s="23" t="s">
        <v>41</v>
      </c>
      <c r="U181" s="23" t="s">
        <v>41</v>
      </c>
      <c r="V181" s="23" t="s">
        <v>41</v>
      </c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47">
        <f t="shared" si="36"/>
        <v>15</v>
      </c>
      <c r="AJ181" s="43">
        <f t="shared" si="37"/>
        <v>1</v>
      </c>
      <c r="AK181" s="53"/>
      <c r="AL181" s="20"/>
      <c r="AM181" s="21" t="s">
        <v>93</v>
      </c>
      <c r="AN181" s="45" t="s">
        <v>37</v>
      </c>
      <c r="AO181" s="48">
        <v>5310000</v>
      </c>
      <c r="AP181" s="27">
        <v>1000000</v>
      </c>
      <c r="AQ181" s="27">
        <v>300000</v>
      </c>
      <c r="AR181" s="27">
        <v>600000</v>
      </c>
      <c r="AS181" s="27">
        <v>16</v>
      </c>
      <c r="AT181" s="27">
        <f t="shared" si="41"/>
        <v>408461.53846153844</v>
      </c>
      <c r="AU181" s="27">
        <v>500000</v>
      </c>
      <c r="AV181" s="27"/>
      <c r="AW181" s="27"/>
      <c r="AX181" s="27">
        <f t="shared" si="40"/>
        <v>5153076.923076923</v>
      </c>
      <c r="AY181" s="41"/>
    </row>
    <row r="182" spans="1:51" ht="13.8">
      <c r="A182" s="20">
        <v>22</v>
      </c>
      <c r="B182" s="21" t="s">
        <v>94</v>
      </c>
      <c r="C182" s="22" t="s">
        <v>37</v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47">
        <f t="shared" si="36"/>
        <v>0</v>
      </c>
      <c r="AJ182" s="43">
        <f t="shared" si="37"/>
        <v>0</v>
      </c>
      <c r="AK182" s="53"/>
      <c r="AL182" s="20"/>
      <c r="AM182" s="21" t="s">
        <v>94</v>
      </c>
      <c r="AN182" s="45" t="s">
        <v>37</v>
      </c>
      <c r="AO182" s="48">
        <v>5310000</v>
      </c>
      <c r="AP182" s="27">
        <v>1000000</v>
      </c>
      <c r="AQ182" s="27">
        <v>300000</v>
      </c>
      <c r="AR182" s="27">
        <v>600000</v>
      </c>
      <c r="AS182" s="27"/>
      <c r="AT182" s="27">
        <f t="shared" si="41"/>
        <v>0</v>
      </c>
      <c r="AU182" s="27"/>
      <c r="AV182" s="27"/>
      <c r="AW182" s="27"/>
      <c r="AX182" s="27">
        <f t="shared" si="40"/>
        <v>0</v>
      </c>
      <c r="AY182" s="41"/>
    </row>
    <row r="183" spans="1:51" ht="13.8">
      <c r="A183" s="20">
        <v>23</v>
      </c>
      <c r="B183" s="21" t="s">
        <v>95</v>
      </c>
      <c r="C183" s="22" t="s">
        <v>37</v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47">
        <f t="shared" si="36"/>
        <v>0</v>
      </c>
      <c r="AJ183" s="43">
        <f t="shared" si="37"/>
        <v>0</v>
      </c>
      <c r="AK183" s="53"/>
      <c r="AL183" s="20"/>
      <c r="AM183" s="21" t="s">
        <v>95</v>
      </c>
      <c r="AN183" s="45" t="s">
        <v>37</v>
      </c>
      <c r="AO183" s="48">
        <v>5310000</v>
      </c>
      <c r="AP183" s="27">
        <v>1000000</v>
      </c>
      <c r="AQ183" s="27">
        <v>300000</v>
      </c>
      <c r="AR183" s="27">
        <v>600000</v>
      </c>
      <c r="AS183" s="27"/>
      <c r="AT183" s="27">
        <f t="shared" si="41"/>
        <v>0</v>
      </c>
      <c r="AU183" s="27"/>
      <c r="AV183" s="27"/>
      <c r="AW183" s="27"/>
      <c r="AX183" s="27">
        <f t="shared" si="40"/>
        <v>0</v>
      </c>
      <c r="AY183" s="41"/>
    </row>
    <row r="184" spans="1:51" ht="13.8">
      <c r="A184" s="20">
        <v>24</v>
      </c>
      <c r="B184" s="21" t="s">
        <v>44</v>
      </c>
      <c r="C184" s="22" t="s">
        <v>45</v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47">
        <f t="shared" si="36"/>
        <v>0</v>
      </c>
      <c r="AJ184" s="43">
        <f t="shared" si="37"/>
        <v>0</v>
      </c>
      <c r="AK184" s="21"/>
      <c r="AL184" s="20">
        <v>16</v>
      </c>
      <c r="AM184" s="21" t="s">
        <v>44</v>
      </c>
      <c r="AN184" s="22" t="s">
        <v>45</v>
      </c>
      <c r="AO184" s="26">
        <v>5307200</v>
      </c>
      <c r="AP184" s="27">
        <v>1000000</v>
      </c>
      <c r="AQ184" s="27">
        <v>300000</v>
      </c>
      <c r="AR184" s="27">
        <v>600000</v>
      </c>
      <c r="AS184" s="27"/>
      <c r="AT184" s="27">
        <f t="shared" si="41"/>
        <v>0</v>
      </c>
      <c r="AU184" s="27"/>
      <c r="AV184" s="27"/>
      <c r="AW184" s="27"/>
      <c r="AX184" s="27">
        <f t="shared" si="40"/>
        <v>0</v>
      </c>
      <c r="AY184" s="41"/>
    </row>
    <row r="185" spans="1:51" ht="13.8">
      <c r="A185" s="20">
        <v>25</v>
      </c>
      <c r="B185" s="21" t="s">
        <v>46</v>
      </c>
      <c r="C185" s="22" t="s">
        <v>45</v>
      </c>
      <c r="D185" s="23" t="s">
        <v>35</v>
      </c>
      <c r="E185" s="23"/>
      <c r="F185" s="23" t="str">
        <f t="shared" ref="F185:U186" si="43">IF(F$57="CN","","+")</f>
        <v>+</v>
      </c>
      <c r="G185" s="23" t="str">
        <f t="shared" si="43"/>
        <v>+</v>
      </c>
      <c r="H185" s="23" t="str">
        <f t="shared" si="43"/>
        <v>+</v>
      </c>
      <c r="I185" s="23" t="str">
        <f t="shared" si="43"/>
        <v>+</v>
      </c>
      <c r="J185" s="23" t="str">
        <f t="shared" si="43"/>
        <v>+</v>
      </c>
      <c r="K185" s="23" t="str">
        <f t="shared" si="43"/>
        <v>+</v>
      </c>
      <c r="L185" s="24" t="s">
        <v>119</v>
      </c>
      <c r="M185" s="23" t="str">
        <f t="shared" si="43"/>
        <v>+</v>
      </c>
      <c r="N185" s="23" t="str">
        <f t="shared" si="43"/>
        <v>+</v>
      </c>
      <c r="O185" s="23" t="str">
        <f t="shared" si="43"/>
        <v>+</v>
      </c>
      <c r="P185" s="23" t="str">
        <f t="shared" si="43"/>
        <v>+</v>
      </c>
      <c r="Q185" s="23" t="str">
        <f t="shared" si="43"/>
        <v>+</v>
      </c>
      <c r="R185" s="23" t="str">
        <f t="shared" si="43"/>
        <v>+</v>
      </c>
      <c r="S185" s="23"/>
      <c r="T185" s="23" t="str">
        <f t="shared" si="43"/>
        <v>+</v>
      </c>
      <c r="U185" s="23" t="str">
        <f t="shared" si="43"/>
        <v>+</v>
      </c>
      <c r="V185" s="23" t="str">
        <f t="shared" ref="V185:AE186" si="44">IF(V$57="CN","","+")</f>
        <v>+</v>
      </c>
      <c r="W185" s="23" t="str">
        <f t="shared" si="44"/>
        <v>+</v>
      </c>
      <c r="X185" s="23" t="str">
        <f t="shared" si="44"/>
        <v>+</v>
      </c>
      <c r="Y185" s="23" t="str">
        <f t="shared" si="44"/>
        <v>+</v>
      </c>
      <c r="Z185" s="24" t="s">
        <v>119</v>
      </c>
      <c r="AA185" s="23" t="str">
        <f t="shared" si="44"/>
        <v>+</v>
      </c>
      <c r="AB185" s="23" t="str">
        <f t="shared" si="44"/>
        <v>+</v>
      </c>
      <c r="AC185" s="23" t="str">
        <f t="shared" si="44"/>
        <v>+</v>
      </c>
      <c r="AD185" s="23" t="str">
        <f t="shared" si="44"/>
        <v>+</v>
      </c>
      <c r="AE185" s="23" t="str">
        <f t="shared" si="44"/>
        <v>+</v>
      </c>
      <c r="AF185" s="23"/>
      <c r="AG185" s="23"/>
      <c r="AH185" s="23"/>
      <c r="AI185" s="47">
        <f t="shared" si="36"/>
        <v>23</v>
      </c>
      <c r="AJ185" s="43">
        <f t="shared" si="37"/>
        <v>2</v>
      </c>
      <c r="AK185" s="21"/>
      <c r="AL185" s="20">
        <v>17</v>
      </c>
      <c r="AM185" s="21" t="s">
        <v>46</v>
      </c>
      <c r="AN185" s="22" t="s">
        <v>45</v>
      </c>
      <c r="AO185" s="26">
        <v>5307200</v>
      </c>
      <c r="AP185" s="27">
        <v>1000000</v>
      </c>
      <c r="AQ185" s="27">
        <v>300000</v>
      </c>
      <c r="AR185" s="27">
        <v>600000</v>
      </c>
      <c r="AS185" s="27">
        <v>24</v>
      </c>
      <c r="AT185" s="27">
        <f t="shared" si="41"/>
        <v>816492.30769230775</v>
      </c>
      <c r="AU185" s="27"/>
      <c r="AV185" s="27">
        <f t="shared" ref="AV185:AV189" si="45">AO185*21.5%</f>
        <v>1141048</v>
      </c>
      <c r="AW185" s="27">
        <v>300000</v>
      </c>
      <c r="AX185" s="27">
        <f t="shared" si="40"/>
        <v>7769292.307692308</v>
      </c>
      <c r="AY185" s="41"/>
    </row>
    <row r="186" spans="1:51" ht="13.8">
      <c r="A186" s="20">
        <v>26</v>
      </c>
      <c r="B186" s="21" t="s">
        <v>47</v>
      </c>
      <c r="C186" s="22" t="s">
        <v>45</v>
      </c>
      <c r="D186" s="23" t="s">
        <v>35</v>
      </c>
      <c r="E186" s="23"/>
      <c r="F186" s="23" t="str">
        <f t="shared" si="43"/>
        <v>+</v>
      </c>
      <c r="G186" s="23" t="str">
        <f t="shared" si="43"/>
        <v>+</v>
      </c>
      <c r="H186" s="23" t="str">
        <f t="shared" si="43"/>
        <v>+</v>
      </c>
      <c r="I186" s="23" t="str">
        <f t="shared" si="43"/>
        <v>+</v>
      </c>
      <c r="J186" s="23" t="str">
        <f t="shared" si="43"/>
        <v>+</v>
      </c>
      <c r="K186" s="23" t="str">
        <f t="shared" si="43"/>
        <v>+</v>
      </c>
      <c r="L186" s="24" t="s">
        <v>119</v>
      </c>
      <c r="M186" s="23" t="str">
        <f t="shared" si="43"/>
        <v>+</v>
      </c>
      <c r="N186" s="23" t="str">
        <f t="shared" si="43"/>
        <v>+</v>
      </c>
      <c r="O186" s="23" t="str">
        <f t="shared" si="43"/>
        <v>+</v>
      </c>
      <c r="P186" s="23" t="str">
        <f t="shared" si="43"/>
        <v>+</v>
      </c>
      <c r="Q186" s="23" t="str">
        <f t="shared" si="43"/>
        <v>+</v>
      </c>
      <c r="R186" s="23" t="str">
        <f t="shared" si="43"/>
        <v>+</v>
      </c>
      <c r="S186" s="23"/>
      <c r="T186" s="23" t="str">
        <f t="shared" si="43"/>
        <v>+</v>
      </c>
      <c r="U186" s="23" t="str">
        <f t="shared" si="43"/>
        <v>+</v>
      </c>
      <c r="V186" s="23" t="str">
        <f t="shared" si="44"/>
        <v>+</v>
      </c>
      <c r="W186" s="23" t="str">
        <f t="shared" si="44"/>
        <v>+</v>
      </c>
      <c r="X186" s="23" t="str">
        <f t="shared" si="44"/>
        <v>+</v>
      </c>
      <c r="Y186" s="23" t="str">
        <f t="shared" si="44"/>
        <v>+</v>
      </c>
      <c r="Z186" s="24" t="s">
        <v>119</v>
      </c>
      <c r="AA186" s="23" t="str">
        <f t="shared" si="44"/>
        <v>+</v>
      </c>
      <c r="AB186" s="23" t="str">
        <f t="shared" si="44"/>
        <v>+</v>
      </c>
      <c r="AC186" s="23" t="str">
        <f t="shared" si="44"/>
        <v>+</v>
      </c>
      <c r="AD186" s="23" t="str">
        <f t="shared" si="44"/>
        <v>+</v>
      </c>
      <c r="AE186" s="23" t="str">
        <f t="shared" si="44"/>
        <v>+</v>
      </c>
      <c r="AF186" s="23"/>
      <c r="AG186" s="23"/>
      <c r="AH186" s="23"/>
      <c r="AI186" s="43">
        <f>COUNTIF(D186:AH186,"+")</f>
        <v>23</v>
      </c>
      <c r="AJ186" s="43">
        <f t="shared" si="37"/>
        <v>2</v>
      </c>
      <c r="AK186" s="21"/>
      <c r="AL186" s="20">
        <v>18</v>
      </c>
      <c r="AM186" s="21" t="s">
        <v>47</v>
      </c>
      <c r="AN186" s="22" t="s">
        <v>45</v>
      </c>
      <c r="AO186" s="26">
        <v>5307200</v>
      </c>
      <c r="AP186" s="27">
        <v>1000000</v>
      </c>
      <c r="AQ186" s="27">
        <v>300000</v>
      </c>
      <c r="AR186" s="27">
        <v>600000</v>
      </c>
      <c r="AS186" s="27">
        <v>24</v>
      </c>
      <c r="AT186" s="27">
        <f t="shared" si="41"/>
        <v>816492.30769230775</v>
      </c>
      <c r="AU186" s="27"/>
      <c r="AV186" s="27">
        <f t="shared" si="45"/>
        <v>1141048</v>
      </c>
      <c r="AW186" s="27">
        <v>300000</v>
      </c>
      <c r="AX186" s="27">
        <f t="shared" si="40"/>
        <v>7769292.307692308</v>
      </c>
      <c r="AY186" s="41"/>
    </row>
    <row r="187" spans="1:51" ht="13.8">
      <c r="A187" s="20">
        <v>27</v>
      </c>
      <c r="B187" s="21" t="s">
        <v>48</v>
      </c>
      <c r="C187" s="22" t="s">
        <v>45</v>
      </c>
      <c r="D187" s="23" t="s">
        <v>35</v>
      </c>
      <c r="E187" s="24" t="s">
        <v>119</v>
      </c>
      <c r="F187" s="23" t="s">
        <v>41</v>
      </c>
      <c r="G187" s="23" t="s">
        <v>41</v>
      </c>
      <c r="H187" s="23" t="s">
        <v>41</v>
      </c>
      <c r="I187" s="23" t="s">
        <v>41</v>
      </c>
      <c r="J187" s="23" t="s">
        <v>41</v>
      </c>
      <c r="K187" s="23" t="s">
        <v>41</v>
      </c>
      <c r="L187" s="23"/>
      <c r="M187" s="23" t="s">
        <v>41</v>
      </c>
      <c r="N187" s="23" t="s">
        <v>41</v>
      </c>
      <c r="O187" s="23" t="s">
        <v>41</v>
      </c>
      <c r="P187" s="23" t="s">
        <v>41</v>
      </c>
      <c r="Q187" s="23" t="s">
        <v>41</v>
      </c>
      <c r="R187" s="23" t="s">
        <v>41</v>
      </c>
      <c r="S187" s="24" t="s">
        <v>119</v>
      </c>
      <c r="T187" s="23" t="s">
        <v>41</v>
      </c>
      <c r="U187" s="23" t="s">
        <v>41</v>
      </c>
      <c r="V187" s="23" t="s">
        <v>41</v>
      </c>
      <c r="W187" s="23" t="s">
        <v>41</v>
      </c>
      <c r="X187" s="23" t="s">
        <v>41</v>
      </c>
      <c r="Y187" s="23" t="s">
        <v>41</v>
      </c>
      <c r="Z187" s="23"/>
      <c r="AA187" s="23" t="s">
        <v>41</v>
      </c>
      <c r="AB187" s="23" t="s">
        <v>41</v>
      </c>
      <c r="AC187" s="23" t="s">
        <v>41</v>
      </c>
      <c r="AD187" s="23" t="s">
        <v>41</v>
      </c>
      <c r="AE187" s="23" t="s">
        <v>41</v>
      </c>
      <c r="AF187" s="23"/>
      <c r="AG187" s="23"/>
      <c r="AH187" s="23"/>
      <c r="AI187" s="43">
        <f>COUNTIF(D187:AH187,"+")</f>
        <v>23</v>
      </c>
      <c r="AJ187" s="43">
        <f t="shared" si="37"/>
        <v>2</v>
      </c>
      <c r="AK187" s="21"/>
      <c r="AL187" s="20">
        <v>19</v>
      </c>
      <c r="AM187" s="21" t="s">
        <v>48</v>
      </c>
      <c r="AN187" s="22" t="s">
        <v>45</v>
      </c>
      <c r="AO187" s="26">
        <v>5307200</v>
      </c>
      <c r="AP187" s="27">
        <v>1000000</v>
      </c>
      <c r="AQ187" s="27">
        <v>300000</v>
      </c>
      <c r="AR187" s="27">
        <v>600000</v>
      </c>
      <c r="AS187" s="27">
        <v>24</v>
      </c>
      <c r="AT187" s="27">
        <f t="shared" si="41"/>
        <v>816492.30769230775</v>
      </c>
      <c r="AU187" s="27"/>
      <c r="AV187" s="27">
        <f t="shared" si="45"/>
        <v>1141048</v>
      </c>
      <c r="AW187" s="27">
        <v>300000</v>
      </c>
      <c r="AX187" s="27">
        <f t="shared" si="40"/>
        <v>7769292.307692308</v>
      </c>
      <c r="AY187" s="41"/>
    </row>
    <row r="188" spans="1:51" ht="13.8">
      <c r="A188" s="20">
        <v>28</v>
      </c>
      <c r="B188" s="21" t="s">
        <v>49</v>
      </c>
      <c r="C188" s="22" t="s">
        <v>45</v>
      </c>
      <c r="D188" s="23" t="s">
        <v>35</v>
      </c>
      <c r="E188" s="24" t="s">
        <v>119</v>
      </c>
      <c r="F188" s="23" t="s">
        <v>41</v>
      </c>
      <c r="G188" s="23" t="s">
        <v>41</v>
      </c>
      <c r="H188" s="23" t="s">
        <v>41</v>
      </c>
      <c r="I188" s="23" t="s">
        <v>41</v>
      </c>
      <c r="J188" s="23" t="s">
        <v>41</v>
      </c>
      <c r="K188" s="23" t="s">
        <v>41</v>
      </c>
      <c r="L188" s="23"/>
      <c r="M188" s="23" t="s">
        <v>41</v>
      </c>
      <c r="N188" s="23" t="s">
        <v>41</v>
      </c>
      <c r="O188" s="23" t="s">
        <v>41</v>
      </c>
      <c r="P188" s="23" t="s">
        <v>41</v>
      </c>
      <c r="Q188" s="23" t="s">
        <v>41</v>
      </c>
      <c r="R188" s="23" t="s">
        <v>41</v>
      </c>
      <c r="S188" s="24" t="s">
        <v>119</v>
      </c>
      <c r="T188" s="23" t="s">
        <v>41</v>
      </c>
      <c r="U188" s="23" t="s">
        <v>41</v>
      </c>
      <c r="V188" s="23" t="s">
        <v>41</v>
      </c>
      <c r="W188" s="23" t="s">
        <v>41</v>
      </c>
      <c r="X188" s="23" t="s">
        <v>41</v>
      </c>
      <c r="Y188" s="23" t="s">
        <v>41</v>
      </c>
      <c r="Z188" s="23"/>
      <c r="AA188" s="23" t="s">
        <v>41</v>
      </c>
      <c r="AB188" s="23" t="s">
        <v>41</v>
      </c>
      <c r="AC188" s="23" t="s">
        <v>41</v>
      </c>
      <c r="AD188" s="23" t="s">
        <v>41</v>
      </c>
      <c r="AE188" s="23" t="s">
        <v>41</v>
      </c>
      <c r="AF188" s="23"/>
      <c r="AG188" s="23"/>
      <c r="AH188" s="23"/>
      <c r="AI188" s="43">
        <f>COUNTIF(D188:AH188,"+")</f>
        <v>23</v>
      </c>
      <c r="AJ188" s="43">
        <f t="shared" si="37"/>
        <v>2</v>
      </c>
      <c r="AK188" s="21"/>
      <c r="AL188" s="20">
        <v>20</v>
      </c>
      <c r="AM188" s="21" t="s">
        <v>49</v>
      </c>
      <c r="AN188" s="22" t="s">
        <v>45</v>
      </c>
      <c r="AO188" s="26">
        <v>5307200</v>
      </c>
      <c r="AP188" s="27">
        <v>1000000</v>
      </c>
      <c r="AQ188" s="27">
        <v>300000</v>
      </c>
      <c r="AR188" s="27">
        <v>600000</v>
      </c>
      <c r="AS188" s="27">
        <v>24</v>
      </c>
      <c r="AT188" s="27">
        <f t="shared" si="41"/>
        <v>816492.30769230775</v>
      </c>
      <c r="AU188" s="27"/>
      <c r="AV188" s="27">
        <f t="shared" si="45"/>
        <v>1141048</v>
      </c>
      <c r="AW188" s="27">
        <v>300000</v>
      </c>
      <c r="AX188" s="27">
        <f t="shared" si="40"/>
        <v>7769292.307692308</v>
      </c>
      <c r="AY188" s="41"/>
    </row>
    <row r="189" spans="1:51" ht="13.8">
      <c r="A189" s="20">
        <v>29</v>
      </c>
      <c r="B189" s="21" t="s">
        <v>50</v>
      </c>
      <c r="C189" s="22" t="s">
        <v>45</v>
      </c>
      <c r="D189" s="23" t="s">
        <v>35</v>
      </c>
      <c r="E189" s="24" t="s">
        <v>119</v>
      </c>
      <c r="F189" s="23" t="s">
        <v>41</v>
      </c>
      <c r="G189" s="23" t="s">
        <v>41</v>
      </c>
      <c r="H189" s="23" t="s">
        <v>41</v>
      </c>
      <c r="I189" s="23" t="s">
        <v>41</v>
      </c>
      <c r="J189" s="23" t="s">
        <v>41</v>
      </c>
      <c r="K189" s="23" t="s">
        <v>41</v>
      </c>
      <c r="L189" s="23"/>
      <c r="M189" s="23" t="s">
        <v>41</v>
      </c>
      <c r="N189" s="23" t="s">
        <v>41</v>
      </c>
      <c r="O189" s="23" t="s">
        <v>41</v>
      </c>
      <c r="P189" s="23" t="s">
        <v>41</v>
      </c>
      <c r="Q189" s="23" t="s">
        <v>41</v>
      </c>
      <c r="R189" s="23" t="s">
        <v>41</v>
      </c>
      <c r="S189" s="24" t="s">
        <v>119</v>
      </c>
      <c r="T189" s="23" t="s">
        <v>41</v>
      </c>
      <c r="U189" s="23" t="s">
        <v>41</v>
      </c>
      <c r="V189" s="23" t="s">
        <v>41</v>
      </c>
      <c r="W189" s="23" t="s">
        <v>41</v>
      </c>
      <c r="X189" s="23" t="s">
        <v>41</v>
      </c>
      <c r="Y189" s="23" t="s">
        <v>41</v>
      </c>
      <c r="Z189" s="23"/>
      <c r="AA189" s="23" t="s">
        <v>41</v>
      </c>
      <c r="AB189" s="23" t="s">
        <v>41</v>
      </c>
      <c r="AC189" s="23" t="s">
        <v>41</v>
      </c>
      <c r="AD189" s="23" t="s">
        <v>41</v>
      </c>
      <c r="AE189" s="23" t="s">
        <v>41</v>
      </c>
      <c r="AF189" s="23"/>
      <c r="AG189" s="23"/>
      <c r="AH189" s="23"/>
      <c r="AI189" s="43">
        <f>COUNTIF(D189:AH189,"+")</f>
        <v>23</v>
      </c>
      <c r="AJ189" s="43">
        <f t="shared" si="37"/>
        <v>2</v>
      </c>
      <c r="AK189" s="21"/>
      <c r="AL189" s="20">
        <v>21</v>
      </c>
      <c r="AM189" s="21" t="s">
        <v>50</v>
      </c>
      <c r="AN189" s="22" t="s">
        <v>45</v>
      </c>
      <c r="AO189" s="26">
        <v>5307200</v>
      </c>
      <c r="AP189" s="27">
        <v>1000000</v>
      </c>
      <c r="AQ189" s="27">
        <v>300000</v>
      </c>
      <c r="AR189" s="27">
        <v>600000</v>
      </c>
      <c r="AS189" s="27">
        <v>24</v>
      </c>
      <c r="AT189" s="27">
        <f t="shared" si="41"/>
        <v>816492.30769230775</v>
      </c>
      <c r="AU189" s="27"/>
      <c r="AV189" s="27">
        <f t="shared" si="45"/>
        <v>1141048</v>
      </c>
      <c r="AW189" s="27">
        <v>300000</v>
      </c>
      <c r="AX189" s="27">
        <f t="shared" si="40"/>
        <v>7769292.307692308</v>
      </c>
      <c r="AY189" s="41"/>
    </row>
    <row r="190" spans="1:51" ht="13.8">
      <c r="A190" s="20">
        <v>30</v>
      </c>
      <c r="B190" s="21" t="s">
        <v>51</v>
      </c>
      <c r="C190" s="22" t="s">
        <v>45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43">
        <f>COUNTIF(D190:AH190,"+")</f>
        <v>0</v>
      </c>
      <c r="AJ190" s="43">
        <f t="shared" si="37"/>
        <v>0</v>
      </c>
      <c r="AK190" s="21"/>
      <c r="AL190" s="20">
        <v>22</v>
      </c>
      <c r="AM190" s="21" t="s">
        <v>51</v>
      </c>
      <c r="AN190" s="22" t="s">
        <v>45</v>
      </c>
      <c r="AO190" s="26">
        <v>5307200</v>
      </c>
      <c r="AP190" s="27">
        <v>1000000</v>
      </c>
      <c r="AQ190" s="27">
        <v>300000</v>
      </c>
      <c r="AR190" s="27">
        <v>600000</v>
      </c>
      <c r="AS190" s="27"/>
      <c r="AT190" s="27">
        <f t="shared" si="41"/>
        <v>0</v>
      </c>
      <c r="AU190" s="27"/>
      <c r="AV190" s="27"/>
      <c r="AW190" s="27"/>
      <c r="AX190" s="27">
        <f t="shared" si="40"/>
        <v>0</v>
      </c>
      <c r="AY190" s="41"/>
    </row>
    <row r="191" spans="1:51" ht="13.8">
      <c r="A191" s="20">
        <v>31</v>
      </c>
      <c r="B191" s="21" t="s">
        <v>52</v>
      </c>
      <c r="C191" s="22" t="s">
        <v>45</v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49"/>
      <c r="AJ191" s="43">
        <f t="shared" si="37"/>
        <v>0</v>
      </c>
      <c r="AK191" s="28"/>
      <c r="AL191" s="20">
        <v>27</v>
      </c>
      <c r="AM191" s="21" t="s">
        <v>52</v>
      </c>
      <c r="AN191" s="22" t="s">
        <v>45</v>
      </c>
      <c r="AO191" s="26">
        <v>5307200</v>
      </c>
      <c r="AP191" s="27">
        <v>1000000</v>
      </c>
      <c r="AQ191" s="27">
        <v>300000</v>
      </c>
      <c r="AR191" s="27">
        <v>600000</v>
      </c>
      <c r="AS191" s="27"/>
      <c r="AT191" s="27">
        <f t="shared" si="41"/>
        <v>0</v>
      </c>
      <c r="AU191" s="27"/>
      <c r="AV191" s="27"/>
      <c r="AW191" s="27"/>
      <c r="AX191" s="27">
        <f t="shared" si="40"/>
        <v>0</v>
      </c>
      <c r="AY191" s="41"/>
    </row>
    <row r="192" spans="1:51" ht="13.8">
      <c r="A192" s="20">
        <v>32</v>
      </c>
      <c r="B192" s="21" t="s">
        <v>53</v>
      </c>
      <c r="C192" s="22" t="s">
        <v>45</v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49"/>
      <c r="AJ192" s="43">
        <f t="shared" si="37"/>
        <v>0</v>
      </c>
      <c r="AK192" s="28"/>
      <c r="AL192" s="20">
        <v>28</v>
      </c>
      <c r="AM192" s="21" t="s">
        <v>53</v>
      </c>
      <c r="AN192" s="22" t="s">
        <v>45</v>
      </c>
      <c r="AO192" s="26">
        <v>5307200</v>
      </c>
      <c r="AP192" s="27">
        <v>1000000</v>
      </c>
      <c r="AQ192" s="27">
        <v>300000</v>
      </c>
      <c r="AR192" s="27">
        <v>600000</v>
      </c>
      <c r="AS192" s="27"/>
      <c r="AT192" s="27">
        <f t="shared" si="41"/>
        <v>0</v>
      </c>
      <c r="AU192" s="27"/>
      <c r="AV192" s="27"/>
      <c r="AW192" s="27"/>
      <c r="AX192" s="27">
        <f t="shared" si="40"/>
        <v>0</v>
      </c>
      <c r="AY192" s="41"/>
    </row>
    <row r="193" spans="1:51" ht="13.8">
      <c r="A193" s="29"/>
      <c r="B193" s="10" t="s">
        <v>54</v>
      </c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50">
        <f>SUM(AI161:AI190)</f>
        <v>224</v>
      </c>
      <c r="AJ193" s="50"/>
      <c r="AK193" s="31"/>
      <c r="AL193" s="10" t="s">
        <v>89</v>
      </c>
      <c r="AM193" s="31" t="s">
        <v>56</v>
      </c>
      <c r="AN193" s="30"/>
      <c r="AO193" s="32">
        <f t="shared" ref="AO193:AU193" si="46">SUM(AO161:AO190)</f>
        <v>162970400</v>
      </c>
      <c r="AP193" s="32">
        <f t="shared" si="46"/>
        <v>30000000</v>
      </c>
      <c r="AQ193" s="32">
        <f t="shared" si="46"/>
        <v>10200000</v>
      </c>
      <c r="AR193" s="32">
        <f t="shared" si="46"/>
        <v>18300000</v>
      </c>
      <c r="AS193" s="32">
        <f t="shared" si="46"/>
        <v>234</v>
      </c>
      <c r="AT193" s="32">
        <f t="shared" si="46"/>
        <v>7758615.3846153859</v>
      </c>
      <c r="AU193" s="32">
        <f t="shared" si="46"/>
        <v>3000000</v>
      </c>
      <c r="AV193" s="32">
        <f>SUM(AV161:AV192)</f>
        <v>5705240</v>
      </c>
      <c r="AW193" s="32">
        <f>SUM(AW161:AW190)</f>
        <v>2700000</v>
      </c>
      <c r="AX193" s="32">
        <f>SUM(AX161:AX192)</f>
        <v>77527999.999999985</v>
      </c>
      <c r="AY193" s="32">
        <f>SUM(AY161:AY190)</f>
        <v>0</v>
      </c>
    </row>
    <row r="194" spans="1:51" ht="13.8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ht="13.8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99">
        <f>VALUE("28/02/"&amp;Q156)</f>
        <v>45716</v>
      </c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33"/>
      <c r="AM195" s="33"/>
      <c r="AN195" s="33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33"/>
    </row>
    <row r="196" spans="1:51" ht="13.8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33"/>
    </row>
    <row r="197" spans="1:51" ht="13.8">
      <c r="A197" s="35"/>
      <c r="B197" s="109" t="s">
        <v>57</v>
      </c>
      <c r="C197" s="109"/>
      <c r="D197" s="37"/>
      <c r="E197" s="37"/>
      <c r="F197" s="37"/>
      <c r="G197" s="37"/>
      <c r="H197" s="37"/>
      <c r="I197" s="37"/>
      <c r="J197" s="37"/>
      <c r="K197" s="37"/>
      <c r="L197" s="2"/>
      <c r="M197" s="36" t="s">
        <v>58</v>
      </c>
      <c r="N197" s="37"/>
      <c r="O197" s="37"/>
      <c r="P197" s="37"/>
      <c r="Q197" s="2"/>
      <c r="R197" s="2"/>
      <c r="S197" s="36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6" t="s">
        <v>59</v>
      </c>
      <c r="AE197" s="37"/>
      <c r="AF197" s="37"/>
      <c r="AG197" s="36"/>
      <c r="AH197" s="37"/>
      <c r="AI197" s="37"/>
      <c r="AJ197" s="37"/>
      <c r="AK197" s="37"/>
      <c r="AL197" s="37"/>
      <c r="AM197" s="109" t="s">
        <v>60</v>
      </c>
      <c r="AN197" s="109"/>
      <c r="AO197" s="109"/>
      <c r="AP197" s="102"/>
      <c r="AQ197" s="102"/>
      <c r="AR197" s="2"/>
      <c r="AS197" s="2"/>
      <c r="AT197" s="2"/>
      <c r="AU197" s="2"/>
      <c r="AV197" s="2"/>
      <c r="AW197" s="2"/>
      <c r="AX197" s="2"/>
      <c r="AY197" s="7"/>
    </row>
    <row r="198" spans="1:51" ht="13.8">
      <c r="A198" s="3"/>
      <c r="B198" s="126" t="s">
        <v>61</v>
      </c>
      <c r="C198" s="126"/>
      <c r="D198" s="2"/>
      <c r="E198" s="2"/>
      <c r="F198" s="2"/>
      <c r="G198" s="2"/>
      <c r="H198" s="2"/>
      <c r="I198" s="2"/>
      <c r="J198" s="2"/>
      <c r="K198" s="2"/>
      <c r="L198" s="2"/>
      <c r="M198" s="38" t="s">
        <v>61</v>
      </c>
      <c r="N198" s="2"/>
      <c r="O198" s="2"/>
      <c r="P198" s="2"/>
      <c r="Q198" s="2"/>
      <c r="R198" s="2"/>
      <c r="S198" s="38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38" t="s">
        <v>62</v>
      </c>
      <c r="AE198" s="2"/>
      <c r="AF198" s="2"/>
      <c r="AG198" s="38"/>
      <c r="AH198" s="2"/>
      <c r="AI198" s="2"/>
      <c r="AJ198" s="2"/>
      <c r="AK198" s="2"/>
      <c r="AL198" s="2"/>
      <c r="AM198" s="126" t="s">
        <v>61</v>
      </c>
      <c r="AN198" s="126"/>
      <c r="AO198" s="126"/>
      <c r="AP198" s="126"/>
      <c r="AQ198" s="126"/>
      <c r="AR198" s="2"/>
      <c r="AS198" s="2"/>
      <c r="AT198" s="2"/>
      <c r="AU198" s="2"/>
      <c r="AV198" s="2"/>
      <c r="AW198" s="2"/>
      <c r="AX198" s="2"/>
      <c r="AY198" s="38"/>
    </row>
    <row r="199" spans="1:51" ht="15.6">
      <c r="A199" s="1" t="s">
        <v>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1" t="s">
        <v>0</v>
      </c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1" ht="13.8">
      <c r="A200" s="3" t="s">
        <v>1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 t="s">
        <v>1</v>
      </c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1" ht="13.8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1" ht="20.399999999999999">
      <c r="A202" s="100" t="s">
        <v>69</v>
      </c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1" t="s">
        <v>2</v>
      </c>
      <c r="AM202" s="101"/>
      <c r="AN202" s="101"/>
      <c r="AO202" s="101"/>
      <c r="AP202" s="101"/>
      <c r="AQ202" s="101"/>
      <c r="AR202" s="101"/>
      <c r="AS202" s="101"/>
      <c r="AT202" s="101"/>
      <c r="AU202" s="101"/>
      <c r="AV202" s="101"/>
      <c r="AW202" s="101"/>
      <c r="AX202" s="101"/>
    </row>
    <row r="203" spans="1:51" ht="20.399999999999999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1" ht="13.8">
      <c r="A204" s="3"/>
      <c r="B204" s="2"/>
      <c r="C204" s="2"/>
      <c r="D204" s="2"/>
      <c r="E204" s="2"/>
      <c r="F204" s="2"/>
      <c r="G204" s="2"/>
      <c r="H204" s="6"/>
      <c r="I204" s="6"/>
      <c r="J204" s="6"/>
      <c r="K204" s="102" t="s">
        <v>3</v>
      </c>
      <c r="L204" s="102"/>
      <c r="M204" s="103">
        <v>2</v>
      </c>
      <c r="N204" s="103"/>
      <c r="O204" s="102" t="s">
        <v>4</v>
      </c>
      <c r="P204" s="102"/>
      <c r="Q204" s="102">
        <v>2025</v>
      </c>
      <c r="R204" s="10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102" t="str">
        <f>"THÁNG "&amp;M204 &amp;" NĂM 2025"</f>
        <v>THÁNG 2 NĂM 2025</v>
      </c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</row>
    <row r="205" spans="1:51" ht="13.8">
      <c r="A205" s="3"/>
      <c r="B205" s="2"/>
      <c r="C205" s="2"/>
      <c r="D205" s="8">
        <f>DATE(Q204,M204,1)</f>
        <v>45689</v>
      </c>
      <c r="E205" s="8">
        <f>D205+1</f>
        <v>45690</v>
      </c>
      <c r="F205" s="8">
        <f>E205+1</f>
        <v>45691</v>
      </c>
      <c r="G205" s="8">
        <f t="shared" ref="G205:AH205" si="47">F205+1</f>
        <v>45692</v>
      </c>
      <c r="H205" s="9">
        <f t="shared" si="47"/>
        <v>45693</v>
      </c>
      <c r="I205" s="9">
        <f t="shared" si="47"/>
        <v>45694</v>
      </c>
      <c r="J205" s="9">
        <f t="shared" si="47"/>
        <v>45695</v>
      </c>
      <c r="K205" s="9">
        <f t="shared" si="47"/>
        <v>45696</v>
      </c>
      <c r="L205" s="9">
        <f t="shared" si="47"/>
        <v>45697</v>
      </c>
      <c r="M205" s="9">
        <f t="shared" si="47"/>
        <v>45698</v>
      </c>
      <c r="N205" s="9">
        <f t="shared" si="47"/>
        <v>45699</v>
      </c>
      <c r="O205" s="9">
        <f t="shared" si="47"/>
        <v>45700</v>
      </c>
      <c r="P205" s="9">
        <f t="shared" si="47"/>
        <v>45701</v>
      </c>
      <c r="Q205" s="9">
        <f t="shared" si="47"/>
        <v>45702</v>
      </c>
      <c r="R205" s="9">
        <f t="shared" si="47"/>
        <v>45703</v>
      </c>
      <c r="S205" s="8">
        <f t="shared" si="47"/>
        <v>45704</v>
      </c>
      <c r="T205" s="8">
        <f t="shared" si="47"/>
        <v>45705</v>
      </c>
      <c r="U205" s="8">
        <f t="shared" si="47"/>
        <v>45706</v>
      </c>
      <c r="V205" s="8">
        <f t="shared" si="47"/>
        <v>45707</v>
      </c>
      <c r="W205" s="8">
        <f t="shared" si="47"/>
        <v>45708</v>
      </c>
      <c r="X205" s="8">
        <f t="shared" si="47"/>
        <v>45709</v>
      </c>
      <c r="Y205" s="8">
        <f t="shared" si="47"/>
        <v>45710</v>
      </c>
      <c r="Z205" s="8">
        <f t="shared" si="47"/>
        <v>45711</v>
      </c>
      <c r="AA205" s="8">
        <f t="shared" si="47"/>
        <v>45712</v>
      </c>
      <c r="AB205" s="8">
        <f t="shared" si="47"/>
        <v>45713</v>
      </c>
      <c r="AC205" s="8">
        <f t="shared" si="47"/>
        <v>45714</v>
      </c>
      <c r="AD205" s="8">
        <f t="shared" si="47"/>
        <v>45715</v>
      </c>
      <c r="AE205" s="8">
        <f t="shared" si="47"/>
        <v>45716</v>
      </c>
      <c r="AF205" s="8">
        <f t="shared" si="47"/>
        <v>45717</v>
      </c>
      <c r="AG205" s="8">
        <f t="shared" si="47"/>
        <v>45718</v>
      </c>
      <c r="AH205" s="8">
        <f t="shared" si="47"/>
        <v>45719</v>
      </c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1" ht="13.8">
      <c r="A206" s="110" t="s">
        <v>5</v>
      </c>
      <c r="B206" s="113" t="s">
        <v>6</v>
      </c>
      <c r="C206" s="96" t="s">
        <v>7</v>
      </c>
      <c r="D206" s="119" t="s">
        <v>8</v>
      </c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96" t="s">
        <v>9</v>
      </c>
      <c r="AJ206" s="96" t="s">
        <v>119</v>
      </c>
      <c r="AK206" s="96" t="s">
        <v>10</v>
      </c>
      <c r="AL206" s="119" t="s">
        <v>5</v>
      </c>
      <c r="AM206" s="119" t="s">
        <v>6</v>
      </c>
      <c r="AN206" s="120" t="s">
        <v>7</v>
      </c>
      <c r="AO206" s="122" t="s">
        <v>11</v>
      </c>
      <c r="AP206" s="123" t="s">
        <v>12</v>
      </c>
      <c r="AQ206" s="124"/>
      <c r="AR206" s="125"/>
      <c r="AS206" s="106" t="s">
        <v>13</v>
      </c>
      <c r="AT206" s="104" t="s">
        <v>74</v>
      </c>
      <c r="AU206" s="104" t="s">
        <v>15</v>
      </c>
      <c r="AV206" s="104" t="s">
        <v>75</v>
      </c>
      <c r="AW206" s="104" t="s">
        <v>17</v>
      </c>
      <c r="AX206" s="104" t="s">
        <v>18</v>
      </c>
    </row>
    <row r="207" spans="1:51" ht="26.4">
      <c r="A207" s="111"/>
      <c r="B207" s="114"/>
      <c r="C207" s="97"/>
      <c r="D207" s="11">
        <v>1</v>
      </c>
      <c r="E207" s="11">
        <v>2</v>
      </c>
      <c r="F207" s="11">
        <v>3</v>
      </c>
      <c r="G207" s="11">
        <v>4</v>
      </c>
      <c r="H207" s="11">
        <v>5</v>
      </c>
      <c r="I207" s="11">
        <v>6</v>
      </c>
      <c r="J207" s="11">
        <v>7</v>
      </c>
      <c r="K207" s="11">
        <v>8</v>
      </c>
      <c r="L207" s="11">
        <v>9</v>
      </c>
      <c r="M207" s="11">
        <v>10</v>
      </c>
      <c r="N207" s="11">
        <v>11</v>
      </c>
      <c r="O207" s="11">
        <v>12</v>
      </c>
      <c r="P207" s="11">
        <v>13</v>
      </c>
      <c r="Q207" s="11">
        <v>14</v>
      </c>
      <c r="R207" s="11">
        <v>15</v>
      </c>
      <c r="S207" s="11">
        <v>16</v>
      </c>
      <c r="T207" s="11">
        <v>17</v>
      </c>
      <c r="U207" s="11">
        <v>18</v>
      </c>
      <c r="V207" s="11">
        <v>19</v>
      </c>
      <c r="W207" s="11">
        <v>20</v>
      </c>
      <c r="X207" s="11">
        <v>21</v>
      </c>
      <c r="Y207" s="11">
        <v>22</v>
      </c>
      <c r="Z207" s="11">
        <v>23</v>
      </c>
      <c r="AA207" s="11">
        <v>24</v>
      </c>
      <c r="AB207" s="11">
        <v>25</v>
      </c>
      <c r="AC207" s="11">
        <v>26</v>
      </c>
      <c r="AD207" s="11">
        <v>27</v>
      </c>
      <c r="AE207" s="11">
        <v>28</v>
      </c>
      <c r="AF207" s="11">
        <v>29</v>
      </c>
      <c r="AG207" s="11">
        <v>30</v>
      </c>
      <c r="AH207" s="11">
        <v>31</v>
      </c>
      <c r="AI207" s="97"/>
      <c r="AJ207" s="97"/>
      <c r="AK207" s="97"/>
      <c r="AL207" s="119"/>
      <c r="AM207" s="119"/>
      <c r="AN207" s="121"/>
      <c r="AO207" s="122"/>
      <c r="AP207" s="12" t="s">
        <v>19</v>
      </c>
      <c r="AQ207" s="12" t="s">
        <v>20</v>
      </c>
      <c r="AR207" s="12" t="s">
        <v>21</v>
      </c>
      <c r="AS207" s="107"/>
      <c r="AT207" s="108"/>
      <c r="AU207" s="108"/>
      <c r="AV207" s="108"/>
      <c r="AW207" s="105"/>
      <c r="AX207" s="105"/>
    </row>
    <row r="208" spans="1:51" ht="20.399999999999999">
      <c r="A208" s="112"/>
      <c r="B208" s="115"/>
      <c r="C208" s="98"/>
      <c r="D208" s="11" t="str">
        <f>IF(WEEKDAY(D205)=1,"CN",IF(WEEKDAY(D205)=2,"T2",IF(WEEKDAY(D205)=3,"T3",IF(WEEKDAY(D205)=4,"T4",IF(WEEKDAY(D205)=5,"T5",IF(WEEKDAY(D205)=6,"T6",IF(WEEKDAY(D205)=7,"T7","")))))))</f>
        <v>T7</v>
      </c>
      <c r="E208" s="11" t="str">
        <f>IF(WEEKDAY(E205)=1,"CN",IF(WEEKDAY(E205)=2,"T2",IF(WEEKDAY(E205)=3,"T3",IF(WEEKDAY(E205)=4,"T4",IF(WEEKDAY(E205)=5,"T5",IF(WEEKDAY(E205)=6,"T6",IF(WEEKDAY(E205)=7,"T7","")))))))</f>
        <v>CN</v>
      </c>
      <c r="F208" s="11" t="str">
        <f t="shared" ref="F208:AH208" si="48">IF(WEEKDAY(F205)=1,"CN",IF(WEEKDAY(F205)=2,"T2",IF(WEEKDAY(F205)=3,"T3",IF(WEEKDAY(F205)=4,"T4",IF(WEEKDAY(F205)=5,"T5",IF(WEEKDAY(F205)=6,"T6",IF(WEEKDAY(F205)=7,"T7","")))))))</f>
        <v>T2</v>
      </c>
      <c r="G208" s="11" t="str">
        <f t="shared" si="48"/>
        <v>T3</v>
      </c>
      <c r="H208" s="11" t="str">
        <f t="shared" si="48"/>
        <v>T4</v>
      </c>
      <c r="I208" s="11" t="str">
        <f t="shared" si="48"/>
        <v>T5</v>
      </c>
      <c r="J208" s="11" t="str">
        <f t="shared" si="48"/>
        <v>T6</v>
      </c>
      <c r="K208" s="11" t="str">
        <f t="shared" si="48"/>
        <v>T7</v>
      </c>
      <c r="L208" s="11" t="str">
        <f t="shared" si="48"/>
        <v>CN</v>
      </c>
      <c r="M208" s="11" t="str">
        <f t="shared" si="48"/>
        <v>T2</v>
      </c>
      <c r="N208" s="11" t="str">
        <f t="shared" si="48"/>
        <v>T3</v>
      </c>
      <c r="O208" s="11" t="str">
        <f t="shared" si="48"/>
        <v>T4</v>
      </c>
      <c r="P208" s="11" t="str">
        <f t="shared" si="48"/>
        <v>T5</v>
      </c>
      <c r="Q208" s="11" t="str">
        <f t="shared" si="48"/>
        <v>T6</v>
      </c>
      <c r="R208" s="11" t="str">
        <f t="shared" si="48"/>
        <v>T7</v>
      </c>
      <c r="S208" s="11" t="str">
        <f t="shared" si="48"/>
        <v>CN</v>
      </c>
      <c r="T208" s="11" t="str">
        <f t="shared" si="48"/>
        <v>T2</v>
      </c>
      <c r="U208" s="11" t="str">
        <f t="shared" si="48"/>
        <v>T3</v>
      </c>
      <c r="V208" s="11" t="str">
        <f t="shared" si="48"/>
        <v>T4</v>
      </c>
      <c r="W208" s="11" t="str">
        <f t="shared" si="48"/>
        <v>T5</v>
      </c>
      <c r="X208" s="11" t="str">
        <f t="shared" si="48"/>
        <v>T6</v>
      </c>
      <c r="Y208" s="11" t="str">
        <f t="shared" si="48"/>
        <v>T7</v>
      </c>
      <c r="Z208" s="11" t="str">
        <f t="shared" si="48"/>
        <v>CN</v>
      </c>
      <c r="AA208" s="11" t="str">
        <f t="shared" si="48"/>
        <v>T2</v>
      </c>
      <c r="AB208" s="11" t="str">
        <f t="shared" si="48"/>
        <v>T3</v>
      </c>
      <c r="AC208" s="11" t="str">
        <f t="shared" si="48"/>
        <v>T4</v>
      </c>
      <c r="AD208" s="11" t="str">
        <f t="shared" si="48"/>
        <v>T5</v>
      </c>
      <c r="AE208" s="11" t="str">
        <f t="shared" si="48"/>
        <v>T6</v>
      </c>
      <c r="AF208" s="11" t="str">
        <f t="shared" si="48"/>
        <v>T7</v>
      </c>
      <c r="AG208" s="11" t="str">
        <f t="shared" si="48"/>
        <v>CN</v>
      </c>
      <c r="AH208" s="11" t="str">
        <f t="shared" si="48"/>
        <v>T2</v>
      </c>
      <c r="AI208" s="98"/>
      <c r="AJ208" s="98"/>
      <c r="AK208" s="98"/>
      <c r="AL208" s="13" t="s">
        <v>22</v>
      </c>
      <c r="AM208" s="13" t="s">
        <v>23</v>
      </c>
      <c r="AN208" s="14" t="s">
        <v>24</v>
      </c>
      <c r="AO208" s="15" t="s">
        <v>25</v>
      </c>
      <c r="AP208" s="16" t="s">
        <v>26</v>
      </c>
      <c r="AQ208" s="16" t="s">
        <v>27</v>
      </c>
      <c r="AR208" s="16" t="s">
        <v>28</v>
      </c>
      <c r="AS208" s="17" t="s">
        <v>29</v>
      </c>
      <c r="AT208" s="18" t="s">
        <v>30</v>
      </c>
      <c r="AU208" s="18"/>
      <c r="AV208" s="18"/>
      <c r="AW208" s="18" t="s">
        <v>31</v>
      </c>
      <c r="AX208" s="19" t="s">
        <v>32</v>
      </c>
    </row>
    <row r="209" spans="1:50" ht="26.4">
      <c r="A209" s="20">
        <v>1</v>
      </c>
      <c r="B209" s="21" t="s">
        <v>33</v>
      </c>
      <c r="C209" s="22" t="s">
        <v>76</v>
      </c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43">
        <f>COUNTIF(D209:AH209,"+")</f>
        <v>0</v>
      </c>
      <c r="AJ209" s="43">
        <f>COUNTIF(E209:AI209,"TC")</f>
        <v>0</v>
      </c>
      <c r="AK209" s="21"/>
      <c r="AL209" s="20">
        <v>3</v>
      </c>
      <c r="AM209" s="21" t="s">
        <v>33</v>
      </c>
      <c r="AN209" s="22" t="s">
        <v>34</v>
      </c>
      <c r="AO209" s="26">
        <v>9000000</v>
      </c>
      <c r="AP209" s="27">
        <v>1000000</v>
      </c>
      <c r="AQ209" s="27">
        <v>700000</v>
      </c>
      <c r="AR209" s="27">
        <v>700000</v>
      </c>
      <c r="AS209" s="27"/>
      <c r="AT209" s="27"/>
      <c r="AU209" s="27"/>
      <c r="AV209" s="27"/>
      <c r="AW209" s="27"/>
      <c r="AX209" s="27">
        <f t="shared" ref="AX209:AX219" si="49">SUM(AO209:AR209)/26*AS209+AW209+AT209+AU209+AV209</f>
        <v>0</v>
      </c>
    </row>
    <row r="210" spans="1:50" ht="13.8">
      <c r="A210" s="20">
        <v>2</v>
      </c>
      <c r="B210" s="21" t="s">
        <v>77</v>
      </c>
      <c r="C210" s="22" t="s">
        <v>76</v>
      </c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43">
        <f>COUNTIF(D210:AH210,"+")</f>
        <v>0</v>
      </c>
      <c r="AJ210" s="43">
        <f t="shared" ref="AJ210:AJ240" si="50">COUNTIF(E210:AI210,"TC")</f>
        <v>0</v>
      </c>
      <c r="AK210" s="21"/>
      <c r="AL210" s="20"/>
      <c r="AM210" s="21" t="s">
        <v>77</v>
      </c>
      <c r="AN210" s="22" t="s">
        <v>76</v>
      </c>
      <c r="AO210" s="26">
        <v>5310000</v>
      </c>
      <c r="AP210" s="27">
        <v>1000000</v>
      </c>
      <c r="AQ210" s="27">
        <v>700000</v>
      </c>
      <c r="AR210" s="27">
        <v>700000</v>
      </c>
      <c r="AS210" s="27"/>
      <c r="AT210" s="27"/>
      <c r="AU210" s="27"/>
      <c r="AV210" s="27"/>
      <c r="AW210" s="27"/>
      <c r="AX210" s="27">
        <f t="shared" si="49"/>
        <v>0</v>
      </c>
    </row>
    <row r="211" spans="1:50" ht="13.8">
      <c r="A211" s="20">
        <v>3</v>
      </c>
      <c r="B211" s="21" t="s">
        <v>78</v>
      </c>
      <c r="C211" s="22" t="s">
        <v>76</v>
      </c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43">
        <f t="shared" ref="AI211:AI240" si="51">COUNTIF(D211:AH211,"+")</f>
        <v>0</v>
      </c>
      <c r="AJ211" s="43">
        <f t="shared" si="50"/>
        <v>0</v>
      </c>
      <c r="AK211" s="21"/>
      <c r="AL211" s="20"/>
      <c r="AM211" s="21" t="s">
        <v>78</v>
      </c>
      <c r="AN211" s="22" t="s">
        <v>76</v>
      </c>
      <c r="AO211" s="26">
        <v>5310000</v>
      </c>
      <c r="AP211" s="27">
        <v>1000000</v>
      </c>
      <c r="AQ211" s="27">
        <v>700000</v>
      </c>
      <c r="AR211" s="27">
        <v>700000</v>
      </c>
      <c r="AS211" s="27"/>
      <c r="AT211" s="27"/>
      <c r="AU211" s="27"/>
      <c r="AV211" s="27"/>
      <c r="AW211" s="27"/>
      <c r="AX211" s="27">
        <f t="shared" si="49"/>
        <v>0</v>
      </c>
    </row>
    <row r="212" spans="1:50" ht="13.8">
      <c r="A212" s="20">
        <v>4</v>
      </c>
      <c r="B212" s="44" t="s">
        <v>36</v>
      </c>
      <c r="C212" s="45" t="s">
        <v>37</v>
      </c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7">
        <f t="shared" si="51"/>
        <v>0</v>
      </c>
      <c r="AJ212" s="43">
        <f t="shared" si="50"/>
        <v>0</v>
      </c>
      <c r="AK212" s="21"/>
      <c r="AL212" s="20"/>
      <c r="AM212" s="44" t="s">
        <v>36</v>
      </c>
      <c r="AN212" s="45" t="s">
        <v>37</v>
      </c>
      <c r="AO212" s="48">
        <v>5310000</v>
      </c>
      <c r="AP212" s="27">
        <v>1000000</v>
      </c>
      <c r="AQ212" s="27">
        <v>300000</v>
      </c>
      <c r="AR212" s="27">
        <v>600000</v>
      </c>
      <c r="AS212" s="27"/>
      <c r="AT212" s="27"/>
      <c r="AU212" s="27"/>
      <c r="AV212" s="27"/>
      <c r="AW212" s="27"/>
      <c r="AX212" s="27">
        <f t="shared" si="49"/>
        <v>0</v>
      </c>
    </row>
    <row r="213" spans="1:50" ht="13.8">
      <c r="A213" s="20">
        <v>5</v>
      </c>
      <c r="B213" s="44" t="s">
        <v>38</v>
      </c>
      <c r="C213" s="45" t="s">
        <v>37</v>
      </c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7">
        <f t="shared" si="51"/>
        <v>0</v>
      </c>
      <c r="AJ213" s="43">
        <f t="shared" si="50"/>
        <v>0</v>
      </c>
      <c r="AK213" s="21"/>
      <c r="AL213" s="20"/>
      <c r="AM213" s="44" t="s">
        <v>38</v>
      </c>
      <c r="AN213" s="45" t="s">
        <v>37</v>
      </c>
      <c r="AO213" s="48">
        <v>5310000</v>
      </c>
      <c r="AP213" s="27">
        <v>1000000</v>
      </c>
      <c r="AQ213" s="27">
        <v>300000</v>
      </c>
      <c r="AR213" s="27">
        <v>600000</v>
      </c>
      <c r="AS213" s="27"/>
      <c r="AT213" s="27"/>
      <c r="AU213" s="27"/>
      <c r="AV213" s="27"/>
      <c r="AW213" s="27"/>
      <c r="AX213" s="27">
        <f t="shared" si="49"/>
        <v>0</v>
      </c>
    </row>
    <row r="214" spans="1:50" ht="13.8">
      <c r="A214" s="20">
        <v>6</v>
      </c>
      <c r="B214" s="44" t="s">
        <v>39</v>
      </c>
      <c r="C214" s="45" t="s">
        <v>37</v>
      </c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7">
        <f t="shared" si="51"/>
        <v>0</v>
      </c>
      <c r="AJ214" s="43">
        <f t="shared" si="50"/>
        <v>0</v>
      </c>
      <c r="AK214" s="21"/>
      <c r="AL214" s="20"/>
      <c r="AM214" s="44" t="s">
        <v>39</v>
      </c>
      <c r="AN214" s="45" t="s">
        <v>37</v>
      </c>
      <c r="AO214" s="48">
        <v>5310000</v>
      </c>
      <c r="AP214" s="27">
        <v>1000000</v>
      </c>
      <c r="AQ214" s="27">
        <v>300000</v>
      </c>
      <c r="AR214" s="27">
        <v>600000</v>
      </c>
      <c r="AS214" s="27"/>
      <c r="AT214" s="27"/>
      <c r="AU214" s="27"/>
      <c r="AV214" s="27"/>
      <c r="AW214" s="27"/>
      <c r="AX214" s="27">
        <f t="shared" si="49"/>
        <v>0</v>
      </c>
    </row>
    <row r="215" spans="1:50" ht="13.8">
      <c r="A215" s="20">
        <v>7</v>
      </c>
      <c r="B215" s="44" t="s">
        <v>40</v>
      </c>
      <c r="C215" s="45" t="s">
        <v>37</v>
      </c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7">
        <f t="shared" si="51"/>
        <v>0</v>
      </c>
      <c r="AJ215" s="43">
        <f t="shared" si="50"/>
        <v>0</v>
      </c>
      <c r="AK215" s="21"/>
      <c r="AL215" s="20"/>
      <c r="AM215" s="44" t="s">
        <v>40</v>
      </c>
      <c r="AN215" s="45" t="s">
        <v>37</v>
      </c>
      <c r="AO215" s="48">
        <v>5310000</v>
      </c>
      <c r="AP215" s="27">
        <v>1000000</v>
      </c>
      <c r="AQ215" s="27">
        <v>300000</v>
      </c>
      <c r="AR215" s="27">
        <v>600000</v>
      </c>
      <c r="AS215" s="27"/>
      <c r="AT215" s="27"/>
      <c r="AU215" s="27"/>
      <c r="AV215" s="27"/>
      <c r="AW215" s="27"/>
      <c r="AX215" s="27">
        <f t="shared" si="49"/>
        <v>0</v>
      </c>
    </row>
    <row r="216" spans="1:50" ht="13.8">
      <c r="A216" s="20">
        <v>8</v>
      </c>
      <c r="B216" s="44" t="s">
        <v>42</v>
      </c>
      <c r="C216" s="45" t="s">
        <v>37</v>
      </c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7">
        <f t="shared" si="51"/>
        <v>0</v>
      </c>
      <c r="AJ216" s="43">
        <f t="shared" si="50"/>
        <v>0</v>
      </c>
      <c r="AK216" s="44"/>
      <c r="AL216" s="20"/>
      <c r="AM216" s="44" t="s">
        <v>42</v>
      </c>
      <c r="AN216" s="45" t="s">
        <v>37</v>
      </c>
      <c r="AO216" s="48">
        <v>5310000</v>
      </c>
      <c r="AP216" s="27">
        <v>1000000</v>
      </c>
      <c r="AQ216" s="27">
        <v>300000</v>
      </c>
      <c r="AR216" s="27">
        <v>600000</v>
      </c>
      <c r="AS216" s="27"/>
      <c r="AT216" s="27"/>
      <c r="AU216" s="27"/>
      <c r="AV216" s="27"/>
      <c r="AW216" s="27"/>
      <c r="AX216" s="27">
        <f t="shared" si="49"/>
        <v>0</v>
      </c>
    </row>
    <row r="217" spans="1:50" ht="13.8">
      <c r="A217" s="20">
        <v>9</v>
      </c>
      <c r="B217" s="44" t="s">
        <v>43</v>
      </c>
      <c r="C217" s="45" t="s">
        <v>37</v>
      </c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7">
        <f t="shared" si="51"/>
        <v>0</v>
      </c>
      <c r="AJ217" s="43">
        <f t="shared" si="50"/>
        <v>0</v>
      </c>
      <c r="AK217" s="21"/>
      <c r="AL217" s="20"/>
      <c r="AM217" s="44" t="s">
        <v>43</v>
      </c>
      <c r="AN217" s="45" t="s">
        <v>37</v>
      </c>
      <c r="AO217" s="48">
        <v>5310000</v>
      </c>
      <c r="AP217" s="27">
        <v>1000000</v>
      </c>
      <c r="AQ217" s="27">
        <v>300000</v>
      </c>
      <c r="AR217" s="27">
        <v>600000</v>
      </c>
      <c r="AS217" s="27"/>
      <c r="AT217" s="27"/>
      <c r="AU217" s="27"/>
      <c r="AV217" s="27"/>
      <c r="AW217" s="27"/>
      <c r="AX217" s="27">
        <f t="shared" si="49"/>
        <v>0</v>
      </c>
    </row>
    <row r="218" spans="1:50" ht="13.8">
      <c r="A218" s="20">
        <v>10</v>
      </c>
      <c r="B218" s="44" t="s">
        <v>79</v>
      </c>
      <c r="C218" s="45" t="s">
        <v>37</v>
      </c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7">
        <f t="shared" si="51"/>
        <v>0</v>
      </c>
      <c r="AJ218" s="43">
        <f t="shared" si="50"/>
        <v>0</v>
      </c>
      <c r="AK218" s="21"/>
      <c r="AL218" s="20"/>
      <c r="AM218" s="44" t="s">
        <v>79</v>
      </c>
      <c r="AN218" s="45" t="s">
        <v>37</v>
      </c>
      <c r="AO218" s="48">
        <v>5310000</v>
      </c>
      <c r="AP218" s="27">
        <v>1000000</v>
      </c>
      <c r="AQ218" s="27">
        <v>300000</v>
      </c>
      <c r="AR218" s="27">
        <v>600000</v>
      </c>
      <c r="AS218" s="27"/>
      <c r="AT218" s="27"/>
      <c r="AU218" s="27"/>
      <c r="AV218" s="27"/>
      <c r="AW218" s="27"/>
      <c r="AX218" s="27">
        <f t="shared" si="49"/>
        <v>0</v>
      </c>
    </row>
    <row r="219" spans="1:50" ht="13.8">
      <c r="A219" s="20">
        <v>11</v>
      </c>
      <c r="B219" s="44" t="s">
        <v>80</v>
      </c>
      <c r="C219" s="45" t="s">
        <v>37</v>
      </c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7">
        <f t="shared" si="51"/>
        <v>0</v>
      </c>
      <c r="AJ219" s="43">
        <f t="shared" si="50"/>
        <v>0</v>
      </c>
      <c r="AK219" s="21"/>
      <c r="AL219" s="20"/>
      <c r="AM219" s="44" t="s">
        <v>80</v>
      </c>
      <c r="AN219" s="45" t="s">
        <v>37</v>
      </c>
      <c r="AO219" s="48">
        <v>5310000</v>
      </c>
      <c r="AP219" s="27">
        <v>1000000</v>
      </c>
      <c r="AQ219" s="27">
        <v>300000</v>
      </c>
      <c r="AR219" s="27">
        <v>600000</v>
      </c>
      <c r="AS219" s="27"/>
      <c r="AT219" s="27"/>
      <c r="AU219" s="27"/>
      <c r="AV219" s="27"/>
      <c r="AW219" s="27"/>
      <c r="AX219" s="27">
        <f t="shared" si="49"/>
        <v>0</v>
      </c>
    </row>
    <row r="220" spans="1:50" ht="13.8">
      <c r="A220" s="20">
        <v>12</v>
      </c>
      <c r="B220" s="21" t="s">
        <v>81</v>
      </c>
      <c r="C220" s="22" t="s">
        <v>37</v>
      </c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43">
        <f t="shared" si="51"/>
        <v>0</v>
      </c>
      <c r="AJ220" s="43">
        <f t="shared" si="50"/>
        <v>0</v>
      </c>
      <c r="AK220" s="21"/>
      <c r="AL220" s="20"/>
      <c r="AM220" s="21" t="s">
        <v>81</v>
      </c>
      <c r="AN220" s="22" t="s">
        <v>37</v>
      </c>
      <c r="AO220" s="26">
        <v>5310000</v>
      </c>
      <c r="AP220" s="27">
        <v>1000000</v>
      </c>
      <c r="AQ220" s="27">
        <v>300000</v>
      </c>
      <c r="AR220" s="27">
        <v>600000</v>
      </c>
      <c r="AS220" s="27"/>
      <c r="AT220" s="27"/>
      <c r="AU220" s="27"/>
      <c r="AV220" s="27"/>
      <c r="AW220" s="27"/>
      <c r="AX220" s="27">
        <f t="shared" ref="AX220:AX240" si="52">(AO220+AP220+AQ220+AR220+AU220)/26*AS220+AT220+AV220+AW220</f>
        <v>0</v>
      </c>
    </row>
    <row r="221" spans="1:50" ht="13.8">
      <c r="A221" s="20">
        <v>13</v>
      </c>
      <c r="B221" s="21" t="s">
        <v>82</v>
      </c>
      <c r="C221" s="22" t="s">
        <v>37</v>
      </c>
      <c r="D221" s="23" t="s">
        <v>35</v>
      </c>
      <c r="E221" s="24" t="s">
        <v>119</v>
      </c>
      <c r="F221" s="23" t="s">
        <v>41</v>
      </c>
      <c r="G221" s="23" t="s">
        <v>41</v>
      </c>
      <c r="H221" s="23" t="s">
        <v>41</v>
      </c>
      <c r="I221" s="23" t="s">
        <v>41</v>
      </c>
      <c r="J221" s="23" t="s">
        <v>41</v>
      </c>
      <c r="K221" s="23" t="s">
        <v>41</v>
      </c>
      <c r="L221" s="23"/>
      <c r="M221" s="23" t="s">
        <v>41</v>
      </c>
      <c r="N221" s="23" t="s">
        <v>41</v>
      </c>
      <c r="O221" s="23" t="s">
        <v>41</v>
      </c>
      <c r="P221" s="23" t="s">
        <v>41</v>
      </c>
      <c r="Q221" s="23" t="s">
        <v>41</v>
      </c>
      <c r="R221" s="23" t="s">
        <v>41</v>
      </c>
      <c r="S221" s="24" t="s">
        <v>119</v>
      </c>
      <c r="T221" s="23" t="s">
        <v>41</v>
      </c>
      <c r="U221" s="23" t="s">
        <v>41</v>
      </c>
      <c r="V221" s="23" t="s">
        <v>41</v>
      </c>
      <c r="W221" s="23" t="s">
        <v>41</v>
      </c>
      <c r="X221" s="23" t="s">
        <v>41</v>
      </c>
      <c r="Y221" s="23" t="s">
        <v>41</v>
      </c>
      <c r="Z221" s="23"/>
      <c r="AA221" s="23" t="s">
        <v>41</v>
      </c>
      <c r="AB221" s="23" t="s">
        <v>41</v>
      </c>
      <c r="AC221" s="23" t="s">
        <v>41</v>
      </c>
      <c r="AD221" s="23" t="s">
        <v>41</v>
      </c>
      <c r="AE221" s="23" t="s">
        <v>41</v>
      </c>
      <c r="AF221" s="23"/>
      <c r="AG221" s="23"/>
      <c r="AH221" s="23"/>
      <c r="AI221" s="43">
        <f t="shared" si="51"/>
        <v>23</v>
      </c>
      <c r="AJ221" s="43">
        <f t="shared" si="50"/>
        <v>2</v>
      </c>
      <c r="AK221" s="21"/>
      <c r="AL221" s="20"/>
      <c r="AM221" s="21" t="s">
        <v>82</v>
      </c>
      <c r="AN221" s="22" t="s">
        <v>37</v>
      </c>
      <c r="AO221" s="26">
        <v>5310000</v>
      </c>
      <c r="AP221" s="27">
        <v>1000000</v>
      </c>
      <c r="AQ221" s="27">
        <v>300000</v>
      </c>
      <c r="AR221" s="27">
        <v>600000</v>
      </c>
      <c r="AS221" s="27">
        <v>24</v>
      </c>
      <c r="AT221" s="27">
        <f>AO221/26*200%*AJ221</f>
        <v>816923.07692307688</v>
      </c>
      <c r="AU221" s="27">
        <v>500000</v>
      </c>
      <c r="AV221" s="27"/>
      <c r="AW221" s="27">
        <v>300000</v>
      </c>
      <c r="AX221" s="27">
        <f t="shared" si="52"/>
        <v>8233846.1538461549</v>
      </c>
    </row>
    <row r="222" spans="1:50" ht="13.8">
      <c r="A222" s="20">
        <v>14</v>
      </c>
      <c r="B222" s="21" t="s">
        <v>83</v>
      </c>
      <c r="C222" s="22" t="s">
        <v>37</v>
      </c>
      <c r="D222" s="23" t="s">
        <v>35</v>
      </c>
      <c r="E222" s="24" t="s">
        <v>119</v>
      </c>
      <c r="F222" s="23" t="s">
        <v>41</v>
      </c>
      <c r="G222" s="23" t="s">
        <v>41</v>
      </c>
      <c r="H222" s="23" t="s">
        <v>41</v>
      </c>
      <c r="I222" s="23" t="s">
        <v>41</v>
      </c>
      <c r="J222" s="23" t="s">
        <v>41</v>
      </c>
      <c r="K222" s="23" t="s">
        <v>41</v>
      </c>
      <c r="L222" s="23"/>
      <c r="M222" s="23" t="s">
        <v>41</v>
      </c>
      <c r="N222" s="23" t="s">
        <v>41</v>
      </c>
      <c r="O222" s="23" t="s">
        <v>41</v>
      </c>
      <c r="P222" s="23" t="s">
        <v>41</v>
      </c>
      <c r="Q222" s="23" t="s">
        <v>41</v>
      </c>
      <c r="R222" s="23" t="s">
        <v>41</v>
      </c>
      <c r="S222" s="24" t="s">
        <v>119</v>
      </c>
      <c r="T222" s="23" t="s">
        <v>41</v>
      </c>
      <c r="U222" s="23" t="s">
        <v>41</v>
      </c>
      <c r="V222" s="23" t="s">
        <v>41</v>
      </c>
      <c r="W222" s="23" t="s">
        <v>41</v>
      </c>
      <c r="X222" s="23" t="s">
        <v>41</v>
      </c>
      <c r="Y222" s="23" t="s">
        <v>41</v>
      </c>
      <c r="Z222" s="23"/>
      <c r="AA222" s="23" t="s">
        <v>41</v>
      </c>
      <c r="AB222" s="23" t="s">
        <v>41</v>
      </c>
      <c r="AC222" s="23" t="s">
        <v>41</v>
      </c>
      <c r="AD222" s="23" t="s">
        <v>41</v>
      </c>
      <c r="AE222" s="23" t="s">
        <v>41</v>
      </c>
      <c r="AF222" s="23"/>
      <c r="AG222" s="23"/>
      <c r="AH222" s="23"/>
      <c r="AI222" s="43">
        <f t="shared" si="51"/>
        <v>23</v>
      </c>
      <c r="AJ222" s="43">
        <f t="shared" si="50"/>
        <v>2</v>
      </c>
      <c r="AK222" s="21"/>
      <c r="AL222" s="20"/>
      <c r="AM222" s="21" t="s">
        <v>83</v>
      </c>
      <c r="AN222" s="22" t="s">
        <v>37</v>
      </c>
      <c r="AO222" s="26">
        <v>5310000</v>
      </c>
      <c r="AP222" s="27">
        <v>1000000</v>
      </c>
      <c r="AQ222" s="27">
        <v>300000</v>
      </c>
      <c r="AR222" s="27">
        <v>600000</v>
      </c>
      <c r="AS222" s="27">
        <v>24</v>
      </c>
      <c r="AT222" s="27">
        <f t="shared" ref="AT222:AT240" si="53">AO222/26*200%*AJ222</f>
        <v>816923.07692307688</v>
      </c>
      <c r="AU222" s="27">
        <v>500000</v>
      </c>
      <c r="AV222" s="27"/>
      <c r="AW222" s="27">
        <v>300000</v>
      </c>
      <c r="AX222" s="27">
        <f t="shared" si="52"/>
        <v>8233846.1538461549</v>
      </c>
    </row>
    <row r="223" spans="1:50" ht="13.8">
      <c r="A223" s="20">
        <v>15</v>
      </c>
      <c r="B223" s="21" t="s">
        <v>84</v>
      </c>
      <c r="C223" s="22" t="s">
        <v>37</v>
      </c>
      <c r="D223" s="23" t="s">
        <v>35</v>
      </c>
      <c r="E223" s="23"/>
      <c r="F223" s="23" t="s">
        <v>41</v>
      </c>
      <c r="G223" s="23" t="s">
        <v>41</v>
      </c>
      <c r="H223" s="23" t="s">
        <v>41</v>
      </c>
      <c r="I223" s="23" t="s">
        <v>41</v>
      </c>
      <c r="J223" s="23" t="s">
        <v>41</v>
      </c>
      <c r="K223" s="23" t="s">
        <v>41</v>
      </c>
      <c r="L223" s="24" t="s">
        <v>119</v>
      </c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43">
        <f t="shared" si="51"/>
        <v>6</v>
      </c>
      <c r="AJ223" s="43">
        <f t="shared" si="50"/>
        <v>1</v>
      </c>
      <c r="AK223" s="21"/>
      <c r="AL223" s="20"/>
      <c r="AM223" s="21" t="s">
        <v>84</v>
      </c>
      <c r="AN223" s="22" t="s">
        <v>37</v>
      </c>
      <c r="AO223" s="26">
        <v>5310000</v>
      </c>
      <c r="AP223" s="27">
        <v>1000000</v>
      </c>
      <c r="AQ223" s="27">
        <v>300000</v>
      </c>
      <c r="AR223" s="27">
        <v>600000</v>
      </c>
      <c r="AS223" s="27">
        <v>7</v>
      </c>
      <c r="AT223" s="27">
        <f t="shared" si="53"/>
        <v>408461.53846153844</v>
      </c>
      <c r="AU223" s="27">
        <v>500000</v>
      </c>
      <c r="AV223" s="27"/>
      <c r="AW223" s="27"/>
      <c r="AX223" s="27">
        <f t="shared" si="52"/>
        <v>2484230.7692307695</v>
      </c>
    </row>
    <row r="224" spans="1:50" ht="13.8">
      <c r="A224" s="20">
        <v>16</v>
      </c>
      <c r="B224" s="21" t="s">
        <v>85</v>
      </c>
      <c r="C224" s="22" t="s">
        <v>37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43">
        <f t="shared" si="51"/>
        <v>0</v>
      </c>
      <c r="AJ224" s="43">
        <f t="shared" si="50"/>
        <v>0</v>
      </c>
      <c r="AK224" s="25"/>
      <c r="AL224" s="20"/>
      <c r="AM224" s="21" t="s">
        <v>85</v>
      </c>
      <c r="AN224" s="22" t="s">
        <v>37</v>
      </c>
      <c r="AO224" s="26">
        <v>5310000</v>
      </c>
      <c r="AP224" s="27">
        <v>1000000</v>
      </c>
      <c r="AQ224" s="27">
        <v>300000</v>
      </c>
      <c r="AR224" s="27">
        <v>600000</v>
      </c>
      <c r="AS224" s="27"/>
      <c r="AT224" s="27">
        <f t="shared" si="53"/>
        <v>0</v>
      </c>
      <c r="AU224" s="27"/>
      <c r="AV224" s="27"/>
      <c r="AW224" s="27"/>
      <c r="AX224" s="27">
        <f t="shared" si="52"/>
        <v>0</v>
      </c>
    </row>
    <row r="225" spans="1:50" ht="13.8">
      <c r="A225" s="20">
        <v>17</v>
      </c>
      <c r="B225" s="21" t="s">
        <v>86</v>
      </c>
      <c r="C225" s="22" t="s">
        <v>37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43">
        <f t="shared" si="51"/>
        <v>0</v>
      </c>
      <c r="AJ225" s="43">
        <f t="shared" si="50"/>
        <v>0</v>
      </c>
      <c r="AK225" s="25"/>
      <c r="AL225" s="20"/>
      <c r="AM225" s="21" t="s">
        <v>86</v>
      </c>
      <c r="AN225" s="22" t="s">
        <v>37</v>
      </c>
      <c r="AO225" s="26">
        <v>5310000</v>
      </c>
      <c r="AP225" s="27">
        <v>1000000</v>
      </c>
      <c r="AQ225" s="27">
        <v>300000</v>
      </c>
      <c r="AR225" s="27">
        <v>600000</v>
      </c>
      <c r="AS225" s="27"/>
      <c r="AT225" s="27">
        <f t="shared" si="53"/>
        <v>0</v>
      </c>
      <c r="AU225" s="27"/>
      <c r="AV225" s="27"/>
      <c r="AW225" s="27"/>
      <c r="AX225" s="27">
        <f t="shared" si="52"/>
        <v>0</v>
      </c>
    </row>
    <row r="226" spans="1:50" ht="13.8">
      <c r="A226" s="20">
        <v>18</v>
      </c>
      <c r="B226" s="21" t="s">
        <v>87</v>
      </c>
      <c r="C226" s="22" t="s">
        <v>37</v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43">
        <f t="shared" si="51"/>
        <v>0</v>
      </c>
      <c r="AJ226" s="43">
        <f t="shared" si="50"/>
        <v>0</v>
      </c>
      <c r="AK226" s="25"/>
      <c r="AL226" s="20"/>
      <c r="AM226" s="21" t="s">
        <v>87</v>
      </c>
      <c r="AN226" s="22" t="s">
        <v>37</v>
      </c>
      <c r="AO226" s="26">
        <v>5310000</v>
      </c>
      <c r="AP226" s="27">
        <v>1000000</v>
      </c>
      <c r="AQ226" s="27">
        <v>300000</v>
      </c>
      <c r="AR226" s="27">
        <v>600000</v>
      </c>
      <c r="AS226" s="27"/>
      <c r="AT226" s="27">
        <f t="shared" si="53"/>
        <v>0</v>
      </c>
      <c r="AU226" s="27"/>
      <c r="AV226" s="27"/>
      <c r="AW226" s="27"/>
      <c r="AX226" s="27">
        <f t="shared" si="52"/>
        <v>0</v>
      </c>
    </row>
    <row r="227" spans="1:50" ht="13.8">
      <c r="A227" s="20">
        <v>19</v>
      </c>
      <c r="B227" s="21" t="s">
        <v>88</v>
      </c>
      <c r="C227" s="22" t="s">
        <v>37</v>
      </c>
      <c r="D227" s="23" t="s">
        <v>35</v>
      </c>
      <c r="E227" s="24" t="s">
        <v>119</v>
      </c>
      <c r="F227" s="23" t="s">
        <v>41</v>
      </c>
      <c r="G227" s="23" t="s">
        <v>41</v>
      </c>
      <c r="H227" s="23" t="s">
        <v>41</v>
      </c>
      <c r="I227" s="23" t="s">
        <v>41</v>
      </c>
      <c r="J227" s="23" t="s">
        <v>41</v>
      </c>
      <c r="K227" s="23" t="s">
        <v>41</v>
      </c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43">
        <f t="shared" si="51"/>
        <v>6</v>
      </c>
      <c r="AJ227" s="43">
        <f t="shared" si="50"/>
        <v>1</v>
      </c>
      <c r="AK227" s="59"/>
      <c r="AL227" s="28"/>
      <c r="AM227" s="21" t="s">
        <v>88</v>
      </c>
      <c r="AN227" s="22" t="s">
        <v>37</v>
      </c>
      <c r="AO227" s="26">
        <v>5310000</v>
      </c>
      <c r="AP227" s="27">
        <v>1000000</v>
      </c>
      <c r="AQ227" s="27">
        <v>300000</v>
      </c>
      <c r="AR227" s="27">
        <v>600000</v>
      </c>
      <c r="AS227" s="27">
        <v>7</v>
      </c>
      <c r="AT227" s="27">
        <f t="shared" si="53"/>
        <v>408461.53846153844</v>
      </c>
      <c r="AU227" s="27">
        <v>500000</v>
      </c>
      <c r="AV227" s="27"/>
      <c r="AW227" s="27"/>
      <c r="AX227" s="27">
        <f t="shared" si="52"/>
        <v>2484230.7692307695</v>
      </c>
    </row>
    <row r="228" spans="1:50" ht="13.8">
      <c r="A228" s="20">
        <v>20</v>
      </c>
      <c r="B228" s="21" t="s">
        <v>92</v>
      </c>
      <c r="C228" s="22" t="s">
        <v>37</v>
      </c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3">
        <f t="shared" si="51"/>
        <v>0</v>
      </c>
      <c r="AJ228" s="43">
        <f t="shared" si="50"/>
        <v>0</v>
      </c>
      <c r="AK228" s="42"/>
      <c r="AL228" s="42"/>
      <c r="AM228" s="21" t="s">
        <v>92</v>
      </c>
      <c r="AN228" s="22" t="s">
        <v>37</v>
      </c>
      <c r="AO228" s="26">
        <v>5310000</v>
      </c>
      <c r="AP228" s="27">
        <v>1000000</v>
      </c>
      <c r="AQ228" s="27">
        <v>300000</v>
      </c>
      <c r="AR228" s="27">
        <v>600000</v>
      </c>
      <c r="AS228" s="27"/>
      <c r="AT228" s="27">
        <f t="shared" si="53"/>
        <v>0</v>
      </c>
      <c r="AU228" s="27"/>
      <c r="AV228" s="27"/>
      <c r="AW228" s="27"/>
      <c r="AX228" s="27">
        <f t="shared" si="52"/>
        <v>0</v>
      </c>
    </row>
    <row r="229" spans="1:50" ht="13.8">
      <c r="A229" s="20">
        <v>21</v>
      </c>
      <c r="B229" s="21" t="s">
        <v>93</v>
      </c>
      <c r="C229" s="22" t="s">
        <v>37</v>
      </c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3">
        <f t="shared" si="51"/>
        <v>0</v>
      </c>
      <c r="AJ229" s="43">
        <f t="shared" si="50"/>
        <v>0</v>
      </c>
      <c r="AK229" s="42"/>
      <c r="AL229" s="42"/>
      <c r="AM229" s="21" t="s">
        <v>93</v>
      </c>
      <c r="AN229" s="22" t="s">
        <v>37</v>
      </c>
      <c r="AO229" s="26">
        <v>5310000</v>
      </c>
      <c r="AP229" s="27">
        <v>1000000</v>
      </c>
      <c r="AQ229" s="27">
        <v>300000</v>
      </c>
      <c r="AR229" s="27">
        <v>600000</v>
      </c>
      <c r="AS229" s="27"/>
      <c r="AT229" s="27">
        <f t="shared" si="53"/>
        <v>0</v>
      </c>
      <c r="AU229" s="27"/>
      <c r="AV229" s="27"/>
      <c r="AW229" s="27"/>
      <c r="AX229" s="27">
        <f t="shared" si="52"/>
        <v>0</v>
      </c>
    </row>
    <row r="230" spans="1:50" ht="13.8">
      <c r="A230" s="20">
        <v>22</v>
      </c>
      <c r="B230" s="21" t="s">
        <v>94</v>
      </c>
      <c r="C230" s="22" t="s">
        <v>37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3">
        <f t="shared" si="51"/>
        <v>0</v>
      </c>
      <c r="AJ230" s="43">
        <f t="shared" si="50"/>
        <v>0</v>
      </c>
      <c r="AK230" s="42"/>
      <c r="AL230" s="42"/>
      <c r="AM230" s="21" t="s">
        <v>94</v>
      </c>
      <c r="AN230" s="22" t="s">
        <v>37</v>
      </c>
      <c r="AO230" s="26">
        <v>5310000</v>
      </c>
      <c r="AP230" s="27">
        <v>1000000</v>
      </c>
      <c r="AQ230" s="27">
        <v>300000</v>
      </c>
      <c r="AR230" s="27">
        <v>600000</v>
      </c>
      <c r="AS230" s="27"/>
      <c r="AT230" s="27">
        <f t="shared" si="53"/>
        <v>0</v>
      </c>
      <c r="AU230" s="27"/>
      <c r="AV230" s="27"/>
      <c r="AW230" s="27"/>
      <c r="AX230" s="27">
        <f t="shared" si="52"/>
        <v>0</v>
      </c>
    </row>
    <row r="231" spans="1:50" ht="13.8">
      <c r="A231" s="20">
        <v>23</v>
      </c>
      <c r="B231" s="21" t="s">
        <v>95</v>
      </c>
      <c r="C231" s="22" t="s">
        <v>37</v>
      </c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3">
        <f t="shared" si="51"/>
        <v>0</v>
      </c>
      <c r="AJ231" s="43">
        <f t="shared" si="50"/>
        <v>0</v>
      </c>
      <c r="AK231" s="42"/>
      <c r="AL231" s="42"/>
      <c r="AM231" s="21" t="s">
        <v>95</v>
      </c>
      <c r="AN231" s="22" t="s">
        <v>37</v>
      </c>
      <c r="AO231" s="26">
        <v>5310000</v>
      </c>
      <c r="AP231" s="27">
        <v>1000000</v>
      </c>
      <c r="AQ231" s="27">
        <v>300000</v>
      </c>
      <c r="AR231" s="27">
        <v>600000</v>
      </c>
      <c r="AS231" s="27"/>
      <c r="AT231" s="27">
        <f t="shared" si="53"/>
        <v>0</v>
      </c>
      <c r="AU231" s="27"/>
      <c r="AV231" s="27"/>
      <c r="AW231" s="27"/>
      <c r="AX231" s="27">
        <f t="shared" si="52"/>
        <v>0</v>
      </c>
    </row>
    <row r="232" spans="1:50" ht="13.8">
      <c r="A232" s="20">
        <v>24</v>
      </c>
      <c r="B232" s="21" t="s">
        <v>44</v>
      </c>
      <c r="C232" s="22" t="s">
        <v>45</v>
      </c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43">
        <f t="shared" si="51"/>
        <v>0</v>
      </c>
      <c r="AJ232" s="43">
        <f t="shared" si="50"/>
        <v>0</v>
      </c>
      <c r="AK232" s="21"/>
      <c r="AL232" s="20"/>
      <c r="AM232" s="21" t="s">
        <v>44</v>
      </c>
      <c r="AN232" s="22" t="s">
        <v>45</v>
      </c>
      <c r="AO232" s="26">
        <v>5307200</v>
      </c>
      <c r="AP232" s="27">
        <v>1000000</v>
      </c>
      <c r="AQ232" s="27">
        <v>300000</v>
      </c>
      <c r="AR232" s="27">
        <v>600000</v>
      </c>
      <c r="AS232" s="27"/>
      <c r="AT232" s="27">
        <f t="shared" si="53"/>
        <v>0</v>
      </c>
      <c r="AU232" s="27"/>
      <c r="AV232" s="27"/>
      <c r="AW232" s="27"/>
      <c r="AX232" s="27">
        <f t="shared" si="52"/>
        <v>0</v>
      </c>
    </row>
    <row r="233" spans="1:50" ht="13.8">
      <c r="A233" s="20">
        <v>25</v>
      </c>
      <c r="B233" s="21" t="s">
        <v>46</v>
      </c>
      <c r="C233" s="22" t="s">
        <v>45</v>
      </c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43">
        <f t="shared" si="51"/>
        <v>0</v>
      </c>
      <c r="AJ233" s="43">
        <f t="shared" si="50"/>
        <v>0</v>
      </c>
      <c r="AK233" s="21"/>
      <c r="AL233" s="20"/>
      <c r="AM233" s="21" t="s">
        <v>46</v>
      </c>
      <c r="AN233" s="22" t="s">
        <v>45</v>
      </c>
      <c r="AO233" s="26">
        <v>5307200</v>
      </c>
      <c r="AP233" s="27">
        <v>1000000</v>
      </c>
      <c r="AQ233" s="27">
        <v>300000</v>
      </c>
      <c r="AR233" s="27">
        <v>600000</v>
      </c>
      <c r="AS233" s="27"/>
      <c r="AT233" s="27">
        <f t="shared" si="53"/>
        <v>0</v>
      </c>
      <c r="AU233" s="27"/>
      <c r="AV233" s="27"/>
      <c r="AW233" s="27"/>
      <c r="AX233" s="27">
        <f t="shared" si="52"/>
        <v>0</v>
      </c>
    </row>
    <row r="234" spans="1:50" ht="13.8">
      <c r="A234" s="20">
        <v>26</v>
      </c>
      <c r="B234" s="21" t="s">
        <v>47</v>
      </c>
      <c r="C234" s="22" t="s">
        <v>45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43">
        <f t="shared" si="51"/>
        <v>0</v>
      </c>
      <c r="AJ234" s="43">
        <f t="shared" si="50"/>
        <v>0</v>
      </c>
      <c r="AK234" s="21"/>
      <c r="AL234" s="20"/>
      <c r="AM234" s="21" t="s">
        <v>47</v>
      </c>
      <c r="AN234" s="22" t="s">
        <v>45</v>
      </c>
      <c r="AO234" s="26">
        <v>5307200</v>
      </c>
      <c r="AP234" s="27">
        <v>1000000</v>
      </c>
      <c r="AQ234" s="27">
        <v>300000</v>
      </c>
      <c r="AR234" s="27">
        <v>600000</v>
      </c>
      <c r="AS234" s="27"/>
      <c r="AT234" s="27">
        <f t="shared" si="53"/>
        <v>0</v>
      </c>
      <c r="AU234" s="27"/>
      <c r="AV234" s="27"/>
      <c r="AW234" s="27"/>
      <c r="AX234" s="27">
        <f t="shared" si="52"/>
        <v>0</v>
      </c>
    </row>
    <row r="235" spans="1:50" ht="13.8">
      <c r="A235" s="20">
        <v>27</v>
      </c>
      <c r="B235" s="21" t="s">
        <v>48</v>
      </c>
      <c r="C235" s="22" t="s">
        <v>45</v>
      </c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43">
        <f t="shared" si="51"/>
        <v>0</v>
      </c>
      <c r="AJ235" s="43">
        <f t="shared" si="50"/>
        <v>0</v>
      </c>
      <c r="AK235" s="21"/>
      <c r="AL235" s="20"/>
      <c r="AM235" s="21" t="s">
        <v>48</v>
      </c>
      <c r="AN235" s="22" t="s">
        <v>45</v>
      </c>
      <c r="AO235" s="26">
        <v>5307200</v>
      </c>
      <c r="AP235" s="27">
        <v>1000000</v>
      </c>
      <c r="AQ235" s="27">
        <v>300000</v>
      </c>
      <c r="AR235" s="27">
        <v>600000</v>
      </c>
      <c r="AS235" s="27"/>
      <c r="AT235" s="27">
        <f t="shared" si="53"/>
        <v>0</v>
      </c>
      <c r="AU235" s="27"/>
      <c r="AV235" s="27"/>
      <c r="AW235" s="27"/>
      <c r="AX235" s="27">
        <f t="shared" si="52"/>
        <v>0</v>
      </c>
    </row>
    <row r="236" spans="1:50" ht="13.8">
      <c r="A236" s="20">
        <v>28</v>
      </c>
      <c r="B236" s="21" t="s">
        <v>49</v>
      </c>
      <c r="C236" s="22" t="s">
        <v>45</v>
      </c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43">
        <f t="shared" si="51"/>
        <v>0</v>
      </c>
      <c r="AJ236" s="43">
        <f t="shared" si="50"/>
        <v>0</v>
      </c>
      <c r="AK236" s="21"/>
      <c r="AL236" s="20"/>
      <c r="AM236" s="21" t="s">
        <v>49</v>
      </c>
      <c r="AN236" s="22" t="s">
        <v>45</v>
      </c>
      <c r="AO236" s="26">
        <v>5307200</v>
      </c>
      <c r="AP236" s="27">
        <v>1000000</v>
      </c>
      <c r="AQ236" s="27">
        <v>300000</v>
      </c>
      <c r="AR236" s="27">
        <v>600000</v>
      </c>
      <c r="AS236" s="27"/>
      <c r="AT236" s="27">
        <f t="shared" si="53"/>
        <v>0</v>
      </c>
      <c r="AU236" s="27"/>
      <c r="AV236" s="27"/>
      <c r="AW236" s="27"/>
      <c r="AX236" s="27">
        <f t="shared" si="52"/>
        <v>0</v>
      </c>
    </row>
    <row r="237" spans="1:50" ht="13.8">
      <c r="A237" s="20">
        <v>29</v>
      </c>
      <c r="B237" s="21" t="s">
        <v>50</v>
      </c>
      <c r="C237" s="22" t="s">
        <v>45</v>
      </c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43">
        <f t="shared" si="51"/>
        <v>0</v>
      </c>
      <c r="AJ237" s="43">
        <f t="shared" si="50"/>
        <v>0</v>
      </c>
      <c r="AK237" s="21"/>
      <c r="AL237" s="20"/>
      <c r="AM237" s="21" t="s">
        <v>50</v>
      </c>
      <c r="AN237" s="22" t="s">
        <v>45</v>
      </c>
      <c r="AO237" s="26">
        <v>5307200</v>
      </c>
      <c r="AP237" s="27">
        <v>1000000</v>
      </c>
      <c r="AQ237" s="27">
        <v>300000</v>
      </c>
      <c r="AR237" s="27">
        <v>600000</v>
      </c>
      <c r="AS237" s="27"/>
      <c r="AT237" s="27">
        <f t="shared" si="53"/>
        <v>0</v>
      </c>
      <c r="AU237" s="27"/>
      <c r="AV237" s="27"/>
      <c r="AW237" s="27"/>
      <c r="AX237" s="27">
        <f t="shared" si="52"/>
        <v>0</v>
      </c>
    </row>
    <row r="238" spans="1:50" ht="13.8">
      <c r="A238" s="20">
        <v>30</v>
      </c>
      <c r="B238" s="21" t="s">
        <v>51</v>
      </c>
      <c r="C238" s="22" t="s">
        <v>45</v>
      </c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43">
        <f t="shared" si="51"/>
        <v>0</v>
      </c>
      <c r="AJ238" s="43">
        <f t="shared" si="50"/>
        <v>0</v>
      </c>
      <c r="AK238" s="21"/>
      <c r="AL238" s="20"/>
      <c r="AM238" s="21" t="s">
        <v>51</v>
      </c>
      <c r="AN238" s="22" t="s">
        <v>45</v>
      </c>
      <c r="AO238" s="26">
        <v>5307200</v>
      </c>
      <c r="AP238" s="27">
        <v>1000000</v>
      </c>
      <c r="AQ238" s="27">
        <v>300000</v>
      </c>
      <c r="AR238" s="27">
        <v>600000</v>
      </c>
      <c r="AS238" s="27"/>
      <c r="AT238" s="27">
        <f t="shared" si="53"/>
        <v>0</v>
      </c>
      <c r="AU238" s="27"/>
      <c r="AV238" s="27"/>
      <c r="AW238" s="27"/>
      <c r="AX238" s="27">
        <f t="shared" si="52"/>
        <v>0</v>
      </c>
    </row>
    <row r="239" spans="1:50" ht="13.8">
      <c r="A239" s="20">
        <v>31</v>
      </c>
      <c r="B239" s="21" t="s">
        <v>52</v>
      </c>
      <c r="C239" s="22" t="s">
        <v>45</v>
      </c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 t="s">
        <v>41</v>
      </c>
      <c r="P239" s="23" t="s">
        <v>41</v>
      </c>
      <c r="Q239" s="23" t="s">
        <v>41</v>
      </c>
      <c r="R239" s="23" t="s">
        <v>41</v>
      </c>
      <c r="S239" s="23"/>
      <c r="T239" s="23" t="s">
        <v>41</v>
      </c>
      <c r="U239" s="23" t="s">
        <v>41</v>
      </c>
      <c r="V239" s="23" t="s">
        <v>41</v>
      </c>
      <c r="W239" s="23" t="s">
        <v>41</v>
      </c>
      <c r="X239" s="23" t="s">
        <v>41</v>
      </c>
      <c r="Y239" s="23" t="s">
        <v>41</v>
      </c>
      <c r="Z239" s="24" t="s">
        <v>119</v>
      </c>
      <c r="AA239" s="23" t="s">
        <v>41</v>
      </c>
      <c r="AB239" s="23" t="s">
        <v>41</v>
      </c>
      <c r="AC239" s="23" t="s">
        <v>41</v>
      </c>
      <c r="AD239" s="23" t="s">
        <v>41</v>
      </c>
      <c r="AE239" s="23" t="s">
        <v>41</v>
      </c>
      <c r="AF239" s="23"/>
      <c r="AG239" s="23"/>
      <c r="AH239" s="23"/>
      <c r="AI239" s="43">
        <f t="shared" si="51"/>
        <v>15</v>
      </c>
      <c r="AJ239" s="43">
        <f t="shared" si="50"/>
        <v>1</v>
      </c>
      <c r="AK239" s="28"/>
      <c r="AL239" s="20"/>
      <c r="AM239" s="21" t="s">
        <v>52</v>
      </c>
      <c r="AN239" s="22" t="s">
        <v>45</v>
      </c>
      <c r="AO239" s="26">
        <v>5307200</v>
      </c>
      <c r="AP239" s="27">
        <v>1000000</v>
      </c>
      <c r="AQ239" s="27">
        <v>300000</v>
      </c>
      <c r="AR239" s="27">
        <v>600000</v>
      </c>
      <c r="AS239" s="27">
        <v>15</v>
      </c>
      <c r="AT239" s="27">
        <f t="shared" si="53"/>
        <v>408246.15384615387</v>
      </c>
      <c r="AU239" s="27"/>
      <c r="AV239" s="27">
        <f>AO239*21.5%</f>
        <v>1141048</v>
      </c>
      <c r="AW239" s="27">
        <v>300000</v>
      </c>
      <c r="AX239" s="27">
        <f t="shared" si="52"/>
        <v>6007294.153846154</v>
      </c>
    </row>
    <row r="240" spans="1:50" ht="13.8">
      <c r="A240" s="20">
        <v>32</v>
      </c>
      <c r="B240" s="21" t="s">
        <v>53</v>
      </c>
      <c r="C240" s="22" t="s">
        <v>45</v>
      </c>
      <c r="D240" s="23" t="s">
        <v>35</v>
      </c>
      <c r="E240" s="23"/>
      <c r="F240" s="23" t="s">
        <v>41</v>
      </c>
      <c r="G240" s="23" t="s">
        <v>41</v>
      </c>
      <c r="H240" s="23" t="s">
        <v>41</v>
      </c>
      <c r="I240" s="23" t="s">
        <v>41</v>
      </c>
      <c r="J240" s="23" t="s">
        <v>41</v>
      </c>
      <c r="K240" s="23" t="s">
        <v>41</v>
      </c>
      <c r="L240" s="24" t="s">
        <v>119</v>
      </c>
      <c r="M240" s="23" t="s">
        <v>41</v>
      </c>
      <c r="N240" s="23" t="s">
        <v>41</v>
      </c>
      <c r="O240" s="23" t="s">
        <v>41</v>
      </c>
      <c r="P240" s="23" t="s">
        <v>41</v>
      </c>
      <c r="Q240" s="23" t="s">
        <v>41</v>
      </c>
      <c r="R240" s="23" t="s">
        <v>41</v>
      </c>
      <c r="S240" s="23"/>
      <c r="T240" s="23" t="s">
        <v>41</v>
      </c>
      <c r="U240" s="23" t="s">
        <v>41</v>
      </c>
      <c r="V240" s="23" t="s">
        <v>41</v>
      </c>
      <c r="W240" s="23" t="s">
        <v>41</v>
      </c>
      <c r="X240" s="23" t="s">
        <v>41</v>
      </c>
      <c r="Y240" s="23" t="s">
        <v>41</v>
      </c>
      <c r="Z240" s="24" t="s">
        <v>119</v>
      </c>
      <c r="AA240" s="23" t="s">
        <v>41</v>
      </c>
      <c r="AB240" s="23" t="s">
        <v>41</v>
      </c>
      <c r="AC240" s="23" t="s">
        <v>41</v>
      </c>
      <c r="AD240" s="23" t="s">
        <v>41</v>
      </c>
      <c r="AE240" s="23" t="s">
        <v>41</v>
      </c>
      <c r="AF240" s="23"/>
      <c r="AG240" s="23"/>
      <c r="AH240" s="23"/>
      <c r="AI240" s="43">
        <f t="shared" si="51"/>
        <v>23</v>
      </c>
      <c r="AJ240" s="43">
        <f t="shared" si="50"/>
        <v>2</v>
      </c>
      <c r="AK240" s="28"/>
      <c r="AL240" s="20"/>
      <c r="AM240" s="21" t="s">
        <v>53</v>
      </c>
      <c r="AN240" s="22" t="s">
        <v>45</v>
      </c>
      <c r="AO240" s="26">
        <v>5307200</v>
      </c>
      <c r="AP240" s="27">
        <v>1000000</v>
      </c>
      <c r="AQ240" s="27">
        <v>300000</v>
      </c>
      <c r="AR240" s="27">
        <v>600000</v>
      </c>
      <c r="AS240" s="27">
        <v>24</v>
      </c>
      <c r="AT240" s="27">
        <f t="shared" si="53"/>
        <v>816492.30769230775</v>
      </c>
      <c r="AU240" s="27"/>
      <c r="AV240" s="27">
        <f>AO240*21.5%</f>
        <v>1141048</v>
      </c>
      <c r="AW240" s="27">
        <v>300000</v>
      </c>
      <c r="AX240" s="27">
        <f t="shared" si="52"/>
        <v>8910340.307692308</v>
      </c>
    </row>
    <row r="241" spans="1:50" ht="13.8">
      <c r="A241" s="29"/>
      <c r="B241" s="10" t="s">
        <v>54</v>
      </c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50">
        <f>SUM(AI209:AI238)</f>
        <v>58</v>
      </c>
      <c r="AJ241" s="50"/>
      <c r="AK241" s="31"/>
      <c r="AL241" s="10" t="s">
        <v>89</v>
      </c>
      <c r="AM241" s="31" t="s">
        <v>56</v>
      </c>
      <c r="AN241" s="30"/>
      <c r="AO241" s="32">
        <f t="shared" ref="AO241:AU241" si="54">SUM(AO209:AO238)</f>
        <v>162970400</v>
      </c>
      <c r="AP241" s="32">
        <f t="shared" si="54"/>
        <v>30000000</v>
      </c>
      <c r="AQ241" s="32">
        <f t="shared" si="54"/>
        <v>10200000</v>
      </c>
      <c r="AR241" s="32">
        <f t="shared" si="54"/>
        <v>18300000</v>
      </c>
      <c r="AS241" s="32">
        <f t="shared" si="54"/>
        <v>62</v>
      </c>
      <c r="AT241" s="32">
        <f t="shared" si="54"/>
        <v>2450769.2307692305</v>
      </c>
      <c r="AU241" s="32">
        <f t="shared" si="54"/>
        <v>2000000</v>
      </c>
      <c r="AV241" s="32">
        <f>SUM(AV209:AV240)</f>
        <v>2282096</v>
      </c>
      <c r="AW241" s="32">
        <f>SUM(AW209:AW238)</f>
        <v>600000</v>
      </c>
      <c r="AX241" s="32">
        <f>SUM(AX209:AX240)</f>
        <v>36353788.307692304</v>
      </c>
    </row>
    <row r="242" spans="1:50" ht="13.8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3.8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99">
        <f>VALUE("28/02/"&amp;Q204)</f>
        <v>45716</v>
      </c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33"/>
      <c r="AM243" s="33"/>
      <c r="AN243" s="33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3.8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3.8">
      <c r="A245" s="35"/>
      <c r="B245" s="109" t="s">
        <v>57</v>
      </c>
      <c r="C245" s="109"/>
      <c r="D245" s="37"/>
      <c r="E245" s="37"/>
      <c r="F245" s="37"/>
      <c r="G245" s="37"/>
      <c r="H245" s="37"/>
      <c r="I245" s="37"/>
      <c r="J245" s="37"/>
      <c r="K245" s="37"/>
      <c r="L245" s="2"/>
      <c r="M245" s="36" t="s">
        <v>58</v>
      </c>
      <c r="N245" s="37"/>
      <c r="O245" s="37"/>
      <c r="P245" s="37"/>
      <c r="Q245" s="2"/>
      <c r="R245" s="2"/>
      <c r="S245" s="36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6" t="s">
        <v>59</v>
      </c>
      <c r="AE245" s="37"/>
      <c r="AF245" s="37"/>
      <c r="AG245" s="36"/>
      <c r="AH245" s="37"/>
      <c r="AI245" s="37"/>
      <c r="AJ245" s="37"/>
      <c r="AK245" s="37"/>
      <c r="AL245" s="37"/>
      <c r="AM245" s="109" t="s">
        <v>60</v>
      </c>
      <c r="AN245" s="109"/>
      <c r="AO245" s="109"/>
      <c r="AP245" s="102"/>
      <c r="AQ245" s="102"/>
      <c r="AR245" s="2"/>
      <c r="AS245" s="2"/>
      <c r="AT245" s="2"/>
      <c r="AU245" s="2"/>
      <c r="AV245" s="2"/>
      <c r="AW245" s="2"/>
      <c r="AX245" s="2"/>
    </row>
    <row r="246" spans="1:50" ht="13.8">
      <c r="A246" s="3"/>
      <c r="B246" s="126" t="s">
        <v>61</v>
      </c>
      <c r="C246" s="126"/>
      <c r="D246" s="2"/>
      <c r="E246" s="2"/>
      <c r="F246" s="2"/>
      <c r="G246" s="2"/>
      <c r="H246" s="2"/>
      <c r="I246" s="2"/>
      <c r="J246" s="2"/>
      <c r="K246" s="2"/>
      <c r="L246" s="2"/>
      <c r="M246" s="38" t="s">
        <v>61</v>
      </c>
      <c r="N246" s="2"/>
      <c r="O246" s="2"/>
      <c r="P246" s="2"/>
      <c r="Q246" s="2"/>
      <c r="R246" s="2"/>
      <c r="S246" s="38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38" t="s">
        <v>62</v>
      </c>
      <c r="AE246" s="2"/>
      <c r="AF246" s="2"/>
      <c r="AG246" s="38"/>
      <c r="AH246" s="2"/>
      <c r="AI246" s="2"/>
      <c r="AJ246" s="2"/>
      <c r="AK246" s="2"/>
      <c r="AL246" s="2"/>
      <c r="AM246" s="126" t="s">
        <v>61</v>
      </c>
      <c r="AN246" s="126"/>
      <c r="AO246" s="126"/>
      <c r="AP246" s="126"/>
      <c r="AQ246" s="126"/>
      <c r="AR246" s="2"/>
      <c r="AS246" s="2"/>
      <c r="AT246" s="2"/>
      <c r="AU246" s="2"/>
      <c r="AV246" s="2"/>
      <c r="AW246" s="2"/>
      <c r="AX246" s="2"/>
    </row>
    <row r="247" spans="1:50" ht="13.8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3.8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50" spans="1:50" ht="15.6">
      <c r="A250" s="1" t="s">
        <v>0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1" t="s">
        <v>0</v>
      </c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3.8">
      <c r="A251" s="3" t="s">
        <v>1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 t="s">
        <v>1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3.8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20.399999999999999">
      <c r="A253" s="129" t="s">
        <v>70</v>
      </c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  <c r="AA253" s="129"/>
      <c r="AB253" s="129"/>
      <c r="AC253" s="129"/>
      <c r="AD253" s="129"/>
      <c r="AE253" s="129"/>
      <c r="AF253" s="129"/>
      <c r="AG253" s="129"/>
      <c r="AH253" s="129"/>
      <c r="AI253" s="129"/>
      <c r="AJ253" s="129"/>
      <c r="AK253" s="129"/>
      <c r="AL253" s="101" t="s">
        <v>2</v>
      </c>
      <c r="AM253" s="101"/>
      <c r="AN253" s="101"/>
      <c r="AO253" s="101"/>
      <c r="AP253" s="101"/>
      <c r="AQ253" s="101"/>
      <c r="AR253" s="101"/>
      <c r="AS253" s="101"/>
      <c r="AT253" s="101"/>
      <c r="AU253" s="101"/>
      <c r="AV253" s="101"/>
      <c r="AW253" s="101"/>
      <c r="AX253" s="101"/>
    </row>
    <row r="254" spans="1:50" ht="20.399999999999999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3.8">
      <c r="A255" s="3"/>
      <c r="B255" s="2"/>
      <c r="C255" s="2"/>
      <c r="D255" s="2"/>
      <c r="E255" s="2"/>
      <c r="F255" s="2"/>
      <c r="G255" s="2"/>
      <c r="H255" s="6"/>
      <c r="I255" s="6"/>
      <c r="J255" s="6"/>
      <c r="K255" s="102" t="s">
        <v>3</v>
      </c>
      <c r="L255" s="102"/>
      <c r="M255" s="103">
        <v>2</v>
      </c>
      <c r="N255" s="103"/>
      <c r="O255" s="102" t="s">
        <v>4</v>
      </c>
      <c r="P255" s="102"/>
      <c r="Q255" s="102">
        <v>2025</v>
      </c>
      <c r="R255" s="10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102" t="str">
        <f>"THÁNG "&amp;M255 &amp;" NĂM 2025"</f>
        <v>THÁNG 2 NĂM 2025</v>
      </c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</row>
    <row r="256" spans="1:50" ht="13.8">
      <c r="A256" s="3"/>
      <c r="B256" s="2"/>
      <c r="C256" s="2"/>
      <c r="D256" s="8">
        <f>DATE(Q255,M255,1)</f>
        <v>45689</v>
      </c>
      <c r="E256" s="8">
        <f>D256+1</f>
        <v>45690</v>
      </c>
      <c r="F256" s="8">
        <f>E256+1</f>
        <v>45691</v>
      </c>
      <c r="G256" s="8">
        <f t="shared" ref="G256:AH256" si="55">F256+1</f>
        <v>45692</v>
      </c>
      <c r="H256" s="9">
        <f t="shared" si="55"/>
        <v>45693</v>
      </c>
      <c r="I256" s="9">
        <f t="shared" si="55"/>
        <v>45694</v>
      </c>
      <c r="J256" s="9">
        <f t="shared" si="55"/>
        <v>45695</v>
      </c>
      <c r="K256" s="9">
        <f t="shared" si="55"/>
        <v>45696</v>
      </c>
      <c r="L256" s="9">
        <f t="shared" si="55"/>
        <v>45697</v>
      </c>
      <c r="M256" s="9">
        <f t="shared" si="55"/>
        <v>45698</v>
      </c>
      <c r="N256" s="9">
        <f t="shared" si="55"/>
        <v>45699</v>
      </c>
      <c r="O256" s="9">
        <f t="shared" si="55"/>
        <v>45700</v>
      </c>
      <c r="P256" s="9">
        <f t="shared" si="55"/>
        <v>45701</v>
      </c>
      <c r="Q256" s="9">
        <f t="shared" si="55"/>
        <v>45702</v>
      </c>
      <c r="R256" s="9">
        <f t="shared" si="55"/>
        <v>45703</v>
      </c>
      <c r="S256" s="8">
        <f t="shared" si="55"/>
        <v>45704</v>
      </c>
      <c r="T256" s="8">
        <f t="shared" si="55"/>
        <v>45705</v>
      </c>
      <c r="U256" s="8">
        <f t="shared" si="55"/>
        <v>45706</v>
      </c>
      <c r="V256" s="8">
        <f t="shared" si="55"/>
        <v>45707</v>
      </c>
      <c r="W256" s="8">
        <f t="shared" si="55"/>
        <v>45708</v>
      </c>
      <c r="X256" s="8">
        <f t="shared" si="55"/>
        <v>45709</v>
      </c>
      <c r="Y256" s="8">
        <f t="shared" si="55"/>
        <v>45710</v>
      </c>
      <c r="Z256" s="8">
        <f t="shared" si="55"/>
        <v>45711</v>
      </c>
      <c r="AA256" s="8">
        <f t="shared" si="55"/>
        <v>45712</v>
      </c>
      <c r="AB256" s="8">
        <f t="shared" si="55"/>
        <v>45713</v>
      </c>
      <c r="AC256" s="8">
        <f t="shared" si="55"/>
        <v>45714</v>
      </c>
      <c r="AD256" s="8">
        <f t="shared" si="55"/>
        <v>45715</v>
      </c>
      <c r="AE256" s="8">
        <f t="shared" si="55"/>
        <v>45716</v>
      </c>
      <c r="AF256" s="8">
        <f t="shared" si="55"/>
        <v>45717</v>
      </c>
      <c r="AG256" s="8">
        <f t="shared" si="55"/>
        <v>45718</v>
      </c>
      <c r="AH256" s="8">
        <f t="shared" si="55"/>
        <v>45719</v>
      </c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3.8">
      <c r="A257" s="110" t="s">
        <v>5</v>
      </c>
      <c r="B257" s="113" t="s">
        <v>6</v>
      </c>
      <c r="C257" s="96" t="s">
        <v>7</v>
      </c>
      <c r="D257" s="119" t="s">
        <v>8</v>
      </c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96" t="s">
        <v>9</v>
      </c>
      <c r="AJ257" s="96" t="s">
        <v>119</v>
      </c>
      <c r="AK257" s="96" t="s">
        <v>10</v>
      </c>
      <c r="AL257" s="119" t="s">
        <v>5</v>
      </c>
      <c r="AM257" s="119" t="s">
        <v>6</v>
      </c>
      <c r="AN257" s="120" t="s">
        <v>7</v>
      </c>
      <c r="AO257" s="122" t="s">
        <v>11</v>
      </c>
      <c r="AP257" s="123" t="s">
        <v>12</v>
      </c>
      <c r="AQ257" s="124"/>
      <c r="AR257" s="125"/>
      <c r="AS257" s="106" t="s">
        <v>13</v>
      </c>
      <c r="AT257" s="104" t="s">
        <v>74</v>
      </c>
      <c r="AU257" s="104" t="s">
        <v>15</v>
      </c>
      <c r="AV257" s="104" t="s">
        <v>75</v>
      </c>
      <c r="AW257" s="104" t="s">
        <v>17</v>
      </c>
      <c r="AX257" s="104" t="s">
        <v>18</v>
      </c>
    </row>
    <row r="258" spans="1:50" ht="26.4">
      <c r="A258" s="111"/>
      <c r="B258" s="114"/>
      <c r="C258" s="97"/>
      <c r="D258" s="11">
        <v>1</v>
      </c>
      <c r="E258" s="11">
        <v>2</v>
      </c>
      <c r="F258" s="11">
        <v>3</v>
      </c>
      <c r="G258" s="11">
        <v>4</v>
      </c>
      <c r="H258" s="11">
        <v>5</v>
      </c>
      <c r="I258" s="11">
        <v>6</v>
      </c>
      <c r="J258" s="11">
        <v>7</v>
      </c>
      <c r="K258" s="11">
        <v>8</v>
      </c>
      <c r="L258" s="11">
        <v>9</v>
      </c>
      <c r="M258" s="11">
        <v>10</v>
      </c>
      <c r="N258" s="11">
        <v>11</v>
      </c>
      <c r="O258" s="11">
        <v>12</v>
      </c>
      <c r="P258" s="11">
        <v>13</v>
      </c>
      <c r="Q258" s="11">
        <v>14</v>
      </c>
      <c r="R258" s="11">
        <v>15</v>
      </c>
      <c r="S258" s="11">
        <v>16</v>
      </c>
      <c r="T258" s="11">
        <v>17</v>
      </c>
      <c r="U258" s="11">
        <v>18</v>
      </c>
      <c r="V258" s="11">
        <v>19</v>
      </c>
      <c r="W258" s="11">
        <v>20</v>
      </c>
      <c r="X258" s="11">
        <v>21</v>
      </c>
      <c r="Y258" s="11">
        <v>22</v>
      </c>
      <c r="Z258" s="11">
        <v>23</v>
      </c>
      <c r="AA258" s="11">
        <v>24</v>
      </c>
      <c r="AB258" s="11">
        <v>25</v>
      </c>
      <c r="AC258" s="11">
        <v>26</v>
      </c>
      <c r="AD258" s="11">
        <v>27</v>
      </c>
      <c r="AE258" s="11">
        <v>28</v>
      </c>
      <c r="AF258" s="52">
        <v>29</v>
      </c>
      <c r="AG258" s="52">
        <v>30</v>
      </c>
      <c r="AH258" s="52">
        <v>31</v>
      </c>
      <c r="AI258" s="97"/>
      <c r="AJ258" s="97"/>
      <c r="AK258" s="97"/>
      <c r="AL258" s="119"/>
      <c r="AM258" s="119"/>
      <c r="AN258" s="121"/>
      <c r="AO258" s="122"/>
      <c r="AP258" s="12" t="s">
        <v>19</v>
      </c>
      <c r="AQ258" s="12" t="s">
        <v>20</v>
      </c>
      <c r="AR258" s="12" t="s">
        <v>21</v>
      </c>
      <c r="AS258" s="107"/>
      <c r="AT258" s="108"/>
      <c r="AU258" s="108"/>
      <c r="AV258" s="108"/>
      <c r="AW258" s="105"/>
      <c r="AX258" s="105"/>
    </row>
    <row r="259" spans="1:50" ht="20.399999999999999">
      <c r="A259" s="112"/>
      <c r="B259" s="115"/>
      <c r="C259" s="98"/>
      <c r="D259" s="11" t="str">
        <f>IF(WEEKDAY(D256)=1,"CN",IF(WEEKDAY(D256)=2,"T2",IF(WEEKDAY(D256)=3,"T3",IF(WEEKDAY(D256)=4,"T4",IF(WEEKDAY(D256)=5,"T5",IF(WEEKDAY(D256)=6,"T6",IF(WEEKDAY(D256)=7,"T7","")))))))</f>
        <v>T7</v>
      </c>
      <c r="E259" s="11" t="str">
        <f>IF(WEEKDAY(E256)=1,"CN",IF(WEEKDAY(E256)=2,"T2",IF(WEEKDAY(E256)=3,"T3",IF(WEEKDAY(E256)=4,"T4",IF(WEEKDAY(E256)=5,"T5",IF(WEEKDAY(E256)=6,"T6",IF(WEEKDAY(E256)=7,"T7","")))))))</f>
        <v>CN</v>
      </c>
      <c r="F259" s="11" t="str">
        <f t="shared" ref="F259:AH259" si="56">IF(WEEKDAY(F256)=1,"CN",IF(WEEKDAY(F256)=2,"T2",IF(WEEKDAY(F256)=3,"T3",IF(WEEKDAY(F256)=4,"T4",IF(WEEKDAY(F256)=5,"T5",IF(WEEKDAY(F256)=6,"T6",IF(WEEKDAY(F256)=7,"T7","")))))))</f>
        <v>T2</v>
      </c>
      <c r="G259" s="11" t="str">
        <f t="shared" si="56"/>
        <v>T3</v>
      </c>
      <c r="H259" s="11" t="str">
        <f t="shared" si="56"/>
        <v>T4</v>
      </c>
      <c r="I259" s="11" t="str">
        <f t="shared" si="56"/>
        <v>T5</v>
      </c>
      <c r="J259" s="11" t="str">
        <f t="shared" si="56"/>
        <v>T6</v>
      </c>
      <c r="K259" s="11" t="str">
        <f t="shared" si="56"/>
        <v>T7</v>
      </c>
      <c r="L259" s="11" t="str">
        <f t="shared" si="56"/>
        <v>CN</v>
      </c>
      <c r="M259" s="11" t="str">
        <f t="shared" si="56"/>
        <v>T2</v>
      </c>
      <c r="N259" s="11" t="str">
        <f t="shared" si="56"/>
        <v>T3</v>
      </c>
      <c r="O259" s="11" t="str">
        <f t="shared" si="56"/>
        <v>T4</v>
      </c>
      <c r="P259" s="11" t="str">
        <f t="shared" si="56"/>
        <v>T5</v>
      </c>
      <c r="Q259" s="11" t="str">
        <f t="shared" si="56"/>
        <v>T6</v>
      </c>
      <c r="R259" s="11" t="str">
        <f t="shared" si="56"/>
        <v>T7</v>
      </c>
      <c r="S259" s="11" t="str">
        <f t="shared" si="56"/>
        <v>CN</v>
      </c>
      <c r="T259" s="11" t="str">
        <f t="shared" si="56"/>
        <v>T2</v>
      </c>
      <c r="U259" s="11" t="str">
        <f t="shared" si="56"/>
        <v>T3</v>
      </c>
      <c r="V259" s="11" t="str">
        <f t="shared" si="56"/>
        <v>T4</v>
      </c>
      <c r="W259" s="11" t="str">
        <f t="shared" si="56"/>
        <v>T5</v>
      </c>
      <c r="X259" s="11" t="str">
        <f t="shared" si="56"/>
        <v>T6</v>
      </c>
      <c r="Y259" s="11" t="str">
        <f t="shared" si="56"/>
        <v>T7</v>
      </c>
      <c r="Z259" s="11" t="str">
        <f t="shared" si="56"/>
        <v>CN</v>
      </c>
      <c r="AA259" s="11" t="str">
        <f t="shared" si="56"/>
        <v>T2</v>
      </c>
      <c r="AB259" s="11" t="str">
        <f t="shared" si="56"/>
        <v>T3</v>
      </c>
      <c r="AC259" s="11" t="str">
        <f t="shared" si="56"/>
        <v>T4</v>
      </c>
      <c r="AD259" s="11" t="str">
        <f t="shared" si="56"/>
        <v>T5</v>
      </c>
      <c r="AE259" s="11" t="str">
        <f t="shared" si="56"/>
        <v>T6</v>
      </c>
      <c r="AF259" s="52" t="str">
        <f t="shared" si="56"/>
        <v>T7</v>
      </c>
      <c r="AG259" s="52" t="str">
        <f t="shared" si="56"/>
        <v>CN</v>
      </c>
      <c r="AH259" s="52" t="str">
        <f t="shared" si="56"/>
        <v>T2</v>
      </c>
      <c r="AI259" s="98"/>
      <c r="AJ259" s="98"/>
      <c r="AK259" s="98"/>
      <c r="AL259" s="13" t="s">
        <v>22</v>
      </c>
      <c r="AM259" s="13" t="s">
        <v>23</v>
      </c>
      <c r="AN259" s="14" t="s">
        <v>24</v>
      </c>
      <c r="AO259" s="15" t="s">
        <v>25</v>
      </c>
      <c r="AP259" s="16" t="s">
        <v>26</v>
      </c>
      <c r="AQ259" s="16" t="s">
        <v>27</v>
      </c>
      <c r="AR259" s="16" t="s">
        <v>28</v>
      </c>
      <c r="AS259" s="17" t="s">
        <v>29</v>
      </c>
      <c r="AT259" s="18" t="s">
        <v>30</v>
      </c>
      <c r="AU259" s="18"/>
      <c r="AV259" s="18"/>
      <c r="AW259" s="18" t="s">
        <v>31</v>
      </c>
      <c r="AX259" s="19" t="s">
        <v>32</v>
      </c>
    </row>
    <row r="260" spans="1:50" ht="26.4">
      <c r="A260" s="20">
        <v>1</v>
      </c>
      <c r="B260" s="21" t="s">
        <v>33</v>
      </c>
      <c r="C260" s="22" t="s">
        <v>76</v>
      </c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43">
        <f t="shared" ref="AI260:AI274" si="57">COUNTIF(D260:AH260,"+")</f>
        <v>0</v>
      </c>
      <c r="AJ260" s="43">
        <f>COUNTIF(E260:AI260,"TC")</f>
        <v>0</v>
      </c>
      <c r="AK260" s="21"/>
      <c r="AL260" s="20">
        <v>3</v>
      </c>
      <c r="AM260" s="21" t="s">
        <v>33</v>
      </c>
      <c r="AN260" s="22" t="s">
        <v>34</v>
      </c>
      <c r="AO260" s="26">
        <v>9000000</v>
      </c>
      <c r="AP260" s="27">
        <v>1000000</v>
      </c>
      <c r="AQ260" s="27">
        <v>700000</v>
      </c>
      <c r="AR260" s="27">
        <v>700000</v>
      </c>
      <c r="AS260" s="27"/>
      <c r="AT260" s="27"/>
      <c r="AU260" s="27"/>
      <c r="AV260" s="27"/>
      <c r="AW260" s="27"/>
      <c r="AX260" s="27">
        <f>(AO260+AP260+AQ260+AR260+AU260)/26*AS260+AT260+AV260+AW260</f>
        <v>0</v>
      </c>
    </row>
    <row r="261" spans="1:50" ht="13.8">
      <c r="A261" s="20">
        <v>2</v>
      </c>
      <c r="B261" s="21" t="s">
        <v>77</v>
      </c>
      <c r="C261" s="22" t="s">
        <v>76</v>
      </c>
      <c r="D261" s="23" t="s">
        <v>35</v>
      </c>
      <c r="E261" s="23"/>
      <c r="F261" s="23" t="s">
        <v>41</v>
      </c>
      <c r="G261" s="23" t="s">
        <v>41</v>
      </c>
      <c r="H261" s="23" t="s">
        <v>41</v>
      </c>
      <c r="I261" s="23" t="s">
        <v>41</v>
      </c>
      <c r="J261" s="23" t="s">
        <v>41</v>
      </c>
      <c r="K261" s="23" t="s">
        <v>41</v>
      </c>
      <c r="L261" s="24" t="s">
        <v>119</v>
      </c>
      <c r="M261" s="23" t="s">
        <v>41</v>
      </c>
      <c r="N261" s="23" t="s">
        <v>41</v>
      </c>
      <c r="O261" s="23" t="s">
        <v>41</v>
      </c>
      <c r="P261" s="23" t="s">
        <v>41</v>
      </c>
      <c r="Q261" s="23" t="s">
        <v>41</v>
      </c>
      <c r="R261" s="23" t="s">
        <v>41</v>
      </c>
      <c r="S261" s="23"/>
      <c r="T261" s="23" t="s">
        <v>41</v>
      </c>
      <c r="U261" s="23" t="s">
        <v>41</v>
      </c>
      <c r="V261" s="23" t="s">
        <v>41</v>
      </c>
      <c r="W261" s="23" t="s">
        <v>41</v>
      </c>
      <c r="X261" s="23" t="s">
        <v>41</v>
      </c>
      <c r="Y261" s="23" t="s">
        <v>41</v>
      </c>
      <c r="Z261" s="24" t="s">
        <v>119</v>
      </c>
      <c r="AA261" s="23" t="s">
        <v>41</v>
      </c>
      <c r="AB261" s="23" t="s">
        <v>41</v>
      </c>
      <c r="AC261" s="23" t="s">
        <v>41</v>
      </c>
      <c r="AD261" s="23" t="s">
        <v>41</v>
      </c>
      <c r="AE261" s="23" t="s">
        <v>41</v>
      </c>
      <c r="AF261" s="23"/>
      <c r="AG261" s="23"/>
      <c r="AH261" s="23"/>
      <c r="AI261" s="43">
        <f>COUNTIF(D261:AH261,"+")</f>
        <v>23</v>
      </c>
      <c r="AJ261" s="43">
        <f t="shared" ref="AJ261:AJ291" si="58">COUNTIF(E261:AI261,"TC")</f>
        <v>2</v>
      </c>
      <c r="AK261" s="21"/>
      <c r="AL261" s="20"/>
      <c r="AM261" s="21" t="s">
        <v>77</v>
      </c>
      <c r="AN261" s="22" t="s">
        <v>76</v>
      </c>
      <c r="AO261" s="26">
        <v>5310000</v>
      </c>
      <c r="AP261" s="27">
        <v>1000000</v>
      </c>
      <c r="AQ261" s="27">
        <v>700000</v>
      </c>
      <c r="AR261" s="27">
        <v>700000</v>
      </c>
      <c r="AS261" s="27">
        <v>24</v>
      </c>
      <c r="AT261" s="27">
        <f>AO261/26*200%*AJ261</f>
        <v>816923.07692307688</v>
      </c>
      <c r="AU261" s="27">
        <v>1000000</v>
      </c>
      <c r="AV261" s="27"/>
      <c r="AW261" s="27">
        <v>300000</v>
      </c>
      <c r="AX261" s="27">
        <f>(AO261+AP261+AQ261+AR261+AU261)/26*AS261+AT261+AV261</f>
        <v>8856923.0769230761</v>
      </c>
    </row>
    <row r="262" spans="1:50" ht="13.8">
      <c r="A262" s="20">
        <v>3</v>
      </c>
      <c r="B262" s="21" t="s">
        <v>78</v>
      </c>
      <c r="C262" s="22" t="s">
        <v>76</v>
      </c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 t="s">
        <v>41</v>
      </c>
      <c r="R262" s="23" t="s">
        <v>41</v>
      </c>
      <c r="S262" s="24" t="s">
        <v>119</v>
      </c>
      <c r="T262" s="23" t="s">
        <v>41</v>
      </c>
      <c r="U262" s="23" t="s">
        <v>41</v>
      </c>
      <c r="V262" s="23" t="s">
        <v>41</v>
      </c>
      <c r="W262" s="23" t="s">
        <v>41</v>
      </c>
      <c r="X262" s="23" t="s">
        <v>41</v>
      </c>
      <c r="Y262" s="23" t="s">
        <v>41</v>
      </c>
      <c r="Z262" s="23"/>
      <c r="AA262" s="23" t="s">
        <v>41</v>
      </c>
      <c r="AB262" s="23" t="s">
        <v>41</v>
      </c>
      <c r="AC262" s="23" t="s">
        <v>41</v>
      </c>
      <c r="AD262" s="23" t="s">
        <v>41</v>
      </c>
      <c r="AE262" s="23" t="s">
        <v>41</v>
      </c>
      <c r="AF262" s="23"/>
      <c r="AG262" s="23"/>
      <c r="AH262" s="23"/>
      <c r="AI262" s="43">
        <f t="shared" si="57"/>
        <v>13</v>
      </c>
      <c r="AJ262" s="43">
        <f t="shared" si="58"/>
        <v>1</v>
      </c>
      <c r="AK262" s="21"/>
      <c r="AL262" s="20"/>
      <c r="AM262" s="21" t="s">
        <v>78</v>
      </c>
      <c r="AN262" s="22" t="s">
        <v>76</v>
      </c>
      <c r="AO262" s="26">
        <v>5310000</v>
      </c>
      <c r="AP262" s="27">
        <v>1000000</v>
      </c>
      <c r="AQ262" s="27">
        <v>700000</v>
      </c>
      <c r="AR262" s="27">
        <v>700000</v>
      </c>
      <c r="AS262" s="27">
        <v>13</v>
      </c>
      <c r="AT262" s="27">
        <f t="shared" ref="AT262:AT289" si="59">AO262/26*200%*AJ262</f>
        <v>408461.53846153844</v>
      </c>
      <c r="AU262" s="27">
        <v>1000000</v>
      </c>
      <c r="AV262" s="27"/>
      <c r="AW262" s="27">
        <v>300000</v>
      </c>
      <c r="AX262" s="27">
        <f t="shared" ref="AX262:AX274" si="60">(AO262+AP262+AQ262+AR262+AU262)/26*AS262+AT262+AV262+AW262</f>
        <v>5063461.538461538</v>
      </c>
    </row>
    <row r="263" spans="1:50" ht="13.8">
      <c r="A263" s="20">
        <v>4</v>
      </c>
      <c r="B263" s="44" t="s">
        <v>36</v>
      </c>
      <c r="C263" s="45" t="s">
        <v>37</v>
      </c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7">
        <f t="shared" si="57"/>
        <v>0</v>
      </c>
      <c r="AJ263" s="43">
        <f t="shared" si="58"/>
        <v>0</v>
      </c>
      <c r="AK263" s="21"/>
      <c r="AL263" s="20"/>
      <c r="AM263" s="44" t="s">
        <v>36</v>
      </c>
      <c r="AN263" s="45" t="s">
        <v>37</v>
      </c>
      <c r="AO263" s="48">
        <v>5310000</v>
      </c>
      <c r="AP263" s="27">
        <v>1000000</v>
      </c>
      <c r="AQ263" s="27">
        <v>300000</v>
      </c>
      <c r="AR263" s="27">
        <v>600000</v>
      </c>
      <c r="AS263" s="27"/>
      <c r="AT263" s="27">
        <f t="shared" si="59"/>
        <v>0</v>
      </c>
      <c r="AU263" s="27"/>
      <c r="AV263" s="27"/>
      <c r="AW263" s="27"/>
      <c r="AX263" s="27">
        <f t="shared" si="60"/>
        <v>0</v>
      </c>
    </row>
    <row r="264" spans="1:50" ht="13.8">
      <c r="A264" s="20">
        <v>5</v>
      </c>
      <c r="B264" s="44" t="s">
        <v>38</v>
      </c>
      <c r="C264" s="45" t="s">
        <v>37</v>
      </c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7">
        <f t="shared" si="57"/>
        <v>0</v>
      </c>
      <c r="AJ264" s="43">
        <f t="shared" si="58"/>
        <v>0</v>
      </c>
      <c r="AK264" s="21"/>
      <c r="AL264" s="20"/>
      <c r="AM264" s="44" t="s">
        <v>38</v>
      </c>
      <c r="AN264" s="45" t="s">
        <v>37</v>
      </c>
      <c r="AO264" s="48">
        <v>5310000</v>
      </c>
      <c r="AP264" s="27">
        <v>1000000</v>
      </c>
      <c r="AQ264" s="27">
        <v>300000</v>
      </c>
      <c r="AR264" s="27">
        <v>600000</v>
      </c>
      <c r="AS264" s="27"/>
      <c r="AT264" s="27">
        <f t="shared" si="59"/>
        <v>0</v>
      </c>
      <c r="AU264" s="27"/>
      <c r="AV264" s="27"/>
      <c r="AW264" s="27"/>
      <c r="AX264" s="27">
        <f t="shared" si="60"/>
        <v>0</v>
      </c>
    </row>
    <row r="265" spans="1:50" ht="13.8">
      <c r="A265" s="20">
        <v>6</v>
      </c>
      <c r="B265" s="44" t="s">
        <v>39</v>
      </c>
      <c r="C265" s="45" t="s">
        <v>37</v>
      </c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7">
        <f t="shared" si="57"/>
        <v>0</v>
      </c>
      <c r="AJ265" s="43">
        <f t="shared" si="58"/>
        <v>0</v>
      </c>
      <c r="AK265" s="21"/>
      <c r="AL265" s="20"/>
      <c r="AM265" s="44" t="s">
        <v>39</v>
      </c>
      <c r="AN265" s="45" t="s">
        <v>37</v>
      </c>
      <c r="AO265" s="48">
        <v>5310000</v>
      </c>
      <c r="AP265" s="27">
        <v>1000000</v>
      </c>
      <c r="AQ265" s="27">
        <v>300000</v>
      </c>
      <c r="AR265" s="27">
        <v>600000</v>
      </c>
      <c r="AS265" s="27"/>
      <c r="AT265" s="27">
        <f t="shared" si="59"/>
        <v>0</v>
      </c>
      <c r="AU265" s="27"/>
      <c r="AV265" s="27"/>
      <c r="AW265" s="27"/>
      <c r="AX265" s="27">
        <f t="shared" si="60"/>
        <v>0</v>
      </c>
    </row>
    <row r="266" spans="1:50" ht="13.8">
      <c r="A266" s="20">
        <v>7</v>
      </c>
      <c r="B266" s="44" t="s">
        <v>40</v>
      </c>
      <c r="C266" s="45" t="s">
        <v>37</v>
      </c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7">
        <f t="shared" si="57"/>
        <v>0</v>
      </c>
      <c r="AJ266" s="43">
        <f t="shared" si="58"/>
        <v>0</v>
      </c>
      <c r="AK266" s="21"/>
      <c r="AL266" s="20"/>
      <c r="AM266" s="44" t="s">
        <v>40</v>
      </c>
      <c r="AN266" s="45" t="s">
        <v>37</v>
      </c>
      <c r="AO266" s="48">
        <v>5310000</v>
      </c>
      <c r="AP266" s="27">
        <v>1000000</v>
      </c>
      <c r="AQ266" s="27">
        <v>300000</v>
      </c>
      <c r="AR266" s="27">
        <v>600000</v>
      </c>
      <c r="AS266" s="27"/>
      <c r="AT266" s="27">
        <f t="shared" si="59"/>
        <v>0</v>
      </c>
      <c r="AU266" s="27"/>
      <c r="AV266" s="27"/>
      <c r="AW266" s="27"/>
      <c r="AX266" s="27">
        <f t="shared" si="60"/>
        <v>0</v>
      </c>
    </row>
    <row r="267" spans="1:50" ht="13.8">
      <c r="A267" s="20">
        <v>8</v>
      </c>
      <c r="B267" s="44" t="s">
        <v>42</v>
      </c>
      <c r="C267" s="45" t="s">
        <v>37</v>
      </c>
      <c r="D267" s="46" t="s">
        <v>35</v>
      </c>
      <c r="E267" s="24" t="s">
        <v>119</v>
      </c>
      <c r="F267" s="46" t="s">
        <v>41</v>
      </c>
      <c r="G267" s="46" t="s">
        <v>41</v>
      </c>
      <c r="H267" s="46" t="s">
        <v>41</v>
      </c>
      <c r="I267" s="46" t="s">
        <v>41</v>
      </c>
      <c r="J267" s="46" t="s">
        <v>41</v>
      </c>
      <c r="K267" s="46" t="s">
        <v>41</v>
      </c>
      <c r="L267" s="46"/>
      <c r="M267" s="46" t="s">
        <v>41</v>
      </c>
      <c r="N267" s="46" t="s">
        <v>41</v>
      </c>
      <c r="O267" s="46" t="s">
        <v>41</v>
      </c>
      <c r="P267" s="46" t="s">
        <v>41</v>
      </c>
      <c r="Q267" s="46" t="s">
        <v>41</v>
      </c>
      <c r="R267" s="46" t="s">
        <v>41</v>
      </c>
      <c r="S267" s="24" t="s">
        <v>119</v>
      </c>
      <c r="T267" s="46" t="s">
        <v>41</v>
      </c>
      <c r="U267" s="46" t="s">
        <v>41</v>
      </c>
      <c r="V267" s="46" t="s">
        <v>41</v>
      </c>
      <c r="W267" s="46" t="s">
        <v>41</v>
      </c>
      <c r="X267" s="46" t="s">
        <v>41</v>
      </c>
      <c r="Y267" s="46" t="s">
        <v>41</v>
      </c>
      <c r="Z267" s="46"/>
      <c r="AA267" s="46" t="s">
        <v>41</v>
      </c>
      <c r="AB267" s="46" t="s">
        <v>41</v>
      </c>
      <c r="AC267" s="46" t="s">
        <v>41</v>
      </c>
      <c r="AD267" s="46" t="s">
        <v>41</v>
      </c>
      <c r="AE267" s="46" t="s">
        <v>41</v>
      </c>
      <c r="AF267" s="46"/>
      <c r="AG267" s="46"/>
      <c r="AH267" s="46"/>
      <c r="AI267" s="47">
        <f t="shared" si="57"/>
        <v>23</v>
      </c>
      <c r="AJ267" s="43">
        <f t="shared" si="58"/>
        <v>2</v>
      </c>
      <c r="AK267" s="44"/>
      <c r="AL267" s="20"/>
      <c r="AM267" s="44" t="s">
        <v>42</v>
      </c>
      <c r="AN267" s="45" t="s">
        <v>37</v>
      </c>
      <c r="AO267" s="48">
        <v>5310000</v>
      </c>
      <c r="AP267" s="27">
        <v>1000000</v>
      </c>
      <c r="AQ267" s="27">
        <v>300000</v>
      </c>
      <c r="AR267" s="27">
        <v>600000</v>
      </c>
      <c r="AS267" s="27">
        <v>24</v>
      </c>
      <c r="AT267" s="27">
        <f t="shared" si="59"/>
        <v>816923.07692307688</v>
      </c>
      <c r="AU267" s="27">
        <v>500000</v>
      </c>
      <c r="AV267" s="27"/>
      <c r="AW267" s="27">
        <v>300000</v>
      </c>
      <c r="AX267" s="27">
        <f t="shared" si="60"/>
        <v>8233846.1538461549</v>
      </c>
    </row>
    <row r="268" spans="1:50" ht="13.8">
      <c r="A268" s="20">
        <v>9</v>
      </c>
      <c r="B268" s="44" t="s">
        <v>43</v>
      </c>
      <c r="C268" s="45" t="s">
        <v>37</v>
      </c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7">
        <f t="shared" si="57"/>
        <v>0</v>
      </c>
      <c r="AJ268" s="43">
        <f t="shared" si="58"/>
        <v>0</v>
      </c>
      <c r="AK268" s="21"/>
      <c r="AL268" s="20"/>
      <c r="AM268" s="44" t="s">
        <v>43</v>
      </c>
      <c r="AN268" s="45" t="s">
        <v>37</v>
      </c>
      <c r="AO268" s="48">
        <v>5310000</v>
      </c>
      <c r="AP268" s="27">
        <v>1000000</v>
      </c>
      <c r="AQ268" s="27">
        <v>300000</v>
      </c>
      <c r="AR268" s="27">
        <v>600000</v>
      </c>
      <c r="AS268" s="27"/>
      <c r="AT268" s="27">
        <f t="shared" si="59"/>
        <v>0</v>
      </c>
      <c r="AU268" s="27"/>
      <c r="AV268" s="27"/>
      <c r="AW268" s="27"/>
      <c r="AX268" s="27">
        <f t="shared" si="60"/>
        <v>0</v>
      </c>
    </row>
    <row r="269" spans="1:50" ht="13.8">
      <c r="A269" s="20">
        <v>10</v>
      </c>
      <c r="B269" s="44" t="s">
        <v>79</v>
      </c>
      <c r="C269" s="45" t="s">
        <v>37</v>
      </c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7">
        <f t="shared" si="57"/>
        <v>0</v>
      </c>
      <c r="AJ269" s="43">
        <f t="shared" si="58"/>
        <v>0</v>
      </c>
      <c r="AK269" s="21"/>
      <c r="AL269" s="20"/>
      <c r="AM269" s="44" t="s">
        <v>79</v>
      </c>
      <c r="AN269" s="45" t="s">
        <v>37</v>
      </c>
      <c r="AO269" s="48">
        <v>5310000</v>
      </c>
      <c r="AP269" s="27">
        <v>1000000</v>
      </c>
      <c r="AQ269" s="27">
        <v>300000</v>
      </c>
      <c r="AR269" s="27">
        <v>600000</v>
      </c>
      <c r="AS269" s="27"/>
      <c r="AT269" s="27">
        <f t="shared" si="59"/>
        <v>0</v>
      </c>
      <c r="AU269" s="27"/>
      <c r="AV269" s="27"/>
      <c r="AW269" s="27"/>
      <c r="AX269" s="27">
        <f t="shared" si="60"/>
        <v>0</v>
      </c>
    </row>
    <row r="270" spans="1:50" ht="13.8">
      <c r="A270" s="20">
        <v>11</v>
      </c>
      <c r="B270" s="44" t="s">
        <v>80</v>
      </c>
      <c r="C270" s="45" t="s">
        <v>37</v>
      </c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7">
        <f t="shared" si="57"/>
        <v>0</v>
      </c>
      <c r="AJ270" s="43">
        <f t="shared" si="58"/>
        <v>0</v>
      </c>
      <c r="AK270" s="21"/>
      <c r="AL270" s="20"/>
      <c r="AM270" s="44" t="s">
        <v>80</v>
      </c>
      <c r="AN270" s="45" t="s">
        <v>37</v>
      </c>
      <c r="AO270" s="48">
        <v>5310000</v>
      </c>
      <c r="AP270" s="27">
        <v>1000000</v>
      </c>
      <c r="AQ270" s="27">
        <v>300000</v>
      </c>
      <c r="AR270" s="27">
        <v>600000</v>
      </c>
      <c r="AS270" s="27"/>
      <c r="AT270" s="27">
        <f t="shared" si="59"/>
        <v>0</v>
      </c>
      <c r="AU270" s="27"/>
      <c r="AV270" s="27"/>
      <c r="AW270" s="27"/>
      <c r="AX270" s="27">
        <f t="shared" si="60"/>
        <v>0</v>
      </c>
    </row>
    <row r="271" spans="1:50" ht="13.8">
      <c r="A271" s="20">
        <v>12</v>
      </c>
      <c r="B271" s="44" t="s">
        <v>81</v>
      </c>
      <c r="C271" s="45" t="s">
        <v>37</v>
      </c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7">
        <f t="shared" si="57"/>
        <v>0</v>
      </c>
      <c r="AJ271" s="43">
        <f t="shared" si="58"/>
        <v>0</v>
      </c>
      <c r="AK271" s="21"/>
      <c r="AL271" s="20"/>
      <c r="AM271" s="44" t="s">
        <v>81</v>
      </c>
      <c r="AN271" s="45" t="s">
        <v>37</v>
      </c>
      <c r="AO271" s="48">
        <v>5310000</v>
      </c>
      <c r="AP271" s="27">
        <v>1000000</v>
      </c>
      <c r="AQ271" s="27">
        <v>300000</v>
      </c>
      <c r="AR271" s="27">
        <v>600000</v>
      </c>
      <c r="AS271" s="27"/>
      <c r="AT271" s="27">
        <f t="shared" si="59"/>
        <v>0</v>
      </c>
      <c r="AU271" s="27"/>
      <c r="AV271" s="27"/>
      <c r="AW271" s="27"/>
      <c r="AX271" s="27">
        <f t="shared" si="60"/>
        <v>0</v>
      </c>
    </row>
    <row r="272" spans="1:50" ht="13.8">
      <c r="A272" s="20">
        <v>13</v>
      </c>
      <c r="B272" s="44" t="s">
        <v>82</v>
      </c>
      <c r="C272" s="45" t="s">
        <v>37</v>
      </c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7">
        <f t="shared" si="57"/>
        <v>0</v>
      </c>
      <c r="AJ272" s="43">
        <f t="shared" si="58"/>
        <v>0</v>
      </c>
      <c r="AK272" s="21"/>
      <c r="AL272" s="20"/>
      <c r="AM272" s="44" t="s">
        <v>82</v>
      </c>
      <c r="AN272" s="45" t="s">
        <v>37</v>
      </c>
      <c r="AO272" s="48">
        <v>5310000</v>
      </c>
      <c r="AP272" s="27">
        <v>1000000</v>
      </c>
      <c r="AQ272" s="27">
        <v>300000</v>
      </c>
      <c r="AR272" s="27">
        <v>600000</v>
      </c>
      <c r="AS272" s="27"/>
      <c r="AT272" s="27">
        <f t="shared" si="59"/>
        <v>0</v>
      </c>
      <c r="AU272" s="27"/>
      <c r="AV272" s="27"/>
      <c r="AW272" s="27"/>
      <c r="AX272" s="27">
        <f t="shared" si="60"/>
        <v>0</v>
      </c>
    </row>
    <row r="273" spans="1:50" ht="13.8">
      <c r="A273" s="20">
        <v>14</v>
      </c>
      <c r="B273" s="44" t="s">
        <v>83</v>
      </c>
      <c r="C273" s="45" t="s">
        <v>37</v>
      </c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7">
        <f t="shared" si="57"/>
        <v>0</v>
      </c>
      <c r="AJ273" s="43">
        <f t="shared" si="58"/>
        <v>0</v>
      </c>
      <c r="AK273" s="21"/>
      <c r="AL273" s="20"/>
      <c r="AM273" s="44" t="s">
        <v>83</v>
      </c>
      <c r="AN273" s="45" t="s">
        <v>37</v>
      </c>
      <c r="AO273" s="48">
        <v>5310000</v>
      </c>
      <c r="AP273" s="27">
        <v>1000000</v>
      </c>
      <c r="AQ273" s="27">
        <v>300000</v>
      </c>
      <c r="AR273" s="27">
        <v>600000</v>
      </c>
      <c r="AS273" s="27"/>
      <c r="AT273" s="27">
        <f t="shared" si="59"/>
        <v>0</v>
      </c>
      <c r="AU273" s="27"/>
      <c r="AV273" s="27"/>
      <c r="AW273" s="27"/>
      <c r="AX273" s="27">
        <f t="shared" si="60"/>
        <v>0</v>
      </c>
    </row>
    <row r="274" spans="1:50" ht="13.8">
      <c r="A274" s="20">
        <v>15</v>
      </c>
      <c r="B274" s="44" t="s">
        <v>84</v>
      </c>
      <c r="C274" s="45" t="s">
        <v>37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5">
        <f t="shared" si="57"/>
        <v>0</v>
      </c>
      <c r="AJ274" s="43">
        <f t="shared" si="58"/>
        <v>0</v>
      </c>
      <c r="AK274" s="53"/>
      <c r="AL274" s="28"/>
      <c r="AM274" s="44" t="s">
        <v>84</v>
      </c>
      <c r="AN274" s="45" t="s">
        <v>37</v>
      </c>
      <c r="AO274" s="48">
        <v>5310000</v>
      </c>
      <c r="AP274" s="27">
        <v>1000000</v>
      </c>
      <c r="AQ274" s="27">
        <v>300000</v>
      </c>
      <c r="AR274" s="27">
        <v>600000</v>
      </c>
      <c r="AS274" s="27"/>
      <c r="AT274" s="27">
        <f t="shared" si="59"/>
        <v>0</v>
      </c>
      <c r="AU274" s="27"/>
      <c r="AV274" s="27"/>
      <c r="AW274" s="27"/>
      <c r="AX274" s="27">
        <f t="shared" si="60"/>
        <v>0</v>
      </c>
    </row>
    <row r="275" spans="1:50" ht="13.8">
      <c r="A275" s="20">
        <v>16</v>
      </c>
      <c r="B275" s="21" t="s">
        <v>85</v>
      </c>
      <c r="C275" s="22" t="s">
        <v>37</v>
      </c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3">
        <f t="shared" si="58"/>
        <v>0</v>
      </c>
      <c r="AK275" s="42"/>
      <c r="AL275" s="42"/>
      <c r="AM275" s="21" t="s">
        <v>85</v>
      </c>
      <c r="AN275" s="45" t="s">
        <v>37</v>
      </c>
      <c r="AO275" s="42"/>
      <c r="AP275" s="42"/>
      <c r="AQ275" s="42"/>
      <c r="AR275" s="42"/>
      <c r="AS275" s="42"/>
      <c r="AT275" s="27">
        <f t="shared" si="59"/>
        <v>0</v>
      </c>
      <c r="AU275" s="42"/>
      <c r="AV275" s="42"/>
      <c r="AW275" s="42"/>
      <c r="AX275" s="42"/>
    </row>
    <row r="276" spans="1:50" ht="13.8">
      <c r="A276" s="20">
        <v>17</v>
      </c>
      <c r="B276" s="21" t="s">
        <v>86</v>
      </c>
      <c r="C276" s="22" t="s">
        <v>37</v>
      </c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3">
        <f t="shared" si="58"/>
        <v>0</v>
      </c>
      <c r="AK276" s="42"/>
      <c r="AL276" s="42"/>
      <c r="AM276" s="21" t="s">
        <v>86</v>
      </c>
      <c r="AN276" s="45" t="s">
        <v>37</v>
      </c>
      <c r="AO276" s="42"/>
      <c r="AP276" s="42"/>
      <c r="AQ276" s="42"/>
      <c r="AR276" s="42"/>
      <c r="AS276" s="42"/>
      <c r="AT276" s="27">
        <f t="shared" si="59"/>
        <v>0</v>
      </c>
      <c r="AU276" s="42"/>
      <c r="AV276" s="42"/>
      <c r="AW276" s="42"/>
      <c r="AX276" s="42"/>
    </row>
    <row r="277" spans="1:50" ht="13.8">
      <c r="A277" s="20">
        <v>18</v>
      </c>
      <c r="B277" s="21" t="s">
        <v>87</v>
      </c>
      <c r="C277" s="22" t="s">
        <v>37</v>
      </c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3">
        <f t="shared" si="58"/>
        <v>0</v>
      </c>
      <c r="AK277" s="42"/>
      <c r="AL277" s="42"/>
      <c r="AM277" s="21" t="s">
        <v>87</v>
      </c>
      <c r="AN277" s="45" t="s">
        <v>37</v>
      </c>
      <c r="AO277" s="42"/>
      <c r="AP277" s="42"/>
      <c r="AQ277" s="42"/>
      <c r="AR277" s="42"/>
      <c r="AS277" s="42"/>
      <c r="AT277" s="27">
        <f t="shared" si="59"/>
        <v>0</v>
      </c>
      <c r="AU277" s="42"/>
      <c r="AV277" s="42"/>
      <c r="AW277" s="42"/>
      <c r="AX277" s="42"/>
    </row>
    <row r="278" spans="1:50" ht="13.8">
      <c r="A278" s="20">
        <v>19</v>
      </c>
      <c r="B278" s="21" t="s">
        <v>88</v>
      </c>
      <c r="C278" s="22" t="s">
        <v>37</v>
      </c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7"/>
      <c r="AJ278" s="43">
        <f t="shared" si="58"/>
        <v>0</v>
      </c>
      <c r="AK278" s="21"/>
      <c r="AL278" s="20"/>
      <c r="AM278" s="21" t="s">
        <v>88</v>
      </c>
      <c r="AN278" s="45" t="s">
        <v>37</v>
      </c>
      <c r="AO278" s="26"/>
      <c r="AP278" s="27"/>
      <c r="AQ278" s="27"/>
      <c r="AR278" s="27"/>
      <c r="AS278" s="27"/>
      <c r="AT278" s="27">
        <f t="shared" si="59"/>
        <v>0</v>
      </c>
      <c r="AU278" s="27"/>
      <c r="AV278" s="27"/>
      <c r="AW278" s="27"/>
      <c r="AX278" s="27"/>
    </row>
    <row r="279" spans="1:50" ht="13.8">
      <c r="A279" s="20">
        <v>20</v>
      </c>
      <c r="B279" s="21" t="s">
        <v>92</v>
      </c>
      <c r="C279" s="22" t="s">
        <v>37</v>
      </c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43"/>
      <c r="AJ279" s="43">
        <f t="shared" si="58"/>
        <v>0</v>
      </c>
      <c r="AK279" s="53"/>
      <c r="AL279" s="20"/>
      <c r="AM279" s="21" t="s">
        <v>92</v>
      </c>
      <c r="AN279" s="45" t="s">
        <v>37</v>
      </c>
      <c r="AO279" s="26"/>
      <c r="AP279" s="27"/>
      <c r="AQ279" s="27"/>
      <c r="AR279" s="27"/>
      <c r="AS279" s="27"/>
      <c r="AT279" s="27">
        <f t="shared" si="59"/>
        <v>0</v>
      </c>
      <c r="AU279" s="27"/>
      <c r="AV279" s="27"/>
      <c r="AW279" s="27"/>
      <c r="AX279" s="27"/>
    </row>
    <row r="280" spans="1:50" ht="13.8">
      <c r="A280" s="20">
        <v>21</v>
      </c>
      <c r="B280" s="21" t="s">
        <v>93</v>
      </c>
      <c r="C280" s="22" t="s">
        <v>37</v>
      </c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43"/>
      <c r="AJ280" s="43">
        <f t="shared" si="58"/>
        <v>0</v>
      </c>
      <c r="AK280" s="53"/>
      <c r="AL280" s="20"/>
      <c r="AM280" s="21" t="s">
        <v>93</v>
      </c>
      <c r="AN280" s="45" t="s">
        <v>37</v>
      </c>
      <c r="AO280" s="26"/>
      <c r="AP280" s="27"/>
      <c r="AQ280" s="27"/>
      <c r="AR280" s="27"/>
      <c r="AS280" s="27"/>
      <c r="AT280" s="27">
        <f t="shared" si="59"/>
        <v>0</v>
      </c>
      <c r="AU280" s="27"/>
      <c r="AV280" s="27"/>
      <c r="AW280" s="27"/>
      <c r="AX280" s="27"/>
    </row>
    <row r="281" spans="1:50" ht="13.8">
      <c r="A281" s="20">
        <v>22</v>
      </c>
      <c r="B281" s="21" t="s">
        <v>94</v>
      </c>
      <c r="C281" s="22" t="s">
        <v>37</v>
      </c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43"/>
      <c r="AJ281" s="43">
        <f t="shared" si="58"/>
        <v>0</v>
      </c>
      <c r="AK281" s="53"/>
      <c r="AL281" s="20"/>
      <c r="AM281" s="21" t="s">
        <v>94</v>
      </c>
      <c r="AN281" s="45" t="s">
        <v>37</v>
      </c>
      <c r="AO281" s="26"/>
      <c r="AP281" s="27"/>
      <c r="AQ281" s="27"/>
      <c r="AR281" s="27"/>
      <c r="AS281" s="27"/>
      <c r="AT281" s="27">
        <f t="shared" si="59"/>
        <v>0</v>
      </c>
      <c r="AU281" s="27"/>
      <c r="AV281" s="27"/>
      <c r="AW281" s="27"/>
      <c r="AX281" s="27"/>
    </row>
    <row r="282" spans="1:50" ht="13.8">
      <c r="A282" s="20">
        <v>23</v>
      </c>
      <c r="B282" s="21" t="s">
        <v>95</v>
      </c>
      <c r="C282" s="22" t="s">
        <v>37</v>
      </c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43"/>
      <c r="AJ282" s="43">
        <f t="shared" si="58"/>
        <v>0</v>
      </c>
      <c r="AK282" s="53"/>
      <c r="AL282" s="20"/>
      <c r="AM282" s="21" t="s">
        <v>95</v>
      </c>
      <c r="AN282" s="45" t="s">
        <v>37</v>
      </c>
      <c r="AO282" s="26"/>
      <c r="AP282" s="27"/>
      <c r="AQ282" s="27"/>
      <c r="AR282" s="27"/>
      <c r="AS282" s="27"/>
      <c r="AT282" s="27">
        <f t="shared" si="59"/>
        <v>0</v>
      </c>
      <c r="AU282" s="27"/>
      <c r="AV282" s="27"/>
      <c r="AW282" s="27"/>
      <c r="AX282" s="27"/>
    </row>
    <row r="283" spans="1:50" ht="13.8">
      <c r="A283" s="20">
        <v>24</v>
      </c>
      <c r="B283" s="21" t="s">
        <v>44</v>
      </c>
      <c r="C283" s="22" t="s">
        <v>45</v>
      </c>
      <c r="D283" s="23" t="s">
        <v>35</v>
      </c>
      <c r="E283" s="23"/>
      <c r="F283" s="23" t="s">
        <v>41</v>
      </c>
      <c r="G283" s="23" t="s">
        <v>41</v>
      </c>
      <c r="H283" s="23" t="s">
        <v>41</v>
      </c>
      <c r="I283" s="23" t="s">
        <v>41</v>
      </c>
      <c r="J283" s="23" t="s">
        <v>41</v>
      </c>
      <c r="K283" s="23" t="s">
        <v>41</v>
      </c>
      <c r="L283" s="24" t="s">
        <v>119</v>
      </c>
      <c r="M283" s="23" t="s">
        <v>41</v>
      </c>
      <c r="N283" s="23" t="s">
        <v>41</v>
      </c>
      <c r="O283" s="23" t="s">
        <v>41</v>
      </c>
      <c r="P283" s="23" t="s">
        <v>41</v>
      </c>
      <c r="Q283" s="23" t="s">
        <v>41</v>
      </c>
      <c r="R283" s="23" t="s">
        <v>41</v>
      </c>
      <c r="S283" s="23"/>
      <c r="T283" s="23" t="s">
        <v>41</v>
      </c>
      <c r="U283" s="23" t="s">
        <v>41</v>
      </c>
      <c r="V283" s="23" t="s">
        <v>41</v>
      </c>
      <c r="W283" s="23" t="s">
        <v>41</v>
      </c>
      <c r="X283" s="23" t="s">
        <v>41</v>
      </c>
      <c r="Y283" s="23" t="s">
        <v>41</v>
      </c>
      <c r="Z283" s="24" t="s">
        <v>119</v>
      </c>
      <c r="AA283" s="23" t="s">
        <v>41</v>
      </c>
      <c r="AB283" s="23" t="s">
        <v>41</v>
      </c>
      <c r="AC283" s="23" t="s">
        <v>41</v>
      </c>
      <c r="AD283" s="23" t="s">
        <v>41</v>
      </c>
      <c r="AE283" s="23" t="s">
        <v>41</v>
      </c>
      <c r="AF283" s="23"/>
      <c r="AG283" s="23"/>
      <c r="AH283" s="23"/>
      <c r="AI283" s="43">
        <f t="shared" ref="AI283:AI289" si="61">COUNTIF(D283:AH283,"+")</f>
        <v>23</v>
      </c>
      <c r="AJ283" s="43">
        <f t="shared" si="58"/>
        <v>2</v>
      </c>
      <c r="AK283" s="21"/>
      <c r="AL283" s="20"/>
      <c r="AM283" s="21" t="s">
        <v>44</v>
      </c>
      <c r="AN283" s="22" t="s">
        <v>45</v>
      </c>
      <c r="AO283" s="26">
        <v>5307200</v>
      </c>
      <c r="AP283" s="27">
        <v>1000000</v>
      </c>
      <c r="AQ283" s="27">
        <v>300000</v>
      </c>
      <c r="AR283" s="27">
        <v>600000</v>
      </c>
      <c r="AS283" s="27">
        <v>24</v>
      </c>
      <c r="AT283" s="27">
        <f t="shared" si="59"/>
        <v>816492.30769230775</v>
      </c>
      <c r="AU283" s="27"/>
      <c r="AV283" s="27">
        <f>AO283*21.5%</f>
        <v>1141048</v>
      </c>
      <c r="AW283" s="27">
        <v>300000</v>
      </c>
      <c r="AX283" s="27">
        <f t="shared" ref="AX283:AX291" si="62">(AO283+AP283+AQ283+AR283+AU283)/26*AS283+AT283+AV283+AW283</f>
        <v>8910340.307692308</v>
      </c>
    </row>
    <row r="284" spans="1:50" ht="13.8">
      <c r="A284" s="20">
        <v>25</v>
      </c>
      <c r="B284" s="21" t="s">
        <v>46</v>
      </c>
      <c r="C284" s="22" t="s">
        <v>45</v>
      </c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43">
        <f t="shared" si="61"/>
        <v>0</v>
      </c>
      <c r="AJ284" s="43">
        <f t="shared" si="58"/>
        <v>0</v>
      </c>
      <c r="AK284" s="21"/>
      <c r="AL284" s="20"/>
      <c r="AM284" s="21" t="s">
        <v>46</v>
      </c>
      <c r="AN284" s="22" t="s">
        <v>45</v>
      </c>
      <c r="AO284" s="26">
        <v>5307200</v>
      </c>
      <c r="AP284" s="27">
        <v>1000000</v>
      </c>
      <c r="AQ284" s="27">
        <v>300000</v>
      </c>
      <c r="AR284" s="27">
        <v>600000</v>
      </c>
      <c r="AS284" s="27"/>
      <c r="AT284" s="27">
        <f t="shared" si="59"/>
        <v>0</v>
      </c>
      <c r="AU284" s="27"/>
      <c r="AV284" s="27"/>
      <c r="AW284" s="27"/>
      <c r="AX284" s="27">
        <f t="shared" si="62"/>
        <v>0</v>
      </c>
    </row>
    <row r="285" spans="1:50" ht="13.8">
      <c r="A285" s="20">
        <v>26</v>
      </c>
      <c r="B285" s="21" t="s">
        <v>47</v>
      </c>
      <c r="C285" s="22" t="s">
        <v>45</v>
      </c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43">
        <f t="shared" si="61"/>
        <v>0</v>
      </c>
      <c r="AJ285" s="43">
        <f t="shared" si="58"/>
        <v>0</v>
      </c>
      <c r="AK285" s="21"/>
      <c r="AL285" s="20"/>
      <c r="AM285" s="21" t="s">
        <v>47</v>
      </c>
      <c r="AN285" s="22" t="s">
        <v>45</v>
      </c>
      <c r="AO285" s="26">
        <v>5307200</v>
      </c>
      <c r="AP285" s="27">
        <v>1000000</v>
      </c>
      <c r="AQ285" s="27">
        <v>300000</v>
      </c>
      <c r="AR285" s="27">
        <v>600000</v>
      </c>
      <c r="AS285" s="27"/>
      <c r="AT285" s="27">
        <f t="shared" si="59"/>
        <v>0</v>
      </c>
      <c r="AU285" s="27"/>
      <c r="AV285" s="27"/>
      <c r="AW285" s="27"/>
      <c r="AX285" s="27">
        <f t="shared" si="62"/>
        <v>0</v>
      </c>
    </row>
    <row r="286" spans="1:50" ht="13.8">
      <c r="A286" s="20">
        <v>27</v>
      </c>
      <c r="B286" s="21" t="s">
        <v>48</v>
      </c>
      <c r="C286" s="22" t="s">
        <v>45</v>
      </c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43">
        <f t="shared" si="61"/>
        <v>0</v>
      </c>
      <c r="AJ286" s="43">
        <f t="shared" si="58"/>
        <v>0</v>
      </c>
      <c r="AK286" s="21"/>
      <c r="AL286" s="20"/>
      <c r="AM286" s="21" t="s">
        <v>48</v>
      </c>
      <c r="AN286" s="22" t="s">
        <v>45</v>
      </c>
      <c r="AO286" s="26">
        <v>5307200</v>
      </c>
      <c r="AP286" s="27">
        <v>1000000</v>
      </c>
      <c r="AQ286" s="27">
        <v>300000</v>
      </c>
      <c r="AR286" s="27">
        <v>600000</v>
      </c>
      <c r="AS286" s="27"/>
      <c r="AT286" s="27">
        <f t="shared" si="59"/>
        <v>0</v>
      </c>
      <c r="AU286" s="27"/>
      <c r="AV286" s="27"/>
      <c r="AW286" s="27"/>
      <c r="AX286" s="27">
        <f t="shared" si="62"/>
        <v>0</v>
      </c>
    </row>
    <row r="287" spans="1:50" ht="13.8">
      <c r="A287" s="20">
        <v>28</v>
      </c>
      <c r="B287" s="21" t="s">
        <v>49</v>
      </c>
      <c r="C287" s="22" t="s">
        <v>45</v>
      </c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43">
        <f t="shared" si="61"/>
        <v>0</v>
      </c>
      <c r="AJ287" s="43">
        <f t="shared" si="58"/>
        <v>0</v>
      </c>
      <c r="AK287" s="21"/>
      <c r="AL287" s="20"/>
      <c r="AM287" s="21" t="s">
        <v>49</v>
      </c>
      <c r="AN287" s="22" t="s">
        <v>45</v>
      </c>
      <c r="AO287" s="26">
        <v>5307200</v>
      </c>
      <c r="AP287" s="27">
        <v>1000000</v>
      </c>
      <c r="AQ287" s="27">
        <v>300000</v>
      </c>
      <c r="AR287" s="27">
        <v>600000</v>
      </c>
      <c r="AS287" s="27"/>
      <c r="AT287" s="27">
        <f t="shared" si="59"/>
        <v>0</v>
      </c>
      <c r="AU287" s="27"/>
      <c r="AV287" s="27"/>
      <c r="AW287" s="27"/>
      <c r="AX287" s="27">
        <f t="shared" si="62"/>
        <v>0</v>
      </c>
    </row>
    <row r="288" spans="1:50" ht="13.8">
      <c r="A288" s="20">
        <v>29</v>
      </c>
      <c r="B288" s="21" t="s">
        <v>50</v>
      </c>
      <c r="C288" s="22" t="s">
        <v>45</v>
      </c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43">
        <f t="shared" si="61"/>
        <v>0</v>
      </c>
      <c r="AJ288" s="43">
        <f t="shared" si="58"/>
        <v>0</v>
      </c>
      <c r="AK288" s="21"/>
      <c r="AL288" s="20"/>
      <c r="AM288" s="21" t="s">
        <v>50</v>
      </c>
      <c r="AN288" s="22" t="s">
        <v>45</v>
      </c>
      <c r="AO288" s="26">
        <v>5307200</v>
      </c>
      <c r="AP288" s="27">
        <v>1000000</v>
      </c>
      <c r="AQ288" s="27">
        <v>300000</v>
      </c>
      <c r="AR288" s="27">
        <v>600000</v>
      </c>
      <c r="AS288" s="27"/>
      <c r="AT288" s="27">
        <f t="shared" si="59"/>
        <v>0</v>
      </c>
      <c r="AU288" s="27"/>
      <c r="AV288" s="27"/>
      <c r="AW288" s="27"/>
      <c r="AX288" s="27">
        <f t="shared" si="62"/>
        <v>0</v>
      </c>
    </row>
    <row r="289" spans="1:50" ht="13.8">
      <c r="A289" s="20">
        <v>30</v>
      </c>
      <c r="B289" s="21" t="s">
        <v>51</v>
      </c>
      <c r="C289" s="22" t="s">
        <v>45</v>
      </c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43">
        <f t="shared" si="61"/>
        <v>0</v>
      </c>
      <c r="AJ289" s="43">
        <f t="shared" si="58"/>
        <v>0</v>
      </c>
      <c r="AK289" s="21"/>
      <c r="AL289" s="20"/>
      <c r="AM289" s="21" t="s">
        <v>51</v>
      </c>
      <c r="AN289" s="22" t="s">
        <v>45</v>
      </c>
      <c r="AO289" s="26">
        <v>5307200</v>
      </c>
      <c r="AP289" s="27">
        <v>1000000</v>
      </c>
      <c r="AQ289" s="27">
        <v>300000</v>
      </c>
      <c r="AR289" s="27">
        <v>600000</v>
      </c>
      <c r="AS289" s="27"/>
      <c r="AT289" s="27">
        <f t="shared" si="59"/>
        <v>0</v>
      </c>
      <c r="AU289" s="27"/>
      <c r="AV289" s="27"/>
      <c r="AW289" s="27"/>
      <c r="AX289" s="27">
        <f t="shared" si="62"/>
        <v>0</v>
      </c>
    </row>
    <row r="290" spans="1:50" ht="13.8">
      <c r="A290" s="20">
        <v>31</v>
      </c>
      <c r="B290" s="21" t="s">
        <v>52</v>
      </c>
      <c r="C290" s="22" t="s">
        <v>45</v>
      </c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49"/>
      <c r="AJ290" s="43">
        <f t="shared" si="58"/>
        <v>0</v>
      </c>
      <c r="AK290" s="28"/>
      <c r="AL290" s="20"/>
      <c r="AM290" s="21" t="s">
        <v>52</v>
      </c>
      <c r="AN290" s="22" t="s">
        <v>45</v>
      </c>
      <c r="AO290" s="26">
        <v>5307200</v>
      </c>
      <c r="AP290" s="27">
        <v>1000000</v>
      </c>
      <c r="AQ290" s="27">
        <v>300000</v>
      </c>
      <c r="AR290" s="27">
        <v>600000</v>
      </c>
      <c r="AS290" s="27"/>
      <c r="AT290" s="27"/>
      <c r="AU290" s="27"/>
      <c r="AV290" s="27"/>
      <c r="AW290" s="27"/>
      <c r="AX290" s="27">
        <f t="shared" si="62"/>
        <v>0</v>
      </c>
    </row>
    <row r="291" spans="1:50" ht="13.8">
      <c r="A291" s="20">
        <v>32</v>
      </c>
      <c r="B291" s="21" t="s">
        <v>53</v>
      </c>
      <c r="C291" s="22" t="s">
        <v>45</v>
      </c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49"/>
      <c r="AJ291" s="43">
        <f t="shared" si="58"/>
        <v>0</v>
      </c>
      <c r="AK291" s="28"/>
      <c r="AL291" s="20"/>
      <c r="AM291" s="21" t="s">
        <v>53</v>
      </c>
      <c r="AN291" s="22" t="s">
        <v>45</v>
      </c>
      <c r="AO291" s="26">
        <v>5307200</v>
      </c>
      <c r="AP291" s="27">
        <v>1000000</v>
      </c>
      <c r="AQ291" s="27">
        <v>300000</v>
      </c>
      <c r="AR291" s="27">
        <v>600000</v>
      </c>
      <c r="AS291" s="27"/>
      <c r="AT291" s="27"/>
      <c r="AU291" s="27"/>
      <c r="AV291" s="27"/>
      <c r="AW291" s="27"/>
      <c r="AX291" s="27">
        <f t="shared" si="62"/>
        <v>0</v>
      </c>
    </row>
    <row r="292" spans="1:50" ht="13.8">
      <c r="A292" s="29"/>
      <c r="B292" s="10" t="s">
        <v>54</v>
      </c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50">
        <f>SUM(AI260:AI289)</f>
        <v>82</v>
      </c>
      <c r="AJ292" s="50"/>
      <c r="AK292" s="31"/>
      <c r="AL292" s="10" t="s">
        <v>89</v>
      </c>
      <c r="AM292" s="31" t="s">
        <v>56</v>
      </c>
      <c r="AN292" s="30"/>
      <c r="AO292" s="32">
        <f t="shared" ref="AO292:AU292" si="63">SUM(AO260:AO289)</f>
        <v>120490400</v>
      </c>
      <c r="AP292" s="32">
        <f t="shared" si="63"/>
        <v>22000000</v>
      </c>
      <c r="AQ292" s="32">
        <f t="shared" si="63"/>
        <v>7800000</v>
      </c>
      <c r="AR292" s="32">
        <f t="shared" si="63"/>
        <v>13500000</v>
      </c>
      <c r="AS292" s="32">
        <f t="shared" si="63"/>
        <v>85</v>
      </c>
      <c r="AT292" s="32">
        <f t="shared" si="63"/>
        <v>2858800</v>
      </c>
      <c r="AU292" s="32">
        <f t="shared" si="63"/>
        <v>2500000</v>
      </c>
      <c r="AV292" s="32">
        <f>SUM(AV260:AV291)</f>
        <v>1141048</v>
      </c>
      <c r="AW292" s="32">
        <f>SUM(AW260:AW289)</f>
        <v>1200000</v>
      </c>
      <c r="AX292" s="32">
        <f>SUM(AX260:AX291)</f>
        <v>31064571.076923076</v>
      </c>
    </row>
    <row r="293" spans="1:50" ht="13.8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3.8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99">
        <f>VALUE("28/02/"&amp;Q255)</f>
        <v>45716</v>
      </c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33"/>
      <c r="AM294" s="33"/>
      <c r="AN294" s="33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3.8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3.8">
      <c r="A296" s="35"/>
      <c r="B296" s="109" t="s">
        <v>57</v>
      </c>
      <c r="C296" s="109"/>
      <c r="D296" s="37"/>
      <c r="E296" s="37"/>
      <c r="F296" s="37"/>
      <c r="G296" s="37"/>
      <c r="H296" s="37"/>
      <c r="I296" s="37"/>
      <c r="J296" s="37"/>
      <c r="K296" s="37"/>
      <c r="L296" s="2"/>
      <c r="M296" s="36" t="s">
        <v>58</v>
      </c>
      <c r="N296" s="37"/>
      <c r="O296" s="37"/>
      <c r="P296" s="37"/>
      <c r="Q296" s="2"/>
      <c r="R296" s="2"/>
      <c r="S296" s="36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6" t="s">
        <v>59</v>
      </c>
      <c r="AE296" s="37"/>
      <c r="AF296" s="37"/>
      <c r="AG296" s="36"/>
      <c r="AH296" s="37"/>
      <c r="AI296" s="37"/>
      <c r="AJ296" s="37"/>
      <c r="AK296" s="37"/>
      <c r="AL296" s="37"/>
      <c r="AM296" s="109" t="s">
        <v>60</v>
      </c>
      <c r="AN296" s="109"/>
      <c r="AO296" s="109"/>
      <c r="AP296" s="102"/>
      <c r="AQ296" s="102"/>
      <c r="AR296" s="2"/>
      <c r="AS296" s="2"/>
      <c r="AT296" s="2"/>
      <c r="AU296" s="2"/>
      <c r="AV296" s="2"/>
      <c r="AW296" s="2"/>
      <c r="AX296" s="2"/>
    </row>
    <row r="297" spans="1:50" ht="13.8">
      <c r="A297" s="3"/>
      <c r="B297" s="126" t="s">
        <v>61</v>
      </c>
      <c r="C297" s="126"/>
      <c r="D297" s="2"/>
      <c r="E297" s="2"/>
      <c r="F297" s="2"/>
      <c r="G297" s="2"/>
      <c r="H297" s="2"/>
      <c r="I297" s="2"/>
      <c r="J297" s="2"/>
      <c r="K297" s="2"/>
      <c r="L297" s="2"/>
      <c r="M297" s="38" t="s">
        <v>61</v>
      </c>
      <c r="N297" s="2"/>
      <c r="O297" s="2"/>
      <c r="P297" s="2"/>
      <c r="Q297" s="2"/>
      <c r="R297" s="2"/>
      <c r="S297" s="38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38" t="s">
        <v>62</v>
      </c>
      <c r="AE297" s="2"/>
      <c r="AF297" s="2"/>
      <c r="AG297" s="38"/>
      <c r="AH297" s="2"/>
      <c r="AI297" s="2"/>
      <c r="AJ297" s="2"/>
      <c r="AK297" s="2"/>
      <c r="AL297" s="2"/>
      <c r="AM297" s="126" t="s">
        <v>61</v>
      </c>
      <c r="AN297" s="126"/>
      <c r="AO297" s="126"/>
      <c r="AP297" s="126"/>
      <c r="AQ297" s="126"/>
      <c r="AR297" s="2"/>
      <c r="AS297" s="2"/>
      <c r="AT297" s="2"/>
      <c r="AU297" s="2"/>
      <c r="AV297" s="2"/>
      <c r="AW297" s="2"/>
      <c r="AX297" s="2"/>
    </row>
    <row r="298" spans="1:50" ht="13.8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300" spans="1:50" ht="15.6">
      <c r="A300" s="1" t="s">
        <v>0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1" t="s">
        <v>0</v>
      </c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3.8">
      <c r="A301" s="3" t="s">
        <v>1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 t="s">
        <v>1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3.8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20.399999999999999">
      <c r="A303" s="129" t="s">
        <v>96</v>
      </c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  <c r="AA303" s="129"/>
      <c r="AB303" s="129"/>
      <c r="AC303" s="129"/>
      <c r="AD303" s="129"/>
      <c r="AE303" s="129"/>
      <c r="AF303" s="129"/>
      <c r="AG303" s="129"/>
      <c r="AH303" s="129"/>
      <c r="AI303" s="129"/>
      <c r="AJ303" s="129"/>
      <c r="AK303" s="129"/>
      <c r="AL303" s="101" t="s">
        <v>2</v>
      </c>
      <c r="AM303" s="101"/>
      <c r="AN303" s="101"/>
      <c r="AO303" s="101"/>
      <c r="AP303" s="101"/>
      <c r="AQ303" s="101"/>
      <c r="AR303" s="101"/>
      <c r="AS303" s="101"/>
      <c r="AT303" s="101"/>
      <c r="AU303" s="101"/>
      <c r="AV303" s="101"/>
      <c r="AW303" s="101"/>
      <c r="AX303" s="101"/>
    </row>
    <row r="304" spans="1:50" ht="20.399999999999999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3.8">
      <c r="A305" s="3"/>
      <c r="B305" s="2"/>
      <c r="C305" s="2"/>
      <c r="D305" s="2"/>
      <c r="E305" s="2"/>
      <c r="F305" s="2"/>
      <c r="G305" s="2"/>
      <c r="H305" s="6"/>
      <c r="I305" s="6"/>
      <c r="J305" s="6"/>
      <c r="K305" s="102" t="s">
        <v>3</v>
      </c>
      <c r="L305" s="102"/>
      <c r="M305" s="103">
        <v>2</v>
      </c>
      <c r="N305" s="103"/>
      <c r="O305" s="102" t="s">
        <v>4</v>
      </c>
      <c r="P305" s="102"/>
      <c r="Q305" s="102">
        <v>2025</v>
      </c>
      <c r="R305" s="10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102" t="str">
        <f>"THÁNG "&amp;M305 &amp;" NĂM 2025"</f>
        <v>THÁNG 2 NĂM 2025</v>
      </c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</row>
    <row r="306" spans="1:50" ht="13.8">
      <c r="A306" s="3"/>
      <c r="B306" s="2"/>
      <c r="C306" s="2"/>
      <c r="D306" s="8">
        <f>DATE(Q305,M305,1)</f>
        <v>45689</v>
      </c>
      <c r="E306" s="8">
        <f>D306+1</f>
        <v>45690</v>
      </c>
      <c r="F306" s="8">
        <f>E306+1</f>
        <v>45691</v>
      </c>
      <c r="G306" s="8">
        <f t="shared" ref="G306:AH306" si="64">F306+1</f>
        <v>45692</v>
      </c>
      <c r="H306" s="9">
        <f t="shared" si="64"/>
        <v>45693</v>
      </c>
      <c r="I306" s="9">
        <f t="shared" si="64"/>
        <v>45694</v>
      </c>
      <c r="J306" s="9">
        <f t="shared" si="64"/>
        <v>45695</v>
      </c>
      <c r="K306" s="9">
        <f t="shared" si="64"/>
        <v>45696</v>
      </c>
      <c r="L306" s="9">
        <f t="shared" si="64"/>
        <v>45697</v>
      </c>
      <c r="M306" s="9">
        <f t="shared" si="64"/>
        <v>45698</v>
      </c>
      <c r="N306" s="9">
        <f t="shared" si="64"/>
        <v>45699</v>
      </c>
      <c r="O306" s="9">
        <f t="shared" si="64"/>
        <v>45700</v>
      </c>
      <c r="P306" s="9">
        <f t="shared" si="64"/>
        <v>45701</v>
      </c>
      <c r="Q306" s="9">
        <f t="shared" si="64"/>
        <v>45702</v>
      </c>
      <c r="R306" s="9">
        <f t="shared" si="64"/>
        <v>45703</v>
      </c>
      <c r="S306" s="8">
        <f t="shared" si="64"/>
        <v>45704</v>
      </c>
      <c r="T306" s="8">
        <f t="shared" si="64"/>
        <v>45705</v>
      </c>
      <c r="U306" s="8">
        <f t="shared" si="64"/>
        <v>45706</v>
      </c>
      <c r="V306" s="8">
        <f t="shared" si="64"/>
        <v>45707</v>
      </c>
      <c r="W306" s="8">
        <f t="shared" si="64"/>
        <v>45708</v>
      </c>
      <c r="X306" s="8">
        <f t="shared" si="64"/>
        <v>45709</v>
      </c>
      <c r="Y306" s="8">
        <f t="shared" si="64"/>
        <v>45710</v>
      </c>
      <c r="Z306" s="8">
        <f t="shared" si="64"/>
        <v>45711</v>
      </c>
      <c r="AA306" s="8">
        <f t="shared" si="64"/>
        <v>45712</v>
      </c>
      <c r="AB306" s="8">
        <f t="shared" si="64"/>
        <v>45713</v>
      </c>
      <c r="AC306" s="8">
        <f t="shared" si="64"/>
        <v>45714</v>
      </c>
      <c r="AD306" s="8">
        <f t="shared" si="64"/>
        <v>45715</v>
      </c>
      <c r="AE306" s="8">
        <f t="shared" si="64"/>
        <v>45716</v>
      </c>
      <c r="AF306" s="8">
        <f t="shared" si="64"/>
        <v>45717</v>
      </c>
      <c r="AG306" s="8">
        <f t="shared" si="64"/>
        <v>45718</v>
      </c>
      <c r="AH306" s="8">
        <f t="shared" si="64"/>
        <v>45719</v>
      </c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3.8">
      <c r="A307" s="110" t="s">
        <v>5</v>
      </c>
      <c r="B307" s="113" t="s">
        <v>6</v>
      </c>
      <c r="C307" s="96" t="s">
        <v>7</v>
      </c>
      <c r="D307" s="119" t="s">
        <v>8</v>
      </c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96" t="s">
        <v>9</v>
      </c>
      <c r="AJ307" s="96" t="s">
        <v>119</v>
      </c>
      <c r="AK307" s="96" t="s">
        <v>10</v>
      </c>
      <c r="AL307" s="119" t="s">
        <v>5</v>
      </c>
      <c r="AM307" s="119" t="s">
        <v>6</v>
      </c>
      <c r="AN307" s="120" t="s">
        <v>7</v>
      </c>
      <c r="AO307" s="122" t="s">
        <v>11</v>
      </c>
      <c r="AP307" s="123" t="s">
        <v>12</v>
      </c>
      <c r="AQ307" s="124"/>
      <c r="AR307" s="125"/>
      <c r="AS307" s="106" t="s">
        <v>13</v>
      </c>
      <c r="AT307" s="104" t="s">
        <v>74</v>
      </c>
      <c r="AU307" s="104" t="s">
        <v>15</v>
      </c>
      <c r="AV307" s="104" t="s">
        <v>75</v>
      </c>
      <c r="AW307" s="104" t="s">
        <v>17</v>
      </c>
      <c r="AX307" s="104" t="s">
        <v>18</v>
      </c>
    </row>
    <row r="308" spans="1:50" ht="26.4">
      <c r="A308" s="111"/>
      <c r="B308" s="114"/>
      <c r="C308" s="97"/>
      <c r="D308" s="11">
        <v>1</v>
      </c>
      <c r="E308" s="11">
        <v>2</v>
      </c>
      <c r="F308" s="11">
        <v>3</v>
      </c>
      <c r="G308" s="11">
        <v>4</v>
      </c>
      <c r="H308" s="11">
        <v>5</v>
      </c>
      <c r="I308" s="11">
        <v>6</v>
      </c>
      <c r="J308" s="11">
        <v>7</v>
      </c>
      <c r="K308" s="11">
        <v>8</v>
      </c>
      <c r="L308" s="11">
        <v>9</v>
      </c>
      <c r="M308" s="11">
        <v>10</v>
      </c>
      <c r="N308" s="11">
        <v>11</v>
      </c>
      <c r="O308" s="11">
        <v>12</v>
      </c>
      <c r="P308" s="11">
        <v>13</v>
      </c>
      <c r="Q308" s="11">
        <v>14</v>
      </c>
      <c r="R308" s="11">
        <v>15</v>
      </c>
      <c r="S308" s="11">
        <v>16</v>
      </c>
      <c r="T308" s="11">
        <v>17</v>
      </c>
      <c r="U308" s="11">
        <v>18</v>
      </c>
      <c r="V308" s="11">
        <v>19</v>
      </c>
      <c r="W308" s="11">
        <v>20</v>
      </c>
      <c r="X308" s="11">
        <v>21</v>
      </c>
      <c r="Y308" s="11">
        <v>22</v>
      </c>
      <c r="Z308" s="11">
        <v>23</v>
      </c>
      <c r="AA308" s="11">
        <v>24</v>
      </c>
      <c r="AB308" s="11">
        <v>25</v>
      </c>
      <c r="AC308" s="11">
        <v>26</v>
      </c>
      <c r="AD308" s="11">
        <v>27</v>
      </c>
      <c r="AE308" s="11">
        <v>28</v>
      </c>
      <c r="AF308" s="11">
        <v>29</v>
      </c>
      <c r="AG308" s="11">
        <v>30</v>
      </c>
      <c r="AH308" s="11">
        <v>31</v>
      </c>
      <c r="AI308" s="97"/>
      <c r="AJ308" s="97"/>
      <c r="AK308" s="97"/>
      <c r="AL308" s="119"/>
      <c r="AM308" s="119"/>
      <c r="AN308" s="121"/>
      <c r="AO308" s="122"/>
      <c r="AP308" s="12" t="s">
        <v>19</v>
      </c>
      <c r="AQ308" s="12" t="s">
        <v>20</v>
      </c>
      <c r="AR308" s="12" t="s">
        <v>21</v>
      </c>
      <c r="AS308" s="107"/>
      <c r="AT308" s="108"/>
      <c r="AU308" s="108"/>
      <c r="AV308" s="108"/>
      <c r="AW308" s="105"/>
      <c r="AX308" s="105"/>
    </row>
    <row r="309" spans="1:50" ht="20.399999999999999">
      <c r="A309" s="112"/>
      <c r="B309" s="115"/>
      <c r="C309" s="98"/>
      <c r="D309" s="11" t="str">
        <f>IF(WEEKDAY(D306)=1,"CN",IF(WEEKDAY(D306)=2,"T2",IF(WEEKDAY(D306)=3,"T3",IF(WEEKDAY(D306)=4,"T4",IF(WEEKDAY(D306)=5,"T5",IF(WEEKDAY(D306)=6,"T6",IF(WEEKDAY(D306)=7,"T7","")))))))</f>
        <v>T7</v>
      </c>
      <c r="E309" s="11" t="str">
        <f>IF(WEEKDAY(E306)=1,"CN",IF(WEEKDAY(E306)=2,"T2",IF(WEEKDAY(E306)=3,"T3",IF(WEEKDAY(E306)=4,"T4",IF(WEEKDAY(E306)=5,"T5",IF(WEEKDAY(E306)=6,"T6",IF(WEEKDAY(E306)=7,"T7","")))))))</f>
        <v>CN</v>
      </c>
      <c r="F309" s="11" t="str">
        <f t="shared" ref="F309:AH309" si="65">IF(WEEKDAY(F306)=1,"CN",IF(WEEKDAY(F306)=2,"T2",IF(WEEKDAY(F306)=3,"T3",IF(WEEKDAY(F306)=4,"T4",IF(WEEKDAY(F306)=5,"T5",IF(WEEKDAY(F306)=6,"T6",IF(WEEKDAY(F306)=7,"T7","")))))))</f>
        <v>T2</v>
      </c>
      <c r="G309" s="11" t="str">
        <f t="shared" si="65"/>
        <v>T3</v>
      </c>
      <c r="H309" s="11" t="str">
        <f t="shared" si="65"/>
        <v>T4</v>
      </c>
      <c r="I309" s="11" t="str">
        <f t="shared" si="65"/>
        <v>T5</v>
      </c>
      <c r="J309" s="11" t="str">
        <f t="shared" si="65"/>
        <v>T6</v>
      </c>
      <c r="K309" s="11" t="str">
        <f t="shared" si="65"/>
        <v>T7</v>
      </c>
      <c r="L309" s="11" t="str">
        <f t="shared" si="65"/>
        <v>CN</v>
      </c>
      <c r="M309" s="11" t="str">
        <f t="shared" si="65"/>
        <v>T2</v>
      </c>
      <c r="N309" s="11" t="str">
        <f t="shared" si="65"/>
        <v>T3</v>
      </c>
      <c r="O309" s="11" t="str">
        <f t="shared" si="65"/>
        <v>T4</v>
      </c>
      <c r="P309" s="11" t="str">
        <f t="shared" si="65"/>
        <v>T5</v>
      </c>
      <c r="Q309" s="11" t="str">
        <f t="shared" si="65"/>
        <v>T6</v>
      </c>
      <c r="R309" s="11" t="str">
        <f t="shared" si="65"/>
        <v>T7</v>
      </c>
      <c r="S309" s="11" t="str">
        <f t="shared" si="65"/>
        <v>CN</v>
      </c>
      <c r="T309" s="11" t="str">
        <f t="shared" si="65"/>
        <v>T2</v>
      </c>
      <c r="U309" s="11" t="str">
        <f t="shared" si="65"/>
        <v>T3</v>
      </c>
      <c r="V309" s="11" t="str">
        <f t="shared" si="65"/>
        <v>T4</v>
      </c>
      <c r="W309" s="11" t="str">
        <f t="shared" si="65"/>
        <v>T5</v>
      </c>
      <c r="X309" s="11" t="str">
        <f t="shared" si="65"/>
        <v>T6</v>
      </c>
      <c r="Y309" s="11" t="str">
        <f t="shared" si="65"/>
        <v>T7</v>
      </c>
      <c r="Z309" s="11" t="str">
        <f t="shared" si="65"/>
        <v>CN</v>
      </c>
      <c r="AA309" s="11" t="str">
        <f t="shared" si="65"/>
        <v>T2</v>
      </c>
      <c r="AB309" s="11" t="str">
        <f t="shared" si="65"/>
        <v>T3</v>
      </c>
      <c r="AC309" s="11" t="str">
        <f t="shared" si="65"/>
        <v>T4</v>
      </c>
      <c r="AD309" s="11" t="str">
        <f t="shared" si="65"/>
        <v>T5</v>
      </c>
      <c r="AE309" s="11" t="str">
        <f t="shared" si="65"/>
        <v>T6</v>
      </c>
      <c r="AF309" s="11" t="str">
        <f t="shared" si="65"/>
        <v>T7</v>
      </c>
      <c r="AG309" s="11" t="str">
        <f t="shared" si="65"/>
        <v>CN</v>
      </c>
      <c r="AH309" s="11" t="str">
        <f t="shared" si="65"/>
        <v>T2</v>
      </c>
      <c r="AI309" s="98"/>
      <c r="AJ309" s="98"/>
      <c r="AK309" s="98"/>
      <c r="AL309" s="13" t="s">
        <v>22</v>
      </c>
      <c r="AM309" s="13" t="s">
        <v>23</v>
      </c>
      <c r="AN309" s="14" t="s">
        <v>24</v>
      </c>
      <c r="AO309" s="15" t="s">
        <v>25</v>
      </c>
      <c r="AP309" s="16" t="s">
        <v>26</v>
      </c>
      <c r="AQ309" s="16" t="s">
        <v>27</v>
      </c>
      <c r="AR309" s="16" t="s">
        <v>28</v>
      </c>
      <c r="AS309" s="17" t="s">
        <v>29</v>
      </c>
      <c r="AT309" s="18" t="s">
        <v>30</v>
      </c>
      <c r="AU309" s="18"/>
      <c r="AV309" s="18"/>
      <c r="AW309" s="18" t="s">
        <v>31</v>
      </c>
      <c r="AX309" s="19" t="s">
        <v>32</v>
      </c>
    </row>
    <row r="310" spans="1:50" ht="26.4">
      <c r="A310" s="20">
        <v>1</v>
      </c>
      <c r="B310" s="21" t="s">
        <v>33</v>
      </c>
      <c r="C310" s="22" t="s">
        <v>76</v>
      </c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43"/>
      <c r="AJ310" s="49"/>
      <c r="AK310" s="21"/>
      <c r="AL310" s="20">
        <v>3</v>
      </c>
      <c r="AM310" s="21" t="s">
        <v>33</v>
      </c>
      <c r="AN310" s="22" t="s">
        <v>34</v>
      </c>
      <c r="AO310" s="26">
        <v>9000000</v>
      </c>
      <c r="AP310" s="27">
        <v>1000000</v>
      </c>
      <c r="AQ310" s="27">
        <v>700000</v>
      </c>
      <c r="AR310" s="27">
        <v>700000</v>
      </c>
      <c r="AS310" s="27"/>
      <c r="AT310" s="27"/>
      <c r="AU310" s="27"/>
      <c r="AV310" s="27"/>
      <c r="AW310" s="27"/>
      <c r="AX310" s="27">
        <f>SUM(AO310:AR310)/26*AS310+AW310+AT310+AU310+AV310</f>
        <v>0</v>
      </c>
    </row>
    <row r="311" spans="1:50" ht="13.8">
      <c r="A311" s="20">
        <v>2</v>
      </c>
      <c r="B311" s="21" t="s">
        <v>77</v>
      </c>
      <c r="C311" s="22" t="s">
        <v>76</v>
      </c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43"/>
      <c r="AJ311" s="49"/>
      <c r="AK311" s="21"/>
      <c r="AL311" s="20"/>
      <c r="AM311" s="21" t="s">
        <v>77</v>
      </c>
      <c r="AN311" s="22" t="s">
        <v>76</v>
      </c>
      <c r="AO311" s="26">
        <v>5310000</v>
      </c>
      <c r="AP311" s="27">
        <v>1000000</v>
      </c>
      <c r="AQ311" s="27">
        <v>700000</v>
      </c>
      <c r="AR311" s="27">
        <v>700000</v>
      </c>
      <c r="AS311" s="27"/>
      <c r="AT311" s="27"/>
      <c r="AU311" s="27"/>
      <c r="AV311" s="27"/>
      <c r="AW311" s="27"/>
      <c r="AX311" s="27">
        <f>(AO311+AP311+AQ311+AR311+AU311)/26*AS311+AT311+AW311</f>
        <v>0</v>
      </c>
    </row>
    <row r="312" spans="1:50" ht="13.8">
      <c r="A312" s="20">
        <v>3</v>
      </c>
      <c r="B312" s="21" t="s">
        <v>78</v>
      </c>
      <c r="C312" s="22" t="s">
        <v>76</v>
      </c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43"/>
      <c r="AJ312" s="49"/>
      <c r="AK312" s="21"/>
      <c r="AL312" s="20"/>
      <c r="AM312" s="21" t="s">
        <v>78</v>
      </c>
      <c r="AN312" s="22" t="s">
        <v>76</v>
      </c>
      <c r="AO312" s="26">
        <v>5310000</v>
      </c>
      <c r="AP312" s="27">
        <v>1000000</v>
      </c>
      <c r="AQ312" s="27">
        <v>700000</v>
      </c>
      <c r="AR312" s="27">
        <v>700000</v>
      </c>
      <c r="AS312" s="27"/>
      <c r="AT312" s="27"/>
      <c r="AU312" s="27"/>
      <c r="AV312" s="27"/>
      <c r="AW312" s="27"/>
      <c r="AX312" s="27">
        <f t="shared" ref="AX312:AX319" si="66">SUM(AO312:AR312)/26*AS312+AW312+AT312+AU312+AV312</f>
        <v>0</v>
      </c>
    </row>
    <row r="313" spans="1:50" ht="13.8">
      <c r="A313" s="20">
        <v>4</v>
      </c>
      <c r="B313" s="44" t="s">
        <v>36</v>
      </c>
      <c r="C313" s="45" t="s">
        <v>37</v>
      </c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43"/>
      <c r="AJ313" s="49"/>
      <c r="AK313" s="21"/>
      <c r="AL313" s="20"/>
      <c r="AM313" s="44" t="s">
        <v>36</v>
      </c>
      <c r="AN313" s="45" t="s">
        <v>37</v>
      </c>
      <c r="AO313" s="48">
        <v>5310000</v>
      </c>
      <c r="AP313" s="27">
        <v>1000000</v>
      </c>
      <c r="AQ313" s="27">
        <v>300000</v>
      </c>
      <c r="AR313" s="27">
        <v>600000</v>
      </c>
      <c r="AS313" s="27"/>
      <c r="AT313" s="27"/>
      <c r="AU313" s="27"/>
      <c r="AV313" s="27"/>
      <c r="AW313" s="27"/>
      <c r="AX313" s="27">
        <f t="shared" si="66"/>
        <v>0</v>
      </c>
    </row>
    <row r="314" spans="1:50" ht="13.8">
      <c r="A314" s="20">
        <v>5</v>
      </c>
      <c r="B314" s="44" t="s">
        <v>38</v>
      </c>
      <c r="C314" s="45" t="s">
        <v>37</v>
      </c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43"/>
      <c r="AJ314" s="49"/>
      <c r="AK314" s="21"/>
      <c r="AL314" s="20"/>
      <c r="AM314" s="44" t="s">
        <v>38</v>
      </c>
      <c r="AN314" s="45" t="s">
        <v>37</v>
      </c>
      <c r="AO314" s="48">
        <v>5310000</v>
      </c>
      <c r="AP314" s="27">
        <v>1000000</v>
      </c>
      <c r="AQ314" s="27">
        <v>300000</v>
      </c>
      <c r="AR314" s="27">
        <v>600000</v>
      </c>
      <c r="AS314" s="27"/>
      <c r="AT314" s="27"/>
      <c r="AU314" s="27"/>
      <c r="AV314" s="27"/>
      <c r="AW314" s="27"/>
      <c r="AX314" s="27">
        <f t="shared" si="66"/>
        <v>0</v>
      </c>
    </row>
    <row r="315" spans="1:50" ht="13.8">
      <c r="A315" s="20">
        <v>6</v>
      </c>
      <c r="B315" s="44" t="s">
        <v>39</v>
      </c>
      <c r="C315" s="45" t="s">
        <v>37</v>
      </c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43"/>
      <c r="AJ315" s="49"/>
      <c r="AK315" s="21"/>
      <c r="AL315" s="20"/>
      <c r="AM315" s="44" t="s">
        <v>39</v>
      </c>
      <c r="AN315" s="45" t="s">
        <v>37</v>
      </c>
      <c r="AO315" s="48">
        <v>5310000</v>
      </c>
      <c r="AP315" s="27">
        <v>1000000</v>
      </c>
      <c r="AQ315" s="27">
        <v>300000</v>
      </c>
      <c r="AR315" s="27">
        <v>600000</v>
      </c>
      <c r="AS315" s="27"/>
      <c r="AT315" s="27"/>
      <c r="AU315" s="27"/>
      <c r="AV315" s="27"/>
      <c r="AW315" s="27"/>
      <c r="AX315" s="27">
        <f t="shared" si="66"/>
        <v>0</v>
      </c>
    </row>
    <row r="316" spans="1:50" ht="13.8">
      <c r="A316" s="20">
        <v>7</v>
      </c>
      <c r="B316" s="44" t="s">
        <v>40</v>
      </c>
      <c r="C316" s="45" t="s">
        <v>37</v>
      </c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7">
        <f t="shared" ref="AI316:AI324" si="67">COUNTIF(D316:AH316,"+")</f>
        <v>0</v>
      </c>
      <c r="AJ316" s="47">
        <f>COUNTIF(E316:AI316,"TC")</f>
        <v>0</v>
      </c>
      <c r="AK316" s="21"/>
      <c r="AL316" s="20"/>
      <c r="AM316" s="44" t="s">
        <v>40</v>
      </c>
      <c r="AN316" s="45" t="s">
        <v>37</v>
      </c>
      <c r="AO316" s="48">
        <v>5310000</v>
      </c>
      <c r="AP316" s="27">
        <v>1000000</v>
      </c>
      <c r="AQ316" s="27">
        <v>300000</v>
      </c>
      <c r="AR316" s="27">
        <v>600000</v>
      </c>
      <c r="AS316" s="27"/>
      <c r="AT316" s="27"/>
      <c r="AU316" s="27"/>
      <c r="AV316" s="27"/>
      <c r="AW316" s="27"/>
      <c r="AX316" s="27">
        <f t="shared" si="66"/>
        <v>0</v>
      </c>
    </row>
    <row r="317" spans="1:50" ht="13.8">
      <c r="A317" s="20">
        <v>8</v>
      </c>
      <c r="B317" s="44" t="s">
        <v>42</v>
      </c>
      <c r="C317" s="45" t="s">
        <v>37</v>
      </c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7">
        <f t="shared" si="67"/>
        <v>0</v>
      </c>
      <c r="AJ317" s="47">
        <f t="shared" ref="AJ317:AJ326" si="68">COUNTIF(E317:AI317,"TC")</f>
        <v>0</v>
      </c>
      <c r="AK317" s="44"/>
      <c r="AL317" s="20"/>
      <c r="AM317" s="44" t="s">
        <v>42</v>
      </c>
      <c r="AN317" s="45" t="s">
        <v>37</v>
      </c>
      <c r="AO317" s="48">
        <v>5310000</v>
      </c>
      <c r="AP317" s="27">
        <v>1000000</v>
      </c>
      <c r="AQ317" s="27">
        <v>300000</v>
      </c>
      <c r="AR317" s="27">
        <v>600000</v>
      </c>
      <c r="AS317" s="27"/>
      <c r="AT317" s="27"/>
      <c r="AU317" s="27"/>
      <c r="AV317" s="27"/>
      <c r="AW317" s="27"/>
      <c r="AX317" s="27">
        <f t="shared" si="66"/>
        <v>0</v>
      </c>
    </row>
    <row r="318" spans="1:50" ht="13.8">
      <c r="A318" s="20">
        <v>9</v>
      </c>
      <c r="B318" s="44" t="s">
        <v>43</v>
      </c>
      <c r="C318" s="45" t="s">
        <v>37</v>
      </c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7">
        <f t="shared" si="67"/>
        <v>0</v>
      </c>
      <c r="AJ318" s="47">
        <f t="shared" si="68"/>
        <v>0</v>
      </c>
      <c r="AK318" s="21"/>
      <c r="AL318" s="20"/>
      <c r="AM318" s="44" t="s">
        <v>43</v>
      </c>
      <c r="AN318" s="45" t="s">
        <v>37</v>
      </c>
      <c r="AO318" s="48">
        <v>5310000</v>
      </c>
      <c r="AP318" s="27">
        <v>1000000</v>
      </c>
      <c r="AQ318" s="27">
        <v>300000</v>
      </c>
      <c r="AR318" s="27">
        <v>600000</v>
      </c>
      <c r="AS318" s="27"/>
      <c r="AT318" s="27"/>
      <c r="AU318" s="27"/>
      <c r="AV318" s="27"/>
      <c r="AW318" s="27"/>
      <c r="AX318" s="27">
        <f t="shared" si="66"/>
        <v>0</v>
      </c>
    </row>
    <row r="319" spans="1:50" ht="13.8">
      <c r="A319" s="20">
        <v>10</v>
      </c>
      <c r="B319" s="44" t="s">
        <v>79</v>
      </c>
      <c r="C319" s="45" t="s">
        <v>37</v>
      </c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7">
        <f t="shared" si="67"/>
        <v>0</v>
      </c>
      <c r="AJ319" s="47">
        <f t="shared" si="68"/>
        <v>0</v>
      </c>
      <c r="AK319" s="21"/>
      <c r="AL319" s="20"/>
      <c r="AM319" s="44" t="s">
        <v>79</v>
      </c>
      <c r="AN319" s="45" t="s">
        <v>37</v>
      </c>
      <c r="AO319" s="48">
        <v>5310000</v>
      </c>
      <c r="AP319" s="27">
        <v>1000000</v>
      </c>
      <c r="AQ319" s="27">
        <v>300000</v>
      </c>
      <c r="AR319" s="27">
        <v>600000</v>
      </c>
      <c r="AS319" s="27"/>
      <c r="AT319" s="27"/>
      <c r="AU319" s="27"/>
      <c r="AV319" s="27"/>
      <c r="AW319" s="27"/>
      <c r="AX319" s="27">
        <f t="shared" si="66"/>
        <v>0</v>
      </c>
    </row>
    <row r="320" spans="1:50" ht="13.8">
      <c r="A320" s="20">
        <v>11</v>
      </c>
      <c r="B320" s="44" t="s">
        <v>80</v>
      </c>
      <c r="C320" s="45" t="s">
        <v>37</v>
      </c>
      <c r="D320" s="46"/>
      <c r="E320" s="46"/>
      <c r="F320" s="46"/>
      <c r="G320" s="46"/>
      <c r="H320" s="46"/>
      <c r="I320" s="46"/>
      <c r="J320" s="46"/>
      <c r="K320" s="46"/>
      <c r="L320" s="24" t="s">
        <v>119</v>
      </c>
      <c r="M320" s="46" t="s">
        <v>41</v>
      </c>
      <c r="N320" s="46" t="s">
        <v>41</v>
      </c>
      <c r="O320" s="46" t="s">
        <v>41</v>
      </c>
      <c r="P320" s="46" t="s">
        <v>41</v>
      </c>
      <c r="Q320" s="46" t="s">
        <v>41</v>
      </c>
      <c r="R320" s="46" t="s">
        <v>41</v>
      </c>
      <c r="S320" s="46"/>
      <c r="T320" s="46" t="s">
        <v>41</v>
      </c>
      <c r="U320" s="46" t="s">
        <v>41</v>
      </c>
      <c r="V320" s="46" t="s">
        <v>41</v>
      </c>
      <c r="W320" s="46" t="s">
        <v>41</v>
      </c>
      <c r="X320" s="46" t="s">
        <v>41</v>
      </c>
      <c r="Y320" s="46" t="s">
        <v>41</v>
      </c>
      <c r="Z320" s="24" t="s">
        <v>119</v>
      </c>
      <c r="AA320" s="46" t="s">
        <v>41</v>
      </c>
      <c r="AB320" s="46" t="s">
        <v>41</v>
      </c>
      <c r="AC320" s="46" t="s">
        <v>41</v>
      </c>
      <c r="AD320" s="46" t="s">
        <v>41</v>
      </c>
      <c r="AE320" s="46" t="s">
        <v>41</v>
      </c>
      <c r="AF320" s="46"/>
      <c r="AG320" s="46"/>
      <c r="AH320" s="46"/>
      <c r="AI320" s="47">
        <f t="shared" si="67"/>
        <v>17</v>
      </c>
      <c r="AJ320" s="47">
        <f t="shared" si="68"/>
        <v>2</v>
      </c>
      <c r="AK320" s="21"/>
      <c r="AL320" s="20"/>
      <c r="AM320" s="44" t="s">
        <v>80</v>
      </c>
      <c r="AN320" s="45" t="s">
        <v>37</v>
      </c>
      <c r="AO320" s="48">
        <v>5310000</v>
      </c>
      <c r="AP320" s="27">
        <v>1000000</v>
      </c>
      <c r="AQ320" s="27">
        <v>300000</v>
      </c>
      <c r="AR320" s="27">
        <v>600000</v>
      </c>
      <c r="AS320" s="27">
        <v>17</v>
      </c>
      <c r="AT320" s="27">
        <f>AO320/26*200%*AJ320</f>
        <v>816923.07692307688</v>
      </c>
      <c r="AU320" s="27">
        <v>500000</v>
      </c>
      <c r="AV320" s="27"/>
      <c r="AW320" s="27">
        <v>300000</v>
      </c>
      <c r="AX320" s="27">
        <f>(AO320+AP320+AQ320+AR320+AU320)/26*AS320+AT320+AW320</f>
        <v>6158076.9230769239</v>
      </c>
    </row>
    <row r="321" spans="1:50" ht="13.8">
      <c r="A321" s="20">
        <v>12</v>
      </c>
      <c r="B321" s="44" t="s">
        <v>81</v>
      </c>
      <c r="C321" s="45" t="s">
        <v>37</v>
      </c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7">
        <f t="shared" si="67"/>
        <v>0</v>
      </c>
      <c r="AJ321" s="47">
        <f t="shared" si="68"/>
        <v>0</v>
      </c>
      <c r="AK321" s="21"/>
      <c r="AL321" s="20"/>
      <c r="AM321" s="44" t="s">
        <v>81</v>
      </c>
      <c r="AN321" s="45" t="s">
        <v>37</v>
      </c>
      <c r="AO321" s="48">
        <v>5310000</v>
      </c>
      <c r="AP321" s="27">
        <v>1000000</v>
      </c>
      <c r="AQ321" s="27">
        <v>300000</v>
      </c>
      <c r="AR321" s="27">
        <v>600000</v>
      </c>
      <c r="AS321" s="27"/>
      <c r="AT321" s="27"/>
      <c r="AU321" s="27"/>
      <c r="AV321" s="27"/>
      <c r="AW321" s="27"/>
      <c r="AX321" s="27">
        <f>SUM(AO321:AR321)/26*AS321+AW321+AT321+AU321+AV321</f>
        <v>0</v>
      </c>
    </row>
    <row r="322" spans="1:50" ht="13.8">
      <c r="A322" s="20">
        <v>13</v>
      </c>
      <c r="B322" s="44" t="s">
        <v>82</v>
      </c>
      <c r="C322" s="45" t="s">
        <v>37</v>
      </c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7">
        <f t="shared" si="67"/>
        <v>0</v>
      </c>
      <c r="AJ322" s="47">
        <f t="shared" si="68"/>
        <v>0</v>
      </c>
      <c r="AK322" s="21"/>
      <c r="AL322" s="20"/>
      <c r="AM322" s="44" t="s">
        <v>82</v>
      </c>
      <c r="AN322" s="45" t="s">
        <v>37</v>
      </c>
      <c r="AO322" s="48">
        <v>5310000</v>
      </c>
      <c r="AP322" s="27">
        <v>1000000</v>
      </c>
      <c r="AQ322" s="27">
        <v>300000</v>
      </c>
      <c r="AR322" s="27">
        <v>600000</v>
      </c>
      <c r="AS322" s="27"/>
      <c r="AT322" s="27"/>
      <c r="AU322" s="27"/>
      <c r="AV322" s="27"/>
      <c r="AW322" s="27"/>
      <c r="AX322" s="27">
        <f>SUM(AO322:AR322)/26*AS322+AW322+AT322+AU322+AV322</f>
        <v>0</v>
      </c>
    </row>
    <row r="323" spans="1:50" ht="13.8">
      <c r="A323" s="20">
        <v>14</v>
      </c>
      <c r="B323" s="44" t="s">
        <v>83</v>
      </c>
      <c r="C323" s="45" t="s">
        <v>37</v>
      </c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7">
        <f t="shared" si="67"/>
        <v>0</v>
      </c>
      <c r="AJ323" s="47">
        <f t="shared" si="68"/>
        <v>0</v>
      </c>
      <c r="AK323" s="21"/>
      <c r="AL323" s="20"/>
      <c r="AM323" s="44" t="s">
        <v>83</v>
      </c>
      <c r="AN323" s="45" t="s">
        <v>37</v>
      </c>
      <c r="AO323" s="48">
        <v>5310000</v>
      </c>
      <c r="AP323" s="27">
        <v>1000000</v>
      </c>
      <c r="AQ323" s="27">
        <v>300000</v>
      </c>
      <c r="AR323" s="27">
        <v>600000</v>
      </c>
      <c r="AS323" s="27"/>
      <c r="AT323" s="27"/>
      <c r="AU323" s="27"/>
      <c r="AV323" s="27"/>
      <c r="AW323" s="27"/>
      <c r="AX323" s="27">
        <f>SUM(AO323:AR323)/26*AS323+AW323+AT323+AU323+AV323</f>
        <v>0</v>
      </c>
    </row>
    <row r="324" spans="1:50" ht="13.8">
      <c r="A324" s="20">
        <v>15</v>
      </c>
      <c r="B324" s="44" t="s">
        <v>84</v>
      </c>
      <c r="C324" s="45" t="s">
        <v>37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5">
        <f t="shared" si="67"/>
        <v>0</v>
      </c>
      <c r="AJ324" s="47">
        <f t="shared" si="68"/>
        <v>0</v>
      </c>
      <c r="AK324" s="53"/>
      <c r="AL324" s="28"/>
      <c r="AM324" s="44" t="s">
        <v>84</v>
      </c>
      <c r="AN324" s="45" t="s">
        <v>37</v>
      </c>
      <c r="AO324" s="48">
        <v>5310000</v>
      </c>
      <c r="AP324" s="27">
        <v>1000000</v>
      </c>
      <c r="AQ324" s="27">
        <v>300000</v>
      </c>
      <c r="AR324" s="27">
        <v>600000</v>
      </c>
      <c r="AS324" s="27"/>
      <c r="AT324" s="27"/>
      <c r="AU324" s="27"/>
      <c r="AV324" s="27"/>
      <c r="AW324" s="27"/>
      <c r="AX324" s="27">
        <f>SUM(AO324:AR324)/26*AS324+AW324+AT324+AU324+AV324</f>
        <v>0</v>
      </c>
    </row>
    <row r="325" spans="1:50" ht="13.8">
      <c r="A325" s="20">
        <v>16</v>
      </c>
      <c r="B325" s="21" t="s">
        <v>85</v>
      </c>
      <c r="C325" s="22" t="s">
        <v>37</v>
      </c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7">
        <f t="shared" si="68"/>
        <v>0</v>
      </c>
      <c r="AK325" s="42"/>
      <c r="AL325" s="42"/>
      <c r="AM325" s="21" t="s">
        <v>85</v>
      </c>
      <c r="AN325" s="45" t="s">
        <v>37</v>
      </c>
      <c r="AO325" s="48">
        <v>5310000</v>
      </c>
      <c r="AP325" s="27">
        <v>1000000</v>
      </c>
      <c r="AQ325" s="27">
        <v>300000</v>
      </c>
      <c r="AR325" s="27">
        <v>600000</v>
      </c>
      <c r="AS325" s="42"/>
      <c r="AT325" s="42"/>
      <c r="AU325" s="42"/>
      <c r="AV325" s="42"/>
      <c r="AW325" s="42"/>
      <c r="AX325" s="42"/>
    </row>
    <row r="326" spans="1:50" ht="13.8">
      <c r="A326" s="20">
        <v>17</v>
      </c>
      <c r="B326" s="21" t="s">
        <v>86</v>
      </c>
      <c r="C326" s="22" t="s">
        <v>37</v>
      </c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7">
        <f t="shared" si="68"/>
        <v>0</v>
      </c>
      <c r="AK326" s="42"/>
      <c r="AL326" s="42"/>
      <c r="AM326" s="21" t="s">
        <v>86</v>
      </c>
      <c r="AN326" s="45" t="s">
        <v>37</v>
      </c>
      <c r="AO326" s="48">
        <v>5310000</v>
      </c>
      <c r="AP326" s="27">
        <v>1000000</v>
      </c>
      <c r="AQ326" s="27">
        <v>300000</v>
      </c>
      <c r="AR326" s="27">
        <v>600000</v>
      </c>
      <c r="AS326" s="42"/>
      <c r="AT326" s="42"/>
      <c r="AU326" s="42"/>
      <c r="AV326" s="42"/>
      <c r="AW326" s="42"/>
      <c r="AX326" s="42"/>
    </row>
    <row r="327" spans="1:50" ht="13.8">
      <c r="A327" s="20">
        <v>18</v>
      </c>
      <c r="B327" s="21" t="s">
        <v>87</v>
      </c>
      <c r="C327" s="22" t="s">
        <v>37</v>
      </c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21" t="s">
        <v>87</v>
      </c>
      <c r="AN327" s="45" t="s">
        <v>37</v>
      </c>
      <c r="AO327" s="48">
        <v>5310000</v>
      </c>
      <c r="AP327" s="27">
        <v>1000000</v>
      </c>
      <c r="AQ327" s="27">
        <v>300000</v>
      </c>
      <c r="AR327" s="27">
        <v>600000</v>
      </c>
      <c r="AS327" s="42"/>
      <c r="AT327" s="42"/>
      <c r="AU327" s="42"/>
      <c r="AV327" s="42"/>
      <c r="AW327" s="42"/>
      <c r="AX327" s="42"/>
    </row>
    <row r="328" spans="1:50" ht="13.8">
      <c r="A328" s="20">
        <v>19</v>
      </c>
      <c r="B328" s="21" t="s">
        <v>88</v>
      </c>
      <c r="C328" s="22" t="s">
        <v>37</v>
      </c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7"/>
      <c r="AJ328" s="27"/>
      <c r="AK328" s="21"/>
      <c r="AL328" s="20"/>
      <c r="AM328" s="21" t="s">
        <v>88</v>
      </c>
      <c r="AN328" s="45" t="s">
        <v>37</v>
      </c>
      <c r="AO328" s="48">
        <v>5310000</v>
      </c>
      <c r="AP328" s="27">
        <v>1000000</v>
      </c>
      <c r="AQ328" s="27">
        <v>300000</v>
      </c>
      <c r="AR328" s="27">
        <v>600000</v>
      </c>
      <c r="AS328" s="27"/>
      <c r="AT328" s="27"/>
      <c r="AU328" s="27"/>
      <c r="AV328" s="27"/>
      <c r="AW328" s="27"/>
      <c r="AX328" s="27"/>
    </row>
    <row r="329" spans="1:50" ht="13.8">
      <c r="A329" s="20">
        <v>20</v>
      </c>
      <c r="B329" s="21" t="s">
        <v>92</v>
      </c>
      <c r="C329" s="22" t="s">
        <v>37</v>
      </c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43"/>
      <c r="AJ329" s="49"/>
      <c r="AK329" s="53"/>
      <c r="AL329" s="20"/>
      <c r="AM329" s="21" t="s">
        <v>92</v>
      </c>
      <c r="AN329" s="45" t="s">
        <v>37</v>
      </c>
      <c r="AO329" s="48">
        <v>5310000</v>
      </c>
      <c r="AP329" s="27">
        <v>1000000</v>
      </c>
      <c r="AQ329" s="27">
        <v>300000</v>
      </c>
      <c r="AR329" s="27">
        <v>600000</v>
      </c>
      <c r="AS329" s="27"/>
      <c r="AT329" s="27"/>
      <c r="AU329" s="27"/>
      <c r="AV329" s="27"/>
      <c r="AW329" s="27"/>
      <c r="AX329" s="27"/>
    </row>
    <row r="330" spans="1:50" ht="13.8">
      <c r="A330" s="20">
        <v>21</v>
      </c>
      <c r="B330" s="21" t="s">
        <v>93</v>
      </c>
      <c r="C330" s="22" t="s">
        <v>37</v>
      </c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43"/>
      <c r="AJ330" s="49"/>
      <c r="AK330" s="53"/>
      <c r="AL330" s="20"/>
      <c r="AM330" s="21" t="s">
        <v>93</v>
      </c>
      <c r="AN330" s="45" t="s">
        <v>37</v>
      </c>
      <c r="AO330" s="48">
        <v>5310000</v>
      </c>
      <c r="AP330" s="27">
        <v>1000000</v>
      </c>
      <c r="AQ330" s="27">
        <v>300000</v>
      </c>
      <c r="AR330" s="27">
        <v>600000</v>
      </c>
      <c r="AS330" s="27"/>
      <c r="AT330" s="27"/>
      <c r="AU330" s="27"/>
      <c r="AV330" s="27"/>
      <c r="AW330" s="27"/>
      <c r="AX330" s="27"/>
    </row>
    <row r="331" spans="1:50" ht="13.8">
      <c r="A331" s="20">
        <v>22</v>
      </c>
      <c r="B331" s="21" t="s">
        <v>94</v>
      </c>
      <c r="C331" s="22" t="s">
        <v>37</v>
      </c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43"/>
      <c r="AJ331" s="49"/>
      <c r="AK331" s="53"/>
      <c r="AL331" s="20"/>
      <c r="AM331" s="21" t="s">
        <v>94</v>
      </c>
      <c r="AN331" s="45" t="s">
        <v>37</v>
      </c>
      <c r="AO331" s="48">
        <v>5310000</v>
      </c>
      <c r="AP331" s="27">
        <v>1000000</v>
      </c>
      <c r="AQ331" s="27">
        <v>300000</v>
      </c>
      <c r="AR331" s="27">
        <v>600000</v>
      </c>
      <c r="AS331" s="27"/>
      <c r="AT331" s="27"/>
      <c r="AU331" s="27"/>
      <c r="AV331" s="27"/>
      <c r="AW331" s="27"/>
      <c r="AX331" s="27"/>
    </row>
    <row r="332" spans="1:50" ht="13.8">
      <c r="A332" s="20">
        <v>23</v>
      </c>
      <c r="B332" s="21" t="s">
        <v>95</v>
      </c>
      <c r="C332" s="22" t="s">
        <v>37</v>
      </c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43"/>
      <c r="AJ332" s="49"/>
      <c r="AK332" s="53"/>
      <c r="AL332" s="20"/>
      <c r="AM332" s="21" t="s">
        <v>95</v>
      </c>
      <c r="AN332" s="45" t="s">
        <v>37</v>
      </c>
      <c r="AO332" s="48">
        <v>5310000</v>
      </c>
      <c r="AP332" s="27">
        <v>1000000</v>
      </c>
      <c r="AQ332" s="27">
        <v>300000</v>
      </c>
      <c r="AR332" s="27">
        <v>600000</v>
      </c>
      <c r="AS332" s="27"/>
      <c r="AT332" s="27"/>
      <c r="AU332" s="27"/>
      <c r="AV332" s="27"/>
      <c r="AW332" s="27"/>
      <c r="AX332" s="27"/>
    </row>
    <row r="333" spans="1:50" ht="13.8">
      <c r="A333" s="20">
        <v>24</v>
      </c>
      <c r="B333" s="21" t="s">
        <v>44</v>
      </c>
      <c r="C333" s="22" t="s">
        <v>45</v>
      </c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43">
        <f t="shared" ref="AI333:AI339" si="69">COUNTIF(D333:AH333,"+")</f>
        <v>0</v>
      </c>
      <c r="AJ333" s="49"/>
      <c r="AK333" s="21"/>
      <c r="AL333" s="20"/>
      <c r="AM333" s="21" t="s">
        <v>44</v>
      </c>
      <c r="AN333" s="22" t="s">
        <v>45</v>
      </c>
      <c r="AO333" s="26">
        <v>5307200</v>
      </c>
      <c r="AP333" s="27">
        <v>1000000</v>
      </c>
      <c r="AQ333" s="27">
        <v>300000</v>
      </c>
      <c r="AR333" s="27">
        <v>600000</v>
      </c>
      <c r="AS333" s="27"/>
      <c r="AT333" s="27"/>
      <c r="AU333" s="27"/>
      <c r="AV333" s="27"/>
      <c r="AW333" s="27"/>
      <c r="AX333" s="27">
        <f t="shared" ref="AX333:AX341" si="70">SUM(AO333:AR333)/26*AS333+AW333+AT333+AU333+AV333</f>
        <v>0</v>
      </c>
    </row>
    <row r="334" spans="1:50" ht="13.8">
      <c r="A334" s="20">
        <v>25</v>
      </c>
      <c r="B334" s="21" t="s">
        <v>46</v>
      </c>
      <c r="C334" s="22" t="s">
        <v>45</v>
      </c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43">
        <f t="shared" si="69"/>
        <v>0</v>
      </c>
      <c r="AJ334" s="49"/>
      <c r="AK334" s="21"/>
      <c r="AL334" s="20"/>
      <c r="AM334" s="21" t="s">
        <v>46</v>
      </c>
      <c r="AN334" s="22" t="s">
        <v>45</v>
      </c>
      <c r="AO334" s="26">
        <v>5307200</v>
      </c>
      <c r="AP334" s="27">
        <v>1000000</v>
      </c>
      <c r="AQ334" s="27">
        <v>300000</v>
      </c>
      <c r="AR334" s="27">
        <v>600000</v>
      </c>
      <c r="AS334" s="27"/>
      <c r="AT334" s="27"/>
      <c r="AU334" s="27"/>
      <c r="AV334" s="27"/>
      <c r="AW334" s="27"/>
      <c r="AX334" s="27">
        <f t="shared" si="70"/>
        <v>0</v>
      </c>
    </row>
    <row r="335" spans="1:50" ht="13.8">
      <c r="A335" s="20">
        <v>26</v>
      </c>
      <c r="B335" s="21" t="s">
        <v>47</v>
      </c>
      <c r="C335" s="22" t="s">
        <v>45</v>
      </c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43">
        <f t="shared" si="69"/>
        <v>0</v>
      </c>
      <c r="AJ335" s="49"/>
      <c r="AK335" s="21"/>
      <c r="AL335" s="20"/>
      <c r="AM335" s="21" t="s">
        <v>47</v>
      </c>
      <c r="AN335" s="22" t="s">
        <v>45</v>
      </c>
      <c r="AO335" s="26">
        <v>5307200</v>
      </c>
      <c r="AP335" s="27">
        <v>1000000</v>
      </c>
      <c r="AQ335" s="27">
        <v>300000</v>
      </c>
      <c r="AR335" s="27">
        <v>600000</v>
      </c>
      <c r="AS335" s="27"/>
      <c r="AT335" s="27"/>
      <c r="AU335" s="27"/>
      <c r="AV335" s="27"/>
      <c r="AW335" s="27"/>
      <c r="AX335" s="27">
        <f t="shared" si="70"/>
        <v>0</v>
      </c>
    </row>
    <row r="336" spans="1:50" ht="13.8">
      <c r="A336" s="20">
        <v>27</v>
      </c>
      <c r="B336" s="21" t="s">
        <v>48</v>
      </c>
      <c r="C336" s="22" t="s">
        <v>45</v>
      </c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43">
        <f t="shared" si="69"/>
        <v>0</v>
      </c>
      <c r="AJ336" s="49"/>
      <c r="AK336" s="21"/>
      <c r="AL336" s="20"/>
      <c r="AM336" s="21" t="s">
        <v>48</v>
      </c>
      <c r="AN336" s="22" t="s">
        <v>45</v>
      </c>
      <c r="AO336" s="26">
        <v>5307200</v>
      </c>
      <c r="AP336" s="27">
        <v>1000000</v>
      </c>
      <c r="AQ336" s="27">
        <v>300000</v>
      </c>
      <c r="AR336" s="27">
        <v>600000</v>
      </c>
      <c r="AS336" s="27"/>
      <c r="AT336" s="27"/>
      <c r="AU336" s="27"/>
      <c r="AV336" s="27"/>
      <c r="AW336" s="27"/>
      <c r="AX336" s="27">
        <f t="shared" si="70"/>
        <v>0</v>
      </c>
    </row>
    <row r="337" spans="1:50" ht="13.8">
      <c r="A337" s="20">
        <v>28</v>
      </c>
      <c r="B337" s="21" t="s">
        <v>49</v>
      </c>
      <c r="C337" s="22" t="s">
        <v>45</v>
      </c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43">
        <f t="shared" si="69"/>
        <v>0</v>
      </c>
      <c r="AJ337" s="49"/>
      <c r="AK337" s="21"/>
      <c r="AL337" s="20"/>
      <c r="AM337" s="21" t="s">
        <v>49</v>
      </c>
      <c r="AN337" s="22" t="s">
        <v>45</v>
      </c>
      <c r="AO337" s="26">
        <v>5307200</v>
      </c>
      <c r="AP337" s="27">
        <v>1000000</v>
      </c>
      <c r="AQ337" s="27">
        <v>300000</v>
      </c>
      <c r="AR337" s="27">
        <v>600000</v>
      </c>
      <c r="AS337" s="27"/>
      <c r="AT337" s="27"/>
      <c r="AU337" s="27"/>
      <c r="AV337" s="27"/>
      <c r="AW337" s="27"/>
      <c r="AX337" s="27">
        <f t="shared" si="70"/>
        <v>0</v>
      </c>
    </row>
    <row r="338" spans="1:50" ht="13.8">
      <c r="A338" s="20">
        <v>29</v>
      </c>
      <c r="B338" s="21" t="s">
        <v>50</v>
      </c>
      <c r="C338" s="22" t="s">
        <v>45</v>
      </c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43">
        <f t="shared" si="69"/>
        <v>0</v>
      </c>
      <c r="AJ338" s="49"/>
      <c r="AK338" s="21"/>
      <c r="AL338" s="20"/>
      <c r="AM338" s="21" t="s">
        <v>50</v>
      </c>
      <c r="AN338" s="22" t="s">
        <v>45</v>
      </c>
      <c r="AO338" s="26">
        <v>5307200</v>
      </c>
      <c r="AP338" s="27">
        <v>1000000</v>
      </c>
      <c r="AQ338" s="27">
        <v>300000</v>
      </c>
      <c r="AR338" s="27">
        <v>600000</v>
      </c>
      <c r="AS338" s="27"/>
      <c r="AT338" s="27"/>
      <c r="AU338" s="27"/>
      <c r="AV338" s="27"/>
      <c r="AW338" s="27"/>
      <c r="AX338" s="27">
        <f t="shared" si="70"/>
        <v>0</v>
      </c>
    </row>
    <row r="339" spans="1:50" ht="13.8">
      <c r="A339" s="20">
        <v>30</v>
      </c>
      <c r="B339" s="21" t="s">
        <v>51</v>
      </c>
      <c r="C339" s="22" t="s">
        <v>45</v>
      </c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43">
        <f t="shared" si="69"/>
        <v>0</v>
      </c>
      <c r="AJ339" s="49"/>
      <c r="AK339" s="21"/>
      <c r="AL339" s="20"/>
      <c r="AM339" s="21" t="s">
        <v>51</v>
      </c>
      <c r="AN339" s="22" t="s">
        <v>45</v>
      </c>
      <c r="AO339" s="26">
        <v>5307200</v>
      </c>
      <c r="AP339" s="27">
        <v>1000000</v>
      </c>
      <c r="AQ339" s="27">
        <v>300000</v>
      </c>
      <c r="AR339" s="27">
        <v>600000</v>
      </c>
      <c r="AS339" s="27"/>
      <c r="AT339" s="27"/>
      <c r="AU339" s="27"/>
      <c r="AV339" s="27"/>
      <c r="AW339" s="27"/>
      <c r="AX339" s="27">
        <f t="shared" si="70"/>
        <v>0</v>
      </c>
    </row>
    <row r="340" spans="1:50" ht="13.8">
      <c r="A340" s="20">
        <v>31</v>
      </c>
      <c r="B340" s="21" t="s">
        <v>52</v>
      </c>
      <c r="C340" s="22" t="s">
        <v>45</v>
      </c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49"/>
      <c r="AJ340" s="49"/>
      <c r="AK340" s="28"/>
      <c r="AL340" s="20"/>
      <c r="AM340" s="21" t="s">
        <v>52</v>
      </c>
      <c r="AN340" s="22" t="s">
        <v>45</v>
      </c>
      <c r="AO340" s="26">
        <v>5307200</v>
      </c>
      <c r="AP340" s="27">
        <v>1000000</v>
      </c>
      <c r="AQ340" s="27">
        <v>300000</v>
      </c>
      <c r="AR340" s="27">
        <v>600000</v>
      </c>
      <c r="AS340" s="27"/>
      <c r="AT340" s="27"/>
      <c r="AU340" s="27"/>
      <c r="AV340" s="27"/>
      <c r="AW340" s="27"/>
      <c r="AX340" s="27">
        <f t="shared" si="70"/>
        <v>0</v>
      </c>
    </row>
    <row r="341" spans="1:50" ht="13.8">
      <c r="A341" s="20">
        <v>32</v>
      </c>
      <c r="B341" s="21" t="s">
        <v>53</v>
      </c>
      <c r="C341" s="22" t="s">
        <v>45</v>
      </c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49"/>
      <c r="AJ341" s="49"/>
      <c r="AK341" s="28"/>
      <c r="AL341" s="20"/>
      <c r="AM341" s="21" t="s">
        <v>53</v>
      </c>
      <c r="AN341" s="22" t="s">
        <v>45</v>
      </c>
      <c r="AO341" s="26">
        <v>5307200</v>
      </c>
      <c r="AP341" s="27">
        <v>1000000</v>
      </c>
      <c r="AQ341" s="27">
        <v>300000</v>
      </c>
      <c r="AR341" s="27">
        <v>600000</v>
      </c>
      <c r="AS341" s="27"/>
      <c r="AT341" s="27"/>
      <c r="AU341" s="27"/>
      <c r="AV341" s="27"/>
      <c r="AW341" s="27"/>
      <c r="AX341" s="27">
        <f t="shared" si="70"/>
        <v>0</v>
      </c>
    </row>
    <row r="342" spans="1:50" ht="13.8">
      <c r="A342" s="29"/>
      <c r="B342" s="10" t="s">
        <v>54</v>
      </c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50">
        <f>SUM(AI310:AI339)</f>
        <v>17</v>
      </c>
      <c r="AJ342" s="50"/>
      <c r="AK342" s="31"/>
      <c r="AL342" s="10" t="s">
        <v>89</v>
      </c>
      <c r="AM342" s="31" t="s">
        <v>56</v>
      </c>
      <c r="AN342" s="30"/>
      <c r="AO342" s="32">
        <f t="shared" ref="AO342:AU342" si="71">SUM(AO310:AO339)</f>
        <v>162970400</v>
      </c>
      <c r="AP342" s="32">
        <f t="shared" si="71"/>
        <v>30000000</v>
      </c>
      <c r="AQ342" s="32">
        <f t="shared" si="71"/>
        <v>10200000</v>
      </c>
      <c r="AR342" s="32">
        <f t="shared" si="71"/>
        <v>18300000</v>
      </c>
      <c r="AS342" s="32">
        <f t="shared" si="71"/>
        <v>17</v>
      </c>
      <c r="AT342" s="32">
        <f t="shared" si="71"/>
        <v>816923.07692307688</v>
      </c>
      <c r="AU342" s="32">
        <f t="shared" si="71"/>
        <v>500000</v>
      </c>
      <c r="AV342" s="32">
        <f>SUM(AV310:AV341)</f>
        <v>0</v>
      </c>
      <c r="AW342" s="32">
        <f>SUM(AW310:AW339)</f>
        <v>300000</v>
      </c>
      <c r="AX342" s="32">
        <f>SUM(AX310:AX341)</f>
        <v>6158076.9230769239</v>
      </c>
    </row>
    <row r="343" spans="1:50" ht="13.8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3.8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99">
        <f>VALUE("28/02/"&amp;Q305)</f>
        <v>45716</v>
      </c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33"/>
      <c r="AM344" s="33"/>
      <c r="AN344" s="33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3.8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3.8">
      <c r="A346" s="35"/>
      <c r="B346" s="109" t="s">
        <v>57</v>
      </c>
      <c r="C346" s="109"/>
      <c r="D346" s="37"/>
      <c r="E346" s="37"/>
      <c r="F346" s="37"/>
      <c r="G346" s="37"/>
      <c r="H346" s="37"/>
      <c r="I346" s="37"/>
      <c r="J346" s="37"/>
      <c r="K346" s="37"/>
      <c r="L346" s="2"/>
      <c r="M346" s="36" t="s">
        <v>58</v>
      </c>
      <c r="N346" s="37"/>
      <c r="O346" s="37"/>
      <c r="P346" s="37"/>
      <c r="Q346" s="2"/>
      <c r="R346" s="2"/>
      <c r="S346" s="36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6" t="s">
        <v>59</v>
      </c>
      <c r="AE346" s="37"/>
      <c r="AF346" s="37"/>
      <c r="AG346" s="36"/>
      <c r="AH346" s="37"/>
      <c r="AI346" s="37"/>
      <c r="AJ346" s="37"/>
      <c r="AK346" s="37"/>
      <c r="AL346" s="37"/>
      <c r="AM346" s="109" t="s">
        <v>60</v>
      </c>
      <c r="AN346" s="109"/>
      <c r="AO346" s="109"/>
      <c r="AP346" s="102"/>
      <c r="AQ346" s="102"/>
      <c r="AR346" s="2"/>
      <c r="AS346" s="2"/>
      <c r="AT346" s="2"/>
      <c r="AU346" s="2"/>
      <c r="AV346" s="2"/>
      <c r="AW346" s="2"/>
      <c r="AX346" s="2"/>
    </row>
    <row r="347" spans="1:50" ht="13.8">
      <c r="A347" s="3"/>
      <c r="B347" s="126" t="s">
        <v>61</v>
      </c>
      <c r="C347" s="126"/>
      <c r="D347" s="2"/>
      <c r="E347" s="2"/>
      <c r="F347" s="2"/>
      <c r="G347" s="2"/>
      <c r="H347" s="2"/>
      <c r="I347" s="2"/>
      <c r="J347" s="2"/>
      <c r="K347" s="2"/>
      <c r="L347" s="2"/>
      <c r="M347" s="38" t="s">
        <v>61</v>
      </c>
      <c r="N347" s="2"/>
      <c r="O347" s="2"/>
      <c r="P347" s="2"/>
      <c r="Q347" s="2"/>
      <c r="R347" s="2"/>
      <c r="S347" s="38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38" t="s">
        <v>62</v>
      </c>
      <c r="AE347" s="2"/>
      <c r="AF347" s="2"/>
      <c r="AG347" s="38"/>
      <c r="AH347" s="2"/>
      <c r="AI347" s="2"/>
      <c r="AJ347" s="2"/>
      <c r="AK347" s="2"/>
      <c r="AL347" s="2"/>
      <c r="AM347" s="126" t="s">
        <v>61</v>
      </c>
      <c r="AN347" s="126"/>
      <c r="AO347" s="126"/>
      <c r="AP347" s="126"/>
      <c r="AQ347" s="126"/>
      <c r="AR347" s="2"/>
      <c r="AS347" s="2"/>
      <c r="AT347" s="2"/>
      <c r="AU347" s="2"/>
      <c r="AV347" s="2"/>
      <c r="AW347" s="2"/>
      <c r="AX347" s="2"/>
    </row>
    <row r="348" spans="1:50" ht="13.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3.8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6">
      <c r="A350" s="1" t="s">
        <v>0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1" t="s">
        <v>0</v>
      </c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3.8">
      <c r="A351" s="3" t="s">
        <v>1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 t="s">
        <v>1</v>
      </c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3.8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20.399999999999999">
      <c r="A353" s="100" t="s">
        <v>71</v>
      </c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1" t="s">
        <v>2</v>
      </c>
      <c r="AM353" s="101"/>
      <c r="AN353" s="101"/>
      <c r="AO353" s="101"/>
      <c r="AP353" s="101"/>
      <c r="AQ353" s="101"/>
      <c r="AR353" s="101"/>
      <c r="AS353" s="101"/>
      <c r="AT353" s="101"/>
      <c r="AU353" s="101"/>
      <c r="AV353" s="101"/>
      <c r="AW353" s="101"/>
      <c r="AX353" s="101"/>
    </row>
    <row r="354" spans="1:50" ht="20.399999999999999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3.8">
      <c r="A355" s="3"/>
      <c r="B355" s="2"/>
      <c r="C355" s="2"/>
      <c r="D355" s="2"/>
      <c r="E355" s="2"/>
      <c r="F355" s="2"/>
      <c r="G355" s="2"/>
      <c r="H355" s="6"/>
      <c r="I355" s="6"/>
      <c r="J355" s="6"/>
      <c r="K355" s="102" t="s">
        <v>3</v>
      </c>
      <c r="L355" s="102"/>
      <c r="M355" s="103">
        <v>2</v>
      </c>
      <c r="N355" s="103"/>
      <c r="O355" s="102" t="s">
        <v>4</v>
      </c>
      <c r="P355" s="102"/>
      <c r="Q355" s="102">
        <v>2025</v>
      </c>
      <c r="R355" s="10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102" t="str">
        <f>"THÁNG "&amp;M355 &amp;" NĂM 2025"</f>
        <v>THÁNG 2 NĂM 2025</v>
      </c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</row>
    <row r="356" spans="1:50" ht="13.8">
      <c r="A356" s="3"/>
      <c r="B356" s="2"/>
      <c r="C356" s="2"/>
      <c r="D356" s="8">
        <f>DATE(Q355,M355,1)</f>
        <v>45689</v>
      </c>
      <c r="E356" s="8">
        <f>D356+1</f>
        <v>45690</v>
      </c>
      <c r="F356" s="8">
        <f>E356+1</f>
        <v>45691</v>
      </c>
      <c r="G356" s="8">
        <f t="shared" ref="G356:AH356" si="72">F356+1</f>
        <v>45692</v>
      </c>
      <c r="H356" s="9">
        <f t="shared" si="72"/>
        <v>45693</v>
      </c>
      <c r="I356" s="9">
        <f t="shared" si="72"/>
        <v>45694</v>
      </c>
      <c r="J356" s="9">
        <f t="shared" si="72"/>
        <v>45695</v>
      </c>
      <c r="K356" s="9">
        <f t="shared" si="72"/>
        <v>45696</v>
      </c>
      <c r="L356" s="9">
        <f t="shared" si="72"/>
        <v>45697</v>
      </c>
      <c r="M356" s="9">
        <f t="shared" si="72"/>
        <v>45698</v>
      </c>
      <c r="N356" s="9">
        <f t="shared" si="72"/>
        <v>45699</v>
      </c>
      <c r="O356" s="9">
        <f t="shared" si="72"/>
        <v>45700</v>
      </c>
      <c r="P356" s="9">
        <f t="shared" si="72"/>
        <v>45701</v>
      </c>
      <c r="Q356" s="9">
        <f t="shared" si="72"/>
        <v>45702</v>
      </c>
      <c r="R356" s="9">
        <f t="shared" si="72"/>
        <v>45703</v>
      </c>
      <c r="S356" s="8">
        <f t="shared" si="72"/>
        <v>45704</v>
      </c>
      <c r="T356" s="8">
        <f t="shared" si="72"/>
        <v>45705</v>
      </c>
      <c r="U356" s="8">
        <f t="shared" si="72"/>
        <v>45706</v>
      </c>
      <c r="V356" s="8">
        <f t="shared" si="72"/>
        <v>45707</v>
      </c>
      <c r="W356" s="8">
        <f t="shared" si="72"/>
        <v>45708</v>
      </c>
      <c r="X356" s="8">
        <f t="shared" si="72"/>
        <v>45709</v>
      </c>
      <c r="Y356" s="8">
        <f t="shared" si="72"/>
        <v>45710</v>
      </c>
      <c r="Z356" s="8">
        <f t="shared" si="72"/>
        <v>45711</v>
      </c>
      <c r="AA356" s="8">
        <f t="shared" si="72"/>
        <v>45712</v>
      </c>
      <c r="AB356" s="8">
        <f t="shared" si="72"/>
        <v>45713</v>
      </c>
      <c r="AC356" s="8">
        <f t="shared" si="72"/>
        <v>45714</v>
      </c>
      <c r="AD356" s="8">
        <f t="shared" si="72"/>
        <v>45715</v>
      </c>
      <c r="AE356" s="8">
        <f t="shared" si="72"/>
        <v>45716</v>
      </c>
      <c r="AF356" s="8">
        <f t="shared" si="72"/>
        <v>45717</v>
      </c>
      <c r="AG356" s="8">
        <f t="shared" si="72"/>
        <v>45718</v>
      </c>
      <c r="AH356" s="8">
        <f t="shared" si="72"/>
        <v>45719</v>
      </c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3.8">
      <c r="A357" s="110" t="s">
        <v>5</v>
      </c>
      <c r="B357" s="113" t="s">
        <v>6</v>
      </c>
      <c r="C357" s="96" t="s">
        <v>7</v>
      </c>
      <c r="D357" s="119" t="s">
        <v>8</v>
      </c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96" t="s">
        <v>9</v>
      </c>
      <c r="AJ357" s="96" t="s">
        <v>119</v>
      </c>
      <c r="AK357" s="96" t="s">
        <v>10</v>
      </c>
      <c r="AL357" s="119" t="s">
        <v>5</v>
      </c>
      <c r="AM357" s="119" t="s">
        <v>6</v>
      </c>
      <c r="AN357" s="120" t="s">
        <v>7</v>
      </c>
      <c r="AO357" s="122" t="s">
        <v>11</v>
      </c>
      <c r="AP357" s="123" t="s">
        <v>12</v>
      </c>
      <c r="AQ357" s="124"/>
      <c r="AR357" s="125"/>
      <c r="AS357" s="106" t="s">
        <v>13</v>
      </c>
      <c r="AT357" s="104" t="s">
        <v>74</v>
      </c>
      <c r="AU357" s="104" t="s">
        <v>15</v>
      </c>
      <c r="AV357" s="104" t="s">
        <v>75</v>
      </c>
      <c r="AW357" s="104" t="s">
        <v>17</v>
      </c>
      <c r="AX357" s="104" t="s">
        <v>18</v>
      </c>
    </row>
    <row r="358" spans="1:50" ht="26.4">
      <c r="A358" s="111"/>
      <c r="B358" s="114"/>
      <c r="C358" s="97"/>
      <c r="D358" s="11">
        <v>1</v>
      </c>
      <c r="E358" s="11">
        <v>2</v>
      </c>
      <c r="F358" s="11">
        <v>3</v>
      </c>
      <c r="G358" s="11">
        <v>4</v>
      </c>
      <c r="H358" s="11">
        <v>5</v>
      </c>
      <c r="I358" s="11">
        <v>6</v>
      </c>
      <c r="J358" s="11">
        <v>7</v>
      </c>
      <c r="K358" s="11">
        <v>8</v>
      </c>
      <c r="L358" s="11">
        <v>9</v>
      </c>
      <c r="M358" s="11">
        <v>10</v>
      </c>
      <c r="N358" s="11">
        <v>11</v>
      </c>
      <c r="O358" s="11">
        <v>12</v>
      </c>
      <c r="P358" s="11">
        <v>13</v>
      </c>
      <c r="Q358" s="11">
        <v>14</v>
      </c>
      <c r="R358" s="11">
        <v>15</v>
      </c>
      <c r="S358" s="11">
        <v>16</v>
      </c>
      <c r="T358" s="11">
        <v>17</v>
      </c>
      <c r="U358" s="11">
        <v>18</v>
      </c>
      <c r="V358" s="11">
        <v>19</v>
      </c>
      <c r="W358" s="11">
        <v>20</v>
      </c>
      <c r="X358" s="11">
        <v>21</v>
      </c>
      <c r="Y358" s="11">
        <v>22</v>
      </c>
      <c r="Z358" s="11">
        <v>23</v>
      </c>
      <c r="AA358" s="11">
        <v>24</v>
      </c>
      <c r="AB358" s="11">
        <v>25</v>
      </c>
      <c r="AC358" s="11">
        <v>26</v>
      </c>
      <c r="AD358" s="11">
        <v>27</v>
      </c>
      <c r="AE358" s="11">
        <v>28</v>
      </c>
      <c r="AF358" s="11">
        <v>29</v>
      </c>
      <c r="AG358" s="11">
        <v>30</v>
      </c>
      <c r="AH358" s="11">
        <v>31</v>
      </c>
      <c r="AI358" s="97"/>
      <c r="AJ358" s="97"/>
      <c r="AK358" s="97"/>
      <c r="AL358" s="119"/>
      <c r="AM358" s="119"/>
      <c r="AN358" s="121"/>
      <c r="AO358" s="122"/>
      <c r="AP358" s="12" t="s">
        <v>19</v>
      </c>
      <c r="AQ358" s="12" t="s">
        <v>20</v>
      </c>
      <c r="AR358" s="12" t="s">
        <v>21</v>
      </c>
      <c r="AS358" s="107"/>
      <c r="AT358" s="108"/>
      <c r="AU358" s="108"/>
      <c r="AV358" s="108"/>
      <c r="AW358" s="105"/>
      <c r="AX358" s="105"/>
    </row>
    <row r="359" spans="1:50" ht="20.399999999999999">
      <c r="A359" s="112"/>
      <c r="B359" s="115"/>
      <c r="C359" s="98"/>
      <c r="D359" s="11" t="str">
        <f>IF(WEEKDAY(D356)=1,"CN",IF(WEEKDAY(D356)=2,"T2",IF(WEEKDAY(D356)=3,"T3",IF(WEEKDAY(D356)=4,"T4",IF(WEEKDAY(D356)=5,"T5",IF(WEEKDAY(D356)=6,"T6",IF(WEEKDAY(D356)=7,"T7","")))))))</f>
        <v>T7</v>
      </c>
      <c r="E359" s="11" t="str">
        <f>IF(WEEKDAY(E356)=1,"CN",IF(WEEKDAY(E356)=2,"T2",IF(WEEKDAY(E356)=3,"T3",IF(WEEKDAY(E356)=4,"T4",IF(WEEKDAY(E356)=5,"T5",IF(WEEKDAY(E356)=6,"T6",IF(WEEKDAY(E356)=7,"T7","")))))))</f>
        <v>CN</v>
      </c>
      <c r="F359" s="11" t="str">
        <f t="shared" ref="F359:AH359" si="73">IF(WEEKDAY(F356)=1,"CN",IF(WEEKDAY(F356)=2,"T2",IF(WEEKDAY(F356)=3,"T3",IF(WEEKDAY(F356)=4,"T4",IF(WEEKDAY(F356)=5,"T5",IF(WEEKDAY(F356)=6,"T6",IF(WEEKDAY(F356)=7,"T7","")))))))</f>
        <v>T2</v>
      </c>
      <c r="G359" s="11" t="str">
        <f t="shared" si="73"/>
        <v>T3</v>
      </c>
      <c r="H359" s="11" t="str">
        <f t="shared" si="73"/>
        <v>T4</v>
      </c>
      <c r="I359" s="11" t="str">
        <f t="shared" si="73"/>
        <v>T5</v>
      </c>
      <c r="J359" s="11" t="str">
        <f t="shared" si="73"/>
        <v>T6</v>
      </c>
      <c r="K359" s="11" t="str">
        <f t="shared" si="73"/>
        <v>T7</v>
      </c>
      <c r="L359" s="11" t="str">
        <f t="shared" si="73"/>
        <v>CN</v>
      </c>
      <c r="M359" s="11" t="str">
        <f t="shared" si="73"/>
        <v>T2</v>
      </c>
      <c r="N359" s="11" t="str">
        <f t="shared" si="73"/>
        <v>T3</v>
      </c>
      <c r="O359" s="11" t="str">
        <f t="shared" si="73"/>
        <v>T4</v>
      </c>
      <c r="P359" s="11" t="str">
        <f t="shared" si="73"/>
        <v>T5</v>
      </c>
      <c r="Q359" s="11" t="str">
        <f t="shared" si="73"/>
        <v>T6</v>
      </c>
      <c r="R359" s="11" t="str">
        <f t="shared" si="73"/>
        <v>T7</v>
      </c>
      <c r="S359" s="11" t="str">
        <f t="shared" si="73"/>
        <v>CN</v>
      </c>
      <c r="T359" s="11" t="str">
        <f t="shared" si="73"/>
        <v>T2</v>
      </c>
      <c r="U359" s="11" t="str">
        <f t="shared" si="73"/>
        <v>T3</v>
      </c>
      <c r="V359" s="11" t="str">
        <f t="shared" si="73"/>
        <v>T4</v>
      </c>
      <c r="W359" s="11" t="str">
        <f t="shared" si="73"/>
        <v>T5</v>
      </c>
      <c r="X359" s="11" t="str">
        <f t="shared" si="73"/>
        <v>T6</v>
      </c>
      <c r="Y359" s="11" t="str">
        <f t="shared" si="73"/>
        <v>T7</v>
      </c>
      <c r="Z359" s="11" t="str">
        <f t="shared" si="73"/>
        <v>CN</v>
      </c>
      <c r="AA359" s="11" t="str">
        <f t="shared" si="73"/>
        <v>T2</v>
      </c>
      <c r="AB359" s="11" t="str">
        <f t="shared" si="73"/>
        <v>T3</v>
      </c>
      <c r="AC359" s="11" t="str">
        <f t="shared" si="73"/>
        <v>T4</v>
      </c>
      <c r="AD359" s="11" t="str">
        <f t="shared" si="73"/>
        <v>T5</v>
      </c>
      <c r="AE359" s="11" t="str">
        <f t="shared" si="73"/>
        <v>T6</v>
      </c>
      <c r="AF359" s="11" t="str">
        <f t="shared" si="73"/>
        <v>T7</v>
      </c>
      <c r="AG359" s="11" t="str">
        <f t="shared" si="73"/>
        <v>CN</v>
      </c>
      <c r="AH359" s="11" t="str">
        <f t="shared" si="73"/>
        <v>T2</v>
      </c>
      <c r="AI359" s="98"/>
      <c r="AJ359" s="98"/>
      <c r="AK359" s="98"/>
      <c r="AL359" s="13" t="s">
        <v>22</v>
      </c>
      <c r="AM359" s="13" t="s">
        <v>23</v>
      </c>
      <c r="AN359" s="14" t="s">
        <v>24</v>
      </c>
      <c r="AO359" s="15" t="s">
        <v>25</v>
      </c>
      <c r="AP359" s="16" t="s">
        <v>26</v>
      </c>
      <c r="AQ359" s="16" t="s">
        <v>27</v>
      </c>
      <c r="AR359" s="16" t="s">
        <v>28</v>
      </c>
      <c r="AS359" s="17" t="s">
        <v>29</v>
      </c>
      <c r="AT359" s="18" t="s">
        <v>30</v>
      </c>
      <c r="AU359" s="18"/>
      <c r="AV359" s="18"/>
      <c r="AW359" s="18" t="s">
        <v>31</v>
      </c>
      <c r="AX359" s="19" t="s">
        <v>32</v>
      </c>
    </row>
    <row r="360" spans="1:50" ht="26.4">
      <c r="A360" s="20">
        <v>1</v>
      </c>
      <c r="B360" s="21" t="s">
        <v>33</v>
      </c>
      <c r="C360" s="22" t="s">
        <v>76</v>
      </c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43"/>
      <c r="AJ360" s="49"/>
      <c r="AK360" s="21"/>
      <c r="AL360" s="20">
        <v>3</v>
      </c>
      <c r="AM360" s="21" t="s">
        <v>33</v>
      </c>
      <c r="AN360" s="22" t="s">
        <v>34</v>
      </c>
      <c r="AO360" s="26">
        <v>9000000</v>
      </c>
      <c r="AP360" s="27">
        <v>1000000</v>
      </c>
      <c r="AQ360" s="27">
        <v>700000</v>
      </c>
      <c r="AR360" s="27">
        <v>700000</v>
      </c>
      <c r="AS360" s="27"/>
      <c r="AT360" s="27"/>
      <c r="AU360" s="27"/>
      <c r="AV360" s="27"/>
      <c r="AW360" s="27"/>
      <c r="AX360" s="27">
        <f>SUM(AO360:AR360)/26*AS360+AW360+AT360+AU360+AV360</f>
        <v>0</v>
      </c>
    </row>
    <row r="361" spans="1:50" ht="13.8">
      <c r="A361" s="20">
        <v>2</v>
      </c>
      <c r="B361" s="21" t="s">
        <v>77</v>
      </c>
      <c r="C361" s="22" t="s">
        <v>76</v>
      </c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43"/>
      <c r="AJ361" s="49"/>
      <c r="AK361" s="21"/>
      <c r="AL361" s="20"/>
      <c r="AM361" s="21" t="s">
        <v>77</v>
      </c>
      <c r="AN361" s="22" t="s">
        <v>76</v>
      </c>
      <c r="AO361" s="26">
        <v>5310000</v>
      </c>
      <c r="AP361" s="27">
        <v>1000000</v>
      </c>
      <c r="AQ361" s="27">
        <v>700000</v>
      </c>
      <c r="AR361" s="27">
        <v>700000</v>
      </c>
      <c r="AS361" s="27"/>
      <c r="AT361" s="27"/>
      <c r="AU361" s="27"/>
      <c r="AV361" s="27"/>
      <c r="AW361" s="27"/>
      <c r="AX361" s="27">
        <f>(AO361+AP361+AQ361+AR361+AU361)/26*AS361+AT361+AW361</f>
        <v>0</v>
      </c>
    </row>
    <row r="362" spans="1:50" ht="13.8">
      <c r="A362" s="20">
        <v>3</v>
      </c>
      <c r="B362" s="21" t="s">
        <v>78</v>
      </c>
      <c r="C362" s="22" t="s">
        <v>76</v>
      </c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43"/>
      <c r="AJ362" s="49"/>
      <c r="AK362" s="21"/>
      <c r="AL362" s="20"/>
      <c r="AM362" s="21" t="s">
        <v>78</v>
      </c>
      <c r="AN362" s="22" t="s">
        <v>76</v>
      </c>
      <c r="AO362" s="26">
        <v>5310000</v>
      </c>
      <c r="AP362" s="27">
        <v>1000000</v>
      </c>
      <c r="AQ362" s="27">
        <v>700000</v>
      </c>
      <c r="AR362" s="27">
        <v>700000</v>
      </c>
      <c r="AS362" s="27"/>
      <c r="AT362" s="27"/>
      <c r="AU362" s="27"/>
      <c r="AV362" s="27"/>
      <c r="AW362" s="27"/>
      <c r="AX362" s="27">
        <f t="shared" ref="AX362:AX391" si="74">SUM(AO362:AR362)/26*AS362+AW362+AT362+AU362+AV362</f>
        <v>0</v>
      </c>
    </row>
    <row r="363" spans="1:50" ht="13.8">
      <c r="A363" s="20">
        <v>4</v>
      </c>
      <c r="B363" s="44" t="s">
        <v>36</v>
      </c>
      <c r="C363" s="45" t="s">
        <v>37</v>
      </c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43"/>
      <c r="AJ363" s="49"/>
      <c r="AK363" s="21"/>
      <c r="AL363" s="20"/>
      <c r="AM363" s="21" t="s">
        <v>36</v>
      </c>
      <c r="AN363" s="45" t="s">
        <v>37</v>
      </c>
      <c r="AO363" s="48">
        <v>5310000</v>
      </c>
      <c r="AP363" s="27">
        <v>1000000</v>
      </c>
      <c r="AQ363" s="27">
        <v>300000</v>
      </c>
      <c r="AR363" s="27">
        <v>600000</v>
      </c>
      <c r="AS363" s="27"/>
      <c r="AT363" s="27"/>
      <c r="AU363" s="27"/>
      <c r="AV363" s="27"/>
      <c r="AW363" s="27"/>
      <c r="AX363" s="27">
        <f t="shared" si="74"/>
        <v>0</v>
      </c>
    </row>
    <row r="364" spans="1:50" ht="13.8">
      <c r="A364" s="20">
        <v>5</v>
      </c>
      <c r="B364" s="44" t="s">
        <v>38</v>
      </c>
      <c r="C364" s="45" t="s">
        <v>37</v>
      </c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43"/>
      <c r="AJ364" s="49"/>
      <c r="AK364" s="21"/>
      <c r="AL364" s="20"/>
      <c r="AM364" s="21" t="s">
        <v>38</v>
      </c>
      <c r="AN364" s="45" t="s">
        <v>37</v>
      </c>
      <c r="AO364" s="48">
        <v>5310000</v>
      </c>
      <c r="AP364" s="27">
        <v>1000000</v>
      </c>
      <c r="AQ364" s="27">
        <v>300000</v>
      </c>
      <c r="AR364" s="27">
        <v>600000</v>
      </c>
      <c r="AS364" s="27"/>
      <c r="AT364" s="27"/>
      <c r="AU364" s="27"/>
      <c r="AV364" s="27"/>
      <c r="AW364" s="27"/>
      <c r="AX364" s="27">
        <f t="shared" si="74"/>
        <v>0</v>
      </c>
    </row>
    <row r="365" spans="1:50" ht="13.8">
      <c r="A365" s="20">
        <v>6</v>
      </c>
      <c r="B365" s="44" t="s">
        <v>39</v>
      </c>
      <c r="C365" s="45" t="s">
        <v>37</v>
      </c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43"/>
      <c r="AJ365" s="49"/>
      <c r="AK365" s="21"/>
      <c r="AL365" s="20"/>
      <c r="AM365" s="21" t="s">
        <v>39</v>
      </c>
      <c r="AN365" s="45" t="s">
        <v>37</v>
      </c>
      <c r="AO365" s="48">
        <v>5310000</v>
      </c>
      <c r="AP365" s="27">
        <v>1000000</v>
      </c>
      <c r="AQ365" s="27">
        <v>300000</v>
      </c>
      <c r="AR365" s="27">
        <v>600000</v>
      </c>
      <c r="AS365" s="27"/>
      <c r="AT365" s="27"/>
      <c r="AU365" s="27"/>
      <c r="AV365" s="27"/>
      <c r="AW365" s="27"/>
      <c r="AX365" s="27">
        <f t="shared" si="74"/>
        <v>0</v>
      </c>
    </row>
    <row r="366" spans="1:50" ht="13.8">
      <c r="A366" s="20">
        <v>7</v>
      </c>
      <c r="B366" s="44" t="s">
        <v>40</v>
      </c>
      <c r="C366" s="45" t="s">
        <v>37</v>
      </c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7">
        <f t="shared" ref="AI366:AI383" si="75">COUNTIF(D366:AH366,"+")</f>
        <v>0</v>
      </c>
      <c r="AJ366" s="47">
        <f>COUNTIF(E366:AI366,"TC")</f>
        <v>0</v>
      </c>
      <c r="AK366" s="21"/>
      <c r="AL366" s="20"/>
      <c r="AM366" s="21" t="s">
        <v>40</v>
      </c>
      <c r="AN366" s="45" t="s">
        <v>37</v>
      </c>
      <c r="AO366" s="48">
        <v>5310000</v>
      </c>
      <c r="AP366" s="27">
        <v>1000000</v>
      </c>
      <c r="AQ366" s="27">
        <v>300000</v>
      </c>
      <c r="AR366" s="27">
        <v>600000</v>
      </c>
      <c r="AS366" s="27"/>
      <c r="AT366" s="27"/>
      <c r="AU366" s="27"/>
      <c r="AV366" s="27"/>
      <c r="AW366" s="27"/>
      <c r="AX366" s="27">
        <f t="shared" si="74"/>
        <v>0</v>
      </c>
    </row>
    <row r="367" spans="1:50" ht="13.8">
      <c r="A367" s="20">
        <v>8</v>
      </c>
      <c r="B367" s="44" t="s">
        <v>42</v>
      </c>
      <c r="C367" s="45" t="s">
        <v>37</v>
      </c>
      <c r="D367" s="46"/>
      <c r="E367" s="46"/>
      <c r="F367" s="46"/>
      <c r="G367" s="46"/>
      <c r="H367" s="46"/>
      <c r="I367" s="46"/>
      <c r="J367" s="46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46"/>
      <c r="AI367" s="47">
        <f t="shared" si="75"/>
        <v>0</v>
      </c>
      <c r="AJ367" s="47">
        <f t="shared" ref="AJ367:AJ389" si="76">COUNTIF(E367:AI367,"TC")</f>
        <v>0</v>
      </c>
      <c r="AK367" s="44"/>
      <c r="AL367" s="20"/>
      <c r="AM367" s="21" t="s">
        <v>42</v>
      </c>
      <c r="AN367" s="45" t="s">
        <v>37</v>
      </c>
      <c r="AO367" s="48">
        <v>5310000</v>
      </c>
      <c r="AP367" s="27">
        <v>1000000</v>
      </c>
      <c r="AQ367" s="27">
        <v>300000</v>
      </c>
      <c r="AR367" s="27">
        <v>600000</v>
      </c>
      <c r="AS367" s="27"/>
      <c r="AT367" s="27"/>
      <c r="AU367" s="27"/>
      <c r="AV367" s="27"/>
      <c r="AW367" s="27"/>
      <c r="AX367" s="27">
        <f t="shared" si="74"/>
        <v>0</v>
      </c>
    </row>
    <row r="368" spans="1:50" ht="13.8">
      <c r="A368" s="20">
        <v>9</v>
      </c>
      <c r="B368" s="44" t="s">
        <v>43</v>
      </c>
      <c r="C368" s="45" t="s">
        <v>37</v>
      </c>
      <c r="D368" s="46" t="s">
        <v>35</v>
      </c>
      <c r="E368" s="24" t="s">
        <v>119</v>
      </c>
      <c r="F368" s="46" t="s">
        <v>41</v>
      </c>
      <c r="G368" s="46" t="s">
        <v>41</v>
      </c>
      <c r="H368" s="46" t="s">
        <v>41</v>
      </c>
      <c r="I368" s="46" t="s">
        <v>41</v>
      </c>
      <c r="J368" s="46" t="s">
        <v>41</v>
      </c>
      <c r="K368" s="46" t="s">
        <v>41</v>
      </c>
      <c r="L368" s="46"/>
      <c r="M368" s="46" t="s">
        <v>41</v>
      </c>
      <c r="N368" s="46" t="s">
        <v>41</v>
      </c>
      <c r="O368" s="46" t="s">
        <v>41</v>
      </c>
      <c r="P368" s="46" t="s">
        <v>41</v>
      </c>
      <c r="Q368" s="46" t="s">
        <v>41</v>
      </c>
      <c r="R368" s="46" t="s">
        <v>41</v>
      </c>
      <c r="S368" s="24" t="s">
        <v>119</v>
      </c>
      <c r="T368" s="46" t="s">
        <v>41</v>
      </c>
      <c r="U368" s="46" t="s">
        <v>41</v>
      </c>
      <c r="V368" s="46" t="s">
        <v>41</v>
      </c>
      <c r="W368" s="46" t="s">
        <v>41</v>
      </c>
      <c r="X368" s="46" t="s">
        <v>41</v>
      </c>
      <c r="Y368" s="46" t="s">
        <v>41</v>
      </c>
      <c r="Z368" s="46"/>
      <c r="AA368" s="46" t="s">
        <v>41</v>
      </c>
      <c r="AB368" s="46" t="s">
        <v>41</v>
      </c>
      <c r="AC368" s="46" t="s">
        <v>41</v>
      </c>
      <c r="AD368" s="46" t="s">
        <v>41</v>
      </c>
      <c r="AE368" s="46" t="s">
        <v>41</v>
      </c>
      <c r="AF368" s="23"/>
      <c r="AG368" s="23"/>
      <c r="AH368" s="46"/>
      <c r="AI368" s="47">
        <f t="shared" si="75"/>
        <v>23</v>
      </c>
      <c r="AJ368" s="47">
        <f t="shared" si="76"/>
        <v>2</v>
      </c>
      <c r="AK368" s="21"/>
      <c r="AL368" s="20"/>
      <c r="AM368" s="21" t="s">
        <v>43</v>
      </c>
      <c r="AN368" s="45" t="s">
        <v>37</v>
      </c>
      <c r="AO368" s="48">
        <v>5310000</v>
      </c>
      <c r="AP368" s="27">
        <v>1000000</v>
      </c>
      <c r="AQ368" s="27">
        <v>300000</v>
      </c>
      <c r="AR368" s="27">
        <v>600000</v>
      </c>
      <c r="AS368" s="27">
        <v>24</v>
      </c>
      <c r="AT368" s="27">
        <f>AO368/26*200%*AJ368</f>
        <v>816923.07692307688</v>
      </c>
      <c r="AU368" s="27">
        <v>500000</v>
      </c>
      <c r="AV368" s="27"/>
      <c r="AW368" s="27">
        <v>300000</v>
      </c>
      <c r="AX368" s="27">
        <f t="shared" si="74"/>
        <v>8272307.692307693</v>
      </c>
    </row>
    <row r="369" spans="1:50" ht="13.8">
      <c r="A369" s="20">
        <v>10</v>
      </c>
      <c r="B369" s="44" t="s">
        <v>79</v>
      </c>
      <c r="C369" s="45" t="s">
        <v>37</v>
      </c>
      <c r="D369" s="46" t="s">
        <v>35</v>
      </c>
      <c r="E369" s="23"/>
      <c r="F369" s="46" t="s">
        <v>41</v>
      </c>
      <c r="G369" s="46" t="s">
        <v>41</v>
      </c>
      <c r="H369" s="46" t="s">
        <v>41</v>
      </c>
      <c r="I369" s="46" t="s">
        <v>41</v>
      </c>
      <c r="J369" s="46" t="s">
        <v>41</v>
      </c>
      <c r="K369" s="46" t="s">
        <v>41</v>
      </c>
      <c r="L369" s="24" t="s">
        <v>119</v>
      </c>
      <c r="M369" s="46" t="s">
        <v>41</v>
      </c>
      <c r="N369" s="46" t="s">
        <v>41</v>
      </c>
      <c r="O369" s="46" t="s">
        <v>41</v>
      </c>
      <c r="P369" s="46" t="s">
        <v>41</v>
      </c>
      <c r="Q369" s="46" t="s">
        <v>41</v>
      </c>
      <c r="R369" s="46" t="s">
        <v>41</v>
      </c>
      <c r="S369" s="23"/>
      <c r="T369" s="46" t="s">
        <v>41</v>
      </c>
      <c r="U369" s="46" t="s">
        <v>41</v>
      </c>
      <c r="V369" s="46" t="s">
        <v>41</v>
      </c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46"/>
      <c r="AI369" s="47">
        <f t="shared" si="75"/>
        <v>15</v>
      </c>
      <c r="AJ369" s="47">
        <f t="shared" si="76"/>
        <v>1</v>
      </c>
      <c r="AK369" s="21"/>
      <c r="AL369" s="20"/>
      <c r="AM369" s="21" t="s">
        <v>79</v>
      </c>
      <c r="AN369" s="45" t="s">
        <v>37</v>
      </c>
      <c r="AO369" s="48">
        <v>5310000</v>
      </c>
      <c r="AP369" s="27">
        <v>1000000</v>
      </c>
      <c r="AQ369" s="27">
        <v>300000</v>
      </c>
      <c r="AR369" s="27">
        <v>600000</v>
      </c>
      <c r="AS369" s="27">
        <v>16</v>
      </c>
      <c r="AT369" s="27">
        <f t="shared" ref="AT369:AT388" si="77">AO369/26*200%*AJ369</f>
        <v>408461.53846153844</v>
      </c>
      <c r="AU369" s="27">
        <v>500000</v>
      </c>
      <c r="AV369" s="27"/>
      <c r="AW369" s="27"/>
      <c r="AX369" s="27">
        <f t="shared" si="74"/>
        <v>5345384.615384615</v>
      </c>
    </row>
    <row r="370" spans="1:50" ht="13.8">
      <c r="A370" s="20">
        <v>11</v>
      </c>
      <c r="B370" s="44" t="s">
        <v>80</v>
      </c>
      <c r="C370" s="45" t="s">
        <v>37</v>
      </c>
      <c r="D370" s="46"/>
      <c r="E370" s="46"/>
      <c r="F370" s="46"/>
      <c r="G370" s="46"/>
      <c r="H370" s="46"/>
      <c r="I370" s="46"/>
      <c r="J370" s="46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46"/>
      <c r="AI370" s="47">
        <f t="shared" si="75"/>
        <v>0</v>
      </c>
      <c r="AJ370" s="47">
        <f t="shared" si="76"/>
        <v>0</v>
      </c>
      <c r="AK370" s="21"/>
      <c r="AL370" s="20"/>
      <c r="AM370" s="21" t="s">
        <v>80</v>
      </c>
      <c r="AN370" s="45" t="s">
        <v>37</v>
      </c>
      <c r="AO370" s="48">
        <v>5310000</v>
      </c>
      <c r="AP370" s="27">
        <v>1000000</v>
      </c>
      <c r="AQ370" s="27">
        <v>300000</v>
      </c>
      <c r="AR370" s="27">
        <v>600000</v>
      </c>
      <c r="AS370" s="27"/>
      <c r="AT370" s="27">
        <f t="shared" si="77"/>
        <v>0</v>
      </c>
      <c r="AU370" s="27"/>
      <c r="AV370" s="27"/>
      <c r="AW370" s="27"/>
      <c r="AX370" s="27">
        <f t="shared" si="74"/>
        <v>0</v>
      </c>
    </row>
    <row r="371" spans="1:50" ht="13.8">
      <c r="A371" s="20">
        <v>12</v>
      </c>
      <c r="B371" s="44" t="s">
        <v>81</v>
      </c>
      <c r="C371" s="45" t="s">
        <v>37</v>
      </c>
      <c r="D371" s="46"/>
      <c r="E371" s="46"/>
      <c r="F371" s="46"/>
      <c r="G371" s="46"/>
      <c r="H371" s="46"/>
      <c r="I371" s="46"/>
      <c r="J371" s="46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46"/>
      <c r="AI371" s="47">
        <f t="shared" si="75"/>
        <v>0</v>
      </c>
      <c r="AJ371" s="47">
        <f t="shared" si="76"/>
        <v>0</v>
      </c>
      <c r="AK371" s="21"/>
      <c r="AL371" s="20"/>
      <c r="AM371" s="21" t="s">
        <v>81</v>
      </c>
      <c r="AN371" s="45" t="s">
        <v>37</v>
      </c>
      <c r="AO371" s="48">
        <v>5310000</v>
      </c>
      <c r="AP371" s="27">
        <v>1000000</v>
      </c>
      <c r="AQ371" s="27">
        <v>300000</v>
      </c>
      <c r="AR371" s="27">
        <v>600000</v>
      </c>
      <c r="AS371" s="27"/>
      <c r="AT371" s="27">
        <f t="shared" si="77"/>
        <v>0</v>
      </c>
      <c r="AU371" s="27"/>
      <c r="AV371" s="27"/>
      <c r="AW371" s="27"/>
      <c r="AX371" s="27">
        <f t="shared" si="74"/>
        <v>0</v>
      </c>
    </row>
    <row r="372" spans="1:50" ht="13.8">
      <c r="A372" s="20">
        <v>13</v>
      </c>
      <c r="B372" s="44" t="s">
        <v>82</v>
      </c>
      <c r="C372" s="45" t="s">
        <v>37</v>
      </c>
      <c r="D372" s="46"/>
      <c r="E372" s="46"/>
      <c r="F372" s="46"/>
      <c r="G372" s="46"/>
      <c r="H372" s="46"/>
      <c r="I372" s="46"/>
      <c r="J372" s="46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46"/>
      <c r="AI372" s="47">
        <f t="shared" si="75"/>
        <v>0</v>
      </c>
      <c r="AJ372" s="47">
        <f t="shared" si="76"/>
        <v>0</v>
      </c>
      <c r="AK372" s="21"/>
      <c r="AL372" s="20"/>
      <c r="AM372" s="21" t="s">
        <v>82</v>
      </c>
      <c r="AN372" s="45" t="s">
        <v>37</v>
      </c>
      <c r="AO372" s="48">
        <v>5310000</v>
      </c>
      <c r="AP372" s="27">
        <v>1000000</v>
      </c>
      <c r="AQ372" s="27">
        <v>300000</v>
      </c>
      <c r="AR372" s="27">
        <v>600000</v>
      </c>
      <c r="AS372" s="27"/>
      <c r="AT372" s="27">
        <f t="shared" si="77"/>
        <v>0</v>
      </c>
      <c r="AU372" s="27"/>
      <c r="AV372" s="27"/>
      <c r="AW372" s="27"/>
      <c r="AX372" s="27">
        <f t="shared" si="74"/>
        <v>0</v>
      </c>
    </row>
    <row r="373" spans="1:50" ht="13.8">
      <c r="A373" s="20">
        <v>14</v>
      </c>
      <c r="B373" s="44" t="s">
        <v>83</v>
      </c>
      <c r="C373" s="45" t="s">
        <v>37</v>
      </c>
      <c r="D373" s="46"/>
      <c r="E373" s="46"/>
      <c r="F373" s="46"/>
      <c r="G373" s="46"/>
      <c r="H373" s="46"/>
      <c r="I373" s="46"/>
      <c r="J373" s="46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46"/>
      <c r="AI373" s="47">
        <f t="shared" si="75"/>
        <v>0</v>
      </c>
      <c r="AJ373" s="47">
        <f t="shared" si="76"/>
        <v>0</v>
      </c>
      <c r="AK373" s="21"/>
      <c r="AL373" s="20"/>
      <c r="AM373" s="21" t="s">
        <v>83</v>
      </c>
      <c r="AN373" s="45" t="s">
        <v>37</v>
      </c>
      <c r="AO373" s="48">
        <v>5310000</v>
      </c>
      <c r="AP373" s="27">
        <v>1000000</v>
      </c>
      <c r="AQ373" s="27">
        <v>300000</v>
      </c>
      <c r="AR373" s="27">
        <v>600000</v>
      </c>
      <c r="AS373" s="27"/>
      <c r="AT373" s="27">
        <f t="shared" si="77"/>
        <v>0</v>
      </c>
      <c r="AU373" s="27"/>
      <c r="AV373" s="27"/>
      <c r="AW373" s="27"/>
      <c r="AX373" s="27">
        <f t="shared" si="74"/>
        <v>0</v>
      </c>
    </row>
    <row r="374" spans="1:50" ht="13.8">
      <c r="A374" s="20">
        <v>15</v>
      </c>
      <c r="B374" s="44" t="s">
        <v>84</v>
      </c>
      <c r="C374" s="56" t="s">
        <v>37</v>
      </c>
      <c r="D374" s="54"/>
      <c r="E374" s="54"/>
      <c r="F374" s="54"/>
      <c r="G374" s="54"/>
      <c r="H374" s="54"/>
      <c r="I374" s="54"/>
      <c r="J374" s="54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4"/>
      <c r="AI374" s="47">
        <f t="shared" si="75"/>
        <v>0</v>
      </c>
      <c r="AJ374" s="47">
        <f t="shared" si="76"/>
        <v>0</v>
      </c>
      <c r="AK374" s="53"/>
      <c r="AL374" s="28"/>
      <c r="AM374" s="21" t="s">
        <v>84</v>
      </c>
      <c r="AN374" s="45" t="s">
        <v>37</v>
      </c>
      <c r="AO374" s="48">
        <v>5310000</v>
      </c>
      <c r="AP374" s="27">
        <v>1000000</v>
      </c>
      <c r="AQ374" s="27">
        <v>300000</v>
      </c>
      <c r="AR374" s="27">
        <v>600000</v>
      </c>
      <c r="AS374" s="27"/>
      <c r="AT374" s="27">
        <f t="shared" si="77"/>
        <v>0</v>
      </c>
      <c r="AU374" s="27"/>
      <c r="AV374" s="27"/>
      <c r="AW374" s="27"/>
      <c r="AX374" s="27">
        <f t="shared" si="74"/>
        <v>0</v>
      </c>
    </row>
    <row r="375" spans="1:50" ht="13.8">
      <c r="A375" s="20">
        <v>16</v>
      </c>
      <c r="B375" s="21" t="s">
        <v>85</v>
      </c>
      <c r="C375" s="45" t="s">
        <v>37</v>
      </c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7">
        <f t="shared" si="75"/>
        <v>0</v>
      </c>
      <c r="AJ375" s="47">
        <f t="shared" si="76"/>
        <v>0</v>
      </c>
      <c r="AK375" s="42"/>
      <c r="AL375" s="42"/>
      <c r="AM375" s="21" t="s">
        <v>85</v>
      </c>
      <c r="AN375" s="45" t="s">
        <v>37</v>
      </c>
      <c r="AO375" s="48">
        <v>5310000</v>
      </c>
      <c r="AP375" s="27">
        <v>1000000</v>
      </c>
      <c r="AQ375" s="27">
        <v>300000</v>
      </c>
      <c r="AR375" s="27">
        <v>600000</v>
      </c>
      <c r="AS375" s="42"/>
      <c r="AT375" s="27">
        <f t="shared" si="77"/>
        <v>0</v>
      </c>
      <c r="AU375" s="42"/>
      <c r="AV375" s="42"/>
      <c r="AW375" s="42"/>
      <c r="AX375" s="27">
        <f t="shared" si="74"/>
        <v>0</v>
      </c>
    </row>
    <row r="376" spans="1:50" ht="13.8">
      <c r="A376" s="20">
        <v>17</v>
      </c>
      <c r="B376" s="21" t="s">
        <v>86</v>
      </c>
      <c r="C376" s="45" t="s">
        <v>37</v>
      </c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7">
        <f t="shared" si="75"/>
        <v>0</v>
      </c>
      <c r="AJ376" s="47">
        <f t="shared" si="76"/>
        <v>0</v>
      </c>
      <c r="AK376" s="42"/>
      <c r="AL376" s="42"/>
      <c r="AM376" s="21" t="s">
        <v>86</v>
      </c>
      <c r="AN376" s="45" t="s">
        <v>37</v>
      </c>
      <c r="AO376" s="48">
        <v>5310000</v>
      </c>
      <c r="AP376" s="27">
        <v>1000000</v>
      </c>
      <c r="AQ376" s="27">
        <v>300000</v>
      </c>
      <c r="AR376" s="27">
        <v>600000</v>
      </c>
      <c r="AS376" s="42"/>
      <c r="AT376" s="27">
        <f t="shared" si="77"/>
        <v>0</v>
      </c>
      <c r="AU376" s="42"/>
      <c r="AV376" s="42"/>
      <c r="AW376" s="42"/>
      <c r="AX376" s="27">
        <f t="shared" si="74"/>
        <v>0</v>
      </c>
    </row>
    <row r="377" spans="1:50" ht="13.8">
      <c r="A377" s="20">
        <v>18</v>
      </c>
      <c r="B377" s="21" t="s">
        <v>87</v>
      </c>
      <c r="C377" s="56" t="s">
        <v>37</v>
      </c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7">
        <f t="shared" si="75"/>
        <v>0</v>
      </c>
      <c r="AJ377" s="47">
        <f t="shared" si="76"/>
        <v>0</v>
      </c>
      <c r="AK377" s="42"/>
      <c r="AL377" s="42"/>
      <c r="AM377" s="21" t="s">
        <v>87</v>
      </c>
      <c r="AN377" s="45" t="s">
        <v>37</v>
      </c>
      <c r="AO377" s="48">
        <v>5310000</v>
      </c>
      <c r="AP377" s="27">
        <v>1000000</v>
      </c>
      <c r="AQ377" s="27">
        <v>300000</v>
      </c>
      <c r="AR377" s="27">
        <v>600000</v>
      </c>
      <c r="AS377" s="42"/>
      <c r="AT377" s="27">
        <f t="shared" si="77"/>
        <v>0</v>
      </c>
      <c r="AU377" s="42"/>
      <c r="AV377" s="42"/>
      <c r="AW377" s="42"/>
      <c r="AX377" s="27">
        <f t="shared" si="74"/>
        <v>0</v>
      </c>
    </row>
    <row r="378" spans="1:50" ht="13.8">
      <c r="A378" s="20">
        <v>19</v>
      </c>
      <c r="B378" s="21" t="s">
        <v>88</v>
      </c>
      <c r="C378" s="45" t="s">
        <v>37</v>
      </c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7">
        <f t="shared" si="75"/>
        <v>0</v>
      </c>
      <c r="AJ378" s="47">
        <f t="shared" si="76"/>
        <v>0</v>
      </c>
      <c r="AK378" s="42"/>
      <c r="AL378" s="42"/>
      <c r="AM378" s="21" t="s">
        <v>88</v>
      </c>
      <c r="AN378" s="45" t="s">
        <v>37</v>
      </c>
      <c r="AO378" s="48">
        <v>5310000</v>
      </c>
      <c r="AP378" s="27">
        <v>1000000</v>
      </c>
      <c r="AQ378" s="27">
        <v>300000</v>
      </c>
      <c r="AR378" s="27">
        <v>600000</v>
      </c>
      <c r="AS378" s="42"/>
      <c r="AT378" s="27">
        <f t="shared" si="77"/>
        <v>0</v>
      </c>
      <c r="AU378" s="42"/>
      <c r="AV378" s="42"/>
      <c r="AW378" s="42"/>
      <c r="AX378" s="27">
        <f t="shared" si="74"/>
        <v>0</v>
      </c>
    </row>
    <row r="379" spans="1:50" ht="13.8">
      <c r="A379" s="20">
        <v>20</v>
      </c>
      <c r="B379" s="21" t="s">
        <v>92</v>
      </c>
      <c r="C379" s="45" t="s">
        <v>37</v>
      </c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7">
        <f t="shared" si="75"/>
        <v>0</v>
      </c>
      <c r="AJ379" s="47">
        <f t="shared" si="76"/>
        <v>0</v>
      </c>
      <c r="AK379" s="42"/>
      <c r="AL379" s="42"/>
      <c r="AM379" s="21" t="s">
        <v>92</v>
      </c>
      <c r="AN379" s="45" t="s">
        <v>37</v>
      </c>
      <c r="AO379" s="48">
        <v>5310000</v>
      </c>
      <c r="AP379" s="27">
        <v>1000000</v>
      </c>
      <c r="AQ379" s="27">
        <v>300000</v>
      </c>
      <c r="AR379" s="27">
        <v>600000</v>
      </c>
      <c r="AS379" s="42"/>
      <c r="AT379" s="27">
        <f t="shared" si="77"/>
        <v>0</v>
      </c>
      <c r="AU379" s="42"/>
      <c r="AV379" s="42"/>
      <c r="AW379" s="42"/>
      <c r="AX379" s="27">
        <f t="shared" si="74"/>
        <v>0</v>
      </c>
    </row>
    <row r="380" spans="1:50" ht="13.8">
      <c r="A380" s="20">
        <v>21</v>
      </c>
      <c r="B380" s="21" t="s">
        <v>93</v>
      </c>
      <c r="C380" s="56" t="s">
        <v>37</v>
      </c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7">
        <f t="shared" si="75"/>
        <v>0</v>
      </c>
      <c r="AJ380" s="47">
        <f t="shared" si="76"/>
        <v>0</v>
      </c>
      <c r="AK380" s="42"/>
      <c r="AL380" s="42"/>
      <c r="AM380" s="21" t="s">
        <v>93</v>
      </c>
      <c r="AN380" s="45" t="s">
        <v>37</v>
      </c>
      <c r="AO380" s="48">
        <v>5310000</v>
      </c>
      <c r="AP380" s="27">
        <v>1000000</v>
      </c>
      <c r="AQ380" s="27">
        <v>300000</v>
      </c>
      <c r="AR380" s="27">
        <v>600000</v>
      </c>
      <c r="AS380" s="42"/>
      <c r="AT380" s="27">
        <f t="shared" si="77"/>
        <v>0</v>
      </c>
      <c r="AU380" s="42"/>
      <c r="AV380" s="42"/>
      <c r="AW380" s="42"/>
      <c r="AX380" s="27">
        <f t="shared" si="74"/>
        <v>0</v>
      </c>
    </row>
    <row r="381" spans="1:50" ht="13.8">
      <c r="A381" s="20">
        <v>22</v>
      </c>
      <c r="B381" s="21" t="s">
        <v>94</v>
      </c>
      <c r="C381" s="45" t="s">
        <v>37</v>
      </c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7">
        <f t="shared" si="75"/>
        <v>0</v>
      </c>
      <c r="AJ381" s="47">
        <f t="shared" si="76"/>
        <v>0</v>
      </c>
      <c r="AK381" s="42"/>
      <c r="AL381" s="42"/>
      <c r="AM381" s="21" t="s">
        <v>94</v>
      </c>
      <c r="AN381" s="45" t="s">
        <v>37</v>
      </c>
      <c r="AO381" s="48">
        <v>5310000</v>
      </c>
      <c r="AP381" s="27">
        <v>1000000</v>
      </c>
      <c r="AQ381" s="27">
        <v>300000</v>
      </c>
      <c r="AR381" s="27">
        <v>600000</v>
      </c>
      <c r="AS381" s="42"/>
      <c r="AT381" s="27">
        <f t="shared" si="77"/>
        <v>0</v>
      </c>
      <c r="AU381" s="42"/>
      <c r="AV381" s="42"/>
      <c r="AW381" s="42"/>
      <c r="AX381" s="27">
        <f t="shared" si="74"/>
        <v>0</v>
      </c>
    </row>
    <row r="382" spans="1:50" ht="13.8">
      <c r="A382" s="20">
        <v>23</v>
      </c>
      <c r="B382" s="21" t="s">
        <v>95</v>
      </c>
      <c r="C382" s="45" t="s">
        <v>37</v>
      </c>
      <c r="D382" s="23" t="s">
        <v>35</v>
      </c>
      <c r="E382" s="24" t="s">
        <v>119</v>
      </c>
      <c r="F382" s="23" t="s">
        <v>41</v>
      </c>
      <c r="G382" s="23" t="s">
        <v>41</v>
      </c>
      <c r="H382" s="23" t="s">
        <v>41</v>
      </c>
      <c r="I382" s="23" t="s">
        <v>41</v>
      </c>
      <c r="J382" s="23" t="s">
        <v>41</v>
      </c>
      <c r="K382" s="23" t="s">
        <v>41</v>
      </c>
      <c r="L382" s="23"/>
      <c r="M382" s="23" t="s">
        <v>41</v>
      </c>
      <c r="N382" s="23" t="s">
        <v>41</v>
      </c>
      <c r="O382" s="23" t="s">
        <v>41</v>
      </c>
      <c r="P382" s="23" t="s">
        <v>41</v>
      </c>
      <c r="Q382" s="23" t="s">
        <v>41</v>
      </c>
      <c r="R382" s="23" t="s">
        <v>41</v>
      </c>
      <c r="S382" s="24" t="s">
        <v>119</v>
      </c>
      <c r="T382" s="23" t="s">
        <v>41</v>
      </c>
      <c r="U382" s="23" t="s">
        <v>41</v>
      </c>
      <c r="V382" s="23" t="s">
        <v>41</v>
      </c>
      <c r="W382" s="23" t="s">
        <v>41</v>
      </c>
      <c r="X382" s="23" t="s">
        <v>41</v>
      </c>
      <c r="Y382" s="23" t="s">
        <v>41</v>
      </c>
      <c r="Z382" s="23"/>
      <c r="AA382" s="23" t="s">
        <v>41</v>
      </c>
      <c r="AB382" s="23" t="s">
        <v>41</v>
      </c>
      <c r="AC382" s="23" t="s">
        <v>41</v>
      </c>
      <c r="AD382" s="23" t="s">
        <v>41</v>
      </c>
      <c r="AE382" s="23" t="s">
        <v>41</v>
      </c>
      <c r="AF382" s="23"/>
      <c r="AG382" s="23"/>
      <c r="AH382" s="23"/>
      <c r="AI382" s="47">
        <f t="shared" si="75"/>
        <v>23</v>
      </c>
      <c r="AJ382" s="47">
        <f t="shared" si="76"/>
        <v>2</v>
      </c>
      <c r="AK382" s="21"/>
      <c r="AL382" s="20"/>
      <c r="AM382" s="21" t="s">
        <v>95</v>
      </c>
      <c r="AN382" s="45" t="s">
        <v>37</v>
      </c>
      <c r="AO382" s="48">
        <v>5310000</v>
      </c>
      <c r="AP382" s="27">
        <v>1000000</v>
      </c>
      <c r="AQ382" s="27">
        <v>300000</v>
      </c>
      <c r="AR382" s="27">
        <v>600000</v>
      </c>
      <c r="AS382" s="27">
        <v>24</v>
      </c>
      <c r="AT382" s="27">
        <f t="shared" si="77"/>
        <v>816923.07692307688</v>
      </c>
      <c r="AU382" s="27">
        <v>500000</v>
      </c>
      <c r="AV382" s="27"/>
      <c r="AW382" s="27">
        <v>300000</v>
      </c>
      <c r="AX382" s="27">
        <f t="shared" si="74"/>
        <v>8272307.692307693</v>
      </c>
    </row>
    <row r="383" spans="1:50" ht="13.8">
      <c r="A383" s="20">
        <v>24</v>
      </c>
      <c r="B383" s="21" t="s">
        <v>44</v>
      </c>
      <c r="C383" s="22" t="s">
        <v>45</v>
      </c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47">
        <f t="shared" si="75"/>
        <v>0</v>
      </c>
      <c r="AJ383" s="47">
        <f t="shared" si="76"/>
        <v>0</v>
      </c>
      <c r="AK383" s="21"/>
      <c r="AL383" s="20"/>
      <c r="AM383" s="21" t="s">
        <v>44</v>
      </c>
      <c r="AN383" s="22" t="s">
        <v>45</v>
      </c>
      <c r="AO383" s="48">
        <v>5310000</v>
      </c>
      <c r="AP383" s="27">
        <v>1000000</v>
      </c>
      <c r="AQ383" s="27">
        <v>300000</v>
      </c>
      <c r="AR383" s="27">
        <v>600000</v>
      </c>
      <c r="AS383" s="27"/>
      <c r="AT383" s="27">
        <f t="shared" si="77"/>
        <v>0</v>
      </c>
      <c r="AU383" s="27"/>
      <c r="AV383" s="27"/>
      <c r="AW383" s="27"/>
      <c r="AX383" s="27">
        <f t="shared" si="74"/>
        <v>0</v>
      </c>
    </row>
    <row r="384" spans="1:50" ht="13.8">
      <c r="A384" s="20">
        <v>25</v>
      </c>
      <c r="B384" s="21" t="s">
        <v>46</v>
      </c>
      <c r="C384" s="22" t="s">
        <v>45</v>
      </c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43"/>
      <c r="AJ384" s="47">
        <f t="shared" si="76"/>
        <v>0</v>
      </c>
      <c r="AK384" s="21"/>
      <c r="AL384" s="20"/>
      <c r="AM384" s="21" t="s">
        <v>46</v>
      </c>
      <c r="AN384" s="22" t="s">
        <v>45</v>
      </c>
      <c r="AO384" s="26">
        <v>5307200</v>
      </c>
      <c r="AP384" s="27">
        <v>1000000</v>
      </c>
      <c r="AQ384" s="27">
        <v>300000</v>
      </c>
      <c r="AR384" s="27">
        <v>600000</v>
      </c>
      <c r="AS384" s="27"/>
      <c r="AT384" s="27">
        <f t="shared" si="77"/>
        <v>0</v>
      </c>
      <c r="AU384" s="27"/>
      <c r="AV384" s="27"/>
      <c r="AW384" s="27"/>
      <c r="AX384" s="27">
        <f t="shared" si="74"/>
        <v>0</v>
      </c>
    </row>
    <row r="385" spans="1:50" ht="13.8">
      <c r="A385" s="20">
        <v>26</v>
      </c>
      <c r="B385" s="21" t="s">
        <v>47</v>
      </c>
      <c r="C385" s="22" t="s">
        <v>45</v>
      </c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43"/>
      <c r="AJ385" s="47">
        <f t="shared" si="76"/>
        <v>0</v>
      </c>
      <c r="AK385" s="21"/>
      <c r="AL385" s="20"/>
      <c r="AM385" s="21" t="s">
        <v>47</v>
      </c>
      <c r="AN385" s="22" t="s">
        <v>45</v>
      </c>
      <c r="AO385" s="26">
        <v>5307200</v>
      </c>
      <c r="AP385" s="27">
        <v>1000000</v>
      </c>
      <c r="AQ385" s="27">
        <v>300000</v>
      </c>
      <c r="AR385" s="27">
        <v>600000</v>
      </c>
      <c r="AS385" s="27"/>
      <c r="AT385" s="27">
        <f t="shared" si="77"/>
        <v>0</v>
      </c>
      <c r="AU385" s="27"/>
      <c r="AV385" s="27"/>
      <c r="AW385" s="27"/>
      <c r="AX385" s="27">
        <f t="shared" si="74"/>
        <v>0</v>
      </c>
    </row>
    <row r="386" spans="1:50" ht="13.8">
      <c r="A386" s="20">
        <v>27</v>
      </c>
      <c r="B386" s="21" t="s">
        <v>48</v>
      </c>
      <c r="C386" s="22" t="s">
        <v>45</v>
      </c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43"/>
      <c r="AJ386" s="47">
        <f t="shared" si="76"/>
        <v>0</v>
      </c>
      <c r="AK386" s="21"/>
      <c r="AL386" s="20"/>
      <c r="AM386" s="21" t="s">
        <v>48</v>
      </c>
      <c r="AN386" s="22" t="s">
        <v>45</v>
      </c>
      <c r="AO386" s="26">
        <v>5307200</v>
      </c>
      <c r="AP386" s="27">
        <v>1000000</v>
      </c>
      <c r="AQ386" s="27">
        <v>300000</v>
      </c>
      <c r="AR386" s="27">
        <v>600000</v>
      </c>
      <c r="AS386" s="27"/>
      <c r="AT386" s="27">
        <f t="shared" si="77"/>
        <v>0</v>
      </c>
      <c r="AU386" s="27"/>
      <c r="AV386" s="27"/>
      <c r="AW386" s="27"/>
      <c r="AX386" s="27">
        <f t="shared" si="74"/>
        <v>0</v>
      </c>
    </row>
    <row r="387" spans="1:50" ht="13.8">
      <c r="A387" s="20">
        <v>28</v>
      </c>
      <c r="B387" s="21" t="s">
        <v>49</v>
      </c>
      <c r="C387" s="22" t="s">
        <v>45</v>
      </c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43"/>
      <c r="AJ387" s="47">
        <f t="shared" si="76"/>
        <v>0</v>
      </c>
      <c r="AK387" s="21"/>
      <c r="AL387" s="20"/>
      <c r="AM387" s="21" t="s">
        <v>49</v>
      </c>
      <c r="AN387" s="22" t="s">
        <v>45</v>
      </c>
      <c r="AO387" s="26">
        <v>5307200</v>
      </c>
      <c r="AP387" s="27">
        <v>1000000</v>
      </c>
      <c r="AQ387" s="27">
        <v>300000</v>
      </c>
      <c r="AR387" s="27">
        <v>600000</v>
      </c>
      <c r="AS387" s="27"/>
      <c r="AT387" s="27">
        <f t="shared" si="77"/>
        <v>0</v>
      </c>
      <c r="AU387" s="27"/>
      <c r="AV387" s="27"/>
      <c r="AW387" s="27"/>
      <c r="AX387" s="27">
        <f t="shared" si="74"/>
        <v>0</v>
      </c>
    </row>
    <row r="388" spans="1:50" ht="13.8">
      <c r="A388" s="20">
        <v>29</v>
      </c>
      <c r="B388" s="21" t="s">
        <v>50</v>
      </c>
      <c r="C388" s="22" t="s">
        <v>45</v>
      </c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43"/>
      <c r="AJ388" s="47">
        <f t="shared" si="76"/>
        <v>0</v>
      </c>
      <c r="AK388" s="21"/>
      <c r="AL388" s="20"/>
      <c r="AM388" s="21" t="s">
        <v>50</v>
      </c>
      <c r="AN388" s="22" t="s">
        <v>45</v>
      </c>
      <c r="AO388" s="26">
        <v>5307200</v>
      </c>
      <c r="AP388" s="27">
        <v>1000000</v>
      </c>
      <c r="AQ388" s="27">
        <v>300000</v>
      </c>
      <c r="AR388" s="27">
        <v>600000</v>
      </c>
      <c r="AS388" s="27"/>
      <c r="AT388" s="27">
        <f t="shared" si="77"/>
        <v>0</v>
      </c>
      <c r="AU388" s="27"/>
      <c r="AV388" s="27"/>
      <c r="AW388" s="27"/>
      <c r="AX388" s="27">
        <f t="shared" si="74"/>
        <v>0</v>
      </c>
    </row>
    <row r="389" spans="1:50" ht="13.8">
      <c r="A389" s="20">
        <v>30</v>
      </c>
      <c r="B389" s="21" t="s">
        <v>51</v>
      </c>
      <c r="C389" s="22" t="s">
        <v>45</v>
      </c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43"/>
      <c r="AJ389" s="47">
        <f t="shared" si="76"/>
        <v>0</v>
      </c>
      <c r="AK389" s="21"/>
      <c r="AL389" s="20"/>
      <c r="AM389" s="21" t="s">
        <v>51</v>
      </c>
      <c r="AN389" s="22" t="s">
        <v>45</v>
      </c>
      <c r="AO389" s="26">
        <v>5307200</v>
      </c>
      <c r="AP389" s="27">
        <v>1000000</v>
      </c>
      <c r="AQ389" s="27">
        <v>300000</v>
      </c>
      <c r="AR389" s="27">
        <v>600000</v>
      </c>
      <c r="AS389" s="27"/>
      <c r="AT389" s="27"/>
      <c r="AU389" s="27"/>
      <c r="AV389" s="27"/>
      <c r="AW389" s="27"/>
      <c r="AX389" s="27">
        <f t="shared" si="74"/>
        <v>0</v>
      </c>
    </row>
    <row r="390" spans="1:50" ht="13.8">
      <c r="A390" s="20">
        <v>31</v>
      </c>
      <c r="B390" s="21" t="s">
        <v>52</v>
      </c>
      <c r="C390" s="22" t="s">
        <v>45</v>
      </c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49"/>
      <c r="AJ390" s="49"/>
      <c r="AK390" s="28"/>
      <c r="AL390" s="20"/>
      <c r="AM390" s="21" t="s">
        <v>52</v>
      </c>
      <c r="AN390" s="22" t="s">
        <v>45</v>
      </c>
      <c r="AO390" s="26">
        <v>5307200</v>
      </c>
      <c r="AP390" s="27">
        <v>1000000</v>
      </c>
      <c r="AQ390" s="27">
        <v>300000</v>
      </c>
      <c r="AR390" s="27">
        <v>600000</v>
      </c>
      <c r="AS390" s="27"/>
      <c r="AT390" s="27"/>
      <c r="AU390" s="27"/>
      <c r="AV390" s="27"/>
      <c r="AW390" s="27"/>
      <c r="AX390" s="27">
        <f t="shared" si="74"/>
        <v>0</v>
      </c>
    </row>
    <row r="391" spans="1:50" ht="13.8">
      <c r="A391" s="20">
        <v>32</v>
      </c>
      <c r="B391" s="21" t="s">
        <v>53</v>
      </c>
      <c r="C391" s="22" t="s">
        <v>45</v>
      </c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49"/>
      <c r="AJ391" s="49"/>
      <c r="AK391" s="28"/>
      <c r="AL391" s="20"/>
      <c r="AM391" s="21" t="s">
        <v>53</v>
      </c>
      <c r="AN391" s="22" t="s">
        <v>45</v>
      </c>
      <c r="AO391" s="26">
        <v>5307200</v>
      </c>
      <c r="AP391" s="27">
        <v>1000000</v>
      </c>
      <c r="AQ391" s="27">
        <v>300000</v>
      </c>
      <c r="AR391" s="27">
        <v>600000</v>
      </c>
      <c r="AS391" s="27"/>
      <c r="AT391" s="27"/>
      <c r="AU391" s="27"/>
      <c r="AV391" s="27"/>
      <c r="AW391" s="27"/>
      <c r="AX391" s="27">
        <f t="shared" si="74"/>
        <v>0</v>
      </c>
    </row>
    <row r="392" spans="1:50" ht="13.8">
      <c r="A392" s="29"/>
      <c r="B392" s="10" t="s">
        <v>54</v>
      </c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50">
        <f>SUM(AI360:AI389)</f>
        <v>61</v>
      </c>
      <c r="AJ392" s="50"/>
      <c r="AK392" s="31"/>
      <c r="AL392" s="10" t="s">
        <v>89</v>
      </c>
      <c r="AM392" s="31" t="s">
        <v>56</v>
      </c>
      <c r="AN392" s="30"/>
      <c r="AO392" s="32">
        <f t="shared" ref="AO392:AU392" si="78">SUM(AO360:AO389)</f>
        <v>162973200</v>
      </c>
      <c r="AP392" s="32">
        <f t="shared" si="78"/>
        <v>30000000</v>
      </c>
      <c r="AQ392" s="32">
        <f t="shared" si="78"/>
        <v>10200000</v>
      </c>
      <c r="AR392" s="32">
        <f t="shared" si="78"/>
        <v>18300000</v>
      </c>
      <c r="AS392" s="32">
        <f t="shared" si="78"/>
        <v>64</v>
      </c>
      <c r="AT392" s="32">
        <f t="shared" si="78"/>
        <v>2042307.692307692</v>
      </c>
      <c r="AU392" s="32">
        <f t="shared" si="78"/>
        <v>1500000</v>
      </c>
      <c r="AV392" s="32">
        <f>SUM(AV360:AV391)</f>
        <v>0</v>
      </c>
      <c r="AW392" s="32">
        <f>SUM(AW360:AW389)</f>
        <v>600000</v>
      </c>
      <c r="AX392" s="32">
        <f>SUM(AX360:AX391)</f>
        <v>21890000</v>
      </c>
    </row>
    <row r="393" spans="1:50" ht="13.8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3.8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99">
        <f>VALUE("28/02/"&amp;Q355)</f>
        <v>45716</v>
      </c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33"/>
      <c r="AM394" s="33"/>
      <c r="AN394" s="33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3.8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3.8">
      <c r="A396" s="35"/>
      <c r="B396" s="109" t="s">
        <v>57</v>
      </c>
      <c r="C396" s="109"/>
      <c r="D396" s="37"/>
      <c r="E396" s="37"/>
      <c r="F396" s="37"/>
      <c r="G396" s="37"/>
      <c r="H396" s="37"/>
      <c r="I396" s="37"/>
      <c r="J396" s="37"/>
      <c r="K396" s="37"/>
      <c r="L396" s="2"/>
      <c r="M396" s="36" t="s">
        <v>58</v>
      </c>
      <c r="N396" s="37"/>
      <c r="O396" s="37"/>
      <c r="P396" s="37"/>
      <c r="Q396" s="2"/>
      <c r="R396" s="2"/>
      <c r="S396" s="36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6" t="s">
        <v>59</v>
      </c>
      <c r="AE396" s="37"/>
      <c r="AF396" s="37"/>
      <c r="AG396" s="36"/>
      <c r="AH396" s="37"/>
      <c r="AI396" s="37"/>
      <c r="AJ396" s="37"/>
      <c r="AK396" s="37"/>
      <c r="AL396" s="37"/>
      <c r="AM396" s="109" t="s">
        <v>60</v>
      </c>
      <c r="AN396" s="109"/>
      <c r="AO396" s="109"/>
      <c r="AP396" s="102"/>
      <c r="AQ396" s="102"/>
      <c r="AR396" s="2"/>
      <c r="AS396" s="2"/>
      <c r="AT396" s="2"/>
      <c r="AU396" s="2"/>
      <c r="AV396" s="2"/>
      <c r="AW396" s="2"/>
      <c r="AX396" s="2"/>
    </row>
    <row r="397" spans="1:50" ht="13.8">
      <c r="A397" s="3"/>
      <c r="B397" s="126" t="s">
        <v>61</v>
      </c>
      <c r="C397" s="126"/>
      <c r="D397" s="2"/>
      <c r="E397" s="2"/>
      <c r="F397" s="2"/>
      <c r="G397" s="2"/>
      <c r="H397" s="2"/>
      <c r="I397" s="2"/>
      <c r="J397" s="2"/>
      <c r="K397" s="2"/>
      <c r="L397" s="2"/>
      <c r="M397" s="38" t="s">
        <v>61</v>
      </c>
      <c r="N397" s="2"/>
      <c r="O397" s="2"/>
      <c r="P397" s="2"/>
      <c r="Q397" s="2"/>
      <c r="R397" s="2"/>
      <c r="S397" s="38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38" t="s">
        <v>62</v>
      </c>
      <c r="AE397" s="2"/>
      <c r="AF397" s="2"/>
      <c r="AG397" s="38"/>
      <c r="AH397" s="2"/>
      <c r="AI397" s="2"/>
      <c r="AJ397" s="2"/>
      <c r="AK397" s="2"/>
      <c r="AL397" s="2"/>
      <c r="AM397" s="126" t="s">
        <v>61</v>
      </c>
      <c r="AN397" s="126"/>
      <c r="AO397" s="126"/>
      <c r="AP397" s="126"/>
      <c r="AQ397" s="126"/>
      <c r="AR397" s="2"/>
      <c r="AS397" s="2"/>
      <c r="AT397" s="2"/>
      <c r="AU397" s="2"/>
      <c r="AV397" s="2"/>
      <c r="AW397" s="2"/>
      <c r="AX397" s="2"/>
    </row>
    <row r="398" spans="1:50" ht="13.8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3.8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1" spans="1:50" ht="15.6">
      <c r="A401" s="1" t="s">
        <v>0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1" t="s">
        <v>0</v>
      </c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3.8">
      <c r="A402" s="3" t="s">
        <v>1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 t="s">
        <v>1</v>
      </c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3.8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20.399999999999999">
      <c r="A404" s="100" t="s">
        <v>72</v>
      </c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1" t="s">
        <v>2</v>
      </c>
      <c r="AM404" s="101"/>
      <c r="AN404" s="101"/>
      <c r="AO404" s="101"/>
      <c r="AP404" s="101"/>
      <c r="AQ404" s="101"/>
      <c r="AR404" s="101"/>
      <c r="AS404" s="101"/>
      <c r="AT404" s="101"/>
      <c r="AU404" s="101"/>
      <c r="AV404" s="101"/>
      <c r="AW404" s="101"/>
      <c r="AX404" s="101"/>
    </row>
    <row r="405" spans="1:50" ht="20.399999999999999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3.8">
      <c r="A406" s="3"/>
      <c r="B406" s="2"/>
      <c r="C406" s="2"/>
      <c r="D406" s="2"/>
      <c r="E406" s="2"/>
      <c r="F406" s="2"/>
      <c r="G406" s="2"/>
      <c r="H406" s="6"/>
      <c r="I406" s="6"/>
      <c r="J406" s="6"/>
      <c r="K406" s="102" t="s">
        <v>3</v>
      </c>
      <c r="L406" s="102"/>
      <c r="M406" s="103">
        <v>2</v>
      </c>
      <c r="N406" s="103"/>
      <c r="O406" s="102" t="s">
        <v>4</v>
      </c>
      <c r="P406" s="102"/>
      <c r="Q406" s="102">
        <v>2025</v>
      </c>
      <c r="R406" s="10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102" t="str">
        <f>"THÁNG "&amp;M406 &amp;" NĂM 2025"</f>
        <v>THÁNG 2 NĂM 2025</v>
      </c>
      <c r="AM406" s="102"/>
      <c r="AN406" s="102"/>
      <c r="AO406" s="102"/>
      <c r="AP406" s="102"/>
      <c r="AQ406" s="102"/>
      <c r="AR406" s="102"/>
      <c r="AS406" s="102"/>
      <c r="AT406" s="102"/>
      <c r="AU406" s="102"/>
      <c r="AV406" s="102"/>
      <c r="AW406" s="102"/>
      <c r="AX406" s="102"/>
    </row>
    <row r="407" spans="1:50" ht="13.8">
      <c r="A407" s="3"/>
      <c r="B407" s="2"/>
      <c r="C407" s="2"/>
      <c r="D407" s="8">
        <f>DATE(Q406,M406,1)</f>
        <v>45689</v>
      </c>
      <c r="E407" s="8">
        <f>D407+1</f>
        <v>45690</v>
      </c>
      <c r="F407" s="8">
        <f>E407+1</f>
        <v>45691</v>
      </c>
      <c r="G407" s="8">
        <f t="shared" ref="G407:AH407" si="79">F407+1</f>
        <v>45692</v>
      </c>
      <c r="H407" s="9">
        <f t="shared" si="79"/>
        <v>45693</v>
      </c>
      <c r="I407" s="9">
        <f t="shared" si="79"/>
        <v>45694</v>
      </c>
      <c r="J407" s="9">
        <f t="shared" si="79"/>
        <v>45695</v>
      </c>
      <c r="K407" s="9">
        <f t="shared" si="79"/>
        <v>45696</v>
      </c>
      <c r="L407" s="9">
        <f t="shared" si="79"/>
        <v>45697</v>
      </c>
      <c r="M407" s="9">
        <f t="shared" si="79"/>
        <v>45698</v>
      </c>
      <c r="N407" s="9">
        <f t="shared" si="79"/>
        <v>45699</v>
      </c>
      <c r="O407" s="9">
        <f t="shared" si="79"/>
        <v>45700</v>
      </c>
      <c r="P407" s="9">
        <f t="shared" si="79"/>
        <v>45701</v>
      </c>
      <c r="Q407" s="9">
        <f t="shared" si="79"/>
        <v>45702</v>
      </c>
      <c r="R407" s="9">
        <f t="shared" si="79"/>
        <v>45703</v>
      </c>
      <c r="S407" s="8">
        <f t="shared" si="79"/>
        <v>45704</v>
      </c>
      <c r="T407" s="8">
        <f t="shared" si="79"/>
        <v>45705</v>
      </c>
      <c r="U407" s="8">
        <f t="shared" si="79"/>
        <v>45706</v>
      </c>
      <c r="V407" s="8">
        <f t="shared" si="79"/>
        <v>45707</v>
      </c>
      <c r="W407" s="8">
        <f t="shared" si="79"/>
        <v>45708</v>
      </c>
      <c r="X407" s="8">
        <f t="shared" si="79"/>
        <v>45709</v>
      </c>
      <c r="Y407" s="8">
        <f t="shared" si="79"/>
        <v>45710</v>
      </c>
      <c r="Z407" s="8">
        <f t="shared" si="79"/>
        <v>45711</v>
      </c>
      <c r="AA407" s="8">
        <f t="shared" si="79"/>
        <v>45712</v>
      </c>
      <c r="AB407" s="8">
        <f t="shared" si="79"/>
        <v>45713</v>
      </c>
      <c r="AC407" s="8">
        <f t="shared" si="79"/>
        <v>45714</v>
      </c>
      <c r="AD407" s="8">
        <f t="shared" si="79"/>
        <v>45715</v>
      </c>
      <c r="AE407" s="8">
        <f t="shared" si="79"/>
        <v>45716</v>
      </c>
      <c r="AF407" s="8">
        <f t="shared" si="79"/>
        <v>45717</v>
      </c>
      <c r="AG407" s="8">
        <f t="shared" si="79"/>
        <v>45718</v>
      </c>
      <c r="AH407" s="8">
        <f t="shared" si="79"/>
        <v>45719</v>
      </c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3.8">
      <c r="A408" s="110" t="s">
        <v>5</v>
      </c>
      <c r="B408" s="113" t="s">
        <v>6</v>
      </c>
      <c r="C408" s="96" t="s">
        <v>7</v>
      </c>
      <c r="D408" s="119" t="s">
        <v>8</v>
      </c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19"/>
      <c r="AH408" s="119"/>
      <c r="AI408" s="96" t="s">
        <v>9</v>
      </c>
      <c r="AJ408" s="96" t="s">
        <v>119</v>
      </c>
      <c r="AK408" s="96" t="s">
        <v>10</v>
      </c>
      <c r="AL408" s="119" t="s">
        <v>5</v>
      </c>
      <c r="AM408" s="119" t="s">
        <v>6</v>
      </c>
      <c r="AN408" s="120" t="s">
        <v>7</v>
      </c>
      <c r="AO408" s="122" t="s">
        <v>11</v>
      </c>
      <c r="AP408" s="123" t="s">
        <v>12</v>
      </c>
      <c r="AQ408" s="124"/>
      <c r="AR408" s="125"/>
      <c r="AS408" s="106" t="s">
        <v>13</v>
      </c>
      <c r="AT408" s="104" t="s">
        <v>74</v>
      </c>
      <c r="AU408" s="104" t="s">
        <v>15</v>
      </c>
      <c r="AV408" s="104" t="s">
        <v>75</v>
      </c>
      <c r="AW408" s="104" t="s">
        <v>17</v>
      </c>
      <c r="AX408" s="104" t="s">
        <v>18</v>
      </c>
    </row>
    <row r="409" spans="1:50" ht="26.4">
      <c r="A409" s="111"/>
      <c r="B409" s="114"/>
      <c r="C409" s="97"/>
      <c r="D409" s="11">
        <v>1</v>
      </c>
      <c r="E409" s="11">
        <v>2</v>
      </c>
      <c r="F409" s="11">
        <v>3</v>
      </c>
      <c r="G409" s="11">
        <v>4</v>
      </c>
      <c r="H409" s="11">
        <v>5</v>
      </c>
      <c r="I409" s="11">
        <v>6</v>
      </c>
      <c r="J409" s="11">
        <v>7</v>
      </c>
      <c r="K409" s="11">
        <v>8</v>
      </c>
      <c r="L409" s="11">
        <v>9</v>
      </c>
      <c r="M409" s="11">
        <v>10</v>
      </c>
      <c r="N409" s="11">
        <v>11</v>
      </c>
      <c r="O409" s="11">
        <v>12</v>
      </c>
      <c r="P409" s="11">
        <v>13</v>
      </c>
      <c r="Q409" s="11">
        <v>14</v>
      </c>
      <c r="R409" s="11">
        <v>15</v>
      </c>
      <c r="S409" s="11">
        <v>16</v>
      </c>
      <c r="T409" s="11">
        <v>17</v>
      </c>
      <c r="U409" s="11">
        <v>18</v>
      </c>
      <c r="V409" s="11">
        <v>19</v>
      </c>
      <c r="W409" s="11">
        <v>20</v>
      </c>
      <c r="X409" s="11">
        <v>21</v>
      </c>
      <c r="Y409" s="11">
        <v>22</v>
      </c>
      <c r="Z409" s="11">
        <v>23</v>
      </c>
      <c r="AA409" s="11">
        <v>24</v>
      </c>
      <c r="AB409" s="11">
        <v>25</v>
      </c>
      <c r="AC409" s="11">
        <v>26</v>
      </c>
      <c r="AD409" s="11">
        <v>27</v>
      </c>
      <c r="AE409" s="11">
        <v>28</v>
      </c>
      <c r="AF409" s="11">
        <v>29</v>
      </c>
      <c r="AG409" s="11">
        <v>30</v>
      </c>
      <c r="AH409" s="11">
        <v>31</v>
      </c>
      <c r="AI409" s="97"/>
      <c r="AJ409" s="97"/>
      <c r="AK409" s="97"/>
      <c r="AL409" s="119"/>
      <c r="AM409" s="119"/>
      <c r="AN409" s="121"/>
      <c r="AO409" s="122"/>
      <c r="AP409" s="12" t="s">
        <v>19</v>
      </c>
      <c r="AQ409" s="12" t="s">
        <v>20</v>
      </c>
      <c r="AR409" s="12" t="s">
        <v>21</v>
      </c>
      <c r="AS409" s="107"/>
      <c r="AT409" s="108"/>
      <c r="AU409" s="108"/>
      <c r="AV409" s="108"/>
      <c r="AW409" s="105"/>
      <c r="AX409" s="105"/>
    </row>
    <row r="410" spans="1:50" ht="20.399999999999999">
      <c r="A410" s="112"/>
      <c r="B410" s="115"/>
      <c r="C410" s="98"/>
      <c r="D410" s="11" t="str">
        <f>IF(WEEKDAY(D407)=1,"CN",IF(WEEKDAY(D407)=2,"T2",IF(WEEKDAY(D407)=3,"T3",IF(WEEKDAY(D407)=4,"T4",IF(WEEKDAY(D407)=5,"T5",IF(WEEKDAY(D407)=6,"T6",IF(WEEKDAY(D407)=7,"T7","")))))))</f>
        <v>T7</v>
      </c>
      <c r="E410" s="11" t="str">
        <f>IF(WEEKDAY(E407)=1,"CN",IF(WEEKDAY(E407)=2,"T2",IF(WEEKDAY(E407)=3,"T3",IF(WEEKDAY(E407)=4,"T4",IF(WEEKDAY(E407)=5,"T5",IF(WEEKDAY(E407)=6,"T6",IF(WEEKDAY(E407)=7,"T7","")))))))</f>
        <v>CN</v>
      </c>
      <c r="F410" s="11" t="str">
        <f t="shared" ref="F410:AH410" si="80">IF(WEEKDAY(F407)=1,"CN",IF(WEEKDAY(F407)=2,"T2",IF(WEEKDAY(F407)=3,"T3",IF(WEEKDAY(F407)=4,"T4",IF(WEEKDAY(F407)=5,"T5",IF(WEEKDAY(F407)=6,"T6",IF(WEEKDAY(F407)=7,"T7","")))))))</f>
        <v>T2</v>
      </c>
      <c r="G410" s="11" t="str">
        <f t="shared" si="80"/>
        <v>T3</v>
      </c>
      <c r="H410" s="11" t="str">
        <f t="shared" si="80"/>
        <v>T4</v>
      </c>
      <c r="I410" s="11" t="str">
        <f t="shared" si="80"/>
        <v>T5</v>
      </c>
      <c r="J410" s="11" t="str">
        <f t="shared" si="80"/>
        <v>T6</v>
      </c>
      <c r="K410" s="11" t="str">
        <f t="shared" si="80"/>
        <v>T7</v>
      </c>
      <c r="L410" s="11" t="str">
        <f t="shared" si="80"/>
        <v>CN</v>
      </c>
      <c r="M410" s="11" t="str">
        <f t="shared" si="80"/>
        <v>T2</v>
      </c>
      <c r="N410" s="11" t="str">
        <f t="shared" si="80"/>
        <v>T3</v>
      </c>
      <c r="O410" s="11" t="str">
        <f t="shared" si="80"/>
        <v>T4</v>
      </c>
      <c r="P410" s="11" t="str">
        <f t="shared" si="80"/>
        <v>T5</v>
      </c>
      <c r="Q410" s="11" t="str">
        <f t="shared" si="80"/>
        <v>T6</v>
      </c>
      <c r="R410" s="11" t="str">
        <f t="shared" si="80"/>
        <v>T7</v>
      </c>
      <c r="S410" s="11" t="str">
        <f t="shared" si="80"/>
        <v>CN</v>
      </c>
      <c r="T410" s="11" t="str">
        <f t="shared" si="80"/>
        <v>T2</v>
      </c>
      <c r="U410" s="11" t="str">
        <f t="shared" si="80"/>
        <v>T3</v>
      </c>
      <c r="V410" s="11" t="str">
        <f t="shared" si="80"/>
        <v>T4</v>
      </c>
      <c r="W410" s="11" t="str">
        <f t="shared" si="80"/>
        <v>T5</v>
      </c>
      <c r="X410" s="11" t="str">
        <f t="shared" si="80"/>
        <v>T6</v>
      </c>
      <c r="Y410" s="11" t="str">
        <f t="shared" si="80"/>
        <v>T7</v>
      </c>
      <c r="Z410" s="11" t="str">
        <f t="shared" si="80"/>
        <v>CN</v>
      </c>
      <c r="AA410" s="11" t="str">
        <f t="shared" si="80"/>
        <v>T2</v>
      </c>
      <c r="AB410" s="11" t="str">
        <f t="shared" si="80"/>
        <v>T3</v>
      </c>
      <c r="AC410" s="11" t="str">
        <f t="shared" si="80"/>
        <v>T4</v>
      </c>
      <c r="AD410" s="11" t="str">
        <f t="shared" si="80"/>
        <v>T5</v>
      </c>
      <c r="AE410" s="11" t="str">
        <f t="shared" si="80"/>
        <v>T6</v>
      </c>
      <c r="AF410" s="11" t="str">
        <f t="shared" si="80"/>
        <v>T7</v>
      </c>
      <c r="AG410" s="11" t="str">
        <f t="shared" si="80"/>
        <v>CN</v>
      </c>
      <c r="AH410" s="11" t="str">
        <f t="shared" si="80"/>
        <v>T2</v>
      </c>
      <c r="AI410" s="98"/>
      <c r="AJ410" s="98"/>
      <c r="AK410" s="98"/>
      <c r="AL410" s="13" t="s">
        <v>22</v>
      </c>
      <c r="AM410" s="13" t="s">
        <v>23</v>
      </c>
      <c r="AN410" s="14" t="s">
        <v>24</v>
      </c>
      <c r="AO410" s="15" t="s">
        <v>25</v>
      </c>
      <c r="AP410" s="16" t="s">
        <v>26</v>
      </c>
      <c r="AQ410" s="16" t="s">
        <v>27</v>
      </c>
      <c r="AR410" s="16" t="s">
        <v>28</v>
      </c>
      <c r="AS410" s="17" t="s">
        <v>29</v>
      </c>
      <c r="AT410" s="18" t="s">
        <v>30</v>
      </c>
      <c r="AU410" s="18"/>
      <c r="AV410" s="18"/>
      <c r="AW410" s="18" t="s">
        <v>31</v>
      </c>
      <c r="AX410" s="19" t="s">
        <v>32</v>
      </c>
    </row>
    <row r="411" spans="1:50" ht="26.4">
      <c r="A411" s="20">
        <v>1</v>
      </c>
      <c r="B411" s="21" t="s">
        <v>33</v>
      </c>
      <c r="C411" s="22" t="s">
        <v>76</v>
      </c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43"/>
      <c r="AJ411" s="49"/>
      <c r="AK411" s="21"/>
      <c r="AL411" s="20">
        <v>3</v>
      </c>
      <c r="AM411" s="21" t="s">
        <v>33</v>
      </c>
      <c r="AN411" s="22" t="s">
        <v>34</v>
      </c>
      <c r="AO411" s="26">
        <v>9000000</v>
      </c>
      <c r="AP411" s="27">
        <v>1000000</v>
      </c>
      <c r="AQ411" s="27">
        <v>700000</v>
      </c>
      <c r="AR411" s="27">
        <v>700000</v>
      </c>
      <c r="AS411" s="27"/>
      <c r="AT411" s="27"/>
      <c r="AU411" s="27"/>
      <c r="AV411" s="27"/>
      <c r="AW411" s="27"/>
      <c r="AX411" s="27">
        <f>SUM(AO411:AR411)/26*AS411+AW411+AT411+AU411+AV411</f>
        <v>0</v>
      </c>
    </row>
    <row r="412" spans="1:50" ht="13.8">
      <c r="A412" s="20">
        <v>2</v>
      </c>
      <c r="B412" s="21" t="s">
        <v>77</v>
      </c>
      <c r="C412" s="22" t="s">
        <v>76</v>
      </c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43"/>
      <c r="AJ412" s="49"/>
      <c r="AK412" s="21"/>
      <c r="AL412" s="20"/>
      <c r="AM412" s="21" t="s">
        <v>77</v>
      </c>
      <c r="AN412" s="22" t="s">
        <v>76</v>
      </c>
      <c r="AO412" s="26">
        <v>5310000</v>
      </c>
      <c r="AP412" s="27">
        <v>1000000</v>
      </c>
      <c r="AQ412" s="27">
        <v>700000</v>
      </c>
      <c r="AR412" s="27">
        <v>700000</v>
      </c>
      <c r="AS412" s="27"/>
      <c r="AT412" s="27"/>
      <c r="AU412" s="27"/>
      <c r="AV412" s="27"/>
      <c r="AW412" s="27"/>
      <c r="AX412" s="27">
        <f>(AO412+AP412+AQ412+AR412+AU412)/26*AS412+AT412+AW412</f>
        <v>0</v>
      </c>
    </row>
    <row r="413" spans="1:50" ht="13.8">
      <c r="A413" s="20">
        <v>3</v>
      </c>
      <c r="B413" s="21" t="s">
        <v>78</v>
      </c>
      <c r="C413" s="22" t="s">
        <v>76</v>
      </c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43"/>
      <c r="AJ413" s="49"/>
      <c r="AK413" s="21"/>
      <c r="AL413" s="20"/>
      <c r="AM413" s="21" t="s">
        <v>78</v>
      </c>
      <c r="AN413" s="22" t="s">
        <v>76</v>
      </c>
      <c r="AO413" s="26">
        <v>5310000</v>
      </c>
      <c r="AP413" s="27">
        <v>1000000</v>
      </c>
      <c r="AQ413" s="27">
        <v>700000</v>
      </c>
      <c r="AR413" s="27">
        <v>700000</v>
      </c>
      <c r="AS413" s="27"/>
      <c r="AT413" s="27"/>
      <c r="AU413" s="27"/>
      <c r="AV413" s="27"/>
      <c r="AW413" s="27"/>
      <c r="AX413" s="27">
        <f t="shared" ref="AX413:AX420" si="81">SUM(AO413:AR413)/26*AS413+AW413+AT413+AU413+AV413</f>
        <v>0</v>
      </c>
    </row>
    <row r="414" spans="1:50" ht="13.8">
      <c r="A414" s="20">
        <v>4</v>
      </c>
      <c r="B414" s="44" t="s">
        <v>36</v>
      </c>
      <c r="C414" s="45" t="s">
        <v>37</v>
      </c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43"/>
      <c r="AJ414" s="49"/>
      <c r="AK414" s="21"/>
      <c r="AL414" s="20"/>
      <c r="AM414" s="21" t="s">
        <v>36</v>
      </c>
      <c r="AN414" s="45" t="s">
        <v>37</v>
      </c>
      <c r="AO414" s="48">
        <v>5310000</v>
      </c>
      <c r="AP414" s="27">
        <v>1000000</v>
      </c>
      <c r="AQ414" s="27">
        <v>300000</v>
      </c>
      <c r="AR414" s="27">
        <v>600000</v>
      </c>
      <c r="AS414" s="27"/>
      <c r="AT414" s="27"/>
      <c r="AU414" s="27"/>
      <c r="AV414" s="27"/>
      <c r="AW414" s="27"/>
      <c r="AX414" s="27">
        <f t="shared" si="81"/>
        <v>0</v>
      </c>
    </row>
    <row r="415" spans="1:50" ht="13.8">
      <c r="A415" s="20">
        <v>5</v>
      </c>
      <c r="B415" s="44" t="s">
        <v>38</v>
      </c>
      <c r="C415" s="45" t="s">
        <v>37</v>
      </c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43"/>
      <c r="AJ415" s="49"/>
      <c r="AK415" s="21"/>
      <c r="AL415" s="20"/>
      <c r="AM415" s="21" t="s">
        <v>38</v>
      </c>
      <c r="AN415" s="45" t="s">
        <v>37</v>
      </c>
      <c r="AO415" s="48">
        <v>5310000</v>
      </c>
      <c r="AP415" s="27">
        <v>1000000</v>
      </c>
      <c r="AQ415" s="27">
        <v>300000</v>
      </c>
      <c r="AR415" s="27">
        <v>600000</v>
      </c>
      <c r="AS415" s="27"/>
      <c r="AT415" s="27"/>
      <c r="AU415" s="27"/>
      <c r="AV415" s="27"/>
      <c r="AW415" s="27"/>
      <c r="AX415" s="27">
        <f t="shared" si="81"/>
        <v>0</v>
      </c>
    </row>
    <row r="416" spans="1:50" ht="13.8">
      <c r="A416" s="20">
        <v>6</v>
      </c>
      <c r="B416" s="44" t="s">
        <v>39</v>
      </c>
      <c r="C416" s="45" t="s">
        <v>37</v>
      </c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43"/>
      <c r="AJ416" s="49"/>
      <c r="AK416" s="21"/>
      <c r="AL416" s="20"/>
      <c r="AM416" s="21" t="s">
        <v>39</v>
      </c>
      <c r="AN416" s="45" t="s">
        <v>37</v>
      </c>
      <c r="AO416" s="48">
        <v>5310000</v>
      </c>
      <c r="AP416" s="27">
        <v>1000000</v>
      </c>
      <c r="AQ416" s="27">
        <v>300000</v>
      </c>
      <c r="AR416" s="27">
        <v>600000</v>
      </c>
      <c r="AS416" s="27"/>
      <c r="AT416" s="27"/>
      <c r="AU416" s="27"/>
      <c r="AV416" s="27"/>
      <c r="AW416" s="27"/>
      <c r="AX416" s="27">
        <f t="shared" si="81"/>
        <v>0</v>
      </c>
    </row>
    <row r="417" spans="1:50" ht="13.8">
      <c r="A417" s="20">
        <v>7</v>
      </c>
      <c r="B417" s="44" t="s">
        <v>40</v>
      </c>
      <c r="C417" s="45" t="s">
        <v>37</v>
      </c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7">
        <f t="shared" ref="AI417:AI425" si="82">COUNTIF(D417:AH417,"+")</f>
        <v>0</v>
      </c>
      <c r="AJ417" s="55"/>
      <c r="AK417" s="21"/>
      <c r="AL417" s="20"/>
      <c r="AM417" s="21" t="s">
        <v>40</v>
      </c>
      <c r="AN417" s="45" t="s">
        <v>37</v>
      </c>
      <c r="AO417" s="48">
        <v>5310000</v>
      </c>
      <c r="AP417" s="27">
        <v>1000000</v>
      </c>
      <c r="AQ417" s="27">
        <v>300000</v>
      </c>
      <c r="AR417" s="27">
        <v>600000</v>
      </c>
      <c r="AS417" s="27"/>
      <c r="AT417" s="27"/>
      <c r="AU417" s="27"/>
      <c r="AV417" s="27"/>
      <c r="AW417" s="27"/>
      <c r="AX417" s="27">
        <f t="shared" si="81"/>
        <v>0</v>
      </c>
    </row>
    <row r="418" spans="1:50" ht="13.8">
      <c r="A418" s="20">
        <v>8</v>
      </c>
      <c r="B418" s="44" t="s">
        <v>42</v>
      </c>
      <c r="C418" s="45" t="s">
        <v>37</v>
      </c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7">
        <f t="shared" si="82"/>
        <v>0</v>
      </c>
      <c r="AJ418" s="55"/>
      <c r="AK418" s="44"/>
      <c r="AL418" s="20"/>
      <c r="AM418" s="21" t="s">
        <v>42</v>
      </c>
      <c r="AN418" s="45" t="s">
        <v>37</v>
      </c>
      <c r="AO418" s="48">
        <v>5310000</v>
      </c>
      <c r="AP418" s="27">
        <v>1000000</v>
      </c>
      <c r="AQ418" s="27">
        <v>300000</v>
      </c>
      <c r="AR418" s="27">
        <v>600000</v>
      </c>
      <c r="AS418" s="27"/>
      <c r="AT418" s="27"/>
      <c r="AU418" s="27"/>
      <c r="AV418" s="27"/>
      <c r="AW418" s="27"/>
      <c r="AX418" s="27">
        <f t="shared" si="81"/>
        <v>0</v>
      </c>
    </row>
    <row r="419" spans="1:50" ht="13.8">
      <c r="A419" s="20">
        <v>9</v>
      </c>
      <c r="B419" s="44" t="s">
        <v>43</v>
      </c>
      <c r="C419" s="45" t="s">
        <v>37</v>
      </c>
      <c r="D419" s="46"/>
      <c r="E419" s="46"/>
      <c r="F419" s="46"/>
      <c r="G419" s="46"/>
      <c r="H419" s="46"/>
      <c r="I419" s="46"/>
      <c r="J419" s="46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46"/>
      <c r="AH419" s="46"/>
      <c r="AI419" s="47">
        <f t="shared" si="82"/>
        <v>0</v>
      </c>
      <c r="AJ419" s="55"/>
      <c r="AK419" s="21"/>
      <c r="AL419" s="20"/>
      <c r="AM419" s="21" t="s">
        <v>43</v>
      </c>
      <c r="AN419" s="45" t="s">
        <v>37</v>
      </c>
      <c r="AO419" s="48">
        <v>5310000</v>
      </c>
      <c r="AP419" s="27">
        <v>1000000</v>
      </c>
      <c r="AQ419" s="27">
        <v>300000</v>
      </c>
      <c r="AR419" s="27">
        <v>600000</v>
      </c>
      <c r="AS419" s="27"/>
      <c r="AT419" s="27"/>
      <c r="AU419" s="27"/>
      <c r="AV419" s="27"/>
      <c r="AW419" s="27"/>
      <c r="AX419" s="27">
        <f t="shared" si="81"/>
        <v>0</v>
      </c>
    </row>
    <row r="420" spans="1:50" ht="13.8">
      <c r="A420" s="20">
        <v>10</v>
      </c>
      <c r="B420" s="44" t="s">
        <v>79</v>
      </c>
      <c r="C420" s="45" t="s">
        <v>37</v>
      </c>
      <c r="D420" s="46"/>
      <c r="E420" s="46"/>
      <c r="F420" s="46"/>
      <c r="G420" s="46"/>
      <c r="H420" s="46"/>
      <c r="I420" s="46"/>
      <c r="J420" s="46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46"/>
      <c r="AH420" s="46"/>
      <c r="AI420" s="47">
        <f t="shared" si="82"/>
        <v>0</v>
      </c>
      <c r="AJ420" s="55"/>
      <c r="AK420" s="21"/>
      <c r="AL420" s="20"/>
      <c r="AM420" s="21" t="s">
        <v>79</v>
      </c>
      <c r="AN420" s="45" t="s">
        <v>37</v>
      </c>
      <c r="AO420" s="48">
        <v>5310000</v>
      </c>
      <c r="AP420" s="27">
        <v>1000000</v>
      </c>
      <c r="AQ420" s="27">
        <v>300000</v>
      </c>
      <c r="AR420" s="27">
        <v>600000</v>
      </c>
      <c r="AS420" s="27"/>
      <c r="AT420" s="27"/>
      <c r="AU420" s="27"/>
      <c r="AV420" s="27"/>
      <c r="AW420" s="27"/>
      <c r="AX420" s="27">
        <f t="shared" si="81"/>
        <v>0</v>
      </c>
    </row>
    <row r="421" spans="1:50" ht="13.8">
      <c r="A421" s="20">
        <v>11</v>
      </c>
      <c r="B421" s="44" t="s">
        <v>80</v>
      </c>
      <c r="C421" s="45" t="s">
        <v>37</v>
      </c>
      <c r="D421" s="46"/>
      <c r="E421" s="46"/>
      <c r="F421" s="46"/>
      <c r="G421" s="46"/>
      <c r="H421" s="46"/>
      <c r="I421" s="46"/>
      <c r="J421" s="46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46"/>
      <c r="AH421" s="46"/>
      <c r="AI421" s="47">
        <f t="shared" si="82"/>
        <v>0</v>
      </c>
      <c r="AJ421" s="55"/>
      <c r="AK421" s="21"/>
      <c r="AL421" s="20"/>
      <c r="AM421" s="21" t="s">
        <v>80</v>
      </c>
      <c r="AN421" s="45" t="s">
        <v>37</v>
      </c>
      <c r="AO421" s="48">
        <v>5310000</v>
      </c>
      <c r="AP421" s="27">
        <v>1000000</v>
      </c>
      <c r="AQ421" s="27">
        <v>300000</v>
      </c>
      <c r="AR421" s="27">
        <v>600000</v>
      </c>
      <c r="AS421" s="27"/>
      <c r="AT421" s="27"/>
      <c r="AU421" s="27"/>
      <c r="AV421" s="27"/>
      <c r="AW421" s="27"/>
      <c r="AX421" s="27">
        <f>(AO421+AP421+AQ421+AR421+AU421)/26*AS421+AT421+AW421</f>
        <v>0</v>
      </c>
    </row>
    <row r="422" spans="1:50" ht="13.8">
      <c r="A422" s="20">
        <v>12</v>
      </c>
      <c r="B422" s="44" t="s">
        <v>81</v>
      </c>
      <c r="C422" s="45" t="s">
        <v>37</v>
      </c>
      <c r="D422" s="46" t="s">
        <v>35</v>
      </c>
      <c r="E422" s="24" t="s">
        <v>119</v>
      </c>
      <c r="F422" s="46" t="s">
        <v>41</v>
      </c>
      <c r="G422" s="46" t="s">
        <v>41</v>
      </c>
      <c r="H422" s="46" t="s">
        <v>41</v>
      </c>
      <c r="I422" s="46" t="s">
        <v>41</v>
      </c>
      <c r="J422" s="46" t="s">
        <v>41</v>
      </c>
      <c r="K422" s="46" t="s">
        <v>41</v>
      </c>
      <c r="L422" s="46"/>
      <c r="M422" s="46" t="s">
        <v>41</v>
      </c>
      <c r="N422" s="46" t="s">
        <v>41</v>
      </c>
      <c r="O422" s="46" t="s">
        <v>41</v>
      </c>
      <c r="P422" s="46" t="s">
        <v>41</v>
      </c>
      <c r="Q422" s="46" t="s">
        <v>41</v>
      </c>
      <c r="R422" s="46" t="s">
        <v>41</v>
      </c>
      <c r="S422" s="24" t="s">
        <v>119</v>
      </c>
      <c r="T422" s="46" t="s">
        <v>41</v>
      </c>
      <c r="U422" s="46" t="s">
        <v>41</v>
      </c>
      <c r="V422" s="46" t="s">
        <v>41</v>
      </c>
      <c r="W422" s="46" t="s">
        <v>41</v>
      </c>
      <c r="X422" s="46" t="s">
        <v>41</v>
      </c>
      <c r="Y422" s="46" t="s">
        <v>41</v>
      </c>
      <c r="Z422" s="46"/>
      <c r="AA422" s="46" t="s">
        <v>41</v>
      </c>
      <c r="AB422" s="46" t="s">
        <v>41</v>
      </c>
      <c r="AC422" s="46" t="s">
        <v>41</v>
      </c>
      <c r="AD422" s="46" t="s">
        <v>41</v>
      </c>
      <c r="AE422" s="46" t="s">
        <v>41</v>
      </c>
      <c r="AF422" s="23"/>
      <c r="AG422" s="46"/>
      <c r="AH422" s="46"/>
      <c r="AI422" s="47">
        <f t="shared" si="82"/>
        <v>23</v>
      </c>
      <c r="AJ422" s="47">
        <f>COUNTIF(E422:AI422,"TC")</f>
        <v>2</v>
      </c>
      <c r="AK422" s="21"/>
      <c r="AL422" s="20"/>
      <c r="AM422" s="21" t="s">
        <v>81</v>
      </c>
      <c r="AN422" s="45" t="s">
        <v>37</v>
      </c>
      <c r="AO422" s="48">
        <v>5310000</v>
      </c>
      <c r="AP422" s="27">
        <v>1000000</v>
      </c>
      <c r="AQ422" s="27">
        <v>300000</v>
      </c>
      <c r="AR422" s="27">
        <v>600000</v>
      </c>
      <c r="AS422" s="27">
        <v>24</v>
      </c>
      <c r="AT422" s="27">
        <f>AO422/26*200%*2</f>
        <v>816923.07692307688</v>
      </c>
      <c r="AU422" s="27">
        <v>500000</v>
      </c>
      <c r="AV422" s="27"/>
      <c r="AW422" s="27">
        <v>300000</v>
      </c>
      <c r="AX422" s="27">
        <f>SUM(AO422:AR422)/26*AS422+AW422+AT422+AU422+AV422</f>
        <v>8272307.692307693</v>
      </c>
    </row>
    <row r="423" spans="1:50" ht="13.8">
      <c r="A423" s="20">
        <v>13</v>
      </c>
      <c r="B423" s="44" t="s">
        <v>82</v>
      </c>
      <c r="C423" s="45" t="s">
        <v>37</v>
      </c>
      <c r="D423" s="46"/>
      <c r="E423" s="46"/>
      <c r="F423" s="46"/>
      <c r="G423" s="46"/>
      <c r="H423" s="46"/>
      <c r="I423" s="46"/>
      <c r="J423" s="46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46"/>
      <c r="AH423" s="46"/>
      <c r="AI423" s="47">
        <f t="shared" si="82"/>
        <v>0</v>
      </c>
      <c r="AJ423" s="55"/>
      <c r="AK423" s="21"/>
      <c r="AL423" s="20"/>
      <c r="AM423" s="21" t="s">
        <v>82</v>
      </c>
      <c r="AN423" s="45" t="s">
        <v>37</v>
      </c>
      <c r="AO423" s="48">
        <v>5310000</v>
      </c>
      <c r="AP423" s="27">
        <v>1000000</v>
      </c>
      <c r="AQ423" s="27">
        <v>300000</v>
      </c>
      <c r="AR423" s="27">
        <v>600000</v>
      </c>
      <c r="AS423" s="27"/>
      <c r="AT423" s="27"/>
      <c r="AU423" s="27"/>
      <c r="AV423" s="27"/>
      <c r="AW423" s="27"/>
      <c r="AX423" s="27">
        <f>SUM(AO423:AR423)/26*AS423+AW423+AT423+AU423+AV423</f>
        <v>0</v>
      </c>
    </row>
    <row r="424" spans="1:50" ht="13.8">
      <c r="A424" s="20">
        <v>14</v>
      </c>
      <c r="B424" s="44" t="s">
        <v>83</v>
      </c>
      <c r="C424" s="45" t="s">
        <v>37</v>
      </c>
      <c r="D424" s="46"/>
      <c r="E424" s="46"/>
      <c r="F424" s="46"/>
      <c r="G424" s="46"/>
      <c r="H424" s="46"/>
      <c r="I424" s="46"/>
      <c r="J424" s="46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46"/>
      <c r="AH424" s="46"/>
      <c r="AI424" s="47">
        <f t="shared" si="82"/>
        <v>0</v>
      </c>
      <c r="AJ424" s="55"/>
      <c r="AK424" s="21"/>
      <c r="AL424" s="20"/>
      <c r="AM424" s="21" t="s">
        <v>83</v>
      </c>
      <c r="AN424" s="45" t="s">
        <v>37</v>
      </c>
      <c r="AO424" s="48">
        <v>5310000</v>
      </c>
      <c r="AP424" s="27">
        <v>1000000</v>
      </c>
      <c r="AQ424" s="27">
        <v>300000</v>
      </c>
      <c r="AR424" s="27">
        <v>600000</v>
      </c>
      <c r="AS424" s="27"/>
      <c r="AT424" s="27"/>
      <c r="AU424" s="27"/>
      <c r="AV424" s="27"/>
      <c r="AW424" s="27"/>
      <c r="AX424" s="27">
        <f>SUM(AO424:AR424)/26*AS424+AW424+AT424+AU424+AV424</f>
        <v>0</v>
      </c>
    </row>
    <row r="425" spans="1:50" ht="13.8">
      <c r="A425" s="20">
        <v>15</v>
      </c>
      <c r="B425" s="44" t="s">
        <v>84</v>
      </c>
      <c r="C425" s="45" t="s">
        <v>37</v>
      </c>
      <c r="D425" s="46"/>
      <c r="E425" s="46"/>
      <c r="F425" s="46"/>
      <c r="G425" s="46"/>
      <c r="H425" s="46"/>
      <c r="I425" s="46"/>
      <c r="J425" s="46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46"/>
      <c r="AH425" s="46"/>
      <c r="AI425" s="58">
        <f t="shared" si="82"/>
        <v>0</v>
      </c>
      <c r="AJ425" s="58"/>
      <c r="AK425" s="21"/>
      <c r="AL425" s="20"/>
      <c r="AM425" s="21" t="s">
        <v>84</v>
      </c>
      <c r="AN425" s="45" t="s">
        <v>37</v>
      </c>
      <c r="AO425" s="48">
        <v>5310000</v>
      </c>
      <c r="AP425" s="27">
        <v>1000000</v>
      </c>
      <c r="AQ425" s="27">
        <v>300000</v>
      </c>
      <c r="AR425" s="27">
        <v>600000</v>
      </c>
      <c r="AS425" s="27"/>
      <c r="AT425" s="27"/>
      <c r="AU425" s="27"/>
      <c r="AV425" s="27"/>
      <c r="AW425" s="27"/>
      <c r="AX425" s="27">
        <f>SUM(AO425:AR425)/26*AS425+AW425+AT425+AU425+AV425</f>
        <v>0</v>
      </c>
    </row>
    <row r="426" spans="1:50" ht="13.8">
      <c r="A426" s="20">
        <v>16</v>
      </c>
      <c r="B426" s="21" t="s">
        <v>85</v>
      </c>
      <c r="C426" s="22" t="s">
        <v>37</v>
      </c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21" t="s">
        <v>85</v>
      </c>
      <c r="AN426" s="45" t="s">
        <v>37</v>
      </c>
      <c r="AO426" s="48">
        <v>5310000</v>
      </c>
      <c r="AP426" s="27">
        <v>1000000</v>
      </c>
      <c r="AQ426" s="27">
        <v>300000</v>
      </c>
      <c r="AR426" s="27">
        <v>600000</v>
      </c>
      <c r="AS426" s="42"/>
      <c r="AT426" s="42"/>
      <c r="AU426" s="42"/>
      <c r="AV426" s="42"/>
      <c r="AW426" s="42"/>
      <c r="AX426" s="42"/>
    </row>
    <row r="427" spans="1:50" ht="13.8">
      <c r="A427" s="20">
        <v>17</v>
      </c>
      <c r="B427" s="21" t="s">
        <v>86</v>
      </c>
      <c r="C427" s="22" t="s">
        <v>37</v>
      </c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21" t="s">
        <v>86</v>
      </c>
      <c r="AN427" s="45" t="s">
        <v>37</v>
      </c>
      <c r="AO427" s="48">
        <v>5310000</v>
      </c>
      <c r="AP427" s="27">
        <v>1000000</v>
      </c>
      <c r="AQ427" s="27">
        <v>300000</v>
      </c>
      <c r="AR427" s="27">
        <v>600000</v>
      </c>
      <c r="AS427" s="42"/>
      <c r="AT427" s="42"/>
      <c r="AU427" s="42"/>
      <c r="AV427" s="42"/>
      <c r="AW427" s="42"/>
      <c r="AX427" s="42"/>
    </row>
    <row r="428" spans="1:50" ht="13.8">
      <c r="A428" s="20">
        <v>18</v>
      </c>
      <c r="B428" s="21" t="s">
        <v>87</v>
      </c>
      <c r="C428" s="22" t="s">
        <v>37</v>
      </c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21" t="s">
        <v>87</v>
      </c>
      <c r="AN428" s="45" t="s">
        <v>37</v>
      </c>
      <c r="AO428" s="48">
        <v>5310000</v>
      </c>
      <c r="AP428" s="27">
        <v>1000000</v>
      </c>
      <c r="AQ428" s="27">
        <v>300000</v>
      </c>
      <c r="AR428" s="27">
        <v>600000</v>
      </c>
      <c r="AS428" s="42"/>
      <c r="AT428" s="42"/>
      <c r="AU428" s="42"/>
      <c r="AV428" s="42"/>
      <c r="AW428" s="42"/>
      <c r="AX428" s="42"/>
    </row>
    <row r="429" spans="1:50" ht="13.8">
      <c r="A429" s="20">
        <v>19</v>
      </c>
      <c r="B429" s="21" t="s">
        <v>88</v>
      </c>
      <c r="C429" s="22" t="s">
        <v>37</v>
      </c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21" t="s">
        <v>88</v>
      </c>
      <c r="AN429" s="45" t="s">
        <v>37</v>
      </c>
      <c r="AO429" s="48">
        <v>5310000</v>
      </c>
      <c r="AP429" s="27">
        <v>1000000</v>
      </c>
      <c r="AQ429" s="27">
        <v>300000</v>
      </c>
      <c r="AR429" s="27">
        <v>600000</v>
      </c>
      <c r="AS429" s="42"/>
      <c r="AT429" s="42"/>
      <c r="AU429" s="42"/>
      <c r="AV429" s="42"/>
      <c r="AW429" s="42"/>
      <c r="AX429" s="42"/>
    </row>
    <row r="430" spans="1:50" ht="13.8">
      <c r="A430" s="20">
        <v>20</v>
      </c>
      <c r="B430" s="21" t="s">
        <v>92</v>
      </c>
      <c r="C430" s="22" t="s">
        <v>37</v>
      </c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21" t="s">
        <v>92</v>
      </c>
      <c r="AN430" s="45" t="s">
        <v>37</v>
      </c>
      <c r="AO430" s="48">
        <v>5310000</v>
      </c>
      <c r="AP430" s="27">
        <v>1000000</v>
      </c>
      <c r="AQ430" s="27">
        <v>300000</v>
      </c>
      <c r="AR430" s="27">
        <v>600000</v>
      </c>
      <c r="AS430" s="42"/>
      <c r="AT430" s="42"/>
      <c r="AU430" s="42"/>
      <c r="AV430" s="42"/>
      <c r="AW430" s="42"/>
      <c r="AX430" s="42"/>
    </row>
    <row r="431" spans="1:50" ht="13.8">
      <c r="A431" s="20">
        <v>21</v>
      </c>
      <c r="B431" s="21" t="s">
        <v>93</v>
      </c>
      <c r="C431" s="22" t="s">
        <v>37</v>
      </c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21" t="s">
        <v>93</v>
      </c>
      <c r="AN431" s="45" t="s">
        <v>37</v>
      </c>
      <c r="AO431" s="48">
        <v>5310000</v>
      </c>
      <c r="AP431" s="27">
        <v>1000000</v>
      </c>
      <c r="AQ431" s="27">
        <v>300000</v>
      </c>
      <c r="AR431" s="27">
        <v>600000</v>
      </c>
      <c r="AS431" s="42"/>
      <c r="AT431" s="42"/>
      <c r="AU431" s="42"/>
      <c r="AV431" s="42"/>
      <c r="AW431" s="42"/>
      <c r="AX431" s="42"/>
    </row>
    <row r="432" spans="1:50" ht="13.8">
      <c r="A432" s="20">
        <v>22</v>
      </c>
      <c r="B432" s="21" t="s">
        <v>94</v>
      </c>
      <c r="C432" s="22" t="s">
        <v>37</v>
      </c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21" t="s">
        <v>94</v>
      </c>
      <c r="AN432" s="45" t="s">
        <v>37</v>
      </c>
      <c r="AO432" s="48">
        <v>5310000</v>
      </c>
      <c r="AP432" s="27">
        <v>1000000</v>
      </c>
      <c r="AQ432" s="27">
        <v>300000</v>
      </c>
      <c r="AR432" s="27">
        <v>600000</v>
      </c>
      <c r="AS432" s="42"/>
      <c r="AT432" s="42"/>
      <c r="AU432" s="42"/>
      <c r="AV432" s="42"/>
      <c r="AW432" s="42"/>
      <c r="AX432" s="42"/>
    </row>
    <row r="433" spans="1:50" ht="13.8">
      <c r="A433" s="20">
        <v>23</v>
      </c>
      <c r="B433" s="21" t="s">
        <v>95</v>
      </c>
      <c r="C433" s="22" t="s">
        <v>37</v>
      </c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7"/>
      <c r="AJ433" s="27"/>
      <c r="AK433" s="21"/>
      <c r="AL433" s="20"/>
      <c r="AM433" s="21" t="s">
        <v>95</v>
      </c>
      <c r="AN433" s="45" t="s">
        <v>37</v>
      </c>
      <c r="AO433" s="48">
        <v>5310000</v>
      </c>
      <c r="AP433" s="27">
        <v>1000000</v>
      </c>
      <c r="AQ433" s="27">
        <v>300000</v>
      </c>
      <c r="AR433" s="27">
        <v>600000</v>
      </c>
      <c r="AS433" s="27"/>
      <c r="AT433" s="27"/>
      <c r="AU433" s="27"/>
      <c r="AV433" s="27"/>
      <c r="AW433" s="27"/>
      <c r="AX433" s="27"/>
    </row>
    <row r="434" spans="1:50" ht="13.8">
      <c r="A434" s="20">
        <v>24</v>
      </c>
      <c r="B434" s="21" t="s">
        <v>44</v>
      </c>
      <c r="C434" s="22" t="s">
        <v>45</v>
      </c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43"/>
      <c r="AJ434" s="49"/>
      <c r="AK434" s="21"/>
      <c r="AL434" s="20"/>
      <c r="AM434" s="21" t="s">
        <v>44</v>
      </c>
      <c r="AN434" s="22" t="s">
        <v>45</v>
      </c>
      <c r="AO434" s="26">
        <v>5307200</v>
      </c>
      <c r="AP434" s="27">
        <v>1000000</v>
      </c>
      <c r="AQ434" s="27">
        <v>300000</v>
      </c>
      <c r="AR434" s="27">
        <v>600000</v>
      </c>
      <c r="AS434" s="27"/>
      <c r="AT434" s="27"/>
      <c r="AU434" s="27"/>
      <c r="AV434" s="27"/>
      <c r="AW434" s="27"/>
      <c r="AX434" s="27">
        <f t="shared" ref="AX434:AX442" si="83">SUM(AO434:AR434)/26*AS434+AW434+AT434+AU434+AV434</f>
        <v>0</v>
      </c>
    </row>
    <row r="435" spans="1:50" ht="13.8">
      <c r="A435" s="20">
        <v>25</v>
      </c>
      <c r="B435" s="21" t="s">
        <v>46</v>
      </c>
      <c r="C435" s="22" t="s">
        <v>45</v>
      </c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43"/>
      <c r="AJ435" s="49"/>
      <c r="AK435" s="21"/>
      <c r="AL435" s="20"/>
      <c r="AM435" s="21" t="s">
        <v>46</v>
      </c>
      <c r="AN435" s="22" t="s">
        <v>45</v>
      </c>
      <c r="AO435" s="26">
        <v>5307200</v>
      </c>
      <c r="AP435" s="27">
        <v>1000000</v>
      </c>
      <c r="AQ435" s="27">
        <v>300000</v>
      </c>
      <c r="AR435" s="27">
        <v>600000</v>
      </c>
      <c r="AS435" s="27"/>
      <c r="AT435" s="27"/>
      <c r="AU435" s="27"/>
      <c r="AV435" s="27"/>
      <c r="AW435" s="27"/>
      <c r="AX435" s="27">
        <f t="shared" si="83"/>
        <v>0</v>
      </c>
    </row>
    <row r="436" spans="1:50" ht="13.8">
      <c r="A436" s="20">
        <v>26</v>
      </c>
      <c r="B436" s="21" t="s">
        <v>47</v>
      </c>
      <c r="C436" s="22" t="s">
        <v>45</v>
      </c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43"/>
      <c r="AJ436" s="49"/>
      <c r="AK436" s="21"/>
      <c r="AL436" s="20"/>
      <c r="AM436" s="21" t="s">
        <v>47</v>
      </c>
      <c r="AN436" s="22" t="s">
        <v>45</v>
      </c>
      <c r="AO436" s="26">
        <v>5307200</v>
      </c>
      <c r="AP436" s="27">
        <v>1000000</v>
      </c>
      <c r="AQ436" s="27">
        <v>300000</v>
      </c>
      <c r="AR436" s="27">
        <v>600000</v>
      </c>
      <c r="AS436" s="27"/>
      <c r="AT436" s="27"/>
      <c r="AU436" s="27"/>
      <c r="AV436" s="27"/>
      <c r="AW436" s="27"/>
      <c r="AX436" s="27">
        <f t="shared" si="83"/>
        <v>0</v>
      </c>
    </row>
    <row r="437" spans="1:50" ht="13.8">
      <c r="A437" s="20">
        <v>27</v>
      </c>
      <c r="B437" s="21" t="s">
        <v>48</v>
      </c>
      <c r="C437" s="22" t="s">
        <v>45</v>
      </c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43"/>
      <c r="AJ437" s="49"/>
      <c r="AK437" s="21"/>
      <c r="AL437" s="20"/>
      <c r="AM437" s="21" t="s">
        <v>48</v>
      </c>
      <c r="AN437" s="22" t="s">
        <v>45</v>
      </c>
      <c r="AO437" s="26">
        <v>5307200</v>
      </c>
      <c r="AP437" s="27">
        <v>1000000</v>
      </c>
      <c r="AQ437" s="27">
        <v>300000</v>
      </c>
      <c r="AR437" s="27">
        <v>600000</v>
      </c>
      <c r="AS437" s="27"/>
      <c r="AT437" s="27"/>
      <c r="AU437" s="27"/>
      <c r="AV437" s="27"/>
      <c r="AW437" s="27"/>
      <c r="AX437" s="27">
        <f t="shared" si="83"/>
        <v>0</v>
      </c>
    </row>
    <row r="438" spans="1:50" ht="13.8">
      <c r="A438" s="20">
        <v>28</v>
      </c>
      <c r="B438" s="21" t="s">
        <v>49</v>
      </c>
      <c r="C438" s="22" t="s">
        <v>45</v>
      </c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43"/>
      <c r="AJ438" s="49"/>
      <c r="AK438" s="21"/>
      <c r="AL438" s="20"/>
      <c r="AM438" s="21" t="s">
        <v>49</v>
      </c>
      <c r="AN438" s="22" t="s">
        <v>45</v>
      </c>
      <c r="AO438" s="26">
        <v>5307200</v>
      </c>
      <c r="AP438" s="27">
        <v>1000000</v>
      </c>
      <c r="AQ438" s="27">
        <v>300000</v>
      </c>
      <c r="AR438" s="27">
        <v>600000</v>
      </c>
      <c r="AS438" s="27"/>
      <c r="AT438" s="27"/>
      <c r="AU438" s="27"/>
      <c r="AV438" s="27"/>
      <c r="AW438" s="27"/>
      <c r="AX438" s="27">
        <f t="shared" si="83"/>
        <v>0</v>
      </c>
    </row>
    <row r="439" spans="1:50" ht="13.8">
      <c r="A439" s="20">
        <v>29</v>
      </c>
      <c r="B439" s="21" t="s">
        <v>50</v>
      </c>
      <c r="C439" s="22" t="s">
        <v>45</v>
      </c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43"/>
      <c r="AJ439" s="49"/>
      <c r="AK439" s="21"/>
      <c r="AL439" s="20"/>
      <c r="AM439" s="21" t="s">
        <v>50</v>
      </c>
      <c r="AN439" s="22" t="s">
        <v>45</v>
      </c>
      <c r="AO439" s="26">
        <v>5307200</v>
      </c>
      <c r="AP439" s="27">
        <v>1000000</v>
      </c>
      <c r="AQ439" s="27">
        <v>300000</v>
      </c>
      <c r="AR439" s="27">
        <v>600000</v>
      </c>
      <c r="AS439" s="27"/>
      <c r="AT439" s="27"/>
      <c r="AU439" s="27"/>
      <c r="AV439" s="27"/>
      <c r="AW439" s="27"/>
      <c r="AX439" s="27">
        <f t="shared" si="83"/>
        <v>0</v>
      </c>
    </row>
    <row r="440" spans="1:50" ht="13.8">
      <c r="A440" s="20">
        <v>30</v>
      </c>
      <c r="B440" s="21" t="s">
        <v>51</v>
      </c>
      <c r="C440" s="22" t="s">
        <v>45</v>
      </c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43"/>
      <c r="AJ440" s="49"/>
      <c r="AK440" s="21"/>
      <c r="AL440" s="20"/>
      <c r="AM440" s="21" t="s">
        <v>51</v>
      </c>
      <c r="AN440" s="22" t="s">
        <v>45</v>
      </c>
      <c r="AO440" s="26">
        <v>5307200</v>
      </c>
      <c r="AP440" s="27">
        <v>1000000</v>
      </c>
      <c r="AQ440" s="27">
        <v>300000</v>
      </c>
      <c r="AR440" s="27">
        <v>600000</v>
      </c>
      <c r="AS440" s="27"/>
      <c r="AT440" s="27"/>
      <c r="AU440" s="27"/>
      <c r="AV440" s="27"/>
      <c r="AW440" s="27"/>
      <c r="AX440" s="27">
        <f t="shared" si="83"/>
        <v>0</v>
      </c>
    </row>
    <row r="441" spans="1:50" ht="13.8">
      <c r="A441" s="20">
        <v>31</v>
      </c>
      <c r="B441" s="21" t="s">
        <v>52</v>
      </c>
      <c r="C441" s="22" t="s">
        <v>45</v>
      </c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49"/>
      <c r="AJ441" s="49"/>
      <c r="AK441" s="28"/>
      <c r="AL441" s="20"/>
      <c r="AM441" s="21" t="s">
        <v>52</v>
      </c>
      <c r="AN441" s="22" t="s">
        <v>45</v>
      </c>
      <c r="AO441" s="26">
        <v>5307200</v>
      </c>
      <c r="AP441" s="27">
        <v>1000000</v>
      </c>
      <c r="AQ441" s="27">
        <v>300000</v>
      </c>
      <c r="AR441" s="27">
        <v>600000</v>
      </c>
      <c r="AS441" s="27"/>
      <c r="AT441" s="27"/>
      <c r="AU441" s="27"/>
      <c r="AV441" s="27"/>
      <c r="AW441" s="27"/>
      <c r="AX441" s="27">
        <f t="shared" si="83"/>
        <v>0</v>
      </c>
    </row>
    <row r="442" spans="1:50" ht="13.8">
      <c r="A442" s="20">
        <v>32</v>
      </c>
      <c r="B442" s="21" t="s">
        <v>53</v>
      </c>
      <c r="C442" s="22" t="s">
        <v>45</v>
      </c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49"/>
      <c r="AJ442" s="49"/>
      <c r="AK442" s="28"/>
      <c r="AL442" s="20"/>
      <c r="AM442" s="21" t="s">
        <v>53</v>
      </c>
      <c r="AN442" s="22" t="s">
        <v>45</v>
      </c>
      <c r="AO442" s="26">
        <v>5307200</v>
      </c>
      <c r="AP442" s="27">
        <v>1000000</v>
      </c>
      <c r="AQ442" s="27">
        <v>300000</v>
      </c>
      <c r="AR442" s="27">
        <v>600000</v>
      </c>
      <c r="AS442" s="27"/>
      <c r="AT442" s="27"/>
      <c r="AU442" s="27"/>
      <c r="AV442" s="27"/>
      <c r="AW442" s="27"/>
      <c r="AX442" s="27">
        <f t="shared" si="83"/>
        <v>0</v>
      </c>
    </row>
    <row r="443" spans="1:50" ht="13.8">
      <c r="A443" s="29"/>
      <c r="B443" s="10" t="s">
        <v>54</v>
      </c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50">
        <f>SUM(AI411:AI440)</f>
        <v>23</v>
      </c>
      <c r="AJ443" s="50"/>
      <c r="AK443" s="31"/>
      <c r="AL443" s="10" t="s">
        <v>89</v>
      </c>
      <c r="AM443" s="31" t="s">
        <v>56</v>
      </c>
      <c r="AN443" s="30"/>
      <c r="AO443" s="32">
        <f t="shared" ref="AO443:AU443" si="84">SUM(AO411:AO440)</f>
        <v>162970400</v>
      </c>
      <c r="AP443" s="32">
        <f t="shared" si="84"/>
        <v>30000000</v>
      </c>
      <c r="AQ443" s="32">
        <f t="shared" si="84"/>
        <v>10200000</v>
      </c>
      <c r="AR443" s="32">
        <f t="shared" si="84"/>
        <v>18300000</v>
      </c>
      <c r="AS443" s="32">
        <f t="shared" si="84"/>
        <v>24</v>
      </c>
      <c r="AT443" s="32">
        <f t="shared" si="84"/>
        <v>816923.07692307688</v>
      </c>
      <c r="AU443" s="32">
        <f t="shared" si="84"/>
        <v>500000</v>
      </c>
      <c r="AV443" s="32">
        <f>SUM(AV411:AV442)</f>
        <v>0</v>
      </c>
      <c r="AW443" s="32">
        <f>SUM(AW411:AW440)</f>
        <v>300000</v>
      </c>
      <c r="AX443" s="32">
        <f>SUM(AX411:AX442)</f>
        <v>8272307.692307693</v>
      </c>
    </row>
    <row r="444" spans="1:50" ht="13.8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3.8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99">
        <f>VALUE("28/02/"&amp;Q406)</f>
        <v>45716</v>
      </c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33"/>
      <c r="AM445" s="33"/>
      <c r="AN445" s="33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3.8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3.8">
      <c r="A447" s="35"/>
      <c r="B447" s="109" t="s">
        <v>57</v>
      </c>
      <c r="C447" s="109"/>
      <c r="D447" s="37"/>
      <c r="E447" s="37"/>
      <c r="F447" s="37"/>
      <c r="G447" s="37"/>
      <c r="H447" s="37"/>
      <c r="I447" s="37"/>
      <c r="J447" s="37"/>
      <c r="K447" s="37"/>
      <c r="L447" s="2"/>
      <c r="M447" s="36" t="s">
        <v>58</v>
      </c>
      <c r="N447" s="37"/>
      <c r="O447" s="37"/>
      <c r="P447" s="37"/>
      <c r="Q447" s="2"/>
      <c r="R447" s="2"/>
      <c r="S447" s="36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6" t="s">
        <v>59</v>
      </c>
      <c r="AE447" s="37"/>
      <c r="AF447" s="37"/>
      <c r="AG447" s="36"/>
      <c r="AH447" s="37"/>
      <c r="AI447" s="37"/>
      <c r="AJ447" s="37"/>
      <c r="AK447" s="37"/>
      <c r="AL447" s="37"/>
      <c r="AM447" s="109" t="s">
        <v>60</v>
      </c>
      <c r="AN447" s="109"/>
      <c r="AO447" s="109"/>
      <c r="AP447" s="102"/>
      <c r="AQ447" s="102"/>
      <c r="AR447" s="2"/>
      <c r="AS447" s="2"/>
      <c r="AT447" s="2"/>
      <c r="AU447" s="2"/>
      <c r="AV447" s="2"/>
      <c r="AW447" s="2"/>
      <c r="AX447" s="2"/>
    </row>
    <row r="448" spans="1:50" ht="13.8">
      <c r="A448" s="3"/>
      <c r="B448" s="126" t="s">
        <v>61</v>
      </c>
      <c r="C448" s="126"/>
      <c r="D448" s="2"/>
      <c r="E448" s="2"/>
      <c r="F448" s="2"/>
      <c r="G448" s="2"/>
      <c r="H448" s="2"/>
      <c r="I448" s="2"/>
      <c r="J448" s="2"/>
      <c r="K448" s="2"/>
      <c r="L448" s="2"/>
      <c r="M448" s="38" t="s">
        <v>61</v>
      </c>
      <c r="N448" s="2"/>
      <c r="O448" s="2"/>
      <c r="P448" s="2"/>
      <c r="Q448" s="2"/>
      <c r="R448" s="2"/>
      <c r="S448" s="38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38" t="s">
        <v>62</v>
      </c>
      <c r="AE448" s="2"/>
      <c r="AF448" s="2"/>
      <c r="AG448" s="38"/>
      <c r="AH448" s="2"/>
      <c r="AI448" s="2"/>
      <c r="AJ448" s="2"/>
      <c r="AK448" s="2"/>
      <c r="AL448" s="2"/>
      <c r="AM448" s="126" t="s">
        <v>61</v>
      </c>
      <c r="AN448" s="126"/>
      <c r="AO448" s="126"/>
      <c r="AP448" s="126"/>
      <c r="AQ448" s="126"/>
      <c r="AR448" s="2"/>
      <c r="AS448" s="2"/>
      <c r="AT448" s="2"/>
      <c r="AU448" s="2"/>
      <c r="AV448" s="2"/>
      <c r="AW448" s="2"/>
      <c r="AX448" s="2"/>
    </row>
    <row r="449" spans="1:50" ht="13.8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3.8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2" spans="1:50" ht="15.6">
      <c r="A452" s="1" t="s">
        <v>0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1" t="s">
        <v>0</v>
      </c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3.8">
      <c r="A453" s="3" t="s">
        <v>1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 t="s">
        <v>1</v>
      </c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3.8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20.399999999999999">
      <c r="A455" s="100" t="s">
        <v>73</v>
      </c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1" t="s">
        <v>2</v>
      </c>
      <c r="AM455" s="101"/>
      <c r="AN455" s="101"/>
      <c r="AO455" s="101"/>
      <c r="AP455" s="101"/>
      <c r="AQ455" s="101"/>
      <c r="AR455" s="101"/>
      <c r="AS455" s="101"/>
      <c r="AT455" s="101"/>
      <c r="AU455" s="101"/>
      <c r="AV455" s="101"/>
      <c r="AW455" s="101"/>
      <c r="AX455" s="101"/>
    </row>
    <row r="456" spans="1:50" ht="20.399999999999999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3.8">
      <c r="A457" s="3"/>
      <c r="B457" s="2"/>
      <c r="C457" s="2"/>
      <c r="D457" s="2"/>
      <c r="E457" s="2"/>
      <c r="F457" s="2"/>
      <c r="G457" s="2"/>
      <c r="H457" s="6"/>
      <c r="I457" s="6"/>
      <c r="J457" s="6"/>
      <c r="K457" s="102" t="s">
        <v>3</v>
      </c>
      <c r="L457" s="102"/>
      <c r="M457" s="103">
        <v>2</v>
      </c>
      <c r="N457" s="103"/>
      <c r="O457" s="102" t="s">
        <v>4</v>
      </c>
      <c r="P457" s="102"/>
      <c r="Q457" s="102">
        <v>2025</v>
      </c>
      <c r="R457" s="10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102" t="str">
        <f>"THÁNG "&amp;M457 &amp;" NĂM 2025"</f>
        <v>THÁNG 2 NĂM 2025</v>
      </c>
      <c r="AM457" s="102"/>
      <c r="AN457" s="102"/>
      <c r="AO457" s="102"/>
      <c r="AP457" s="102"/>
      <c r="AQ457" s="102"/>
      <c r="AR457" s="102"/>
      <c r="AS457" s="102"/>
      <c r="AT457" s="102"/>
      <c r="AU457" s="102"/>
      <c r="AV457" s="102"/>
      <c r="AW457" s="102"/>
      <c r="AX457" s="102"/>
    </row>
    <row r="458" spans="1:50" ht="13.8">
      <c r="A458" s="3"/>
      <c r="B458" s="2"/>
      <c r="C458" s="2"/>
      <c r="D458" s="8">
        <f>DATE(Q457,M457,1)</f>
        <v>45689</v>
      </c>
      <c r="E458" s="8">
        <f>D458+1</f>
        <v>45690</v>
      </c>
      <c r="F458" s="8">
        <f>E458+1</f>
        <v>45691</v>
      </c>
      <c r="G458" s="8">
        <f t="shared" ref="G458:AH458" si="85">F458+1</f>
        <v>45692</v>
      </c>
      <c r="H458" s="9">
        <f t="shared" si="85"/>
        <v>45693</v>
      </c>
      <c r="I458" s="9">
        <f t="shared" si="85"/>
        <v>45694</v>
      </c>
      <c r="J458" s="9">
        <f t="shared" si="85"/>
        <v>45695</v>
      </c>
      <c r="K458" s="9">
        <f t="shared" si="85"/>
        <v>45696</v>
      </c>
      <c r="L458" s="9">
        <f t="shared" si="85"/>
        <v>45697</v>
      </c>
      <c r="M458" s="9">
        <f t="shared" si="85"/>
        <v>45698</v>
      </c>
      <c r="N458" s="9">
        <f t="shared" si="85"/>
        <v>45699</v>
      </c>
      <c r="O458" s="9">
        <f t="shared" si="85"/>
        <v>45700</v>
      </c>
      <c r="P458" s="9">
        <f t="shared" si="85"/>
        <v>45701</v>
      </c>
      <c r="Q458" s="9">
        <f t="shared" si="85"/>
        <v>45702</v>
      </c>
      <c r="R458" s="9">
        <f t="shared" si="85"/>
        <v>45703</v>
      </c>
      <c r="S458" s="8">
        <f t="shared" si="85"/>
        <v>45704</v>
      </c>
      <c r="T458" s="8">
        <f t="shared" si="85"/>
        <v>45705</v>
      </c>
      <c r="U458" s="8">
        <f t="shared" si="85"/>
        <v>45706</v>
      </c>
      <c r="V458" s="8">
        <f t="shared" si="85"/>
        <v>45707</v>
      </c>
      <c r="W458" s="8">
        <f t="shared" si="85"/>
        <v>45708</v>
      </c>
      <c r="X458" s="8">
        <f t="shared" si="85"/>
        <v>45709</v>
      </c>
      <c r="Y458" s="8">
        <f t="shared" si="85"/>
        <v>45710</v>
      </c>
      <c r="Z458" s="8">
        <f t="shared" si="85"/>
        <v>45711</v>
      </c>
      <c r="AA458" s="8">
        <f t="shared" si="85"/>
        <v>45712</v>
      </c>
      <c r="AB458" s="8">
        <f t="shared" si="85"/>
        <v>45713</v>
      </c>
      <c r="AC458" s="8">
        <f t="shared" si="85"/>
        <v>45714</v>
      </c>
      <c r="AD458" s="8">
        <f t="shared" si="85"/>
        <v>45715</v>
      </c>
      <c r="AE458" s="8">
        <f t="shared" si="85"/>
        <v>45716</v>
      </c>
      <c r="AF458" s="8">
        <f t="shared" si="85"/>
        <v>45717</v>
      </c>
      <c r="AG458" s="8">
        <f t="shared" si="85"/>
        <v>45718</v>
      </c>
      <c r="AH458" s="8">
        <f t="shared" si="85"/>
        <v>45719</v>
      </c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3.8">
      <c r="A459" s="110" t="s">
        <v>5</v>
      </c>
      <c r="B459" s="113" t="s">
        <v>6</v>
      </c>
      <c r="C459" s="96" t="s">
        <v>7</v>
      </c>
      <c r="D459" s="119" t="s">
        <v>8</v>
      </c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  <c r="AE459" s="119"/>
      <c r="AF459" s="119"/>
      <c r="AG459" s="119"/>
      <c r="AH459" s="119"/>
      <c r="AI459" s="96" t="s">
        <v>9</v>
      </c>
      <c r="AJ459" s="96" t="s">
        <v>119</v>
      </c>
      <c r="AK459" s="96" t="s">
        <v>10</v>
      </c>
      <c r="AL459" s="119" t="s">
        <v>5</v>
      </c>
      <c r="AM459" s="119" t="s">
        <v>6</v>
      </c>
      <c r="AN459" s="120" t="s">
        <v>7</v>
      </c>
      <c r="AO459" s="122" t="s">
        <v>11</v>
      </c>
      <c r="AP459" s="123" t="s">
        <v>12</v>
      </c>
      <c r="AQ459" s="124"/>
      <c r="AR459" s="125"/>
      <c r="AS459" s="106" t="s">
        <v>13</v>
      </c>
      <c r="AT459" s="104" t="s">
        <v>74</v>
      </c>
      <c r="AU459" s="104" t="s">
        <v>15</v>
      </c>
      <c r="AV459" s="104" t="s">
        <v>75</v>
      </c>
      <c r="AW459" s="104" t="s">
        <v>17</v>
      </c>
      <c r="AX459" s="104" t="s">
        <v>18</v>
      </c>
    </row>
    <row r="460" spans="1:50" ht="26.4">
      <c r="A460" s="111"/>
      <c r="B460" s="114"/>
      <c r="C460" s="97"/>
      <c r="D460" s="11">
        <v>1</v>
      </c>
      <c r="E460" s="11">
        <v>2</v>
      </c>
      <c r="F460" s="11">
        <v>3</v>
      </c>
      <c r="G460" s="11">
        <v>4</v>
      </c>
      <c r="H460" s="11">
        <v>5</v>
      </c>
      <c r="I460" s="11">
        <v>6</v>
      </c>
      <c r="J460" s="11">
        <v>7</v>
      </c>
      <c r="K460" s="11">
        <v>8</v>
      </c>
      <c r="L460" s="11">
        <v>9</v>
      </c>
      <c r="M460" s="11">
        <v>10</v>
      </c>
      <c r="N460" s="11">
        <v>11</v>
      </c>
      <c r="O460" s="11">
        <v>12</v>
      </c>
      <c r="P460" s="11">
        <v>13</v>
      </c>
      <c r="Q460" s="11">
        <v>14</v>
      </c>
      <c r="R460" s="11">
        <v>15</v>
      </c>
      <c r="S460" s="11">
        <v>16</v>
      </c>
      <c r="T460" s="11">
        <v>17</v>
      </c>
      <c r="U460" s="11">
        <v>18</v>
      </c>
      <c r="V460" s="11">
        <v>19</v>
      </c>
      <c r="W460" s="11">
        <v>20</v>
      </c>
      <c r="X460" s="11">
        <v>21</v>
      </c>
      <c r="Y460" s="11">
        <v>22</v>
      </c>
      <c r="Z460" s="11">
        <v>23</v>
      </c>
      <c r="AA460" s="11">
        <v>24</v>
      </c>
      <c r="AB460" s="11">
        <v>25</v>
      </c>
      <c r="AC460" s="11">
        <v>26</v>
      </c>
      <c r="AD460" s="11">
        <v>27</v>
      </c>
      <c r="AE460" s="11">
        <v>28</v>
      </c>
      <c r="AF460" s="52">
        <v>29</v>
      </c>
      <c r="AG460" s="52">
        <v>30</v>
      </c>
      <c r="AH460" s="52">
        <v>31</v>
      </c>
      <c r="AI460" s="97"/>
      <c r="AJ460" s="97"/>
      <c r="AK460" s="97"/>
      <c r="AL460" s="119"/>
      <c r="AM460" s="119"/>
      <c r="AN460" s="121"/>
      <c r="AO460" s="122"/>
      <c r="AP460" s="12" t="s">
        <v>19</v>
      </c>
      <c r="AQ460" s="12" t="s">
        <v>20</v>
      </c>
      <c r="AR460" s="12" t="s">
        <v>21</v>
      </c>
      <c r="AS460" s="107"/>
      <c r="AT460" s="108"/>
      <c r="AU460" s="108"/>
      <c r="AV460" s="108"/>
      <c r="AW460" s="105"/>
      <c r="AX460" s="105"/>
    </row>
    <row r="461" spans="1:50" ht="20.399999999999999">
      <c r="A461" s="112"/>
      <c r="B461" s="115"/>
      <c r="C461" s="98"/>
      <c r="D461" s="11" t="str">
        <f>IF(WEEKDAY(D458)=1,"CN",IF(WEEKDAY(D458)=2,"T2",IF(WEEKDAY(D458)=3,"T3",IF(WEEKDAY(D458)=4,"T4",IF(WEEKDAY(D458)=5,"T5",IF(WEEKDAY(D458)=6,"T6",IF(WEEKDAY(D458)=7,"T7","")))))))</f>
        <v>T7</v>
      </c>
      <c r="E461" s="11" t="str">
        <f>IF(WEEKDAY(E458)=1,"CN",IF(WEEKDAY(E458)=2,"T2",IF(WEEKDAY(E458)=3,"T3",IF(WEEKDAY(E458)=4,"T4",IF(WEEKDAY(E458)=5,"T5",IF(WEEKDAY(E458)=6,"T6",IF(WEEKDAY(E458)=7,"T7","")))))))</f>
        <v>CN</v>
      </c>
      <c r="F461" s="11" t="str">
        <f t="shared" ref="F461:AH461" si="86">IF(WEEKDAY(F458)=1,"CN",IF(WEEKDAY(F458)=2,"T2",IF(WEEKDAY(F458)=3,"T3",IF(WEEKDAY(F458)=4,"T4",IF(WEEKDAY(F458)=5,"T5",IF(WEEKDAY(F458)=6,"T6",IF(WEEKDAY(F458)=7,"T7","")))))))</f>
        <v>T2</v>
      </c>
      <c r="G461" s="11" t="str">
        <f t="shared" si="86"/>
        <v>T3</v>
      </c>
      <c r="H461" s="11" t="str">
        <f t="shared" si="86"/>
        <v>T4</v>
      </c>
      <c r="I461" s="11" t="str">
        <f t="shared" si="86"/>
        <v>T5</v>
      </c>
      <c r="J461" s="11" t="str">
        <f t="shared" si="86"/>
        <v>T6</v>
      </c>
      <c r="K461" s="11" t="str">
        <f t="shared" si="86"/>
        <v>T7</v>
      </c>
      <c r="L461" s="11" t="str">
        <f t="shared" si="86"/>
        <v>CN</v>
      </c>
      <c r="M461" s="11" t="str">
        <f t="shared" si="86"/>
        <v>T2</v>
      </c>
      <c r="N461" s="11" t="str">
        <f t="shared" si="86"/>
        <v>T3</v>
      </c>
      <c r="O461" s="11" t="str">
        <f t="shared" si="86"/>
        <v>T4</v>
      </c>
      <c r="P461" s="11" t="str">
        <f t="shared" si="86"/>
        <v>T5</v>
      </c>
      <c r="Q461" s="11" t="str">
        <f t="shared" si="86"/>
        <v>T6</v>
      </c>
      <c r="R461" s="11" t="str">
        <f t="shared" si="86"/>
        <v>T7</v>
      </c>
      <c r="S461" s="11" t="str">
        <f t="shared" si="86"/>
        <v>CN</v>
      </c>
      <c r="T461" s="11" t="str">
        <f t="shared" si="86"/>
        <v>T2</v>
      </c>
      <c r="U461" s="11" t="str">
        <f t="shared" si="86"/>
        <v>T3</v>
      </c>
      <c r="V461" s="11" t="str">
        <f t="shared" si="86"/>
        <v>T4</v>
      </c>
      <c r="W461" s="11" t="str">
        <f t="shared" si="86"/>
        <v>T5</v>
      </c>
      <c r="X461" s="11" t="str">
        <f t="shared" si="86"/>
        <v>T6</v>
      </c>
      <c r="Y461" s="11" t="str">
        <f t="shared" si="86"/>
        <v>T7</v>
      </c>
      <c r="Z461" s="11" t="str">
        <f t="shared" si="86"/>
        <v>CN</v>
      </c>
      <c r="AA461" s="11" t="str">
        <f t="shared" si="86"/>
        <v>T2</v>
      </c>
      <c r="AB461" s="11" t="str">
        <f t="shared" si="86"/>
        <v>T3</v>
      </c>
      <c r="AC461" s="11" t="str">
        <f t="shared" si="86"/>
        <v>T4</v>
      </c>
      <c r="AD461" s="11" t="str">
        <f t="shared" si="86"/>
        <v>T5</v>
      </c>
      <c r="AE461" s="11" t="str">
        <f t="shared" si="86"/>
        <v>T6</v>
      </c>
      <c r="AF461" s="52" t="str">
        <f t="shared" si="86"/>
        <v>T7</v>
      </c>
      <c r="AG461" s="52" t="str">
        <f t="shared" si="86"/>
        <v>CN</v>
      </c>
      <c r="AH461" s="52" t="str">
        <f t="shared" si="86"/>
        <v>T2</v>
      </c>
      <c r="AI461" s="98"/>
      <c r="AJ461" s="98"/>
      <c r="AK461" s="98"/>
      <c r="AL461" s="13" t="s">
        <v>22</v>
      </c>
      <c r="AM461" s="13" t="s">
        <v>23</v>
      </c>
      <c r="AN461" s="14" t="s">
        <v>24</v>
      </c>
      <c r="AO461" s="15" t="s">
        <v>25</v>
      </c>
      <c r="AP461" s="16" t="s">
        <v>26</v>
      </c>
      <c r="AQ461" s="16" t="s">
        <v>27</v>
      </c>
      <c r="AR461" s="16" t="s">
        <v>28</v>
      </c>
      <c r="AS461" s="17" t="s">
        <v>29</v>
      </c>
      <c r="AT461" s="18" t="s">
        <v>30</v>
      </c>
      <c r="AU461" s="18"/>
      <c r="AV461" s="18"/>
      <c r="AW461" s="18" t="s">
        <v>31</v>
      </c>
      <c r="AX461" s="19" t="s">
        <v>32</v>
      </c>
    </row>
    <row r="462" spans="1:50" ht="26.4">
      <c r="A462" s="20">
        <v>1</v>
      </c>
      <c r="B462" s="21" t="s">
        <v>33</v>
      </c>
      <c r="C462" s="22" t="s">
        <v>76</v>
      </c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43">
        <f t="shared" ref="AI462:AI491" si="87">COUNTIF(D462:AH462,"+")</f>
        <v>0</v>
      </c>
      <c r="AJ462" s="43">
        <f>COUNTIF(E462:AI462,"TC")</f>
        <v>0</v>
      </c>
      <c r="AK462" s="21"/>
      <c r="AL462" s="20">
        <v>3</v>
      </c>
      <c r="AM462" s="21" t="s">
        <v>33</v>
      </c>
      <c r="AN462" s="22" t="s">
        <v>34</v>
      </c>
      <c r="AO462" s="26">
        <v>9000000</v>
      </c>
      <c r="AP462" s="27">
        <v>1000000</v>
      </c>
      <c r="AQ462" s="27">
        <v>700000</v>
      </c>
      <c r="AR462" s="27">
        <v>700000</v>
      </c>
      <c r="AS462" s="27"/>
      <c r="AT462" s="27"/>
      <c r="AU462" s="27"/>
      <c r="AV462" s="27"/>
      <c r="AW462" s="27"/>
      <c r="AX462" s="27">
        <f>(AO462+AP462+AQ462+AR462+AU462)/26*AS462+AT462+AV462+AW462</f>
        <v>0</v>
      </c>
    </row>
    <row r="463" spans="1:50" ht="13.8">
      <c r="A463" s="20">
        <v>2</v>
      </c>
      <c r="B463" s="21" t="s">
        <v>77</v>
      </c>
      <c r="C463" s="22" t="s">
        <v>76</v>
      </c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43">
        <f t="shared" si="87"/>
        <v>0</v>
      </c>
      <c r="AJ463" s="43">
        <f t="shared" ref="AJ463:AJ489" si="88">COUNTIF(E463:AI463,"TC")</f>
        <v>0</v>
      </c>
      <c r="AK463" s="21"/>
      <c r="AL463" s="20"/>
      <c r="AM463" s="21" t="s">
        <v>77</v>
      </c>
      <c r="AN463" s="22" t="s">
        <v>76</v>
      </c>
      <c r="AO463" s="26">
        <v>5310000</v>
      </c>
      <c r="AP463" s="27">
        <v>1000000</v>
      </c>
      <c r="AQ463" s="27">
        <v>700000</v>
      </c>
      <c r="AR463" s="27">
        <v>700000</v>
      </c>
      <c r="AS463" s="27"/>
      <c r="AT463" s="27"/>
      <c r="AU463" s="27"/>
      <c r="AV463" s="27"/>
      <c r="AW463" s="27"/>
      <c r="AX463" s="27">
        <f>(AO463+AP463+AQ463+AR463+AU463)/26*AS463+AT463+AV463</f>
        <v>0</v>
      </c>
    </row>
    <row r="464" spans="1:50" ht="13.8">
      <c r="A464" s="20">
        <v>3</v>
      </c>
      <c r="B464" s="21" t="s">
        <v>78</v>
      </c>
      <c r="C464" s="22" t="s">
        <v>76</v>
      </c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43">
        <f t="shared" si="87"/>
        <v>0</v>
      </c>
      <c r="AJ464" s="43">
        <f t="shared" si="88"/>
        <v>0</v>
      </c>
      <c r="AK464" s="21"/>
      <c r="AL464" s="20"/>
      <c r="AM464" s="21" t="s">
        <v>78</v>
      </c>
      <c r="AN464" s="22" t="s">
        <v>76</v>
      </c>
      <c r="AO464" s="26">
        <v>5310000</v>
      </c>
      <c r="AP464" s="27">
        <v>1000000</v>
      </c>
      <c r="AQ464" s="27">
        <v>700000</v>
      </c>
      <c r="AR464" s="27">
        <v>700000</v>
      </c>
      <c r="AS464" s="27"/>
      <c r="AT464" s="27"/>
      <c r="AU464" s="27"/>
      <c r="AV464" s="27"/>
      <c r="AW464" s="27"/>
      <c r="AX464" s="27">
        <f t="shared" ref="AX464:AX493" si="89">(AO464+AP464+AQ464+AR464+AU464)/26*AS464+AT464+AV464+AW464</f>
        <v>0</v>
      </c>
    </row>
    <row r="465" spans="1:50" ht="13.8">
      <c r="A465" s="20">
        <v>4</v>
      </c>
      <c r="B465" s="44" t="s">
        <v>36</v>
      </c>
      <c r="C465" s="45" t="s">
        <v>37</v>
      </c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46"/>
      <c r="AI465" s="43">
        <f t="shared" si="87"/>
        <v>0</v>
      </c>
      <c r="AJ465" s="43">
        <f t="shared" si="88"/>
        <v>0</v>
      </c>
      <c r="AK465" s="21"/>
      <c r="AL465" s="20"/>
      <c r="AM465" s="21" t="s">
        <v>36</v>
      </c>
      <c r="AN465" s="45" t="s">
        <v>37</v>
      </c>
      <c r="AO465" s="48">
        <v>5310000</v>
      </c>
      <c r="AP465" s="27">
        <v>1000000</v>
      </c>
      <c r="AQ465" s="27">
        <v>300000</v>
      </c>
      <c r="AR465" s="27">
        <v>600000</v>
      </c>
      <c r="AS465" s="27"/>
      <c r="AT465" s="27"/>
      <c r="AU465" s="27"/>
      <c r="AV465" s="27"/>
      <c r="AW465" s="27"/>
      <c r="AX465" s="27">
        <f t="shared" si="89"/>
        <v>0</v>
      </c>
    </row>
    <row r="466" spans="1:50" ht="13.8">
      <c r="A466" s="20">
        <v>5</v>
      </c>
      <c r="B466" s="44" t="s">
        <v>38</v>
      </c>
      <c r="C466" s="45" t="s">
        <v>37</v>
      </c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46"/>
      <c r="AI466" s="43">
        <f t="shared" si="87"/>
        <v>0</v>
      </c>
      <c r="AJ466" s="43">
        <f t="shared" si="88"/>
        <v>0</v>
      </c>
      <c r="AK466" s="21"/>
      <c r="AL466" s="20"/>
      <c r="AM466" s="21" t="s">
        <v>38</v>
      </c>
      <c r="AN466" s="45" t="s">
        <v>37</v>
      </c>
      <c r="AO466" s="48">
        <v>5310000</v>
      </c>
      <c r="AP466" s="27">
        <v>1000000</v>
      </c>
      <c r="AQ466" s="27">
        <v>300000</v>
      </c>
      <c r="AR466" s="27">
        <v>600000</v>
      </c>
      <c r="AS466" s="27"/>
      <c r="AT466" s="27"/>
      <c r="AU466" s="27"/>
      <c r="AV466" s="27"/>
      <c r="AW466" s="27"/>
      <c r="AX466" s="27">
        <f t="shared" si="89"/>
        <v>0</v>
      </c>
    </row>
    <row r="467" spans="1:50" ht="13.8">
      <c r="A467" s="20">
        <v>6</v>
      </c>
      <c r="B467" s="44" t="s">
        <v>39</v>
      </c>
      <c r="C467" s="45" t="s">
        <v>37</v>
      </c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46"/>
      <c r="AI467" s="43">
        <f t="shared" si="87"/>
        <v>0</v>
      </c>
      <c r="AJ467" s="43">
        <f t="shared" si="88"/>
        <v>0</v>
      </c>
      <c r="AK467" s="21"/>
      <c r="AL467" s="20"/>
      <c r="AM467" s="21" t="s">
        <v>39</v>
      </c>
      <c r="AN467" s="45" t="s">
        <v>37</v>
      </c>
      <c r="AO467" s="48">
        <v>5310000</v>
      </c>
      <c r="AP467" s="27">
        <v>1000000</v>
      </c>
      <c r="AQ467" s="27">
        <v>300000</v>
      </c>
      <c r="AR467" s="27">
        <v>600000</v>
      </c>
      <c r="AS467" s="27"/>
      <c r="AT467" s="27"/>
      <c r="AU467" s="27"/>
      <c r="AV467" s="27"/>
      <c r="AW467" s="27"/>
      <c r="AX467" s="27">
        <f t="shared" si="89"/>
        <v>0</v>
      </c>
    </row>
    <row r="468" spans="1:50" ht="13.8">
      <c r="A468" s="20">
        <v>7</v>
      </c>
      <c r="B468" s="44" t="s">
        <v>40</v>
      </c>
      <c r="C468" s="45" t="s">
        <v>37</v>
      </c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46"/>
      <c r="AI468" s="43">
        <f t="shared" si="87"/>
        <v>0</v>
      </c>
      <c r="AJ468" s="43">
        <f t="shared" si="88"/>
        <v>0</v>
      </c>
      <c r="AK468" s="21"/>
      <c r="AL468" s="20"/>
      <c r="AM468" s="21" t="s">
        <v>40</v>
      </c>
      <c r="AN468" s="45" t="s">
        <v>37</v>
      </c>
      <c r="AO468" s="48">
        <v>5310000</v>
      </c>
      <c r="AP468" s="27">
        <v>1000000</v>
      </c>
      <c r="AQ468" s="27">
        <v>300000</v>
      </c>
      <c r="AR468" s="27">
        <v>600000</v>
      </c>
      <c r="AS468" s="27"/>
      <c r="AT468" s="27"/>
      <c r="AU468" s="27"/>
      <c r="AV468" s="27"/>
      <c r="AW468" s="27"/>
      <c r="AX468" s="27">
        <f t="shared" si="89"/>
        <v>0</v>
      </c>
    </row>
    <row r="469" spans="1:50" ht="13.8">
      <c r="A469" s="20">
        <v>8</v>
      </c>
      <c r="B469" s="44" t="s">
        <v>42</v>
      </c>
      <c r="C469" s="45" t="s">
        <v>37</v>
      </c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46"/>
      <c r="AI469" s="43">
        <f t="shared" si="87"/>
        <v>0</v>
      </c>
      <c r="AJ469" s="43">
        <f t="shared" si="88"/>
        <v>0</v>
      </c>
      <c r="AK469" s="44"/>
      <c r="AL469" s="20"/>
      <c r="AM469" s="21" t="s">
        <v>42</v>
      </c>
      <c r="AN469" s="45" t="s">
        <v>37</v>
      </c>
      <c r="AO469" s="48">
        <v>5310000</v>
      </c>
      <c r="AP469" s="27">
        <v>1000000</v>
      </c>
      <c r="AQ469" s="27">
        <v>300000</v>
      </c>
      <c r="AR469" s="27">
        <v>600000</v>
      </c>
      <c r="AS469" s="27"/>
      <c r="AT469" s="27"/>
      <c r="AU469" s="27"/>
      <c r="AV469" s="27"/>
      <c r="AW469" s="27"/>
      <c r="AX469" s="27">
        <f t="shared" si="89"/>
        <v>0</v>
      </c>
    </row>
    <row r="470" spans="1:50" ht="13.8">
      <c r="A470" s="20">
        <v>9</v>
      </c>
      <c r="B470" s="44" t="s">
        <v>43</v>
      </c>
      <c r="C470" s="45" t="s">
        <v>37</v>
      </c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46"/>
      <c r="AI470" s="43">
        <f t="shared" si="87"/>
        <v>0</v>
      </c>
      <c r="AJ470" s="43">
        <f t="shared" si="88"/>
        <v>0</v>
      </c>
      <c r="AK470" s="21"/>
      <c r="AL470" s="20"/>
      <c r="AM470" s="21" t="s">
        <v>43</v>
      </c>
      <c r="AN470" s="45" t="s">
        <v>37</v>
      </c>
      <c r="AO470" s="48">
        <v>5310000</v>
      </c>
      <c r="AP470" s="27">
        <v>1000000</v>
      </c>
      <c r="AQ470" s="27">
        <v>300000</v>
      </c>
      <c r="AR470" s="27">
        <v>600000</v>
      </c>
      <c r="AS470" s="27"/>
      <c r="AT470" s="27"/>
      <c r="AU470" s="27"/>
      <c r="AV470" s="27"/>
      <c r="AW470" s="27"/>
      <c r="AX470" s="27">
        <f t="shared" si="89"/>
        <v>0</v>
      </c>
    </row>
    <row r="471" spans="1:50" ht="13.8">
      <c r="A471" s="20">
        <v>10</v>
      </c>
      <c r="B471" s="44" t="s">
        <v>79</v>
      </c>
      <c r="C471" s="45" t="s">
        <v>37</v>
      </c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46"/>
      <c r="AI471" s="43">
        <f t="shared" si="87"/>
        <v>0</v>
      </c>
      <c r="AJ471" s="43">
        <f t="shared" si="88"/>
        <v>0</v>
      </c>
      <c r="AK471" s="21"/>
      <c r="AL471" s="20"/>
      <c r="AM471" s="21" t="s">
        <v>79</v>
      </c>
      <c r="AN471" s="45" t="s">
        <v>37</v>
      </c>
      <c r="AO471" s="48">
        <v>5310000</v>
      </c>
      <c r="AP471" s="27">
        <v>1000000</v>
      </c>
      <c r="AQ471" s="27">
        <v>300000</v>
      </c>
      <c r="AR471" s="27">
        <v>600000</v>
      </c>
      <c r="AS471" s="27"/>
      <c r="AT471" s="27"/>
      <c r="AU471" s="27"/>
      <c r="AV471" s="27"/>
      <c r="AW471" s="27"/>
      <c r="AX471" s="27">
        <f t="shared" si="89"/>
        <v>0</v>
      </c>
    </row>
    <row r="472" spans="1:50" ht="13.8">
      <c r="A472" s="20">
        <v>11</v>
      </c>
      <c r="B472" s="44" t="s">
        <v>80</v>
      </c>
      <c r="C472" s="45" t="s">
        <v>37</v>
      </c>
      <c r="D472" s="23" t="s">
        <v>35</v>
      </c>
      <c r="E472" s="23"/>
      <c r="F472" s="23" t="s">
        <v>41</v>
      </c>
      <c r="G472" s="23" t="s">
        <v>41</v>
      </c>
      <c r="H472" s="23" t="s">
        <v>41</v>
      </c>
      <c r="I472" s="23" t="s">
        <v>41</v>
      </c>
      <c r="J472" s="23" t="s">
        <v>41</v>
      </c>
      <c r="K472" s="23" t="s">
        <v>41</v>
      </c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46"/>
      <c r="AI472" s="43">
        <f t="shared" si="87"/>
        <v>6</v>
      </c>
      <c r="AJ472" s="43">
        <f t="shared" si="88"/>
        <v>0</v>
      </c>
      <c r="AK472" s="21"/>
      <c r="AL472" s="20"/>
      <c r="AM472" s="21" t="s">
        <v>80</v>
      </c>
      <c r="AN472" s="45" t="s">
        <v>37</v>
      </c>
      <c r="AO472" s="48">
        <v>5310000</v>
      </c>
      <c r="AP472" s="27">
        <v>1000000</v>
      </c>
      <c r="AQ472" s="27">
        <v>300000</v>
      </c>
      <c r="AR472" s="27">
        <v>600000</v>
      </c>
      <c r="AS472" s="27">
        <v>7</v>
      </c>
      <c r="AT472" s="27">
        <f>AO472/26*200%*AJ472</f>
        <v>0</v>
      </c>
      <c r="AU472" s="27">
        <v>500000</v>
      </c>
      <c r="AV472" s="27"/>
      <c r="AW472" s="27"/>
      <c r="AX472" s="27">
        <f t="shared" si="89"/>
        <v>2075769.230769231</v>
      </c>
    </row>
    <row r="473" spans="1:50" ht="13.8">
      <c r="A473" s="20">
        <v>12</v>
      </c>
      <c r="B473" s="44" t="s">
        <v>81</v>
      </c>
      <c r="C473" s="45" t="s">
        <v>37</v>
      </c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46"/>
      <c r="AI473" s="43">
        <f t="shared" si="87"/>
        <v>0</v>
      </c>
      <c r="AJ473" s="43">
        <f t="shared" si="88"/>
        <v>0</v>
      </c>
      <c r="AK473" s="21"/>
      <c r="AL473" s="20"/>
      <c r="AM473" s="21" t="s">
        <v>81</v>
      </c>
      <c r="AN473" s="45" t="s">
        <v>37</v>
      </c>
      <c r="AO473" s="48">
        <v>5310000</v>
      </c>
      <c r="AP473" s="27">
        <v>1000000</v>
      </c>
      <c r="AQ473" s="27">
        <v>300000</v>
      </c>
      <c r="AR473" s="27">
        <v>600000</v>
      </c>
      <c r="AS473" s="27"/>
      <c r="AT473" s="27">
        <f t="shared" ref="AT473:AT485" si="90">AO473/26*200%*AJ473</f>
        <v>0</v>
      </c>
      <c r="AU473" s="27"/>
      <c r="AV473" s="27"/>
      <c r="AW473" s="27"/>
      <c r="AX473" s="27">
        <f t="shared" si="89"/>
        <v>0</v>
      </c>
    </row>
    <row r="474" spans="1:50" ht="13.8">
      <c r="A474" s="20">
        <v>13</v>
      </c>
      <c r="B474" s="44" t="s">
        <v>82</v>
      </c>
      <c r="C474" s="45" t="s">
        <v>37</v>
      </c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46"/>
      <c r="AI474" s="43">
        <f t="shared" si="87"/>
        <v>0</v>
      </c>
      <c r="AJ474" s="43">
        <f t="shared" si="88"/>
        <v>0</v>
      </c>
      <c r="AK474" s="21"/>
      <c r="AL474" s="20"/>
      <c r="AM474" s="21" t="s">
        <v>82</v>
      </c>
      <c r="AN474" s="45" t="s">
        <v>37</v>
      </c>
      <c r="AO474" s="48">
        <v>5310000</v>
      </c>
      <c r="AP474" s="27">
        <v>1000000</v>
      </c>
      <c r="AQ474" s="27">
        <v>300000</v>
      </c>
      <c r="AR474" s="27">
        <v>600000</v>
      </c>
      <c r="AS474" s="27"/>
      <c r="AT474" s="27">
        <f t="shared" si="90"/>
        <v>0</v>
      </c>
      <c r="AU474" s="27"/>
      <c r="AV474" s="27"/>
      <c r="AW474" s="27"/>
      <c r="AX474" s="27">
        <f t="shared" si="89"/>
        <v>0</v>
      </c>
    </row>
    <row r="475" spans="1:50" ht="13.8">
      <c r="A475" s="20">
        <v>14</v>
      </c>
      <c r="B475" s="44" t="s">
        <v>83</v>
      </c>
      <c r="C475" s="45" t="s">
        <v>37</v>
      </c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46"/>
      <c r="AI475" s="43">
        <f t="shared" si="87"/>
        <v>0</v>
      </c>
      <c r="AJ475" s="43">
        <f t="shared" si="88"/>
        <v>0</v>
      </c>
      <c r="AK475" s="21"/>
      <c r="AL475" s="20"/>
      <c r="AM475" s="21" t="s">
        <v>83</v>
      </c>
      <c r="AN475" s="45" t="s">
        <v>37</v>
      </c>
      <c r="AO475" s="48">
        <v>5310000</v>
      </c>
      <c r="AP475" s="27">
        <v>1000000</v>
      </c>
      <c r="AQ475" s="27">
        <v>300000</v>
      </c>
      <c r="AR475" s="27">
        <v>600000</v>
      </c>
      <c r="AS475" s="27"/>
      <c r="AT475" s="27">
        <f t="shared" si="90"/>
        <v>0</v>
      </c>
      <c r="AU475" s="27"/>
      <c r="AV475" s="27"/>
      <c r="AW475" s="27"/>
      <c r="AX475" s="27">
        <f t="shared" si="89"/>
        <v>0</v>
      </c>
    </row>
    <row r="476" spans="1:50" ht="13.8">
      <c r="A476" s="20">
        <v>15</v>
      </c>
      <c r="B476" s="44" t="s">
        <v>84</v>
      </c>
      <c r="C476" s="45" t="s">
        <v>37</v>
      </c>
      <c r="D476" s="23"/>
      <c r="E476" s="23"/>
      <c r="F476" s="23"/>
      <c r="G476" s="23"/>
      <c r="H476" s="23"/>
      <c r="I476" s="23"/>
      <c r="J476" s="23"/>
      <c r="K476" s="23"/>
      <c r="L476" s="23"/>
      <c r="M476" s="23" t="s">
        <v>41</v>
      </c>
      <c r="N476" s="23" t="s">
        <v>41</v>
      </c>
      <c r="O476" s="23" t="s">
        <v>41</v>
      </c>
      <c r="P476" s="23" t="s">
        <v>41</v>
      </c>
      <c r="Q476" s="23" t="s">
        <v>41</v>
      </c>
      <c r="R476" s="23" t="s">
        <v>41</v>
      </c>
      <c r="S476" s="23"/>
      <c r="T476" s="23" t="s">
        <v>41</v>
      </c>
      <c r="U476" s="23" t="s">
        <v>41</v>
      </c>
      <c r="V476" s="23" t="s">
        <v>41</v>
      </c>
      <c r="W476" s="23" t="s">
        <v>41</v>
      </c>
      <c r="X476" s="23" t="s">
        <v>41</v>
      </c>
      <c r="Y476" s="23" t="s">
        <v>41</v>
      </c>
      <c r="Z476" s="24" t="s">
        <v>119</v>
      </c>
      <c r="AA476" s="23" t="s">
        <v>41</v>
      </c>
      <c r="AB476" s="23" t="s">
        <v>41</v>
      </c>
      <c r="AC476" s="23" t="s">
        <v>41</v>
      </c>
      <c r="AD476" s="23" t="s">
        <v>41</v>
      </c>
      <c r="AE476" s="23" t="s">
        <v>41</v>
      </c>
      <c r="AF476" s="23"/>
      <c r="AG476" s="23"/>
      <c r="AH476" s="46"/>
      <c r="AI476" s="43">
        <f t="shared" si="87"/>
        <v>17</v>
      </c>
      <c r="AJ476" s="43">
        <f t="shared" si="88"/>
        <v>1</v>
      </c>
      <c r="AK476" s="53"/>
      <c r="AL476" s="28"/>
      <c r="AM476" s="21" t="s">
        <v>84</v>
      </c>
      <c r="AN476" s="45" t="s">
        <v>37</v>
      </c>
      <c r="AO476" s="48">
        <v>5310000</v>
      </c>
      <c r="AP476" s="27">
        <v>1000000</v>
      </c>
      <c r="AQ476" s="27">
        <v>300000</v>
      </c>
      <c r="AR476" s="27">
        <v>600000</v>
      </c>
      <c r="AS476" s="27">
        <v>17</v>
      </c>
      <c r="AT476" s="27">
        <f t="shared" si="90"/>
        <v>408461.53846153844</v>
      </c>
      <c r="AU476" s="27">
        <v>500000</v>
      </c>
      <c r="AV476" s="27"/>
      <c r="AW476" s="27">
        <v>300000</v>
      </c>
      <c r="AX476" s="27">
        <f t="shared" si="89"/>
        <v>5749615.384615385</v>
      </c>
    </row>
    <row r="477" spans="1:50" ht="13.8">
      <c r="A477" s="20">
        <v>16</v>
      </c>
      <c r="B477" s="21" t="s">
        <v>85</v>
      </c>
      <c r="C477" s="22" t="s">
        <v>37</v>
      </c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46"/>
      <c r="AI477" s="43">
        <f t="shared" si="87"/>
        <v>0</v>
      </c>
      <c r="AJ477" s="43">
        <f t="shared" si="88"/>
        <v>0</v>
      </c>
      <c r="AK477" s="42"/>
      <c r="AL477" s="42"/>
      <c r="AM477" s="21" t="s">
        <v>85</v>
      </c>
      <c r="AN477" s="45" t="s">
        <v>37</v>
      </c>
      <c r="AO477" s="48">
        <v>5310000</v>
      </c>
      <c r="AP477" s="27">
        <v>1000000</v>
      </c>
      <c r="AQ477" s="27">
        <v>300000</v>
      </c>
      <c r="AR477" s="27">
        <v>600000</v>
      </c>
      <c r="AS477" s="42"/>
      <c r="AT477" s="27">
        <f t="shared" si="90"/>
        <v>0</v>
      </c>
      <c r="AU477" s="42"/>
      <c r="AV477" s="42"/>
      <c r="AW477" s="42"/>
      <c r="AX477" s="27">
        <f t="shared" si="89"/>
        <v>0</v>
      </c>
    </row>
    <row r="478" spans="1:50" ht="13.8">
      <c r="A478" s="20">
        <v>17</v>
      </c>
      <c r="B478" s="21" t="s">
        <v>86</v>
      </c>
      <c r="C478" s="22" t="s">
        <v>37</v>
      </c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46"/>
      <c r="AI478" s="43">
        <f t="shared" si="87"/>
        <v>0</v>
      </c>
      <c r="AJ478" s="43">
        <f t="shared" si="88"/>
        <v>0</v>
      </c>
      <c r="AK478" s="42"/>
      <c r="AL478" s="42"/>
      <c r="AM478" s="21" t="s">
        <v>86</v>
      </c>
      <c r="AN478" s="45" t="s">
        <v>37</v>
      </c>
      <c r="AO478" s="48">
        <v>5310000</v>
      </c>
      <c r="AP478" s="27">
        <v>1000000</v>
      </c>
      <c r="AQ478" s="27">
        <v>300000</v>
      </c>
      <c r="AR478" s="27">
        <v>600000</v>
      </c>
      <c r="AS478" s="42"/>
      <c r="AT478" s="27">
        <f t="shared" si="90"/>
        <v>0</v>
      </c>
      <c r="AU478" s="42"/>
      <c r="AV478" s="42"/>
      <c r="AW478" s="42"/>
      <c r="AX478" s="27">
        <f t="shared" si="89"/>
        <v>0</v>
      </c>
    </row>
    <row r="479" spans="1:50" ht="13.8">
      <c r="A479" s="20">
        <v>18</v>
      </c>
      <c r="B479" s="21" t="s">
        <v>87</v>
      </c>
      <c r="C479" s="22" t="s">
        <v>37</v>
      </c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46"/>
      <c r="AI479" s="43">
        <f t="shared" si="87"/>
        <v>0</v>
      </c>
      <c r="AJ479" s="43">
        <f t="shared" si="88"/>
        <v>0</v>
      </c>
      <c r="AK479" s="42"/>
      <c r="AL479" s="42"/>
      <c r="AM479" s="21" t="s">
        <v>87</v>
      </c>
      <c r="AN479" s="45" t="s">
        <v>37</v>
      </c>
      <c r="AO479" s="48">
        <v>5310000</v>
      </c>
      <c r="AP479" s="27">
        <v>1000000</v>
      </c>
      <c r="AQ479" s="27">
        <v>300000</v>
      </c>
      <c r="AR479" s="27">
        <v>600000</v>
      </c>
      <c r="AS479" s="42"/>
      <c r="AT479" s="27">
        <f t="shared" si="90"/>
        <v>0</v>
      </c>
      <c r="AU479" s="42"/>
      <c r="AV479" s="42"/>
      <c r="AW479" s="42"/>
      <c r="AX479" s="27">
        <f t="shared" si="89"/>
        <v>0</v>
      </c>
    </row>
    <row r="480" spans="1:50" ht="13.8">
      <c r="A480" s="20">
        <v>19</v>
      </c>
      <c r="B480" s="21" t="s">
        <v>88</v>
      </c>
      <c r="C480" s="22" t="s">
        <v>37</v>
      </c>
      <c r="D480" s="23"/>
      <c r="E480" s="23"/>
      <c r="F480" s="23"/>
      <c r="G480" s="23"/>
      <c r="H480" s="23"/>
      <c r="I480" s="23"/>
      <c r="J480" s="23"/>
      <c r="K480" s="23"/>
      <c r="L480" s="23"/>
      <c r="M480" s="23" t="s">
        <v>41</v>
      </c>
      <c r="N480" s="23" t="s">
        <v>41</v>
      </c>
      <c r="O480" s="23" t="s">
        <v>41</v>
      </c>
      <c r="P480" s="23" t="s">
        <v>41</v>
      </c>
      <c r="Q480" s="23" t="s">
        <v>41</v>
      </c>
      <c r="R480" s="23" t="s">
        <v>41</v>
      </c>
      <c r="S480" s="24" t="s">
        <v>119</v>
      </c>
      <c r="T480" s="23" t="s">
        <v>41</v>
      </c>
      <c r="U480" s="23" t="s">
        <v>41</v>
      </c>
      <c r="V480" s="23" t="s">
        <v>41</v>
      </c>
      <c r="W480" s="23"/>
      <c r="X480" s="23"/>
      <c r="Y480" s="23"/>
      <c r="Z480" s="23"/>
      <c r="AA480" s="23"/>
      <c r="AB480" s="23" t="s">
        <v>41</v>
      </c>
      <c r="AC480" s="23" t="s">
        <v>41</v>
      </c>
      <c r="AD480" s="23" t="s">
        <v>41</v>
      </c>
      <c r="AE480" s="23" t="s">
        <v>41</v>
      </c>
      <c r="AF480" s="23"/>
      <c r="AG480" s="23"/>
      <c r="AH480" s="46"/>
      <c r="AI480" s="43">
        <f t="shared" si="87"/>
        <v>13</v>
      </c>
      <c r="AJ480" s="43">
        <f t="shared" si="88"/>
        <v>1</v>
      </c>
      <c r="AK480" s="42"/>
      <c r="AL480" s="42"/>
      <c r="AM480" s="21" t="s">
        <v>88</v>
      </c>
      <c r="AN480" s="45" t="s">
        <v>37</v>
      </c>
      <c r="AO480" s="48">
        <v>5310000</v>
      </c>
      <c r="AP480" s="27">
        <v>1000000</v>
      </c>
      <c r="AQ480" s="27">
        <v>300000</v>
      </c>
      <c r="AR480" s="27">
        <v>600000</v>
      </c>
      <c r="AS480" s="27">
        <v>13</v>
      </c>
      <c r="AT480" s="27">
        <f t="shared" si="90"/>
        <v>408461.53846153844</v>
      </c>
      <c r="AU480" s="27">
        <v>500000</v>
      </c>
      <c r="AV480" s="42"/>
      <c r="AW480" s="27">
        <v>300000</v>
      </c>
      <c r="AX480" s="27">
        <f t="shared" si="89"/>
        <v>4563461.538461539</v>
      </c>
    </row>
    <row r="481" spans="1:50" ht="13.8">
      <c r="A481" s="20">
        <v>20</v>
      </c>
      <c r="B481" s="21" t="s">
        <v>92</v>
      </c>
      <c r="C481" s="22" t="s">
        <v>37</v>
      </c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46"/>
      <c r="AI481" s="43">
        <f t="shared" si="87"/>
        <v>0</v>
      </c>
      <c r="AJ481" s="43">
        <f t="shared" si="88"/>
        <v>0</v>
      </c>
      <c r="AK481" s="42"/>
      <c r="AL481" s="42"/>
      <c r="AM481" s="21" t="s">
        <v>92</v>
      </c>
      <c r="AN481" s="45" t="s">
        <v>37</v>
      </c>
      <c r="AO481" s="48">
        <v>5310000</v>
      </c>
      <c r="AP481" s="27">
        <v>1000000</v>
      </c>
      <c r="AQ481" s="27">
        <v>300000</v>
      </c>
      <c r="AR481" s="27">
        <v>600000</v>
      </c>
      <c r="AS481" s="42"/>
      <c r="AT481" s="27">
        <f t="shared" si="90"/>
        <v>0</v>
      </c>
      <c r="AU481" s="42"/>
      <c r="AV481" s="42"/>
      <c r="AW481" s="42"/>
      <c r="AX481" s="27">
        <f t="shared" si="89"/>
        <v>0</v>
      </c>
    </row>
    <row r="482" spans="1:50" ht="13.8">
      <c r="A482" s="20">
        <v>21</v>
      </c>
      <c r="B482" s="21" t="s">
        <v>93</v>
      </c>
      <c r="C482" s="22" t="s">
        <v>37</v>
      </c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 t="s">
        <v>41</v>
      </c>
      <c r="X482" s="23" t="s">
        <v>41</v>
      </c>
      <c r="Y482" s="23" t="s">
        <v>41</v>
      </c>
      <c r="Z482" s="24" t="s">
        <v>119</v>
      </c>
      <c r="AA482" s="23" t="s">
        <v>41</v>
      </c>
      <c r="AB482" s="23"/>
      <c r="AC482" s="23"/>
      <c r="AD482" s="23"/>
      <c r="AE482" s="23"/>
      <c r="AF482" s="23"/>
      <c r="AG482" s="23"/>
      <c r="AH482" s="46"/>
      <c r="AI482" s="43">
        <f t="shared" si="87"/>
        <v>4</v>
      </c>
      <c r="AJ482" s="43">
        <f t="shared" si="88"/>
        <v>1</v>
      </c>
      <c r="AK482" s="42"/>
      <c r="AL482" s="42"/>
      <c r="AM482" s="21" t="s">
        <v>93</v>
      </c>
      <c r="AN482" s="45" t="s">
        <v>37</v>
      </c>
      <c r="AO482" s="48">
        <v>5310000</v>
      </c>
      <c r="AP482" s="27">
        <v>1000000</v>
      </c>
      <c r="AQ482" s="27">
        <v>300000</v>
      </c>
      <c r="AR482" s="27">
        <v>600000</v>
      </c>
      <c r="AS482" s="42">
        <v>4</v>
      </c>
      <c r="AT482" s="27">
        <f t="shared" si="90"/>
        <v>408461.53846153844</v>
      </c>
      <c r="AU482" s="27">
        <v>500000</v>
      </c>
      <c r="AV482" s="42"/>
      <c r="AW482" s="42"/>
      <c r="AX482" s="27">
        <f t="shared" si="89"/>
        <v>1594615.3846153847</v>
      </c>
    </row>
    <row r="483" spans="1:50" ht="13.8">
      <c r="A483" s="20">
        <v>22</v>
      </c>
      <c r="B483" s="21" t="s">
        <v>94</v>
      </c>
      <c r="C483" s="22" t="s">
        <v>37</v>
      </c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46"/>
      <c r="AI483" s="43">
        <f t="shared" si="87"/>
        <v>0</v>
      </c>
      <c r="AJ483" s="43">
        <f t="shared" si="88"/>
        <v>0</v>
      </c>
      <c r="AK483" s="42"/>
      <c r="AL483" s="42"/>
      <c r="AM483" s="21" t="s">
        <v>94</v>
      </c>
      <c r="AN483" s="45" t="s">
        <v>37</v>
      </c>
      <c r="AO483" s="48">
        <v>5310000</v>
      </c>
      <c r="AP483" s="27">
        <v>1000000</v>
      </c>
      <c r="AQ483" s="27">
        <v>300000</v>
      </c>
      <c r="AR483" s="27">
        <v>600000</v>
      </c>
      <c r="AS483" s="42"/>
      <c r="AT483" s="27">
        <f t="shared" si="90"/>
        <v>0</v>
      </c>
      <c r="AU483" s="42"/>
      <c r="AV483" s="42"/>
      <c r="AW483" s="42"/>
      <c r="AX483" s="27">
        <f t="shared" si="89"/>
        <v>0</v>
      </c>
    </row>
    <row r="484" spans="1:50" ht="13.8">
      <c r="A484" s="20">
        <v>23</v>
      </c>
      <c r="B484" s="21" t="s">
        <v>95</v>
      </c>
      <c r="C484" s="22" t="s">
        <v>37</v>
      </c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46"/>
      <c r="AI484" s="43">
        <f t="shared" si="87"/>
        <v>0</v>
      </c>
      <c r="AJ484" s="43">
        <f t="shared" si="88"/>
        <v>0</v>
      </c>
      <c r="AK484" s="53"/>
      <c r="AL484" s="20"/>
      <c r="AM484" s="21" t="s">
        <v>95</v>
      </c>
      <c r="AN484" s="45" t="s">
        <v>37</v>
      </c>
      <c r="AO484" s="48">
        <v>5310000</v>
      </c>
      <c r="AP484" s="27">
        <v>1000000</v>
      </c>
      <c r="AQ484" s="27">
        <v>300000</v>
      </c>
      <c r="AR484" s="27">
        <v>600000</v>
      </c>
      <c r="AS484" s="27"/>
      <c r="AT484" s="27">
        <f t="shared" si="90"/>
        <v>0</v>
      </c>
      <c r="AU484" s="27"/>
      <c r="AV484" s="27"/>
      <c r="AW484" s="27"/>
      <c r="AX484" s="27">
        <f t="shared" si="89"/>
        <v>0</v>
      </c>
    </row>
    <row r="485" spans="1:50" ht="13.8">
      <c r="A485" s="20">
        <v>24</v>
      </c>
      <c r="B485" s="21" t="s">
        <v>44</v>
      </c>
      <c r="C485" s="22" t="s">
        <v>45</v>
      </c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46"/>
      <c r="AI485" s="43">
        <f t="shared" si="87"/>
        <v>0</v>
      </c>
      <c r="AJ485" s="43">
        <f t="shared" si="88"/>
        <v>0</v>
      </c>
      <c r="AK485" s="21"/>
      <c r="AL485" s="20"/>
      <c r="AM485" s="21" t="s">
        <v>44</v>
      </c>
      <c r="AN485" s="22" t="s">
        <v>45</v>
      </c>
      <c r="AO485" s="48">
        <v>5310000</v>
      </c>
      <c r="AP485" s="27">
        <v>1000000</v>
      </c>
      <c r="AQ485" s="27">
        <v>300000</v>
      </c>
      <c r="AR485" s="27">
        <v>600000</v>
      </c>
      <c r="AS485" s="27"/>
      <c r="AT485" s="27">
        <f t="shared" si="90"/>
        <v>0</v>
      </c>
      <c r="AU485" s="27"/>
      <c r="AV485" s="27"/>
      <c r="AW485" s="27"/>
      <c r="AX485" s="27">
        <f t="shared" si="89"/>
        <v>0</v>
      </c>
    </row>
    <row r="486" spans="1:50" ht="13.8">
      <c r="A486" s="20">
        <v>25</v>
      </c>
      <c r="B486" s="21" t="s">
        <v>46</v>
      </c>
      <c r="C486" s="22" t="s">
        <v>45</v>
      </c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46"/>
      <c r="AI486" s="43">
        <f t="shared" si="87"/>
        <v>0</v>
      </c>
      <c r="AJ486" s="43">
        <f t="shared" si="88"/>
        <v>0</v>
      </c>
      <c r="AK486" s="21"/>
      <c r="AL486" s="20"/>
      <c r="AM486" s="21" t="s">
        <v>46</v>
      </c>
      <c r="AN486" s="22" t="s">
        <v>45</v>
      </c>
      <c r="AO486" s="48">
        <v>5310000</v>
      </c>
      <c r="AP486" s="27">
        <v>1000000</v>
      </c>
      <c r="AQ486" s="27">
        <v>300000</v>
      </c>
      <c r="AR486" s="27">
        <v>600000</v>
      </c>
      <c r="AS486" s="27"/>
      <c r="AT486" s="27"/>
      <c r="AU486" s="27"/>
      <c r="AV486" s="27"/>
      <c r="AW486" s="27"/>
      <c r="AX486" s="27">
        <f t="shared" si="89"/>
        <v>0</v>
      </c>
    </row>
    <row r="487" spans="1:50" ht="13.8">
      <c r="A487" s="20">
        <v>26</v>
      </c>
      <c r="B487" s="21" t="s">
        <v>47</v>
      </c>
      <c r="C487" s="22" t="s">
        <v>45</v>
      </c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43">
        <f t="shared" si="87"/>
        <v>0</v>
      </c>
      <c r="AJ487" s="43">
        <f t="shared" si="88"/>
        <v>0</v>
      </c>
      <c r="AK487" s="21"/>
      <c r="AL487" s="20"/>
      <c r="AM487" s="21" t="s">
        <v>47</v>
      </c>
      <c r="AN487" s="22" t="s">
        <v>45</v>
      </c>
      <c r="AO487" s="26">
        <v>5307200</v>
      </c>
      <c r="AP487" s="27">
        <v>1000000</v>
      </c>
      <c r="AQ487" s="27">
        <v>300000</v>
      </c>
      <c r="AR487" s="27">
        <v>600000</v>
      </c>
      <c r="AS487" s="27"/>
      <c r="AT487" s="27"/>
      <c r="AU487" s="27"/>
      <c r="AV487" s="27"/>
      <c r="AW487" s="27"/>
      <c r="AX487" s="27">
        <f t="shared" si="89"/>
        <v>0</v>
      </c>
    </row>
    <row r="488" spans="1:50" ht="13.8">
      <c r="A488" s="20">
        <v>27</v>
      </c>
      <c r="B488" s="21" t="s">
        <v>48</v>
      </c>
      <c r="C488" s="22" t="s">
        <v>45</v>
      </c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43">
        <f t="shared" si="87"/>
        <v>0</v>
      </c>
      <c r="AJ488" s="43">
        <f t="shared" si="88"/>
        <v>0</v>
      </c>
      <c r="AK488" s="21"/>
      <c r="AL488" s="20"/>
      <c r="AM488" s="21" t="s">
        <v>48</v>
      </c>
      <c r="AN488" s="22" t="s">
        <v>45</v>
      </c>
      <c r="AO488" s="26">
        <v>5307200</v>
      </c>
      <c r="AP488" s="27">
        <v>1000000</v>
      </c>
      <c r="AQ488" s="27">
        <v>300000</v>
      </c>
      <c r="AR488" s="27">
        <v>600000</v>
      </c>
      <c r="AS488" s="27"/>
      <c r="AT488" s="27"/>
      <c r="AU488" s="27"/>
      <c r="AV488" s="27"/>
      <c r="AW488" s="27"/>
      <c r="AX488" s="27">
        <f t="shared" si="89"/>
        <v>0</v>
      </c>
    </row>
    <row r="489" spans="1:50" ht="13.8">
      <c r="A489" s="20">
        <v>28</v>
      </c>
      <c r="B489" s="21" t="s">
        <v>49</v>
      </c>
      <c r="C489" s="22" t="s">
        <v>45</v>
      </c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43">
        <f t="shared" si="87"/>
        <v>0</v>
      </c>
      <c r="AJ489" s="43">
        <f t="shared" si="88"/>
        <v>0</v>
      </c>
      <c r="AK489" s="21"/>
      <c r="AL489" s="20"/>
      <c r="AM489" s="21" t="s">
        <v>49</v>
      </c>
      <c r="AN489" s="22" t="s">
        <v>45</v>
      </c>
      <c r="AO489" s="26">
        <v>5307200</v>
      </c>
      <c r="AP489" s="27">
        <v>1000000</v>
      </c>
      <c r="AQ489" s="27">
        <v>300000</v>
      </c>
      <c r="AR489" s="27">
        <v>600000</v>
      </c>
      <c r="AS489" s="27"/>
      <c r="AT489" s="27"/>
      <c r="AU489" s="27"/>
      <c r="AV489" s="27"/>
      <c r="AW489" s="27"/>
      <c r="AX489" s="27">
        <f t="shared" si="89"/>
        <v>0</v>
      </c>
    </row>
    <row r="490" spans="1:50" ht="13.8">
      <c r="A490" s="20">
        <v>29</v>
      </c>
      <c r="B490" s="21" t="s">
        <v>50</v>
      </c>
      <c r="C490" s="22" t="s">
        <v>45</v>
      </c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43">
        <f t="shared" si="87"/>
        <v>0</v>
      </c>
      <c r="AJ490" s="49"/>
      <c r="AK490" s="21"/>
      <c r="AL490" s="20"/>
      <c r="AM490" s="21" t="s">
        <v>50</v>
      </c>
      <c r="AN490" s="22" t="s">
        <v>45</v>
      </c>
      <c r="AO490" s="26">
        <v>5307200</v>
      </c>
      <c r="AP490" s="27">
        <v>1000000</v>
      </c>
      <c r="AQ490" s="27">
        <v>300000</v>
      </c>
      <c r="AR490" s="27">
        <v>600000</v>
      </c>
      <c r="AS490" s="27"/>
      <c r="AT490" s="27"/>
      <c r="AU490" s="27"/>
      <c r="AV490" s="27"/>
      <c r="AW490" s="27"/>
      <c r="AX490" s="27">
        <f t="shared" si="89"/>
        <v>0</v>
      </c>
    </row>
    <row r="491" spans="1:50" ht="13.8">
      <c r="A491" s="20">
        <v>30</v>
      </c>
      <c r="B491" s="21" t="s">
        <v>51</v>
      </c>
      <c r="C491" s="22" t="s">
        <v>45</v>
      </c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43">
        <f t="shared" si="87"/>
        <v>0</v>
      </c>
      <c r="AJ491" s="49"/>
      <c r="AK491" s="21"/>
      <c r="AL491" s="20"/>
      <c r="AM491" s="21" t="s">
        <v>51</v>
      </c>
      <c r="AN491" s="22" t="s">
        <v>45</v>
      </c>
      <c r="AO491" s="26">
        <v>5307200</v>
      </c>
      <c r="AP491" s="27">
        <v>1000000</v>
      </c>
      <c r="AQ491" s="27">
        <v>300000</v>
      </c>
      <c r="AR491" s="27">
        <v>600000</v>
      </c>
      <c r="AS491" s="27"/>
      <c r="AT491" s="27"/>
      <c r="AU491" s="27"/>
      <c r="AV491" s="27"/>
      <c r="AW491" s="27"/>
      <c r="AX491" s="27">
        <f t="shared" si="89"/>
        <v>0</v>
      </c>
    </row>
    <row r="492" spans="1:50" ht="13.8">
      <c r="A492" s="20">
        <v>31</v>
      </c>
      <c r="B492" s="21" t="s">
        <v>52</v>
      </c>
      <c r="C492" s="22" t="s">
        <v>45</v>
      </c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49"/>
      <c r="AJ492" s="49"/>
      <c r="AK492" s="28"/>
      <c r="AL492" s="20"/>
      <c r="AM492" s="21" t="s">
        <v>52</v>
      </c>
      <c r="AN492" s="22" t="s">
        <v>45</v>
      </c>
      <c r="AO492" s="26">
        <v>5307200</v>
      </c>
      <c r="AP492" s="27">
        <v>1000000</v>
      </c>
      <c r="AQ492" s="27">
        <v>300000</v>
      </c>
      <c r="AR492" s="27">
        <v>600000</v>
      </c>
      <c r="AS492" s="27"/>
      <c r="AT492" s="27"/>
      <c r="AU492" s="27"/>
      <c r="AV492" s="27"/>
      <c r="AW492" s="27"/>
      <c r="AX492" s="27">
        <f t="shared" si="89"/>
        <v>0</v>
      </c>
    </row>
    <row r="493" spans="1:50" ht="13.8">
      <c r="A493" s="20">
        <v>32</v>
      </c>
      <c r="B493" s="21" t="s">
        <v>53</v>
      </c>
      <c r="C493" s="22" t="s">
        <v>45</v>
      </c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49"/>
      <c r="AJ493" s="49"/>
      <c r="AK493" s="28"/>
      <c r="AL493" s="20"/>
      <c r="AM493" s="21" t="s">
        <v>53</v>
      </c>
      <c r="AN493" s="22" t="s">
        <v>45</v>
      </c>
      <c r="AO493" s="26">
        <v>5307200</v>
      </c>
      <c r="AP493" s="27">
        <v>1000000</v>
      </c>
      <c r="AQ493" s="27">
        <v>300000</v>
      </c>
      <c r="AR493" s="27">
        <v>600000</v>
      </c>
      <c r="AS493" s="27"/>
      <c r="AT493" s="27"/>
      <c r="AU493" s="27"/>
      <c r="AV493" s="27"/>
      <c r="AW493" s="27"/>
      <c r="AX493" s="27">
        <f t="shared" si="89"/>
        <v>0</v>
      </c>
    </row>
    <row r="494" spans="1:50" ht="13.8">
      <c r="A494" s="29"/>
      <c r="B494" s="10" t="s">
        <v>54</v>
      </c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50">
        <f>SUM(AI462:AI491)</f>
        <v>40</v>
      </c>
      <c r="AJ494" s="50"/>
      <c r="AK494" s="31"/>
      <c r="AL494" s="10" t="s">
        <v>89</v>
      </c>
      <c r="AM494" s="31" t="s">
        <v>56</v>
      </c>
      <c r="AN494" s="30"/>
      <c r="AO494" s="32">
        <f t="shared" ref="AO494:AU494" si="91">SUM(AO462:AO491)</f>
        <v>162976000</v>
      </c>
      <c r="AP494" s="32">
        <f t="shared" si="91"/>
        <v>30000000</v>
      </c>
      <c r="AQ494" s="32">
        <f t="shared" si="91"/>
        <v>10200000</v>
      </c>
      <c r="AR494" s="32">
        <f t="shared" si="91"/>
        <v>18300000</v>
      </c>
      <c r="AS494" s="32">
        <f t="shared" si="91"/>
        <v>41</v>
      </c>
      <c r="AT494" s="32">
        <f t="shared" si="91"/>
        <v>1225384.6153846153</v>
      </c>
      <c r="AU494" s="32">
        <f t="shared" si="91"/>
        <v>2000000</v>
      </c>
      <c r="AV494" s="32">
        <f>SUM(AV462:AV493)</f>
        <v>0</v>
      </c>
      <c r="AW494" s="32">
        <f>SUM(AW462:AW491)</f>
        <v>600000</v>
      </c>
      <c r="AX494" s="32">
        <f>SUM(AX462:AX493)</f>
        <v>13983461.53846154</v>
      </c>
    </row>
    <row r="495" spans="1:50" ht="13.8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3.8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99">
        <f>VALUE("28/02/"&amp;Q457)</f>
        <v>45716</v>
      </c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33"/>
      <c r="AM496" s="33"/>
      <c r="AN496" s="33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3.8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3.8">
      <c r="A498" s="35"/>
      <c r="B498" s="109" t="s">
        <v>57</v>
      </c>
      <c r="C498" s="109"/>
      <c r="D498" s="37"/>
      <c r="E498" s="37"/>
      <c r="F498" s="37"/>
      <c r="G498" s="37"/>
      <c r="H498" s="37"/>
      <c r="I498" s="37"/>
      <c r="J498" s="37"/>
      <c r="K498" s="37"/>
      <c r="L498" s="2"/>
      <c r="M498" s="36" t="s">
        <v>58</v>
      </c>
      <c r="N498" s="37"/>
      <c r="O498" s="37"/>
      <c r="P498" s="37"/>
      <c r="Q498" s="2"/>
      <c r="R498" s="2"/>
      <c r="S498" s="36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6" t="s">
        <v>59</v>
      </c>
      <c r="AE498" s="37"/>
      <c r="AF498" s="37"/>
      <c r="AG498" s="36"/>
      <c r="AH498" s="37"/>
      <c r="AI498" s="37"/>
      <c r="AJ498" s="37"/>
      <c r="AK498" s="37"/>
      <c r="AL498" s="37"/>
      <c r="AM498" s="109" t="s">
        <v>60</v>
      </c>
      <c r="AN498" s="109"/>
      <c r="AO498" s="109"/>
      <c r="AP498" s="102"/>
      <c r="AQ498" s="102"/>
      <c r="AR498" s="2"/>
      <c r="AS498" s="2"/>
      <c r="AT498" s="2"/>
      <c r="AU498" s="2"/>
      <c r="AV498" s="2"/>
      <c r="AW498" s="2"/>
      <c r="AX498" s="2"/>
    </row>
    <row r="499" spans="1:50" ht="13.8">
      <c r="A499" s="3"/>
      <c r="B499" s="126" t="s">
        <v>61</v>
      </c>
      <c r="C499" s="126"/>
      <c r="D499" s="2"/>
      <c r="E499" s="2"/>
      <c r="F499" s="2"/>
      <c r="G499" s="2"/>
      <c r="H499" s="2"/>
      <c r="I499" s="2"/>
      <c r="J499" s="2"/>
      <c r="K499" s="2"/>
      <c r="L499" s="2"/>
      <c r="M499" s="38" t="s">
        <v>61</v>
      </c>
      <c r="N499" s="2"/>
      <c r="O499" s="2"/>
      <c r="P499" s="2"/>
      <c r="Q499" s="2"/>
      <c r="R499" s="2"/>
      <c r="S499" s="38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38" t="s">
        <v>62</v>
      </c>
      <c r="AE499" s="2"/>
      <c r="AF499" s="2"/>
      <c r="AG499" s="38"/>
      <c r="AH499" s="2"/>
      <c r="AI499" s="2"/>
      <c r="AJ499" s="2"/>
      <c r="AK499" s="2"/>
      <c r="AL499" s="2"/>
      <c r="AM499" s="126" t="s">
        <v>61</v>
      </c>
      <c r="AN499" s="126"/>
      <c r="AO499" s="126"/>
      <c r="AP499" s="126"/>
      <c r="AQ499" s="126"/>
      <c r="AR499" s="2"/>
      <c r="AS499" s="2"/>
      <c r="AT499" s="2"/>
      <c r="AU499" s="2"/>
      <c r="AV499" s="2"/>
      <c r="AW499" s="2"/>
      <c r="AX499" s="2"/>
    </row>
    <row r="500" spans="1:50" ht="13.8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2" spans="1:50" ht="15.6">
      <c r="A502" s="1" t="s">
        <v>0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1" t="s">
        <v>0</v>
      </c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3.8">
      <c r="A503" s="3" t="s">
        <v>1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 t="s">
        <v>1</v>
      </c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3.8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20.399999999999999">
      <c r="A505" s="100" t="s">
        <v>90</v>
      </c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1" t="s">
        <v>2</v>
      </c>
      <c r="AM505" s="101"/>
      <c r="AN505" s="101"/>
      <c r="AO505" s="101"/>
      <c r="AP505" s="101"/>
      <c r="AQ505" s="101"/>
      <c r="AR505" s="101"/>
      <c r="AS505" s="101"/>
      <c r="AT505" s="101"/>
      <c r="AU505" s="101"/>
      <c r="AV505" s="101"/>
      <c r="AW505" s="101"/>
      <c r="AX505" s="101"/>
    </row>
    <row r="506" spans="1:50" ht="20.399999999999999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3.8">
      <c r="A507" s="3"/>
      <c r="B507" s="2"/>
      <c r="C507" s="2"/>
      <c r="D507" s="2"/>
      <c r="E507" s="2"/>
      <c r="F507" s="2"/>
      <c r="G507" s="2"/>
      <c r="H507" s="6"/>
      <c r="I507" s="6"/>
      <c r="J507" s="6"/>
      <c r="K507" s="102" t="s">
        <v>3</v>
      </c>
      <c r="L507" s="102"/>
      <c r="M507" s="103">
        <v>2</v>
      </c>
      <c r="N507" s="103"/>
      <c r="O507" s="102" t="s">
        <v>4</v>
      </c>
      <c r="P507" s="102"/>
      <c r="Q507" s="102">
        <v>2025</v>
      </c>
      <c r="R507" s="10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102" t="str">
        <f>"THÁNG "&amp;M507 &amp;" NĂM 2025"</f>
        <v>THÁNG 2 NĂM 2025</v>
      </c>
      <c r="AM507" s="102"/>
      <c r="AN507" s="102"/>
      <c r="AO507" s="102"/>
      <c r="AP507" s="102"/>
      <c r="AQ507" s="102"/>
      <c r="AR507" s="102"/>
      <c r="AS507" s="102"/>
      <c r="AT507" s="102"/>
      <c r="AU507" s="102"/>
      <c r="AV507" s="102"/>
      <c r="AW507" s="102"/>
      <c r="AX507" s="102"/>
    </row>
    <row r="508" spans="1:50" ht="13.8">
      <c r="A508" s="3"/>
      <c r="B508" s="2"/>
      <c r="C508" s="2"/>
      <c r="D508" s="8">
        <f>DATE(Q507,M507,1)</f>
        <v>45689</v>
      </c>
      <c r="E508" s="8">
        <f>D508+1</f>
        <v>45690</v>
      </c>
      <c r="F508" s="8">
        <f>E508+1</f>
        <v>45691</v>
      </c>
      <c r="G508" s="8">
        <f t="shared" ref="G508" si="92">F508+1</f>
        <v>45692</v>
      </c>
      <c r="H508" s="9">
        <f t="shared" ref="H508" si="93">G508+1</f>
        <v>45693</v>
      </c>
      <c r="I508" s="9">
        <f t="shared" ref="I508" si="94">H508+1</f>
        <v>45694</v>
      </c>
      <c r="J508" s="9">
        <f t="shared" ref="J508" si="95">I508+1</f>
        <v>45695</v>
      </c>
      <c r="K508" s="9">
        <f t="shared" ref="K508" si="96">J508+1</f>
        <v>45696</v>
      </c>
      <c r="L508" s="9">
        <f t="shared" ref="L508" si="97">K508+1</f>
        <v>45697</v>
      </c>
      <c r="M508" s="9">
        <f t="shared" ref="M508" si="98">L508+1</f>
        <v>45698</v>
      </c>
      <c r="N508" s="9">
        <f t="shared" ref="N508" si="99">M508+1</f>
        <v>45699</v>
      </c>
      <c r="O508" s="9">
        <f t="shared" ref="O508" si="100">N508+1</f>
        <v>45700</v>
      </c>
      <c r="P508" s="9">
        <f t="shared" ref="P508" si="101">O508+1</f>
        <v>45701</v>
      </c>
      <c r="Q508" s="9">
        <f t="shared" ref="Q508" si="102">P508+1</f>
        <v>45702</v>
      </c>
      <c r="R508" s="9">
        <f t="shared" ref="R508" si="103">Q508+1</f>
        <v>45703</v>
      </c>
      <c r="S508" s="8">
        <f t="shared" ref="S508" si="104">R508+1</f>
        <v>45704</v>
      </c>
      <c r="T508" s="8">
        <f t="shared" ref="T508" si="105">S508+1</f>
        <v>45705</v>
      </c>
      <c r="U508" s="8">
        <f t="shared" ref="U508" si="106">T508+1</f>
        <v>45706</v>
      </c>
      <c r="V508" s="8">
        <f t="shared" ref="V508" si="107">U508+1</f>
        <v>45707</v>
      </c>
      <c r="W508" s="8">
        <f t="shared" ref="W508" si="108">V508+1</f>
        <v>45708</v>
      </c>
      <c r="X508" s="8">
        <f t="shared" ref="X508" si="109">W508+1</f>
        <v>45709</v>
      </c>
      <c r="Y508" s="8">
        <f t="shared" ref="Y508" si="110">X508+1</f>
        <v>45710</v>
      </c>
      <c r="Z508" s="8">
        <f t="shared" ref="Z508" si="111">Y508+1</f>
        <v>45711</v>
      </c>
      <c r="AA508" s="8">
        <f t="shared" ref="AA508" si="112">Z508+1</f>
        <v>45712</v>
      </c>
      <c r="AB508" s="8">
        <f t="shared" ref="AB508" si="113">AA508+1</f>
        <v>45713</v>
      </c>
      <c r="AC508" s="8">
        <f t="shared" ref="AC508" si="114">AB508+1</f>
        <v>45714</v>
      </c>
      <c r="AD508" s="8">
        <f t="shared" ref="AD508" si="115">AC508+1</f>
        <v>45715</v>
      </c>
      <c r="AE508" s="8">
        <f t="shared" ref="AE508" si="116">AD508+1</f>
        <v>45716</v>
      </c>
      <c r="AF508" s="8">
        <f t="shared" ref="AF508" si="117">AE508+1</f>
        <v>45717</v>
      </c>
      <c r="AG508" s="8">
        <f t="shared" ref="AG508" si="118">AF508+1</f>
        <v>45718</v>
      </c>
      <c r="AH508" s="8">
        <f t="shared" ref="AH508" si="119">AG508+1</f>
        <v>45719</v>
      </c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3.8">
      <c r="A509" s="110" t="s">
        <v>5</v>
      </c>
      <c r="B509" s="113" t="s">
        <v>6</v>
      </c>
      <c r="C509" s="96" t="s">
        <v>7</v>
      </c>
      <c r="D509" s="119" t="s">
        <v>8</v>
      </c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  <c r="AE509" s="119"/>
      <c r="AF509" s="119"/>
      <c r="AG509" s="119"/>
      <c r="AH509" s="119"/>
      <c r="AI509" s="96" t="s">
        <v>9</v>
      </c>
      <c r="AJ509" s="96" t="s">
        <v>119</v>
      </c>
      <c r="AK509" s="96" t="s">
        <v>10</v>
      </c>
      <c r="AL509" s="119" t="s">
        <v>5</v>
      </c>
      <c r="AM509" s="119" t="s">
        <v>6</v>
      </c>
      <c r="AN509" s="120" t="s">
        <v>7</v>
      </c>
      <c r="AO509" s="122" t="s">
        <v>11</v>
      </c>
      <c r="AP509" s="123" t="s">
        <v>12</v>
      </c>
      <c r="AQ509" s="124"/>
      <c r="AR509" s="125"/>
      <c r="AS509" s="106" t="s">
        <v>13</v>
      </c>
      <c r="AT509" s="104" t="s">
        <v>74</v>
      </c>
      <c r="AU509" s="104" t="s">
        <v>15</v>
      </c>
      <c r="AV509" s="104" t="s">
        <v>75</v>
      </c>
      <c r="AW509" s="104" t="s">
        <v>17</v>
      </c>
      <c r="AX509" s="104" t="s">
        <v>18</v>
      </c>
    </row>
    <row r="510" spans="1:50" ht="26.4">
      <c r="A510" s="111"/>
      <c r="B510" s="114"/>
      <c r="C510" s="97"/>
      <c r="D510" s="11">
        <v>1</v>
      </c>
      <c r="E510" s="11">
        <v>2</v>
      </c>
      <c r="F510" s="11">
        <v>3</v>
      </c>
      <c r="G510" s="11">
        <v>4</v>
      </c>
      <c r="H510" s="11">
        <v>5</v>
      </c>
      <c r="I510" s="11">
        <v>6</v>
      </c>
      <c r="J510" s="11">
        <v>7</v>
      </c>
      <c r="K510" s="11">
        <v>8</v>
      </c>
      <c r="L510" s="11">
        <v>9</v>
      </c>
      <c r="M510" s="11">
        <v>10</v>
      </c>
      <c r="N510" s="11">
        <v>11</v>
      </c>
      <c r="O510" s="11">
        <v>12</v>
      </c>
      <c r="P510" s="11">
        <v>13</v>
      </c>
      <c r="Q510" s="11">
        <v>14</v>
      </c>
      <c r="R510" s="11">
        <v>15</v>
      </c>
      <c r="S510" s="11">
        <v>16</v>
      </c>
      <c r="T510" s="11">
        <v>17</v>
      </c>
      <c r="U510" s="11">
        <v>18</v>
      </c>
      <c r="V510" s="11">
        <v>19</v>
      </c>
      <c r="W510" s="11">
        <v>20</v>
      </c>
      <c r="X510" s="11">
        <v>21</v>
      </c>
      <c r="Y510" s="11">
        <v>22</v>
      </c>
      <c r="Z510" s="11">
        <v>23</v>
      </c>
      <c r="AA510" s="11">
        <v>24</v>
      </c>
      <c r="AB510" s="11">
        <v>25</v>
      </c>
      <c r="AC510" s="11">
        <v>26</v>
      </c>
      <c r="AD510" s="11">
        <v>27</v>
      </c>
      <c r="AE510" s="11">
        <v>28</v>
      </c>
      <c r="AF510" s="52">
        <v>29</v>
      </c>
      <c r="AG510" s="52">
        <v>30</v>
      </c>
      <c r="AH510" s="52">
        <v>31</v>
      </c>
      <c r="AI510" s="97"/>
      <c r="AJ510" s="97"/>
      <c r="AK510" s="97"/>
      <c r="AL510" s="119"/>
      <c r="AM510" s="119"/>
      <c r="AN510" s="121"/>
      <c r="AO510" s="122"/>
      <c r="AP510" s="12" t="s">
        <v>19</v>
      </c>
      <c r="AQ510" s="12" t="s">
        <v>20</v>
      </c>
      <c r="AR510" s="12" t="s">
        <v>21</v>
      </c>
      <c r="AS510" s="107"/>
      <c r="AT510" s="108"/>
      <c r="AU510" s="108"/>
      <c r="AV510" s="108"/>
      <c r="AW510" s="105"/>
      <c r="AX510" s="105"/>
    </row>
    <row r="511" spans="1:50" ht="20.399999999999999">
      <c r="A511" s="112"/>
      <c r="B511" s="115"/>
      <c r="C511" s="98"/>
      <c r="D511" s="11" t="str">
        <f>IF(WEEKDAY(D508)=1,"CN",IF(WEEKDAY(D508)=2,"T2",IF(WEEKDAY(D508)=3,"T3",IF(WEEKDAY(D508)=4,"T4",IF(WEEKDAY(D508)=5,"T5",IF(WEEKDAY(D508)=6,"T6",IF(WEEKDAY(D508)=7,"T7","")))))))</f>
        <v>T7</v>
      </c>
      <c r="E511" s="11" t="str">
        <f>IF(WEEKDAY(E508)=1,"CN",IF(WEEKDAY(E508)=2,"T2",IF(WEEKDAY(E508)=3,"T3",IF(WEEKDAY(E508)=4,"T4",IF(WEEKDAY(E508)=5,"T5",IF(WEEKDAY(E508)=6,"T6",IF(WEEKDAY(E508)=7,"T7","")))))))</f>
        <v>CN</v>
      </c>
      <c r="F511" s="11" t="str">
        <f t="shared" ref="F511:AH511" si="120">IF(WEEKDAY(F508)=1,"CN",IF(WEEKDAY(F508)=2,"T2",IF(WEEKDAY(F508)=3,"T3",IF(WEEKDAY(F508)=4,"T4",IF(WEEKDAY(F508)=5,"T5",IF(WEEKDAY(F508)=6,"T6",IF(WEEKDAY(F508)=7,"T7","")))))))</f>
        <v>T2</v>
      </c>
      <c r="G511" s="11" t="str">
        <f t="shared" si="120"/>
        <v>T3</v>
      </c>
      <c r="H511" s="11" t="str">
        <f t="shared" si="120"/>
        <v>T4</v>
      </c>
      <c r="I511" s="11" t="str">
        <f t="shared" si="120"/>
        <v>T5</v>
      </c>
      <c r="J511" s="11" t="str">
        <f t="shared" si="120"/>
        <v>T6</v>
      </c>
      <c r="K511" s="11" t="str">
        <f t="shared" si="120"/>
        <v>T7</v>
      </c>
      <c r="L511" s="11" t="str">
        <f t="shared" si="120"/>
        <v>CN</v>
      </c>
      <c r="M511" s="11" t="str">
        <f t="shared" si="120"/>
        <v>T2</v>
      </c>
      <c r="N511" s="11" t="str">
        <f t="shared" si="120"/>
        <v>T3</v>
      </c>
      <c r="O511" s="11" t="str">
        <f t="shared" si="120"/>
        <v>T4</v>
      </c>
      <c r="P511" s="11" t="str">
        <f t="shared" si="120"/>
        <v>T5</v>
      </c>
      <c r="Q511" s="11" t="str">
        <f t="shared" si="120"/>
        <v>T6</v>
      </c>
      <c r="R511" s="11" t="str">
        <f t="shared" si="120"/>
        <v>T7</v>
      </c>
      <c r="S511" s="11" t="str">
        <f t="shared" si="120"/>
        <v>CN</v>
      </c>
      <c r="T511" s="11" t="str">
        <f t="shared" si="120"/>
        <v>T2</v>
      </c>
      <c r="U511" s="11" t="str">
        <f t="shared" si="120"/>
        <v>T3</v>
      </c>
      <c r="V511" s="11" t="str">
        <f t="shared" si="120"/>
        <v>T4</v>
      </c>
      <c r="W511" s="11" t="str">
        <f t="shared" si="120"/>
        <v>T5</v>
      </c>
      <c r="X511" s="11" t="str">
        <f t="shared" si="120"/>
        <v>T6</v>
      </c>
      <c r="Y511" s="11" t="str">
        <f t="shared" si="120"/>
        <v>T7</v>
      </c>
      <c r="Z511" s="11" t="str">
        <f t="shared" si="120"/>
        <v>CN</v>
      </c>
      <c r="AA511" s="11" t="str">
        <f t="shared" si="120"/>
        <v>T2</v>
      </c>
      <c r="AB511" s="11" t="str">
        <f t="shared" si="120"/>
        <v>T3</v>
      </c>
      <c r="AC511" s="11" t="str">
        <f t="shared" si="120"/>
        <v>T4</v>
      </c>
      <c r="AD511" s="11" t="str">
        <f t="shared" si="120"/>
        <v>T5</v>
      </c>
      <c r="AE511" s="11" t="str">
        <f t="shared" si="120"/>
        <v>T6</v>
      </c>
      <c r="AF511" s="52" t="str">
        <f t="shared" si="120"/>
        <v>T7</v>
      </c>
      <c r="AG511" s="52" t="str">
        <f t="shared" si="120"/>
        <v>CN</v>
      </c>
      <c r="AH511" s="52" t="str">
        <f t="shared" si="120"/>
        <v>T2</v>
      </c>
      <c r="AI511" s="98"/>
      <c r="AJ511" s="98"/>
      <c r="AK511" s="98"/>
      <c r="AL511" s="13" t="s">
        <v>22</v>
      </c>
      <c r="AM511" s="13" t="s">
        <v>23</v>
      </c>
      <c r="AN511" s="14" t="s">
        <v>24</v>
      </c>
      <c r="AO511" s="15" t="s">
        <v>25</v>
      </c>
      <c r="AP511" s="16" t="s">
        <v>26</v>
      </c>
      <c r="AQ511" s="16" t="s">
        <v>27</v>
      </c>
      <c r="AR511" s="16" t="s">
        <v>28</v>
      </c>
      <c r="AS511" s="17" t="s">
        <v>29</v>
      </c>
      <c r="AT511" s="18" t="s">
        <v>30</v>
      </c>
      <c r="AU511" s="18"/>
      <c r="AV511" s="18"/>
      <c r="AW511" s="18" t="s">
        <v>31</v>
      </c>
      <c r="AX511" s="19" t="s">
        <v>32</v>
      </c>
    </row>
    <row r="512" spans="1:50" ht="26.4">
      <c r="A512" s="20">
        <v>1</v>
      </c>
      <c r="B512" s="21" t="s">
        <v>33</v>
      </c>
      <c r="C512" s="22" t="s">
        <v>76</v>
      </c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43">
        <f t="shared" ref="AI512" si="121">COUNTIF(D512:AH512,"+")</f>
        <v>0</v>
      </c>
      <c r="AJ512" s="49"/>
      <c r="AK512" s="21"/>
      <c r="AL512" s="20">
        <v>1</v>
      </c>
      <c r="AM512" s="21" t="s">
        <v>33</v>
      </c>
      <c r="AN512" s="22" t="s">
        <v>34</v>
      </c>
      <c r="AO512" s="26">
        <v>9000000</v>
      </c>
      <c r="AP512" s="27">
        <v>1000000</v>
      </c>
      <c r="AQ512" s="27">
        <v>700000</v>
      </c>
      <c r="AR512" s="27">
        <v>700000</v>
      </c>
      <c r="AS512" s="27"/>
      <c r="AT512" s="27"/>
      <c r="AU512" s="27"/>
      <c r="AV512" s="27"/>
      <c r="AW512" s="27"/>
      <c r="AX512" s="27">
        <f>(AO512+AP512+AQ512+AR512+AU512)/26*AS512+AT512+AV512+AW512</f>
        <v>0</v>
      </c>
    </row>
    <row r="513" spans="1:50" ht="13.8">
      <c r="A513" s="20">
        <v>2</v>
      </c>
      <c r="B513" s="21" t="s">
        <v>77</v>
      </c>
      <c r="C513" s="22" t="s">
        <v>76</v>
      </c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43">
        <f>COUNTIF(D513:AH513,"+")</f>
        <v>0</v>
      </c>
      <c r="AJ513" s="49"/>
      <c r="AK513" s="21"/>
      <c r="AL513" s="20">
        <v>2</v>
      </c>
      <c r="AM513" s="21" t="s">
        <v>77</v>
      </c>
      <c r="AN513" s="22" t="s">
        <v>76</v>
      </c>
      <c r="AO513" s="26">
        <v>5310000</v>
      </c>
      <c r="AP513" s="27">
        <v>1000000</v>
      </c>
      <c r="AQ513" s="27">
        <v>700000</v>
      </c>
      <c r="AR513" s="27">
        <v>700000</v>
      </c>
      <c r="AS513" s="27"/>
      <c r="AT513" s="27"/>
      <c r="AU513" s="27"/>
      <c r="AV513" s="27"/>
      <c r="AW513" s="27"/>
      <c r="AX513" s="27">
        <f>(AO513+AP513+AQ513+AR513+AU513)/26*AS513+AT513+AV513</f>
        <v>0</v>
      </c>
    </row>
    <row r="514" spans="1:50" ht="13.8">
      <c r="A514" s="20">
        <v>3</v>
      </c>
      <c r="B514" s="21" t="s">
        <v>78</v>
      </c>
      <c r="C514" s="22" t="s">
        <v>76</v>
      </c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43">
        <f t="shared" ref="AI514:AI541" si="122">COUNTIF(D514:AH514,"+")</f>
        <v>0</v>
      </c>
      <c r="AJ514" s="49"/>
      <c r="AK514" s="21"/>
      <c r="AL514" s="20">
        <v>3</v>
      </c>
      <c r="AM514" s="21" t="s">
        <v>78</v>
      </c>
      <c r="AN514" s="22" t="s">
        <v>76</v>
      </c>
      <c r="AO514" s="26">
        <v>5310000</v>
      </c>
      <c r="AP514" s="27">
        <v>1000000</v>
      </c>
      <c r="AQ514" s="27">
        <v>700000</v>
      </c>
      <c r="AR514" s="27">
        <v>700000</v>
      </c>
      <c r="AS514" s="27"/>
      <c r="AT514" s="27"/>
      <c r="AU514" s="27"/>
      <c r="AV514" s="27"/>
      <c r="AW514" s="27"/>
      <c r="AX514" s="27">
        <f t="shared" ref="AX514:AX536" si="123">(AO514+AP514+AQ514+AR514+AU514)/26*AS514+AT514+AV514+AW514</f>
        <v>0</v>
      </c>
    </row>
    <row r="515" spans="1:50" ht="13.8">
      <c r="A515" s="20">
        <v>4</v>
      </c>
      <c r="B515" s="44" t="s">
        <v>36</v>
      </c>
      <c r="C515" s="45" t="s">
        <v>37</v>
      </c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46"/>
      <c r="AI515" s="47">
        <f t="shared" si="122"/>
        <v>0</v>
      </c>
      <c r="AJ515" s="55"/>
      <c r="AK515" s="21"/>
      <c r="AL515" s="20">
        <v>4</v>
      </c>
      <c r="AM515" s="44" t="s">
        <v>36</v>
      </c>
      <c r="AN515" s="45" t="s">
        <v>37</v>
      </c>
      <c r="AO515" s="48">
        <v>5310000</v>
      </c>
      <c r="AP515" s="27">
        <v>1000000</v>
      </c>
      <c r="AQ515" s="27">
        <v>300000</v>
      </c>
      <c r="AR515" s="27">
        <v>600000</v>
      </c>
      <c r="AS515" s="27"/>
      <c r="AT515" s="27"/>
      <c r="AU515" s="27"/>
      <c r="AV515" s="27"/>
      <c r="AW515" s="27"/>
      <c r="AX515" s="27">
        <f t="shared" si="123"/>
        <v>0</v>
      </c>
    </row>
    <row r="516" spans="1:50" ht="13.8">
      <c r="A516" s="20">
        <v>5</v>
      </c>
      <c r="B516" s="44" t="s">
        <v>38</v>
      </c>
      <c r="C516" s="45" t="s">
        <v>37</v>
      </c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46"/>
      <c r="AI516" s="47">
        <f t="shared" si="122"/>
        <v>0</v>
      </c>
      <c r="AJ516" s="55"/>
      <c r="AK516" s="21"/>
      <c r="AL516" s="20">
        <v>5</v>
      </c>
      <c r="AM516" s="44" t="s">
        <v>38</v>
      </c>
      <c r="AN516" s="45" t="s">
        <v>37</v>
      </c>
      <c r="AO516" s="48">
        <v>5310000</v>
      </c>
      <c r="AP516" s="27">
        <v>1000000</v>
      </c>
      <c r="AQ516" s="27">
        <v>300000</v>
      </c>
      <c r="AR516" s="27">
        <v>600000</v>
      </c>
      <c r="AS516" s="27"/>
      <c r="AT516" s="27"/>
      <c r="AU516" s="27"/>
      <c r="AV516" s="27"/>
      <c r="AW516" s="27"/>
      <c r="AX516" s="27">
        <f t="shared" si="123"/>
        <v>0</v>
      </c>
    </row>
    <row r="517" spans="1:50" ht="13.8">
      <c r="A517" s="20">
        <v>6</v>
      </c>
      <c r="B517" s="44" t="s">
        <v>39</v>
      </c>
      <c r="C517" s="45" t="s">
        <v>37</v>
      </c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46"/>
      <c r="AI517" s="47">
        <f t="shared" si="122"/>
        <v>0</v>
      </c>
      <c r="AJ517" s="47">
        <f>COUNTIF(E517:AI517,"TC")</f>
        <v>0</v>
      </c>
      <c r="AK517" s="21"/>
      <c r="AL517" s="20">
        <v>6</v>
      </c>
      <c r="AM517" s="44" t="s">
        <v>39</v>
      </c>
      <c r="AN517" s="45" t="s">
        <v>37</v>
      </c>
      <c r="AO517" s="48">
        <v>5310000</v>
      </c>
      <c r="AP517" s="27">
        <v>1000000</v>
      </c>
      <c r="AQ517" s="27">
        <v>300000</v>
      </c>
      <c r="AR517" s="27">
        <v>600000</v>
      </c>
      <c r="AS517" s="27"/>
      <c r="AT517" s="27"/>
      <c r="AU517" s="27"/>
      <c r="AV517" s="27"/>
      <c r="AW517" s="27"/>
      <c r="AX517" s="27">
        <f t="shared" si="123"/>
        <v>0</v>
      </c>
    </row>
    <row r="518" spans="1:50" ht="13.8">
      <c r="A518" s="20">
        <v>7</v>
      </c>
      <c r="B518" s="44" t="s">
        <v>40</v>
      </c>
      <c r="C518" s="45" t="s">
        <v>37</v>
      </c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46"/>
      <c r="AI518" s="47">
        <f t="shared" si="122"/>
        <v>0</v>
      </c>
      <c r="AJ518" s="47">
        <f t="shared" ref="AJ518:AJ535" si="124">COUNTIF(E518:AI518,"TC")</f>
        <v>0</v>
      </c>
      <c r="AK518" s="21"/>
      <c r="AL518" s="20">
        <v>7</v>
      </c>
      <c r="AM518" s="44" t="s">
        <v>40</v>
      </c>
      <c r="AN518" s="45" t="s">
        <v>37</v>
      </c>
      <c r="AO518" s="48">
        <v>5310000</v>
      </c>
      <c r="AP518" s="27">
        <v>1000000</v>
      </c>
      <c r="AQ518" s="27">
        <v>300000</v>
      </c>
      <c r="AR518" s="27">
        <v>600000</v>
      </c>
      <c r="AS518" s="27"/>
      <c r="AT518" s="27"/>
      <c r="AU518" s="27"/>
      <c r="AV518" s="27"/>
      <c r="AW518" s="27"/>
      <c r="AX518" s="27">
        <f t="shared" si="123"/>
        <v>0</v>
      </c>
    </row>
    <row r="519" spans="1:50" ht="13.8">
      <c r="A519" s="20">
        <v>8</v>
      </c>
      <c r="B519" s="44" t="s">
        <v>42</v>
      </c>
      <c r="C519" s="45" t="s">
        <v>37</v>
      </c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46"/>
      <c r="AI519" s="47">
        <f t="shared" si="122"/>
        <v>0</v>
      </c>
      <c r="AJ519" s="47">
        <f t="shared" si="124"/>
        <v>0</v>
      </c>
      <c r="AK519" s="44"/>
      <c r="AL519" s="20">
        <v>8</v>
      </c>
      <c r="AM519" s="44" t="s">
        <v>42</v>
      </c>
      <c r="AN519" s="45" t="s">
        <v>37</v>
      </c>
      <c r="AO519" s="48">
        <v>5310000</v>
      </c>
      <c r="AP519" s="27">
        <v>1000000</v>
      </c>
      <c r="AQ519" s="27">
        <v>300000</v>
      </c>
      <c r="AR519" s="27">
        <v>600000</v>
      </c>
      <c r="AS519" s="27"/>
      <c r="AT519" s="27"/>
      <c r="AU519" s="27"/>
      <c r="AV519" s="27"/>
      <c r="AW519" s="27"/>
      <c r="AX519" s="27">
        <f t="shared" si="123"/>
        <v>0</v>
      </c>
    </row>
    <row r="520" spans="1:50" ht="13.8">
      <c r="A520" s="20">
        <v>9</v>
      </c>
      <c r="B520" s="44" t="s">
        <v>43</v>
      </c>
      <c r="C520" s="45" t="s">
        <v>37</v>
      </c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46"/>
      <c r="AI520" s="47">
        <f t="shared" si="122"/>
        <v>0</v>
      </c>
      <c r="AJ520" s="47">
        <f t="shared" si="124"/>
        <v>0</v>
      </c>
      <c r="AK520" s="21"/>
      <c r="AL520" s="20">
        <v>9</v>
      </c>
      <c r="AM520" s="44" t="s">
        <v>43</v>
      </c>
      <c r="AN520" s="45" t="s">
        <v>37</v>
      </c>
      <c r="AO520" s="48">
        <v>5310000</v>
      </c>
      <c r="AP520" s="27">
        <v>1000000</v>
      </c>
      <c r="AQ520" s="27">
        <v>300000</v>
      </c>
      <c r="AR520" s="27">
        <v>600000</v>
      </c>
      <c r="AS520" s="27"/>
      <c r="AT520" s="27"/>
      <c r="AU520" s="27"/>
      <c r="AV520" s="27"/>
      <c r="AW520" s="27"/>
      <c r="AX520" s="27">
        <f t="shared" si="123"/>
        <v>0</v>
      </c>
    </row>
    <row r="521" spans="1:50" ht="13.8">
      <c r="A521" s="20">
        <v>10</v>
      </c>
      <c r="B521" s="44" t="s">
        <v>79</v>
      </c>
      <c r="C521" s="45" t="s">
        <v>37</v>
      </c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 t="s">
        <v>41</v>
      </c>
      <c r="X521" s="23" t="s">
        <v>41</v>
      </c>
      <c r="Y521" s="23" t="s">
        <v>41</v>
      </c>
      <c r="Z521" s="24" t="s">
        <v>119</v>
      </c>
      <c r="AA521" s="23" t="s">
        <v>41</v>
      </c>
      <c r="AB521" s="23" t="s">
        <v>41</v>
      </c>
      <c r="AC521" s="23" t="s">
        <v>41</v>
      </c>
      <c r="AD521" s="23" t="s">
        <v>41</v>
      </c>
      <c r="AE521" s="23" t="s">
        <v>41</v>
      </c>
      <c r="AF521" s="23"/>
      <c r="AG521" s="23"/>
      <c r="AH521" s="46"/>
      <c r="AI521" s="47">
        <f t="shared" si="122"/>
        <v>8</v>
      </c>
      <c r="AJ521" s="47">
        <f t="shared" si="124"/>
        <v>1</v>
      </c>
      <c r="AK521" s="21"/>
      <c r="AL521" s="20">
        <v>10</v>
      </c>
      <c r="AM521" s="44" t="s">
        <v>79</v>
      </c>
      <c r="AN521" s="45" t="s">
        <v>37</v>
      </c>
      <c r="AO521" s="48">
        <v>5310000</v>
      </c>
      <c r="AP521" s="27">
        <v>1000000</v>
      </c>
      <c r="AQ521" s="27">
        <v>300000</v>
      </c>
      <c r="AR521" s="27">
        <v>600000</v>
      </c>
      <c r="AS521" s="27">
        <v>8</v>
      </c>
      <c r="AT521" s="27">
        <f>AO521/26*200%*AJ521</f>
        <v>408461.53846153844</v>
      </c>
      <c r="AU521" s="27">
        <v>500000</v>
      </c>
      <c r="AV521" s="27"/>
      <c r="AW521" s="27">
        <v>300000</v>
      </c>
      <c r="AX521" s="27">
        <f t="shared" si="123"/>
        <v>3080769.230769231</v>
      </c>
    </row>
    <row r="522" spans="1:50" ht="13.8">
      <c r="A522" s="20">
        <v>11</v>
      </c>
      <c r="B522" s="44" t="s">
        <v>80</v>
      </c>
      <c r="C522" s="45" t="s">
        <v>37</v>
      </c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46"/>
      <c r="AI522" s="47">
        <f t="shared" si="122"/>
        <v>0</v>
      </c>
      <c r="AJ522" s="47">
        <f t="shared" si="124"/>
        <v>0</v>
      </c>
      <c r="AK522" s="21"/>
      <c r="AL522" s="20">
        <v>11</v>
      </c>
      <c r="AM522" s="44" t="s">
        <v>80</v>
      </c>
      <c r="AN522" s="45" t="s">
        <v>37</v>
      </c>
      <c r="AO522" s="48">
        <v>5310000</v>
      </c>
      <c r="AP522" s="27">
        <v>1000000</v>
      </c>
      <c r="AQ522" s="27">
        <v>300000</v>
      </c>
      <c r="AR522" s="27">
        <v>600000</v>
      </c>
      <c r="AS522" s="27"/>
      <c r="AT522" s="27">
        <f t="shared" ref="AT522:AT535" si="125">AO522/26*200%*AJ522</f>
        <v>0</v>
      </c>
      <c r="AU522" s="27"/>
      <c r="AV522" s="27"/>
      <c r="AW522" s="27"/>
      <c r="AX522" s="27">
        <f t="shared" si="123"/>
        <v>0</v>
      </c>
    </row>
    <row r="523" spans="1:50" ht="13.8">
      <c r="A523" s="20">
        <v>12</v>
      </c>
      <c r="B523" s="44" t="s">
        <v>81</v>
      </c>
      <c r="C523" s="45" t="s">
        <v>37</v>
      </c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46"/>
      <c r="AI523" s="47">
        <f t="shared" si="122"/>
        <v>0</v>
      </c>
      <c r="AJ523" s="47">
        <f t="shared" si="124"/>
        <v>0</v>
      </c>
      <c r="AK523" s="21"/>
      <c r="AL523" s="20">
        <v>12</v>
      </c>
      <c r="AM523" s="44" t="s">
        <v>81</v>
      </c>
      <c r="AN523" s="45" t="s">
        <v>37</v>
      </c>
      <c r="AO523" s="48">
        <v>5310000</v>
      </c>
      <c r="AP523" s="27">
        <v>1000000</v>
      </c>
      <c r="AQ523" s="27">
        <v>300000</v>
      </c>
      <c r="AR523" s="27">
        <v>600000</v>
      </c>
      <c r="AS523" s="27"/>
      <c r="AT523" s="27">
        <f t="shared" si="125"/>
        <v>0</v>
      </c>
      <c r="AU523" s="27"/>
      <c r="AV523" s="27"/>
      <c r="AW523" s="27"/>
      <c r="AX523" s="27">
        <f t="shared" si="123"/>
        <v>0</v>
      </c>
    </row>
    <row r="524" spans="1:50" ht="13.8">
      <c r="A524" s="20">
        <v>13</v>
      </c>
      <c r="B524" s="44" t="s">
        <v>82</v>
      </c>
      <c r="C524" s="45" t="s">
        <v>37</v>
      </c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46"/>
      <c r="AI524" s="47">
        <f t="shared" si="122"/>
        <v>0</v>
      </c>
      <c r="AJ524" s="47">
        <f t="shared" si="124"/>
        <v>0</v>
      </c>
      <c r="AK524" s="21"/>
      <c r="AL524" s="20">
        <v>13</v>
      </c>
      <c r="AM524" s="44" t="s">
        <v>82</v>
      </c>
      <c r="AN524" s="45" t="s">
        <v>37</v>
      </c>
      <c r="AO524" s="48">
        <v>5310000</v>
      </c>
      <c r="AP524" s="27">
        <v>1000000</v>
      </c>
      <c r="AQ524" s="27">
        <v>300000</v>
      </c>
      <c r="AR524" s="27">
        <v>600000</v>
      </c>
      <c r="AS524" s="27"/>
      <c r="AT524" s="27">
        <f t="shared" si="125"/>
        <v>0</v>
      </c>
      <c r="AU524" s="27"/>
      <c r="AV524" s="27"/>
      <c r="AW524" s="27"/>
      <c r="AX524" s="27">
        <f t="shared" si="123"/>
        <v>0</v>
      </c>
    </row>
    <row r="525" spans="1:50" ht="13.8">
      <c r="A525" s="20">
        <v>14</v>
      </c>
      <c r="B525" s="44" t="s">
        <v>83</v>
      </c>
      <c r="C525" s="45" t="s">
        <v>37</v>
      </c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46"/>
      <c r="AI525" s="47">
        <f t="shared" si="122"/>
        <v>0</v>
      </c>
      <c r="AJ525" s="47">
        <f t="shared" si="124"/>
        <v>0</v>
      </c>
      <c r="AK525" s="21"/>
      <c r="AL525" s="20">
        <v>14</v>
      </c>
      <c r="AM525" s="44" t="s">
        <v>83</v>
      </c>
      <c r="AN525" s="45" t="s">
        <v>37</v>
      </c>
      <c r="AO525" s="48">
        <v>5310000</v>
      </c>
      <c r="AP525" s="27">
        <v>1000000</v>
      </c>
      <c r="AQ525" s="27">
        <v>300000</v>
      </c>
      <c r="AR525" s="27">
        <v>600000</v>
      </c>
      <c r="AS525" s="27"/>
      <c r="AT525" s="27">
        <f t="shared" si="125"/>
        <v>0</v>
      </c>
      <c r="AU525" s="27"/>
      <c r="AV525" s="27"/>
      <c r="AW525" s="27"/>
      <c r="AX525" s="27">
        <f t="shared" si="123"/>
        <v>0</v>
      </c>
    </row>
    <row r="526" spans="1:50" ht="13.8">
      <c r="A526" s="20">
        <v>15</v>
      </c>
      <c r="B526" s="44" t="s">
        <v>84</v>
      </c>
      <c r="C526" s="45" t="s">
        <v>37</v>
      </c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46"/>
      <c r="AI526" s="47">
        <f t="shared" si="122"/>
        <v>0</v>
      </c>
      <c r="AJ526" s="47">
        <f t="shared" si="124"/>
        <v>0</v>
      </c>
      <c r="AK526" s="21"/>
      <c r="AL526" s="20">
        <v>15</v>
      </c>
      <c r="AM526" s="44" t="s">
        <v>84</v>
      </c>
      <c r="AN526" s="45" t="s">
        <v>37</v>
      </c>
      <c r="AO526" s="48">
        <v>5310000</v>
      </c>
      <c r="AP526" s="27">
        <v>1000000</v>
      </c>
      <c r="AQ526" s="27">
        <v>300000</v>
      </c>
      <c r="AR526" s="27">
        <v>600000</v>
      </c>
      <c r="AS526" s="27"/>
      <c r="AT526" s="27">
        <f t="shared" si="125"/>
        <v>0</v>
      </c>
      <c r="AU526" s="27"/>
      <c r="AV526" s="27"/>
      <c r="AW526" s="27"/>
      <c r="AX526" s="27">
        <f t="shared" si="123"/>
        <v>0</v>
      </c>
    </row>
    <row r="527" spans="1:50" ht="13.8">
      <c r="A527" s="20">
        <v>16</v>
      </c>
      <c r="B527" s="21" t="s">
        <v>85</v>
      </c>
      <c r="C527" s="22" t="s">
        <v>37</v>
      </c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43">
        <f t="shared" si="122"/>
        <v>0</v>
      </c>
      <c r="AJ527" s="47">
        <f t="shared" si="124"/>
        <v>0</v>
      </c>
      <c r="AK527" s="21"/>
      <c r="AL527" s="20">
        <v>16</v>
      </c>
      <c r="AM527" s="21" t="s">
        <v>85</v>
      </c>
      <c r="AN527" s="45" t="s">
        <v>37</v>
      </c>
      <c r="AO527" s="48">
        <v>5310000</v>
      </c>
      <c r="AP527" s="27">
        <v>1000000</v>
      </c>
      <c r="AQ527" s="27">
        <v>300000</v>
      </c>
      <c r="AR527" s="27">
        <v>600000</v>
      </c>
      <c r="AS527" s="27"/>
      <c r="AT527" s="27">
        <f t="shared" si="125"/>
        <v>0</v>
      </c>
      <c r="AU527" s="27"/>
      <c r="AV527" s="27"/>
      <c r="AW527" s="27"/>
      <c r="AX527" s="27">
        <f t="shared" si="123"/>
        <v>0</v>
      </c>
    </row>
    <row r="528" spans="1:50" ht="13.8">
      <c r="A528" s="20">
        <v>17</v>
      </c>
      <c r="B528" s="21" t="s">
        <v>86</v>
      </c>
      <c r="C528" s="22" t="s">
        <v>37</v>
      </c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43">
        <f t="shared" si="122"/>
        <v>0</v>
      </c>
      <c r="AJ528" s="47">
        <f t="shared" si="124"/>
        <v>0</v>
      </c>
      <c r="AK528" s="21"/>
      <c r="AL528" s="20">
        <v>17</v>
      </c>
      <c r="AM528" s="21" t="s">
        <v>86</v>
      </c>
      <c r="AN528" s="45" t="s">
        <v>37</v>
      </c>
      <c r="AO528" s="48">
        <v>5310000</v>
      </c>
      <c r="AP528" s="27">
        <v>1000000</v>
      </c>
      <c r="AQ528" s="27">
        <v>300000</v>
      </c>
      <c r="AR528" s="27">
        <v>600000</v>
      </c>
      <c r="AS528" s="27"/>
      <c r="AT528" s="27">
        <f t="shared" si="125"/>
        <v>0</v>
      </c>
      <c r="AU528" s="27"/>
      <c r="AV528" s="27"/>
      <c r="AW528" s="27"/>
      <c r="AX528" s="27">
        <f t="shared" si="123"/>
        <v>0</v>
      </c>
    </row>
    <row r="529" spans="1:50" ht="13.8">
      <c r="A529" s="20">
        <v>18</v>
      </c>
      <c r="B529" s="21" t="s">
        <v>87</v>
      </c>
      <c r="C529" s="22" t="s">
        <v>37</v>
      </c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43">
        <f t="shared" si="122"/>
        <v>0</v>
      </c>
      <c r="AJ529" s="47">
        <f t="shared" si="124"/>
        <v>0</v>
      </c>
      <c r="AK529" s="21"/>
      <c r="AL529" s="20">
        <v>18</v>
      </c>
      <c r="AM529" s="21" t="s">
        <v>87</v>
      </c>
      <c r="AN529" s="45" t="s">
        <v>37</v>
      </c>
      <c r="AO529" s="48">
        <v>5310000</v>
      </c>
      <c r="AP529" s="27">
        <v>1000000</v>
      </c>
      <c r="AQ529" s="27">
        <v>300000</v>
      </c>
      <c r="AR529" s="27">
        <v>600000</v>
      </c>
      <c r="AS529" s="27"/>
      <c r="AT529" s="27">
        <f t="shared" si="125"/>
        <v>0</v>
      </c>
      <c r="AU529" s="27"/>
      <c r="AV529" s="27"/>
      <c r="AW529" s="27"/>
      <c r="AX529" s="27">
        <f t="shared" si="123"/>
        <v>0</v>
      </c>
    </row>
    <row r="530" spans="1:50" ht="13.8">
      <c r="A530" s="20">
        <v>19</v>
      </c>
      <c r="B530" s="21" t="s">
        <v>88</v>
      </c>
      <c r="C530" s="22" t="s">
        <v>37</v>
      </c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 t="s">
        <v>41</v>
      </c>
      <c r="X530" s="23" t="s">
        <v>41</v>
      </c>
      <c r="Y530" s="23" t="s">
        <v>41</v>
      </c>
      <c r="Z530" s="24" t="s">
        <v>119</v>
      </c>
      <c r="AA530" s="23" t="s">
        <v>41</v>
      </c>
      <c r="AB530" s="23"/>
      <c r="AC530" s="23"/>
      <c r="AD530" s="23"/>
      <c r="AE530" s="23"/>
      <c r="AF530" s="23"/>
      <c r="AG530" s="23"/>
      <c r="AH530" s="23"/>
      <c r="AI530" s="43">
        <f t="shared" si="122"/>
        <v>4</v>
      </c>
      <c r="AJ530" s="47">
        <f t="shared" si="124"/>
        <v>1</v>
      </c>
      <c r="AK530" s="21"/>
      <c r="AL530" s="20">
        <v>19</v>
      </c>
      <c r="AM530" s="21" t="s">
        <v>88</v>
      </c>
      <c r="AN530" s="45" t="s">
        <v>37</v>
      </c>
      <c r="AO530" s="48">
        <v>5310000</v>
      </c>
      <c r="AP530" s="27">
        <v>1000000</v>
      </c>
      <c r="AQ530" s="27">
        <v>300000</v>
      </c>
      <c r="AR530" s="27">
        <v>600000</v>
      </c>
      <c r="AS530" s="27">
        <v>4</v>
      </c>
      <c r="AT530" s="27">
        <f t="shared" si="125"/>
        <v>408461.53846153844</v>
      </c>
      <c r="AU530" s="27">
        <v>500000</v>
      </c>
      <c r="AV530" s="27"/>
      <c r="AW530" s="27"/>
      <c r="AX530" s="27">
        <f t="shared" si="123"/>
        <v>1594615.3846153847</v>
      </c>
    </row>
    <row r="531" spans="1:50" ht="13.8">
      <c r="A531" s="20">
        <v>20</v>
      </c>
      <c r="B531" s="21" t="s">
        <v>92</v>
      </c>
      <c r="C531" s="22" t="s">
        <v>37</v>
      </c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 t="s">
        <v>41</v>
      </c>
      <c r="X531" s="23" t="s">
        <v>41</v>
      </c>
      <c r="Y531" s="23" t="s">
        <v>41</v>
      </c>
      <c r="Z531" s="24" t="s">
        <v>119</v>
      </c>
      <c r="AA531" s="23" t="s">
        <v>41</v>
      </c>
      <c r="AB531" s="23"/>
      <c r="AC531" s="23"/>
      <c r="AD531" s="23"/>
      <c r="AE531" s="23"/>
      <c r="AF531" s="23"/>
      <c r="AG531" s="23"/>
      <c r="AH531" s="23"/>
      <c r="AI531" s="43">
        <f t="shared" si="122"/>
        <v>4</v>
      </c>
      <c r="AJ531" s="47">
        <f t="shared" si="124"/>
        <v>1</v>
      </c>
      <c r="AK531" s="21"/>
      <c r="AL531" s="20">
        <v>20</v>
      </c>
      <c r="AM531" s="21" t="s">
        <v>92</v>
      </c>
      <c r="AN531" s="45" t="s">
        <v>37</v>
      </c>
      <c r="AO531" s="48">
        <v>5310000</v>
      </c>
      <c r="AP531" s="27">
        <v>1000000</v>
      </c>
      <c r="AQ531" s="27">
        <v>300000</v>
      </c>
      <c r="AR531" s="27">
        <v>600000</v>
      </c>
      <c r="AS531" s="27">
        <v>4</v>
      </c>
      <c r="AT531" s="27">
        <f t="shared" si="125"/>
        <v>408461.53846153844</v>
      </c>
      <c r="AU531" s="27">
        <v>500000</v>
      </c>
      <c r="AV531" s="27"/>
      <c r="AW531" s="27"/>
      <c r="AX531" s="27">
        <f t="shared" si="123"/>
        <v>1594615.3846153847</v>
      </c>
    </row>
    <row r="532" spans="1:50" ht="13.8">
      <c r="A532" s="20">
        <v>21</v>
      </c>
      <c r="B532" s="21" t="s">
        <v>93</v>
      </c>
      <c r="C532" s="22" t="s">
        <v>37</v>
      </c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43">
        <f t="shared" si="122"/>
        <v>0</v>
      </c>
      <c r="AJ532" s="47">
        <f t="shared" si="124"/>
        <v>0</v>
      </c>
      <c r="AK532" s="21"/>
      <c r="AL532" s="20">
        <v>21</v>
      </c>
      <c r="AM532" s="21" t="s">
        <v>93</v>
      </c>
      <c r="AN532" s="45" t="s">
        <v>37</v>
      </c>
      <c r="AO532" s="48">
        <v>5310000</v>
      </c>
      <c r="AP532" s="27">
        <v>1000000</v>
      </c>
      <c r="AQ532" s="27">
        <v>300000</v>
      </c>
      <c r="AR532" s="27">
        <v>600000</v>
      </c>
      <c r="AS532" s="27"/>
      <c r="AT532" s="27">
        <f t="shared" si="125"/>
        <v>0</v>
      </c>
      <c r="AU532" s="27"/>
      <c r="AV532" s="27"/>
      <c r="AW532" s="27"/>
      <c r="AX532" s="27">
        <f t="shared" si="123"/>
        <v>0</v>
      </c>
    </row>
    <row r="533" spans="1:50" ht="13.8">
      <c r="A533" s="20">
        <v>22</v>
      </c>
      <c r="B533" s="21" t="s">
        <v>94</v>
      </c>
      <c r="C533" s="22" t="s">
        <v>37</v>
      </c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43">
        <f t="shared" si="122"/>
        <v>0</v>
      </c>
      <c r="AJ533" s="47">
        <f t="shared" si="124"/>
        <v>0</v>
      </c>
      <c r="AK533" s="21"/>
      <c r="AL533" s="20">
        <v>22</v>
      </c>
      <c r="AM533" s="21" t="s">
        <v>94</v>
      </c>
      <c r="AN533" s="45" t="s">
        <v>37</v>
      </c>
      <c r="AO533" s="48">
        <v>5310000</v>
      </c>
      <c r="AP533" s="27">
        <v>1000000</v>
      </c>
      <c r="AQ533" s="27">
        <v>300000</v>
      </c>
      <c r="AR533" s="27">
        <v>600000</v>
      </c>
      <c r="AS533" s="27"/>
      <c r="AT533" s="27">
        <f t="shared" si="125"/>
        <v>0</v>
      </c>
      <c r="AU533" s="27"/>
      <c r="AV533" s="27"/>
      <c r="AW533" s="27"/>
      <c r="AX533" s="27">
        <f t="shared" si="123"/>
        <v>0</v>
      </c>
    </row>
    <row r="534" spans="1:50" ht="13.8">
      <c r="A534" s="20">
        <v>23</v>
      </c>
      <c r="B534" s="21" t="s">
        <v>95</v>
      </c>
      <c r="C534" s="22" t="s">
        <v>37</v>
      </c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43"/>
      <c r="AJ534" s="47">
        <f t="shared" si="124"/>
        <v>0</v>
      </c>
      <c r="AK534" s="53"/>
      <c r="AL534" s="20">
        <v>23</v>
      </c>
      <c r="AM534" s="21" t="s">
        <v>95</v>
      </c>
      <c r="AN534" s="45" t="s">
        <v>37</v>
      </c>
      <c r="AO534" s="48">
        <v>5310000</v>
      </c>
      <c r="AP534" s="27">
        <v>1000000</v>
      </c>
      <c r="AQ534" s="27">
        <v>300000</v>
      </c>
      <c r="AR534" s="27">
        <v>600000</v>
      </c>
      <c r="AS534" s="27"/>
      <c r="AT534" s="27">
        <f t="shared" si="125"/>
        <v>0</v>
      </c>
      <c r="AU534" s="27"/>
      <c r="AV534" s="27"/>
      <c r="AW534" s="27"/>
      <c r="AX534" s="27">
        <f t="shared" si="123"/>
        <v>0</v>
      </c>
    </row>
    <row r="535" spans="1:50" ht="13.8">
      <c r="A535" s="20">
        <v>24</v>
      </c>
      <c r="B535" s="21" t="s">
        <v>44</v>
      </c>
      <c r="C535" s="22" t="s">
        <v>45</v>
      </c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43"/>
      <c r="AJ535" s="47">
        <f t="shared" si="124"/>
        <v>0</v>
      </c>
      <c r="AK535" s="53"/>
      <c r="AL535" s="20">
        <v>24</v>
      </c>
      <c r="AM535" s="21" t="s">
        <v>44</v>
      </c>
      <c r="AN535" s="22" t="s">
        <v>45</v>
      </c>
      <c r="AO535" s="26">
        <v>5307200</v>
      </c>
      <c r="AP535" s="27">
        <v>1000000</v>
      </c>
      <c r="AQ535" s="27">
        <v>300000</v>
      </c>
      <c r="AR535" s="27">
        <v>600000</v>
      </c>
      <c r="AS535" s="27"/>
      <c r="AT535" s="27">
        <f t="shared" si="125"/>
        <v>0</v>
      </c>
      <c r="AU535" s="27"/>
      <c r="AV535" s="27"/>
      <c r="AW535" s="27"/>
      <c r="AX535" s="27">
        <f t="shared" si="123"/>
        <v>0</v>
      </c>
    </row>
    <row r="536" spans="1:50" ht="13.8">
      <c r="A536" s="20">
        <v>25</v>
      </c>
      <c r="B536" s="21" t="s">
        <v>46</v>
      </c>
      <c r="C536" s="22" t="s">
        <v>45</v>
      </c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43"/>
      <c r="AJ536" s="49"/>
      <c r="AK536" s="53"/>
      <c r="AL536" s="20">
        <v>25</v>
      </c>
      <c r="AM536" s="21" t="s">
        <v>46</v>
      </c>
      <c r="AN536" s="22" t="s">
        <v>45</v>
      </c>
      <c r="AO536" s="26">
        <v>5307200</v>
      </c>
      <c r="AP536" s="27">
        <v>1000000</v>
      </c>
      <c r="AQ536" s="27">
        <v>300000</v>
      </c>
      <c r="AR536" s="27">
        <v>600000</v>
      </c>
      <c r="AS536" s="27"/>
      <c r="AT536" s="27"/>
      <c r="AU536" s="27"/>
      <c r="AV536" s="27"/>
      <c r="AW536" s="27"/>
      <c r="AX536" s="27">
        <f t="shared" si="123"/>
        <v>0</v>
      </c>
    </row>
    <row r="537" spans="1:50" ht="13.8">
      <c r="A537" s="20">
        <v>26</v>
      </c>
      <c r="B537" s="21" t="s">
        <v>47</v>
      </c>
      <c r="C537" s="22" t="s">
        <v>45</v>
      </c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43"/>
      <c r="AJ537" s="49"/>
      <c r="AK537" s="53"/>
      <c r="AL537" s="20">
        <v>26</v>
      </c>
      <c r="AM537" s="21" t="s">
        <v>47</v>
      </c>
      <c r="AN537" s="22" t="s">
        <v>45</v>
      </c>
      <c r="AO537" s="26">
        <v>5307200</v>
      </c>
      <c r="AP537" s="27">
        <v>1000000</v>
      </c>
      <c r="AQ537" s="27">
        <v>300000</v>
      </c>
      <c r="AR537" s="27">
        <v>600000</v>
      </c>
      <c r="AS537" s="27"/>
      <c r="AT537" s="27"/>
      <c r="AU537" s="27"/>
      <c r="AV537" s="27"/>
      <c r="AW537" s="27"/>
      <c r="AX537" s="27"/>
    </row>
    <row r="538" spans="1:50" ht="13.8">
      <c r="A538" s="20">
        <v>27</v>
      </c>
      <c r="B538" s="21" t="s">
        <v>48</v>
      </c>
      <c r="C538" s="22" t="s">
        <v>45</v>
      </c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43">
        <f t="shared" si="122"/>
        <v>0</v>
      </c>
      <c r="AJ538" s="43"/>
      <c r="AK538" s="25"/>
      <c r="AL538" s="20">
        <v>27</v>
      </c>
      <c r="AM538" s="21" t="s">
        <v>48</v>
      </c>
      <c r="AN538" s="22" t="s">
        <v>45</v>
      </c>
      <c r="AO538" s="26">
        <v>5307200</v>
      </c>
      <c r="AP538" s="27">
        <v>1000000</v>
      </c>
      <c r="AQ538" s="27">
        <v>300000</v>
      </c>
      <c r="AR538" s="27">
        <v>600000</v>
      </c>
      <c r="AS538" s="27"/>
      <c r="AT538" s="27"/>
      <c r="AU538" s="27"/>
      <c r="AV538" s="27"/>
      <c r="AW538" s="27"/>
      <c r="AX538" s="27">
        <f t="shared" ref="AX538:AX543" si="126">(AO538+AP538+AQ538+AR538+AU538)/26*AS538+AT538+AV538+AW538</f>
        <v>0</v>
      </c>
    </row>
    <row r="539" spans="1:50" ht="13.8">
      <c r="A539" s="20">
        <v>28</v>
      </c>
      <c r="B539" s="21" t="s">
        <v>49</v>
      </c>
      <c r="C539" s="22" t="s">
        <v>45</v>
      </c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43">
        <f t="shared" si="122"/>
        <v>0</v>
      </c>
      <c r="AJ539" s="43"/>
      <c r="AK539" s="25"/>
      <c r="AL539" s="20">
        <v>28</v>
      </c>
      <c r="AM539" s="21" t="s">
        <v>49</v>
      </c>
      <c r="AN539" s="22" t="s">
        <v>45</v>
      </c>
      <c r="AO539" s="26">
        <v>5307200</v>
      </c>
      <c r="AP539" s="27">
        <v>1000000</v>
      </c>
      <c r="AQ539" s="27">
        <v>300000</v>
      </c>
      <c r="AR539" s="27">
        <v>600000</v>
      </c>
      <c r="AS539" s="27"/>
      <c r="AT539" s="27"/>
      <c r="AU539" s="27"/>
      <c r="AV539" s="27"/>
      <c r="AW539" s="27"/>
      <c r="AX539" s="27">
        <f t="shared" si="126"/>
        <v>0</v>
      </c>
    </row>
    <row r="540" spans="1:50" ht="13.8">
      <c r="A540" s="20">
        <v>29</v>
      </c>
      <c r="B540" s="21" t="s">
        <v>50</v>
      </c>
      <c r="C540" s="22" t="s">
        <v>45</v>
      </c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43">
        <f t="shared" si="122"/>
        <v>0</v>
      </c>
      <c r="AJ540" s="43"/>
      <c r="AK540" s="25"/>
      <c r="AL540" s="20">
        <v>29</v>
      </c>
      <c r="AM540" s="21" t="s">
        <v>50</v>
      </c>
      <c r="AN540" s="22" t="s">
        <v>45</v>
      </c>
      <c r="AO540" s="26">
        <v>5307200</v>
      </c>
      <c r="AP540" s="27">
        <v>1000000</v>
      </c>
      <c r="AQ540" s="27">
        <v>300000</v>
      </c>
      <c r="AR540" s="27">
        <v>600000</v>
      </c>
      <c r="AS540" s="27"/>
      <c r="AT540" s="27"/>
      <c r="AU540" s="27"/>
      <c r="AV540" s="27"/>
      <c r="AW540" s="27"/>
      <c r="AX540" s="27">
        <f t="shared" si="126"/>
        <v>0</v>
      </c>
    </row>
    <row r="541" spans="1:50" ht="13.8">
      <c r="A541" s="20">
        <v>30</v>
      </c>
      <c r="B541" s="21" t="s">
        <v>51</v>
      </c>
      <c r="C541" s="22" t="s">
        <v>45</v>
      </c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43">
        <f t="shared" si="122"/>
        <v>0</v>
      </c>
      <c r="AJ541" s="43"/>
      <c r="AK541" s="25"/>
      <c r="AL541" s="20">
        <v>30</v>
      </c>
      <c r="AM541" s="21" t="s">
        <v>51</v>
      </c>
      <c r="AN541" s="22" t="s">
        <v>45</v>
      </c>
      <c r="AO541" s="26">
        <v>5307200</v>
      </c>
      <c r="AP541" s="27">
        <v>1000000</v>
      </c>
      <c r="AQ541" s="27">
        <v>300000</v>
      </c>
      <c r="AR541" s="27">
        <v>600000</v>
      </c>
      <c r="AS541" s="27"/>
      <c r="AT541" s="27"/>
      <c r="AU541" s="27"/>
      <c r="AV541" s="27"/>
      <c r="AW541" s="27"/>
      <c r="AX541" s="27">
        <f t="shared" si="126"/>
        <v>0</v>
      </c>
    </row>
    <row r="542" spans="1:50" ht="13.8">
      <c r="A542" s="20">
        <v>31</v>
      </c>
      <c r="B542" s="21" t="s">
        <v>52</v>
      </c>
      <c r="C542" s="22" t="s">
        <v>45</v>
      </c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49"/>
      <c r="AJ542" s="49"/>
      <c r="AK542" s="28"/>
      <c r="AL542" s="20">
        <v>31</v>
      </c>
      <c r="AM542" s="21" t="s">
        <v>52</v>
      </c>
      <c r="AN542" s="22" t="s">
        <v>45</v>
      </c>
      <c r="AO542" s="26">
        <v>5307200</v>
      </c>
      <c r="AP542" s="27">
        <v>1000000</v>
      </c>
      <c r="AQ542" s="27">
        <v>300000</v>
      </c>
      <c r="AR542" s="27">
        <v>600000</v>
      </c>
      <c r="AS542" s="27"/>
      <c r="AT542" s="27"/>
      <c r="AU542" s="27"/>
      <c r="AV542" s="27"/>
      <c r="AW542" s="27"/>
      <c r="AX542" s="27">
        <f t="shared" si="126"/>
        <v>0</v>
      </c>
    </row>
    <row r="543" spans="1:50" ht="13.8">
      <c r="A543" s="20">
        <v>32</v>
      </c>
      <c r="B543" s="21" t="s">
        <v>53</v>
      </c>
      <c r="C543" s="22" t="s">
        <v>45</v>
      </c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49"/>
      <c r="AJ543" s="49"/>
      <c r="AK543" s="28"/>
      <c r="AL543" s="20">
        <v>32</v>
      </c>
      <c r="AM543" s="21" t="s">
        <v>53</v>
      </c>
      <c r="AN543" s="22" t="s">
        <v>45</v>
      </c>
      <c r="AO543" s="26">
        <v>5307200</v>
      </c>
      <c r="AP543" s="27">
        <v>1000000</v>
      </c>
      <c r="AQ543" s="27">
        <v>300000</v>
      </c>
      <c r="AR543" s="27">
        <v>600000</v>
      </c>
      <c r="AS543" s="27"/>
      <c r="AT543" s="27"/>
      <c r="AU543" s="27"/>
      <c r="AV543" s="27"/>
      <c r="AW543" s="27"/>
      <c r="AX543" s="27">
        <f t="shared" si="126"/>
        <v>0</v>
      </c>
    </row>
    <row r="544" spans="1:50" ht="13.8">
      <c r="A544" s="29"/>
      <c r="B544" s="10" t="s">
        <v>54</v>
      </c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50">
        <f>SUM(AI512:AI541)</f>
        <v>16</v>
      </c>
      <c r="AJ544" s="50"/>
      <c r="AK544" s="31"/>
      <c r="AL544" s="10" t="s">
        <v>89</v>
      </c>
      <c r="AM544" s="31" t="s">
        <v>56</v>
      </c>
      <c r="AN544" s="30"/>
      <c r="AO544" s="32">
        <f t="shared" ref="AO544:AU544" si="127">SUM(AO512:AO541)</f>
        <v>162970400</v>
      </c>
      <c r="AP544" s="32">
        <f t="shared" si="127"/>
        <v>30000000</v>
      </c>
      <c r="AQ544" s="32">
        <f t="shared" si="127"/>
        <v>10200000</v>
      </c>
      <c r="AR544" s="32">
        <f t="shared" si="127"/>
        <v>18300000</v>
      </c>
      <c r="AS544" s="32">
        <f t="shared" si="127"/>
        <v>16</v>
      </c>
      <c r="AT544" s="32">
        <f t="shared" si="127"/>
        <v>1225384.6153846153</v>
      </c>
      <c r="AU544" s="32">
        <f t="shared" si="127"/>
        <v>1500000</v>
      </c>
      <c r="AV544" s="32">
        <f>SUM(AV512:AV543)</f>
        <v>0</v>
      </c>
      <c r="AW544" s="32">
        <f>SUM(AW512:AW541)</f>
        <v>300000</v>
      </c>
      <c r="AX544" s="32">
        <f>SUM(AX512:AX543)</f>
        <v>6270000.0000000009</v>
      </c>
    </row>
    <row r="545" spans="1:50" ht="13.8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3.8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99">
        <f>VALUE("28/02/"&amp;Q507)</f>
        <v>45716</v>
      </c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33"/>
      <c r="AM546" s="33"/>
      <c r="AN546" s="33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3.8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3.8">
      <c r="A548" s="35"/>
      <c r="B548" s="109" t="s">
        <v>57</v>
      </c>
      <c r="C548" s="109"/>
      <c r="D548" s="37"/>
      <c r="E548" s="37"/>
      <c r="F548" s="37"/>
      <c r="G548" s="37"/>
      <c r="H548" s="37"/>
      <c r="I548" s="37"/>
      <c r="J548" s="37"/>
      <c r="K548" s="37"/>
      <c r="L548" s="2"/>
      <c r="M548" s="36" t="s">
        <v>58</v>
      </c>
      <c r="N548" s="37"/>
      <c r="O548" s="37"/>
      <c r="P548" s="37"/>
      <c r="Q548" s="2"/>
      <c r="R548" s="2"/>
      <c r="S548" s="36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6" t="s">
        <v>59</v>
      </c>
      <c r="AE548" s="37"/>
      <c r="AF548" s="37"/>
      <c r="AG548" s="36"/>
      <c r="AH548" s="37"/>
      <c r="AI548" s="37"/>
      <c r="AJ548" s="37"/>
      <c r="AK548" s="37"/>
      <c r="AL548" s="37"/>
      <c r="AM548" s="109" t="s">
        <v>60</v>
      </c>
      <c r="AN548" s="109"/>
      <c r="AO548" s="109"/>
      <c r="AP548" s="102"/>
      <c r="AQ548" s="102"/>
      <c r="AR548" s="2"/>
      <c r="AS548" s="2"/>
      <c r="AT548" s="2"/>
      <c r="AU548" s="2"/>
      <c r="AV548" s="2"/>
      <c r="AW548" s="2"/>
      <c r="AX548" s="2"/>
    </row>
    <row r="549" spans="1:50" ht="13.8">
      <c r="A549" s="3"/>
      <c r="B549" s="126" t="s">
        <v>61</v>
      </c>
      <c r="C549" s="126"/>
      <c r="D549" s="2"/>
      <c r="E549" s="2"/>
      <c r="F549" s="2"/>
      <c r="G549" s="2"/>
      <c r="H549" s="2"/>
      <c r="I549" s="2"/>
      <c r="J549" s="2"/>
      <c r="K549" s="2"/>
      <c r="L549" s="2"/>
      <c r="M549" s="38" t="s">
        <v>61</v>
      </c>
      <c r="N549" s="2"/>
      <c r="O549" s="2"/>
      <c r="P549" s="2"/>
      <c r="Q549" s="2"/>
      <c r="R549" s="2"/>
      <c r="S549" s="38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38" t="s">
        <v>62</v>
      </c>
      <c r="AE549" s="2"/>
      <c r="AF549" s="2"/>
      <c r="AG549" s="38"/>
      <c r="AH549" s="2"/>
      <c r="AI549" s="2"/>
      <c r="AJ549" s="2"/>
      <c r="AK549" s="2"/>
      <c r="AL549" s="2"/>
      <c r="AM549" s="126" t="s">
        <v>61</v>
      </c>
      <c r="AN549" s="126"/>
      <c r="AO549" s="126"/>
      <c r="AP549" s="126"/>
      <c r="AQ549" s="126"/>
      <c r="AR549" s="2"/>
      <c r="AS549" s="2"/>
      <c r="AT549" s="2"/>
      <c r="AU549" s="2"/>
      <c r="AV549" s="2"/>
      <c r="AW549" s="2"/>
      <c r="AX549" s="2"/>
    </row>
    <row r="550" spans="1:50" ht="13.8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2" spans="1:50" ht="15.6">
      <c r="A552" s="1" t="s">
        <v>0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1" t="s">
        <v>0</v>
      </c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3.8">
      <c r="A553" s="3" t="s">
        <v>1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 t="s">
        <v>1</v>
      </c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3.8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20.399999999999999">
      <c r="A555" s="100" t="s">
        <v>91</v>
      </c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1" t="s">
        <v>2</v>
      </c>
      <c r="AM555" s="101"/>
      <c r="AN555" s="101"/>
      <c r="AO555" s="101"/>
      <c r="AP555" s="101"/>
      <c r="AQ555" s="101"/>
      <c r="AR555" s="101"/>
      <c r="AS555" s="101"/>
      <c r="AT555" s="101"/>
      <c r="AU555" s="101"/>
      <c r="AV555" s="101"/>
      <c r="AW555" s="101"/>
      <c r="AX555" s="101"/>
    </row>
    <row r="556" spans="1:50" ht="20.399999999999999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3.8">
      <c r="A557" s="3"/>
      <c r="B557" s="2"/>
      <c r="C557" s="2"/>
      <c r="D557" s="2"/>
      <c r="E557" s="2"/>
      <c r="F557" s="2"/>
      <c r="G557" s="2"/>
      <c r="H557" s="6"/>
      <c r="I557" s="6"/>
      <c r="J557" s="6"/>
      <c r="K557" s="102" t="s">
        <v>3</v>
      </c>
      <c r="L557" s="102"/>
      <c r="M557" s="103">
        <v>2</v>
      </c>
      <c r="N557" s="103"/>
      <c r="O557" s="102" t="s">
        <v>4</v>
      </c>
      <c r="P557" s="102"/>
      <c r="Q557" s="102">
        <v>2025</v>
      </c>
      <c r="R557" s="10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102" t="str">
        <f>"THÁNG "&amp;M557 &amp;" NĂM 2025"</f>
        <v>THÁNG 2 NĂM 2025</v>
      </c>
      <c r="AM557" s="102"/>
      <c r="AN557" s="102"/>
      <c r="AO557" s="102"/>
      <c r="AP557" s="102"/>
      <c r="AQ557" s="102"/>
      <c r="AR557" s="102"/>
      <c r="AS557" s="102"/>
      <c r="AT557" s="102"/>
      <c r="AU557" s="102"/>
      <c r="AV557" s="102"/>
      <c r="AW557" s="102"/>
      <c r="AX557" s="102"/>
    </row>
    <row r="558" spans="1:50" ht="13.8">
      <c r="A558" s="3"/>
      <c r="B558" s="2"/>
      <c r="C558" s="2"/>
      <c r="D558" s="8">
        <f>DATE(Q557,M557,1)</f>
        <v>45689</v>
      </c>
      <c r="E558" s="8">
        <f>D558+1</f>
        <v>45690</v>
      </c>
      <c r="F558" s="8">
        <f>E558+1</f>
        <v>45691</v>
      </c>
      <c r="G558" s="8">
        <f t="shared" ref="G558" si="128">F558+1</f>
        <v>45692</v>
      </c>
      <c r="H558" s="9">
        <f t="shared" ref="H558" si="129">G558+1</f>
        <v>45693</v>
      </c>
      <c r="I558" s="9">
        <f t="shared" ref="I558" si="130">H558+1</f>
        <v>45694</v>
      </c>
      <c r="J558" s="9">
        <f t="shared" ref="J558" si="131">I558+1</f>
        <v>45695</v>
      </c>
      <c r="K558" s="9">
        <f t="shared" ref="K558" si="132">J558+1</f>
        <v>45696</v>
      </c>
      <c r="L558" s="9">
        <f t="shared" ref="L558" si="133">K558+1</f>
        <v>45697</v>
      </c>
      <c r="M558" s="9">
        <f t="shared" ref="M558" si="134">L558+1</f>
        <v>45698</v>
      </c>
      <c r="N558" s="9">
        <f t="shared" ref="N558" si="135">M558+1</f>
        <v>45699</v>
      </c>
      <c r="O558" s="9">
        <f t="shared" ref="O558" si="136">N558+1</f>
        <v>45700</v>
      </c>
      <c r="P558" s="9">
        <f t="shared" ref="P558" si="137">O558+1</f>
        <v>45701</v>
      </c>
      <c r="Q558" s="9">
        <f t="shared" ref="Q558" si="138">P558+1</f>
        <v>45702</v>
      </c>
      <c r="R558" s="9">
        <f t="shared" ref="R558" si="139">Q558+1</f>
        <v>45703</v>
      </c>
      <c r="S558" s="8">
        <f t="shared" ref="S558" si="140">R558+1</f>
        <v>45704</v>
      </c>
      <c r="T558" s="8">
        <f t="shared" ref="T558" si="141">S558+1</f>
        <v>45705</v>
      </c>
      <c r="U558" s="8">
        <f t="shared" ref="U558" si="142">T558+1</f>
        <v>45706</v>
      </c>
      <c r="V558" s="8">
        <f t="shared" ref="V558" si="143">U558+1</f>
        <v>45707</v>
      </c>
      <c r="W558" s="8">
        <f t="shared" ref="W558" si="144">V558+1</f>
        <v>45708</v>
      </c>
      <c r="X558" s="8">
        <f t="shared" ref="X558" si="145">W558+1</f>
        <v>45709</v>
      </c>
      <c r="Y558" s="8">
        <f t="shared" ref="Y558" si="146">X558+1</f>
        <v>45710</v>
      </c>
      <c r="Z558" s="8">
        <f t="shared" ref="Z558" si="147">Y558+1</f>
        <v>45711</v>
      </c>
      <c r="AA558" s="8">
        <f t="shared" ref="AA558" si="148">Z558+1</f>
        <v>45712</v>
      </c>
      <c r="AB558" s="8">
        <f t="shared" ref="AB558" si="149">AA558+1</f>
        <v>45713</v>
      </c>
      <c r="AC558" s="8">
        <f t="shared" ref="AC558" si="150">AB558+1</f>
        <v>45714</v>
      </c>
      <c r="AD558" s="8">
        <f t="shared" ref="AD558" si="151">AC558+1</f>
        <v>45715</v>
      </c>
      <c r="AE558" s="8">
        <f t="shared" ref="AE558" si="152">AD558+1</f>
        <v>45716</v>
      </c>
      <c r="AF558" s="8">
        <f t="shared" ref="AF558" si="153">AE558+1</f>
        <v>45717</v>
      </c>
      <c r="AG558" s="8">
        <f t="shared" ref="AG558" si="154">AF558+1</f>
        <v>45718</v>
      </c>
      <c r="AH558" s="8">
        <f t="shared" ref="AH558" si="155">AG558+1</f>
        <v>45719</v>
      </c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3.8">
      <c r="A559" s="110" t="s">
        <v>5</v>
      </c>
      <c r="B559" s="113" t="s">
        <v>6</v>
      </c>
      <c r="C559" s="96" t="s">
        <v>7</v>
      </c>
      <c r="D559" s="119" t="s">
        <v>8</v>
      </c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  <c r="AA559" s="119"/>
      <c r="AB559" s="119"/>
      <c r="AC559" s="119"/>
      <c r="AD559" s="119"/>
      <c r="AE559" s="119"/>
      <c r="AF559" s="119"/>
      <c r="AG559" s="119"/>
      <c r="AH559" s="119"/>
      <c r="AI559" s="96" t="s">
        <v>9</v>
      </c>
      <c r="AJ559" s="96" t="s">
        <v>119</v>
      </c>
      <c r="AK559" s="96" t="s">
        <v>10</v>
      </c>
      <c r="AL559" s="119" t="s">
        <v>5</v>
      </c>
      <c r="AM559" s="119" t="s">
        <v>6</v>
      </c>
      <c r="AN559" s="120" t="s">
        <v>7</v>
      </c>
      <c r="AO559" s="122" t="s">
        <v>11</v>
      </c>
      <c r="AP559" s="123" t="s">
        <v>12</v>
      </c>
      <c r="AQ559" s="124"/>
      <c r="AR559" s="125"/>
      <c r="AS559" s="106" t="s">
        <v>13</v>
      </c>
      <c r="AT559" s="104" t="s">
        <v>74</v>
      </c>
      <c r="AU559" s="104" t="s">
        <v>15</v>
      </c>
      <c r="AV559" s="104" t="s">
        <v>75</v>
      </c>
      <c r="AW559" s="104" t="s">
        <v>17</v>
      </c>
      <c r="AX559" s="104" t="s">
        <v>18</v>
      </c>
    </row>
    <row r="560" spans="1:50" ht="26.4">
      <c r="A560" s="111"/>
      <c r="B560" s="114"/>
      <c r="C560" s="97"/>
      <c r="D560" s="11">
        <v>1</v>
      </c>
      <c r="E560" s="11">
        <v>2</v>
      </c>
      <c r="F560" s="11">
        <v>3</v>
      </c>
      <c r="G560" s="11">
        <v>4</v>
      </c>
      <c r="H560" s="11">
        <v>5</v>
      </c>
      <c r="I560" s="11">
        <v>6</v>
      </c>
      <c r="J560" s="11">
        <v>7</v>
      </c>
      <c r="K560" s="11">
        <v>8</v>
      </c>
      <c r="L560" s="11">
        <v>9</v>
      </c>
      <c r="M560" s="11">
        <v>10</v>
      </c>
      <c r="N560" s="11">
        <v>11</v>
      </c>
      <c r="O560" s="11">
        <v>12</v>
      </c>
      <c r="P560" s="11">
        <v>13</v>
      </c>
      <c r="Q560" s="11">
        <v>14</v>
      </c>
      <c r="R560" s="11">
        <v>15</v>
      </c>
      <c r="S560" s="11">
        <v>16</v>
      </c>
      <c r="T560" s="11">
        <v>17</v>
      </c>
      <c r="U560" s="11">
        <v>18</v>
      </c>
      <c r="V560" s="11">
        <v>19</v>
      </c>
      <c r="W560" s="11">
        <v>20</v>
      </c>
      <c r="X560" s="11">
        <v>21</v>
      </c>
      <c r="Y560" s="11">
        <v>22</v>
      </c>
      <c r="Z560" s="11">
        <v>23</v>
      </c>
      <c r="AA560" s="11">
        <v>24</v>
      </c>
      <c r="AB560" s="11">
        <v>25</v>
      </c>
      <c r="AC560" s="11">
        <v>26</v>
      </c>
      <c r="AD560" s="11">
        <v>27</v>
      </c>
      <c r="AE560" s="11">
        <v>28</v>
      </c>
      <c r="AF560" s="52">
        <v>29</v>
      </c>
      <c r="AG560" s="52">
        <v>30</v>
      </c>
      <c r="AH560" s="52">
        <v>31</v>
      </c>
      <c r="AI560" s="97"/>
      <c r="AJ560" s="97"/>
      <c r="AK560" s="97"/>
      <c r="AL560" s="119"/>
      <c r="AM560" s="119"/>
      <c r="AN560" s="121"/>
      <c r="AO560" s="122"/>
      <c r="AP560" s="12" t="s">
        <v>19</v>
      </c>
      <c r="AQ560" s="12" t="s">
        <v>20</v>
      </c>
      <c r="AR560" s="12" t="s">
        <v>21</v>
      </c>
      <c r="AS560" s="107"/>
      <c r="AT560" s="108"/>
      <c r="AU560" s="108"/>
      <c r="AV560" s="108"/>
      <c r="AW560" s="105"/>
      <c r="AX560" s="105"/>
    </row>
    <row r="561" spans="1:50" ht="20.399999999999999">
      <c r="A561" s="112"/>
      <c r="B561" s="115"/>
      <c r="C561" s="98"/>
      <c r="D561" s="11" t="str">
        <f>IF(WEEKDAY(D558)=1,"CN",IF(WEEKDAY(D558)=2,"T2",IF(WEEKDAY(D558)=3,"T3",IF(WEEKDAY(D558)=4,"T4",IF(WEEKDAY(D558)=5,"T5",IF(WEEKDAY(D558)=6,"T6",IF(WEEKDAY(D558)=7,"T7","")))))))</f>
        <v>T7</v>
      </c>
      <c r="E561" s="11" t="str">
        <f>IF(WEEKDAY(E558)=1,"CN",IF(WEEKDAY(E558)=2,"T2",IF(WEEKDAY(E558)=3,"T3",IF(WEEKDAY(E558)=4,"T4",IF(WEEKDAY(E558)=5,"T5",IF(WEEKDAY(E558)=6,"T6",IF(WEEKDAY(E558)=7,"T7","")))))))</f>
        <v>CN</v>
      </c>
      <c r="F561" s="11" t="str">
        <f t="shared" ref="F561:AH561" si="156">IF(WEEKDAY(F558)=1,"CN",IF(WEEKDAY(F558)=2,"T2",IF(WEEKDAY(F558)=3,"T3",IF(WEEKDAY(F558)=4,"T4",IF(WEEKDAY(F558)=5,"T5",IF(WEEKDAY(F558)=6,"T6",IF(WEEKDAY(F558)=7,"T7","")))))))</f>
        <v>T2</v>
      </c>
      <c r="G561" s="11" t="str">
        <f t="shared" si="156"/>
        <v>T3</v>
      </c>
      <c r="H561" s="11" t="str">
        <f t="shared" si="156"/>
        <v>T4</v>
      </c>
      <c r="I561" s="11" t="str">
        <f t="shared" si="156"/>
        <v>T5</v>
      </c>
      <c r="J561" s="11" t="str">
        <f t="shared" si="156"/>
        <v>T6</v>
      </c>
      <c r="K561" s="11" t="str">
        <f t="shared" si="156"/>
        <v>T7</v>
      </c>
      <c r="L561" s="11" t="str">
        <f t="shared" si="156"/>
        <v>CN</v>
      </c>
      <c r="M561" s="11" t="str">
        <f t="shared" si="156"/>
        <v>T2</v>
      </c>
      <c r="N561" s="11" t="str">
        <f t="shared" si="156"/>
        <v>T3</v>
      </c>
      <c r="O561" s="11" t="str">
        <f t="shared" si="156"/>
        <v>T4</v>
      </c>
      <c r="P561" s="11" t="str">
        <f t="shared" si="156"/>
        <v>T5</v>
      </c>
      <c r="Q561" s="11" t="str">
        <f t="shared" si="156"/>
        <v>T6</v>
      </c>
      <c r="R561" s="11" t="str">
        <f t="shared" si="156"/>
        <v>T7</v>
      </c>
      <c r="S561" s="11" t="str">
        <f t="shared" si="156"/>
        <v>CN</v>
      </c>
      <c r="T561" s="11" t="str">
        <f t="shared" si="156"/>
        <v>T2</v>
      </c>
      <c r="U561" s="11" t="str">
        <f t="shared" si="156"/>
        <v>T3</v>
      </c>
      <c r="V561" s="11" t="str">
        <f t="shared" si="156"/>
        <v>T4</v>
      </c>
      <c r="W561" s="11" t="str">
        <f t="shared" si="156"/>
        <v>T5</v>
      </c>
      <c r="X561" s="11" t="str">
        <f t="shared" si="156"/>
        <v>T6</v>
      </c>
      <c r="Y561" s="11" t="str">
        <f t="shared" si="156"/>
        <v>T7</v>
      </c>
      <c r="Z561" s="11" t="str">
        <f t="shared" si="156"/>
        <v>CN</v>
      </c>
      <c r="AA561" s="11" t="str">
        <f t="shared" si="156"/>
        <v>T2</v>
      </c>
      <c r="AB561" s="11" t="str">
        <f t="shared" si="156"/>
        <v>T3</v>
      </c>
      <c r="AC561" s="11" t="str">
        <f t="shared" si="156"/>
        <v>T4</v>
      </c>
      <c r="AD561" s="11" t="str">
        <f t="shared" si="156"/>
        <v>T5</v>
      </c>
      <c r="AE561" s="11" t="str">
        <f t="shared" si="156"/>
        <v>T6</v>
      </c>
      <c r="AF561" s="52" t="str">
        <f t="shared" si="156"/>
        <v>T7</v>
      </c>
      <c r="AG561" s="52" t="str">
        <f t="shared" si="156"/>
        <v>CN</v>
      </c>
      <c r="AH561" s="52" t="str">
        <f t="shared" si="156"/>
        <v>T2</v>
      </c>
      <c r="AI561" s="98"/>
      <c r="AJ561" s="98"/>
      <c r="AK561" s="98"/>
      <c r="AL561" s="13" t="s">
        <v>22</v>
      </c>
      <c r="AM561" s="13" t="s">
        <v>23</v>
      </c>
      <c r="AN561" s="14" t="s">
        <v>24</v>
      </c>
      <c r="AO561" s="15" t="s">
        <v>25</v>
      </c>
      <c r="AP561" s="16" t="s">
        <v>26</v>
      </c>
      <c r="AQ561" s="16" t="s">
        <v>27</v>
      </c>
      <c r="AR561" s="16" t="s">
        <v>28</v>
      </c>
      <c r="AS561" s="17" t="s">
        <v>29</v>
      </c>
      <c r="AT561" s="18" t="s">
        <v>30</v>
      </c>
      <c r="AU561" s="18"/>
      <c r="AV561" s="18"/>
      <c r="AW561" s="18" t="s">
        <v>31</v>
      </c>
      <c r="AX561" s="19" t="s">
        <v>32</v>
      </c>
    </row>
    <row r="562" spans="1:50" ht="26.4">
      <c r="A562" s="20">
        <v>1</v>
      </c>
      <c r="B562" s="21" t="s">
        <v>33</v>
      </c>
      <c r="C562" s="22" t="s">
        <v>76</v>
      </c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 t="s">
        <v>41</v>
      </c>
      <c r="AC562" s="23" t="s">
        <v>41</v>
      </c>
      <c r="AD562" s="23" t="s">
        <v>41</v>
      </c>
      <c r="AE562" s="23" t="s">
        <v>41</v>
      </c>
      <c r="AF562" s="23"/>
      <c r="AG562" s="23"/>
      <c r="AH562" s="23"/>
      <c r="AI562" s="43">
        <f t="shared" ref="AI562" si="157">COUNTIF(D562:AH562,"+")</f>
        <v>4</v>
      </c>
      <c r="AJ562" s="43">
        <f>COUNTIF(E562:AI562,"TC")</f>
        <v>0</v>
      </c>
      <c r="AK562" s="21"/>
      <c r="AL562" s="20">
        <v>3</v>
      </c>
      <c r="AM562" s="21" t="s">
        <v>33</v>
      </c>
      <c r="AN562" s="22" t="s">
        <v>34</v>
      </c>
      <c r="AO562" s="26">
        <v>9000000</v>
      </c>
      <c r="AP562" s="27">
        <v>1000000</v>
      </c>
      <c r="AQ562" s="27">
        <v>700000</v>
      </c>
      <c r="AR562" s="27">
        <v>700000</v>
      </c>
      <c r="AS562" s="27">
        <v>4</v>
      </c>
      <c r="AT562" s="27"/>
      <c r="AU562" s="27">
        <v>2000000</v>
      </c>
      <c r="AV562" s="27"/>
      <c r="AW562" s="27">
        <v>300000</v>
      </c>
      <c r="AX562" s="27">
        <f>(AO562+AP562+AQ562+AR562+AU562)/26*AS562+AT562+AV562+AW562</f>
        <v>2361538.4615384615</v>
      </c>
    </row>
    <row r="563" spans="1:50" ht="13.8">
      <c r="A563" s="20">
        <v>2</v>
      </c>
      <c r="B563" s="21" t="s">
        <v>77</v>
      </c>
      <c r="C563" s="22" t="s">
        <v>76</v>
      </c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43">
        <f>COUNTIF(D563:AH563,"+")</f>
        <v>0</v>
      </c>
      <c r="AJ563" s="43">
        <f t="shared" ref="AJ563:AJ583" si="158">COUNTIF(E563:AI563,"TC")</f>
        <v>0</v>
      </c>
      <c r="AK563" s="21"/>
      <c r="AL563" s="20"/>
      <c r="AM563" s="21" t="s">
        <v>77</v>
      </c>
      <c r="AN563" s="22" t="s">
        <v>76</v>
      </c>
      <c r="AO563" s="26">
        <v>5310000</v>
      </c>
      <c r="AP563" s="27">
        <v>1000000</v>
      </c>
      <c r="AQ563" s="27">
        <v>700000</v>
      </c>
      <c r="AR563" s="27">
        <v>700000</v>
      </c>
      <c r="AS563" s="27"/>
      <c r="AT563" s="27"/>
      <c r="AU563" s="27"/>
      <c r="AV563" s="27"/>
      <c r="AW563" s="27"/>
      <c r="AX563" s="27">
        <f>(AO563+AP563+AQ563+AR563+AU563)/26*AS563+AT563+AV563</f>
        <v>0</v>
      </c>
    </row>
    <row r="564" spans="1:50" ht="13.8">
      <c r="A564" s="20">
        <v>3</v>
      </c>
      <c r="B564" s="21" t="s">
        <v>78</v>
      </c>
      <c r="C564" s="22" t="s">
        <v>76</v>
      </c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43">
        <f t="shared" ref="AI564:AI591" si="159">COUNTIF(D564:AH564,"+")</f>
        <v>0</v>
      </c>
      <c r="AJ564" s="43">
        <f t="shared" si="158"/>
        <v>0</v>
      </c>
      <c r="AK564" s="21"/>
      <c r="AL564" s="20"/>
      <c r="AM564" s="21" t="s">
        <v>78</v>
      </c>
      <c r="AN564" s="22" t="s">
        <v>76</v>
      </c>
      <c r="AO564" s="26">
        <v>5310000</v>
      </c>
      <c r="AP564" s="27">
        <v>1000000</v>
      </c>
      <c r="AQ564" s="27">
        <v>700000</v>
      </c>
      <c r="AR564" s="27">
        <v>700000</v>
      </c>
      <c r="AS564" s="27"/>
      <c r="AT564" s="27"/>
      <c r="AU564" s="27"/>
      <c r="AV564" s="27"/>
      <c r="AW564" s="27"/>
      <c r="AX564" s="27">
        <f t="shared" ref="AX564:AX583" si="160">(AO564+AP564+AQ564+AR564+AU564)/26*AS564+AT564+AV564+AW564</f>
        <v>0</v>
      </c>
    </row>
    <row r="565" spans="1:50" ht="13.8">
      <c r="A565" s="20">
        <v>4</v>
      </c>
      <c r="B565" s="44" t="s">
        <v>36</v>
      </c>
      <c r="C565" s="45" t="s">
        <v>37</v>
      </c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46"/>
      <c r="AI565" s="47">
        <f t="shared" si="159"/>
        <v>0</v>
      </c>
      <c r="AJ565" s="43">
        <f t="shared" si="158"/>
        <v>0</v>
      </c>
      <c r="AK565" s="21"/>
      <c r="AL565" s="20"/>
      <c r="AM565" s="44" t="s">
        <v>36</v>
      </c>
      <c r="AN565" s="45" t="s">
        <v>37</v>
      </c>
      <c r="AO565" s="48">
        <v>5310000</v>
      </c>
      <c r="AP565" s="27">
        <v>1000000</v>
      </c>
      <c r="AQ565" s="27">
        <v>300000</v>
      </c>
      <c r="AR565" s="27">
        <v>600000</v>
      </c>
      <c r="AS565" s="27"/>
      <c r="AT565" s="27"/>
      <c r="AU565" s="27"/>
      <c r="AV565" s="27"/>
      <c r="AW565" s="27"/>
      <c r="AX565" s="27">
        <f t="shared" si="160"/>
        <v>0</v>
      </c>
    </row>
    <row r="566" spans="1:50" ht="13.8">
      <c r="A566" s="20">
        <v>5</v>
      </c>
      <c r="B566" s="44" t="s">
        <v>38</v>
      </c>
      <c r="C566" s="45" t="s">
        <v>37</v>
      </c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46"/>
      <c r="AI566" s="47">
        <f t="shared" si="159"/>
        <v>0</v>
      </c>
      <c r="AJ566" s="43">
        <f t="shared" si="158"/>
        <v>0</v>
      </c>
      <c r="AK566" s="21"/>
      <c r="AL566" s="20"/>
      <c r="AM566" s="44" t="s">
        <v>38</v>
      </c>
      <c r="AN566" s="45" t="s">
        <v>37</v>
      </c>
      <c r="AO566" s="48">
        <v>5310000</v>
      </c>
      <c r="AP566" s="27">
        <v>1000000</v>
      </c>
      <c r="AQ566" s="27">
        <v>300000</v>
      </c>
      <c r="AR566" s="27">
        <v>600000</v>
      </c>
      <c r="AS566" s="27"/>
      <c r="AT566" s="27"/>
      <c r="AU566" s="27"/>
      <c r="AV566" s="27"/>
      <c r="AW566" s="27"/>
      <c r="AX566" s="27">
        <f t="shared" si="160"/>
        <v>0</v>
      </c>
    </row>
    <row r="567" spans="1:50" ht="13.8">
      <c r="A567" s="20">
        <v>6</v>
      </c>
      <c r="B567" s="44" t="s">
        <v>39</v>
      </c>
      <c r="C567" s="45" t="s">
        <v>37</v>
      </c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46"/>
      <c r="AI567" s="47">
        <f t="shared" si="159"/>
        <v>0</v>
      </c>
      <c r="AJ567" s="43">
        <f t="shared" si="158"/>
        <v>0</v>
      </c>
      <c r="AK567" s="21"/>
      <c r="AL567" s="20"/>
      <c r="AM567" s="44" t="s">
        <v>39</v>
      </c>
      <c r="AN567" s="45" t="s">
        <v>37</v>
      </c>
      <c r="AO567" s="48">
        <v>5310000</v>
      </c>
      <c r="AP567" s="27">
        <v>1000000</v>
      </c>
      <c r="AQ567" s="27">
        <v>300000</v>
      </c>
      <c r="AR567" s="27">
        <v>600000</v>
      </c>
      <c r="AS567" s="27"/>
      <c r="AT567" s="27"/>
      <c r="AU567" s="27"/>
      <c r="AV567" s="27"/>
      <c r="AW567" s="27"/>
      <c r="AX567" s="27">
        <f t="shared" si="160"/>
        <v>0</v>
      </c>
    </row>
    <row r="568" spans="1:50" ht="13.8">
      <c r="A568" s="20">
        <v>7</v>
      </c>
      <c r="B568" s="44" t="s">
        <v>40</v>
      </c>
      <c r="C568" s="45" t="s">
        <v>37</v>
      </c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46"/>
      <c r="AI568" s="47">
        <f t="shared" si="159"/>
        <v>0</v>
      </c>
      <c r="AJ568" s="43">
        <f t="shared" si="158"/>
        <v>0</v>
      </c>
      <c r="AK568" s="21"/>
      <c r="AL568" s="20"/>
      <c r="AM568" s="44" t="s">
        <v>40</v>
      </c>
      <c r="AN568" s="45" t="s">
        <v>37</v>
      </c>
      <c r="AO568" s="48">
        <v>5310000</v>
      </c>
      <c r="AP568" s="27">
        <v>1000000</v>
      </c>
      <c r="AQ568" s="27">
        <v>300000</v>
      </c>
      <c r="AR568" s="27">
        <v>600000</v>
      </c>
      <c r="AS568" s="27"/>
      <c r="AT568" s="27"/>
      <c r="AU568" s="27"/>
      <c r="AV568" s="27"/>
      <c r="AW568" s="27"/>
      <c r="AX568" s="27">
        <f t="shared" si="160"/>
        <v>0</v>
      </c>
    </row>
    <row r="569" spans="1:50" ht="13.8">
      <c r="A569" s="20">
        <v>8</v>
      </c>
      <c r="B569" s="44" t="s">
        <v>42</v>
      </c>
      <c r="C569" s="45" t="s">
        <v>37</v>
      </c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46"/>
      <c r="AI569" s="47">
        <f t="shared" si="159"/>
        <v>0</v>
      </c>
      <c r="AJ569" s="43">
        <f t="shared" si="158"/>
        <v>0</v>
      </c>
      <c r="AK569" s="44"/>
      <c r="AL569" s="20"/>
      <c r="AM569" s="44" t="s">
        <v>42</v>
      </c>
      <c r="AN569" s="45" t="s">
        <v>37</v>
      </c>
      <c r="AO569" s="48">
        <v>5310000</v>
      </c>
      <c r="AP569" s="27">
        <v>1000000</v>
      </c>
      <c r="AQ569" s="27">
        <v>300000</v>
      </c>
      <c r="AR569" s="27">
        <v>600000</v>
      </c>
      <c r="AS569" s="27"/>
      <c r="AT569" s="27"/>
      <c r="AU569" s="27"/>
      <c r="AV569" s="27"/>
      <c r="AW569" s="27"/>
      <c r="AX569" s="27">
        <f t="shared" si="160"/>
        <v>0</v>
      </c>
    </row>
    <row r="570" spans="1:50" ht="13.8">
      <c r="A570" s="20">
        <v>9</v>
      </c>
      <c r="B570" s="44" t="s">
        <v>43</v>
      </c>
      <c r="C570" s="45" t="s">
        <v>37</v>
      </c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46"/>
      <c r="AI570" s="47">
        <f t="shared" si="159"/>
        <v>0</v>
      </c>
      <c r="AJ570" s="43">
        <f t="shared" si="158"/>
        <v>0</v>
      </c>
      <c r="AK570" s="21"/>
      <c r="AL570" s="20"/>
      <c r="AM570" s="44" t="s">
        <v>43</v>
      </c>
      <c r="AN570" s="45" t="s">
        <v>37</v>
      </c>
      <c r="AO570" s="48">
        <v>5310000</v>
      </c>
      <c r="AP570" s="27">
        <v>1000000</v>
      </c>
      <c r="AQ570" s="27">
        <v>300000</v>
      </c>
      <c r="AR570" s="27">
        <v>600000</v>
      </c>
      <c r="AS570" s="27"/>
      <c r="AT570" s="27"/>
      <c r="AU570" s="27"/>
      <c r="AV570" s="27"/>
      <c r="AW570" s="27"/>
      <c r="AX570" s="27">
        <f t="shared" si="160"/>
        <v>0</v>
      </c>
    </row>
    <row r="571" spans="1:50" ht="13.8">
      <c r="A571" s="20">
        <v>10</v>
      </c>
      <c r="B571" s="44" t="s">
        <v>79</v>
      </c>
      <c r="C571" s="45" t="s">
        <v>37</v>
      </c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46"/>
      <c r="AI571" s="47">
        <f t="shared" si="159"/>
        <v>0</v>
      </c>
      <c r="AJ571" s="43">
        <f t="shared" si="158"/>
        <v>0</v>
      </c>
      <c r="AK571" s="21"/>
      <c r="AL571" s="20"/>
      <c r="AM571" s="44" t="s">
        <v>79</v>
      </c>
      <c r="AN571" s="45" t="s">
        <v>37</v>
      </c>
      <c r="AO571" s="48">
        <v>5310000</v>
      </c>
      <c r="AP571" s="27">
        <v>1000000</v>
      </c>
      <c r="AQ571" s="27">
        <v>300000</v>
      </c>
      <c r="AR571" s="27">
        <v>600000</v>
      </c>
      <c r="AS571" s="27"/>
      <c r="AT571" s="27"/>
      <c r="AU571" s="27"/>
      <c r="AV571" s="27"/>
      <c r="AW571" s="27"/>
      <c r="AX571" s="27">
        <f t="shared" si="160"/>
        <v>0</v>
      </c>
    </row>
    <row r="572" spans="1:50" ht="13.8">
      <c r="A572" s="20">
        <v>11</v>
      </c>
      <c r="B572" s="44" t="s">
        <v>80</v>
      </c>
      <c r="C572" s="45" t="s">
        <v>37</v>
      </c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46"/>
      <c r="AI572" s="47">
        <f t="shared" si="159"/>
        <v>0</v>
      </c>
      <c r="AJ572" s="43">
        <f t="shared" si="158"/>
        <v>0</v>
      </c>
      <c r="AK572" s="21"/>
      <c r="AL572" s="20"/>
      <c r="AM572" s="44" t="s">
        <v>80</v>
      </c>
      <c r="AN572" s="45" t="s">
        <v>37</v>
      </c>
      <c r="AO572" s="48">
        <v>5310000</v>
      </c>
      <c r="AP572" s="27">
        <v>1000000</v>
      </c>
      <c r="AQ572" s="27">
        <v>300000</v>
      </c>
      <c r="AR572" s="27">
        <v>600000</v>
      </c>
      <c r="AS572" s="27"/>
      <c r="AT572" s="27"/>
      <c r="AU572" s="27"/>
      <c r="AV572" s="27"/>
      <c r="AW572" s="27"/>
      <c r="AX572" s="27">
        <f t="shared" si="160"/>
        <v>0</v>
      </c>
    </row>
    <row r="573" spans="1:50" ht="13.8">
      <c r="A573" s="20">
        <v>12</v>
      </c>
      <c r="B573" s="44" t="s">
        <v>81</v>
      </c>
      <c r="C573" s="45" t="s">
        <v>37</v>
      </c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46"/>
      <c r="AI573" s="47">
        <f t="shared" si="159"/>
        <v>0</v>
      </c>
      <c r="AJ573" s="43">
        <f t="shared" si="158"/>
        <v>0</v>
      </c>
      <c r="AK573" s="21"/>
      <c r="AL573" s="20"/>
      <c r="AM573" s="44" t="s">
        <v>81</v>
      </c>
      <c r="AN573" s="45" t="s">
        <v>37</v>
      </c>
      <c r="AO573" s="48">
        <v>5310000</v>
      </c>
      <c r="AP573" s="27">
        <v>1000000</v>
      </c>
      <c r="AQ573" s="27">
        <v>300000</v>
      </c>
      <c r="AR573" s="27">
        <v>600000</v>
      </c>
      <c r="AS573" s="27"/>
      <c r="AT573" s="27"/>
      <c r="AU573" s="27"/>
      <c r="AV573" s="27"/>
      <c r="AW573" s="27"/>
      <c r="AX573" s="27">
        <f t="shared" si="160"/>
        <v>0</v>
      </c>
    </row>
    <row r="574" spans="1:50" ht="13.8">
      <c r="A574" s="20">
        <v>13</v>
      </c>
      <c r="B574" s="44" t="s">
        <v>82</v>
      </c>
      <c r="C574" s="45" t="s">
        <v>37</v>
      </c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46"/>
      <c r="AI574" s="47">
        <f t="shared" si="159"/>
        <v>0</v>
      </c>
      <c r="AJ574" s="43">
        <f t="shared" si="158"/>
        <v>0</v>
      </c>
      <c r="AK574" s="21"/>
      <c r="AL574" s="20"/>
      <c r="AM574" s="44" t="s">
        <v>82</v>
      </c>
      <c r="AN574" s="45" t="s">
        <v>37</v>
      </c>
      <c r="AO574" s="48">
        <v>5310000</v>
      </c>
      <c r="AP574" s="27">
        <v>1000000</v>
      </c>
      <c r="AQ574" s="27">
        <v>300000</v>
      </c>
      <c r="AR574" s="27">
        <v>600000</v>
      </c>
      <c r="AS574" s="27"/>
      <c r="AT574" s="27"/>
      <c r="AU574" s="27"/>
      <c r="AV574" s="27"/>
      <c r="AW574" s="27"/>
      <c r="AX574" s="27">
        <f t="shared" si="160"/>
        <v>0</v>
      </c>
    </row>
    <row r="575" spans="1:50" ht="13.8">
      <c r="A575" s="20">
        <v>14</v>
      </c>
      <c r="B575" s="44" t="s">
        <v>83</v>
      </c>
      <c r="C575" s="45" t="s">
        <v>37</v>
      </c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46"/>
      <c r="AI575" s="47">
        <f t="shared" si="159"/>
        <v>0</v>
      </c>
      <c r="AJ575" s="43">
        <f t="shared" si="158"/>
        <v>0</v>
      </c>
      <c r="AK575" s="21"/>
      <c r="AL575" s="20"/>
      <c r="AM575" s="44" t="s">
        <v>83</v>
      </c>
      <c r="AN575" s="45" t="s">
        <v>37</v>
      </c>
      <c r="AO575" s="48">
        <v>5310000</v>
      </c>
      <c r="AP575" s="27">
        <v>1000000</v>
      </c>
      <c r="AQ575" s="27">
        <v>300000</v>
      </c>
      <c r="AR575" s="27">
        <v>600000</v>
      </c>
      <c r="AS575" s="27"/>
      <c r="AT575" s="27"/>
      <c r="AU575" s="27"/>
      <c r="AV575" s="27"/>
      <c r="AW575" s="27"/>
      <c r="AX575" s="27">
        <f t="shared" si="160"/>
        <v>0</v>
      </c>
    </row>
    <row r="576" spans="1:50" ht="13.8">
      <c r="A576" s="20">
        <v>15</v>
      </c>
      <c r="B576" s="44" t="s">
        <v>84</v>
      </c>
      <c r="C576" s="45" t="s">
        <v>37</v>
      </c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46"/>
      <c r="AI576" s="47">
        <f t="shared" si="159"/>
        <v>0</v>
      </c>
      <c r="AJ576" s="43">
        <f t="shared" si="158"/>
        <v>0</v>
      </c>
      <c r="AK576" s="21"/>
      <c r="AL576" s="20"/>
      <c r="AM576" s="44" t="s">
        <v>84</v>
      </c>
      <c r="AN576" s="45" t="s">
        <v>37</v>
      </c>
      <c r="AO576" s="48">
        <v>5310000</v>
      </c>
      <c r="AP576" s="27">
        <v>1000000</v>
      </c>
      <c r="AQ576" s="27">
        <v>300000</v>
      </c>
      <c r="AR576" s="27">
        <v>600000</v>
      </c>
      <c r="AS576" s="27"/>
      <c r="AT576" s="27"/>
      <c r="AU576" s="27"/>
      <c r="AV576" s="27"/>
      <c r="AW576" s="27"/>
      <c r="AX576" s="27">
        <f t="shared" si="160"/>
        <v>0</v>
      </c>
    </row>
    <row r="577" spans="1:50" ht="13.8">
      <c r="A577" s="20">
        <v>16</v>
      </c>
      <c r="B577" s="21" t="s">
        <v>85</v>
      </c>
      <c r="C577" s="22" t="s">
        <v>37</v>
      </c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43">
        <f t="shared" si="159"/>
        <v>0</v>
      </c>
      <c r="AJ577" s="43">
        <f t="shared" si="158"/>
        <v>0</v>
      </c>
      <c r="AK577" s="21"/>
      <c r="AL577" s="20"/>
      <c r="AM577" s="21" t="s">
        <v>85</v>
      </c>
      <c r="AN577" s="45" t="s">
        <v>37</v>
      </c>
      <c r="AO577" s="48">
        <v>5310000</v>
      </c>
      <c r="AP577" s="27">
        <v>1000000</v>
      </c>
      <c r="AQ577" s="27">
        <v>300000</v>
      </c>
      <c r="AR577" s="27">
        <v>600000</v>
      </c>
      <c r="AS577" s="27"/>
      <c r="AT577" s="27"/>
      <c r="AU577" s="27"/>
      <c r="AV577" s="27"/>
      <c r="AW577" s="27"/>
      <c r="AX577" s="27">
        <f t="shared" si="160"/>
        <v>0</v>
      </c>
    </row>
    <row r="578" spans="1:50" ht="13.8">
      <c r="A578" s="20">
        <v>17</v>
      </c>
      <c r="B578" s="21" t="s">
        <v>86</v>
      </c>
      <c r="C578" s="22" t="s">
        <v>37</v>
      </c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43">
        <f t="shared" si="159"/>
        <v>0</v>
      </c>
      <c r="AJ578" s="43">
        <f t="shared" si="158"/>
        <v>0</v>
      </c>
      <c r="AK578" s="21"/>
      <c r="AL578" s="20"/>
      <c r="AM578" s="21" t="s">
        <v>86</v>
      </c>
      <c r="AN578" s="45" t="s">
        <v>37</v>
      </c>
      <c r="AO578" s="48">
        <v>5310000</v>
      </c>
      <c r="AP578" s="27">
        <v>1000000</v>
      </c>
      <c r="AQ578" s="27">
        <v>300000</v>
      </c>
      <c r="AR578" s="27">
        <v>600000</v>
      </c>
      <c r="AS578" s="27"/>
      <c r="AT578" s="27"/>
      <c r="AU578" s="27"/>
      <c r="AV578" s="27"/>
      <c r="AW578" s="27"/>
      <c r="AX578" s="27">
        <f t="shared" si="160"/>
        <v>0</v>
      </c>
    </row>
    <row r="579" spans="1:50" ht="13.8">
      <c r="A579" s="20">
        <v>18</v>
      </c>
      <c r="B579" s="21" t="s">
        <v>87</v>
      </c>
      <c r="C579" s="22" t="s">
        <v>37</v>
      </c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43">
        <f t="shared" si="159"/>
        <v>0</v>
      </c>
      <c r="AJ579" s="43">
        <f t="shared" si="158"/>
        <v>0</v>
      </c>
      <c r="AK579" s="21"/>
      <c r="AL579" s="20"/>
      <c r="AM579" s="21" t="s">
        <v>87</v>
      </c>
      <c r="AN579" s="45" t="s">
        <v>37</v>
      </c>
      <c r="AO579" s="48">
        <v>5310000</v>
      </c>
      <c r="AP579" s="27">
        <v>1000000</v>
      </c>
      <c r="AQ579" s="27">
        <v>300000</v>
      </c>
      <c r="AR579" s="27">
        <v>600000</v>
      </c>
      <c r="AS579" s="27"/>
      <c r="AT579" s="27"/>
      <c r="AU579" s="27"/>
      <c r="AV579" s="27"/>
      <c r="AW579" s="27"/>
      <c r="AX579" s="27">
        <f t="shared" si="160"/>
        <v>0</v>
      </c>
    </row>
    <row r="580" spans="1:50" ht="13.8">
      <c r="A580" s="20">
        <v>19</v>
      </c>
      <c r="B580" s="21" t="s">
        <v>88</v>
      </c>
      <c r="C580" s="22" t="s">
        <v>37</v>
      </c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43">
        <f t="shared" si="159"/>
        <v>0</v>
      </c>
      <c r="AJ580" s="43">
        <f t="shared" si="158"/>
        <v>0</v>
      </c>
      <c r="AK580" s="21"/>
      <c r="AL580" s="20"/>
      <c r="AM580" s="21" t="s">
        <v>88</v>
      </c>
      <c r="AN580" s="45" t="s">
        <v>37</v>
      </c>
      <c r="AO580" s="48">
        <v>5310000</v>
      </c>
      <c r="AP580" s="27">
        <v>1000000</v>
      </c>
      <c r="AQ580" s="27">
        <v>300000</v>
      </c>
      <c r="AR580" s="27">
        <v>600000</v>
      </c>
      <c r="AS580" s="27"/>
      <c r="AT580" s="27"/>
      <c r="AU580" s="27"/>
      <c r="AV580" s="27"/>
      <c r="AW580" s="27"/>
      <c r="AX580" s="27">
        <f t="shared" si="160"/>
        <v>0</v>
      </c>
    </row>
    <row r="581" spans="1:50" ht="13.8">
      <c r="A581" s="20">
        <v>20</v>
      </c>
      <c r="B581" s="21" t="s">
        <v>92</v>
      </c>
      <c r="C581" s="22" t="s">
        <v>37</v>
      </c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 t="s">
        <v>41</v>
      </c>
      <c r="AC581" s="23" t="s">
        <v>41</v>
      </c>
      <c r="AD581" s="23" t="s">
        <v>41</v>
      </c>
      <c r="AE581" s="23" t="s">
        <v>41</v>
      </c>
      <c r="AF581" s="23"/>
      <c r="AG581" s="23"/>
      <c r="AH581" s="23"/>
      <c r="AI581" s="43">
        <f t="shared" si="159"/>
        <v>4</v>
      </c>
      <c r="AJ581" s="43">
        <f t="shared" si="158"/>
        <v>0</v>
      </c>
      <c r="AK581" s="21"/>
      <c r="AL581" s="20"/>
      <c r="AM581" s="21" t="s">
        <v>92</v>
      </c>
      <c r="AN581" s="45" t="s">
        <v>37</v>
      </c>
      <c r="AO581" s="48">
        <v>5310000</v>
      </c>
      <c r="AP581" s="27">
        <v>1000000</v>
      </c>
      <c r="AQ581" s="27">
        <v>300000</v>
      </c>
      <c r="AR581" s="27">
        <v>600000</v>
      </c>
      <c r="AS581" s="27">
        <v>4</v>
      </c>
      <c r="AT581" s="27"/>
      <c r="AU581" s="27">
        <v>500000</v>
      </c>
      <c r="AV581" s="27"/>
      <c r="AW581" s="27">
        <v>300000</v>
      </c>
      <c r="AX581" s="27">
        <f t="shared" si="160"/>
        <v>1486153.8461538462</v>
      </c>
    </row>
    <row r="582" spans="1:50" ht="13.8">
      <c r="A582" s="20">
        <v>21</v>
      </c>
      <c r="B582" s="21" t="s">
        <v>93</v>
      </c>
      <c r="C582" s="22" t="s">
        <v>37</v>
      </c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 t="s">
        <v>41</v>
      </c>
      <c r="AC582" s="23" t="s">
        <v>41</v>
      </c>
      <c r="AD582" s="23" t="s">
        <v>41</v>
      </c>
      <c r="AE582" s="23" t="s">
        <v>41</v>
      </c>
      <c r="AF582" s="23"/>
      <c r="AG582" s="23"/>
      <c r="AH582" s="23"/>
      <c r="AI582" s="43">
        <f t="shared" si="159"/>
        <v>4</v>
      </c>
      <c r="AJ582" s="43">
        <f t="shared" si="158"/>
        <v>0</v>
      </c>
      <c r="AK582" s="21"/>
      <c r="AL582" s="20"/>
      <c r="AM582" s="21" t="s">
        <v>93</v>
      </c>
      <c r="AN582" s="45" t="s">
        <v>37</v>
      </c>
      <c r="AO582" s="48">
        <v>5310000</v>
      </c>
      <c r="AP582" s="27">
        <v>1000000</v>
      </c>
      <c r="AQ582" s="27">
        <v>300000</v>
      </c>
      <c r="AR582" s="27">
        <v>600000</v>
      </c>
      <c r="AS582" s="27">
        <v>4</v>
      </c>
      <c r="AT582" s="27"/>
      <c r="AU582" s="27">
        <v>500000</v>
      </c>
      <c r="AV582" s="27"/>
      <c r="AW582" s="27">
        <v>300000</v>
      </c>
      <c r="AX582" s="27">
        <f t="shared" si="160"/>
        <v>1486153.8461538462</v>
      </c>
    </row>
    <row r="583" spans="1:50" ht="13.8">
      <c r="A583" s="20">
        <v>22</v>
      </c>
      <c r="B583" s="21" t="s">
        <v>94</v>
      </c>
      <c r="C583" s="22" t="s">
        <v>37</v>
      </c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43">
        <f t="shared" si="159"/>
        <v>0</v>
      </c>
      <c r="AJ583" s="43">
        <f t="shared" si="158"/>
        <v>0</v>
      </c>
      <c r="AK583" s="21"/>
      <c r="AL583" s="20"/>
      <c r="AM583" s="21" t="s">
        <v>94</v>
      </c>
      <c r="AN583" s="45" t="s">
        <v>37</v>
      </c>
      <c r="AO583" s="48">
        <v>5310000</v>
      </c>
      <c r="AP583" s="27">
        <v>1000000</v>
      </c>
      <c r="AQ583" s="27">
        <v>300000</v>
      </c>
      <c r="AR583" s="27">
        <v>600000</v>
      </c>
      <c r="AS583" s="27"/>
      <c r="AT583" s="27"/>
      <c r="AU583" s="27"/>
      <c r="AV583" s="27"/>
      <c r="AW583" s="27"/>
      <c r="AX583" s="27">
        <f t="shared" si="160"/>
        <v>0</v>
      </c>
    </row>
    <row r="584" spans="1:50" ht="13.8">
      <c r="A584" s="20">
        <v>23</v>
      </c>
      <c r="B584" s="21" t="s">
        <v>95</v>
      </c>
      <c r="C584" s="22" t="s">
        <v>37</v>
      </c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43"/>
      <c r="AJ584" s="49"/>
      <c r="AK584" s="53"/>
      <c r="AL584" s="20"/>
      <c r="AM584" s="21" t="s">
        <v>95</v>
      </c>
      <c r="AN584" s="45" t="s">
        <v>37</v>
      </c>
      <c r="AO584" s="48">
        <v>5310000</v>
      </c>
      <c r="AP584" s="27">
        <v>1000000</v>
      </c>
      <c r="AQ584" s="27">
        <v>300000</v>
      </c>
      <c r="AR584" s="27">
        <v>600000</v>
      </c>
      <c r="AS584" s="27"/>
      <c r="AT584" s="27"/>
      <c r="AU584" s="27"/>
      <c r="AV584" s="27"/>
      <c r="AW584" s="27"/>
      <c r="AX584" s="27"/>
    </row>
    <row r="585" spans="1:50" ht="13.8">
      <c r="A585" s="20">
        <v>24</v>
      </c>
      <c r="B585" s="21" t="s">
        <v>44</v>
      </c>
      <c r="C585" s="22" t="s">
        <v>45</v>
      </c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43"/>
      <c r="AJ585" s="49"/>
      <c r="AK585" s="53"/>
      <c r="AL585" s="20"/>
      <c r="AM585" s="21" t="s">
        <v>44</v>
      </c>
      <c r="AN585" s="22" t="s">
        <v>45</v>
      </c>
      <c r="AO585" s="26">
        <v>5307200</v>
      </c>
      <c r="AP585" s="27">
        <v>1000000</v>
      </c>
      <c r="AQ585" s="27">
        <v>300000</v>
      </c>
      <c r="AR585" s="27">
        <v>600000</v>
      </c>
      <c r="AS585" s="27"/>
      <c r="AT585" s="27"/>
      <c r="AU585" s="27"/>
      <c r="AV585" s="27"/>
      <c r="AW585" s="27"/>
      <c r="AX585" s="27"/>
    </row>
    <row r="586" spans="1:50" ht="13.8">
      <c r="A586" s="20">
        <v>25</v>
      </c>
      <c r="B586" s="21" t="s">
        <v>46</v>
      </c>
      <c r="C586" s="22" t="s">
        <v>45</v>
      </c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43"/>
      <c r="AJ586" s="49"/>
      <c r="AK586" s="53"/>
      <c r="AL586" s="20"/>
      <c r="AM586" s="21" t="s">
        <v>46</v>
      </c>
      <c r="AN586" s="22" t="s">
        <v>45</v>
      </c>
      <c r="AO586" s="26">
        <v>5307200</v>
      </c>
      <c r="AP586" s="27">
        <v>1000000</v>
      </c>
      <c r="AQ586" s="27">
        <v>300000</v>
      </c>
      <c r="AR586" s="27">
        <v>600000</v>
      </c>
      <c r="AS586" s="27"/>
      <c r="AT586" s="27"/>
      <c r="AU586" s="27"/>
      <c r="AV586" s="27"/>
      <c r="AW586" s="27"/>
      <c r="AX586" s="27"/>
    </row>
    <row r="587" spans="1:50" ht="13.8">
      <c r="A587" s="20">
        <v>26</v>
      </c>
      <c r="B587" s="21" t="s">
        <v>47</v>
      </c>
      <c r="C587" s="22" t="s">
        <v>45</v>
      </c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43"/>
      <c r="AJ587" s="49"/>
      <c r="AK587" s="53"/>
      <c r="AL587" s="20"/>
      <c r="AM587" s="21" t="s">
        <v>47</v>
      </c>
      <c r="AN587" s="22" t="s">
        <v>45</v>
      </c>
      <c r="AO587" s="26">
        <v>5307200</v>
      </c>
      <c r="AP587" s="27">
        <v>1000000</v>
      </c>
      <c r="AQ587" s="27">
        <v>300000</v>
      </c>
      <c r="AR587" s="27">
        <v>600000</v>
      </c>
      <c r="AS587" s="27"/>
      <c r="AT587" s="27"/>
      <c r="AU587" s="27"/>
      <c r="AV587" s="27"/>
      <c r="AW587" s="27"/>
      <c r="AX587" s="27"/>
    </row>
    <row r="588" spans="1:50" ht="13.8">
      <c r="A588" s="20">
        <v>27</v>
      </c>
      <c r="B588" s="21" t="s">
        <v>48</v>
      </c>
      <c r="C588" s="22" t="s">
        <v>45</v>
      </c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43">
        <f t="shared" si="159"/>
        <v>0</v>
      </c>
      <c r="AJ588" s="43"/>
      <c r="AK588" s="25"/>
      <c r="AL588" s="20"/>
      <c r="AM588" s="21" t="s">
        <v>48</v>
      </c>
      <c r="AN588" s="22" t="s">
        <v>45</v>
      </c>
      <c r="AO588" s="26">
        <v>5307200</v>
      </c>
      <c r="AP588" s="27">
        <v>1000000</v>
      </c>
      <c r="AQ588" s="27">
        <v>300000</v>
      </c>
      <c r="AR588" s="27">
        <v>600000</v>
      </c>
      <c r="AS588" s="27"/>
      <c r="AT588" s="27"/>
      <c r="AU588" s="27"/>
      <c r="AV588" s="27"/>
      <c r="AW588" s="27"/>
      <c r="AX588" s="27">
        <f t="shared" ref="AX588:AX593" si="161">(AO588+AP588+AQ588+AR588+AU588)/26*AS588+AT588+AV588+AW588</f>
        <v>0</v>
      </c>
    </row>
    <row r="589" spans="1:50" ht="13.8">
      <c r="A589" s="20">
        <v>28</v>
      </c>
      <c r="B589" s="21" t="s">
        <v>49</v>
      </c>
      <c r="C589" s="22" t="s">
        <v>45</v>
      </c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43">
        <f t="shared" si="159"/>
        <v>0</v>
      </c>
      <c r="AJ589" s="43"/>
      <c r="AK589" s="25"/>
      <c r="AL589" s="20"/>
      <c r="AM589" s="21" t="s">
        <v>49</v>
      </c>
      <c r="AN589" s="22" t="s">
        <v>45</v>
      </c>
      <c r="AO589" s="26">
        <v>5307200</v>
      </c>
      <c r="AP589" s="27">
        <v>1000000</v>
      </c>
      <c r="AQ589" s="27">
        <v>300000</v>
      </c>
      <c r="AR589" s="27">
        <v>600000</v>
      </c>
      <c r="AS589" s="27"/>
      <c r="AT589" s="27"/>
      <c r="AU589" s="27"/>
      <c r="AV589" s="27"/>
      <c r="AW589" s="27"/>
      <c r="AX589" s="27">
        <f t="shared" si="161"/>
        <v>0</v>
      </c>
    </row>
    <row r="590" spans="1:50" ht="13.8">
      <c r="A590" s="20">
        <v>29</v>
      </c>
      <c r="B590" s="21" t="s">
        <v>50</v>
      </c>
      <c r="C590" s="22" t="s">
        <v>45</v>
      </c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43">
        <f t="shared" si="159"/>
        <v>0</v>
      </c>
      <c r="AJ590" s="43"/>
      <c r="AK590" s="25"/>
      <c r="AL590" s="20"/>
      <c r="AM590" s="21" t="s">
        <v>50</v>
      </c>
      <c r="AN590" s="22" t="s">
        <v>45</v>
      </c>
      <c r="AO590" s="26">
        <v>5307200</v>
      </c>
      <c r="AP590" s="27">
        <v>1000000</v>
      </c>
      <c r="AQ590" s="27">
        <v>300000</v>
      </c>
      <c r="AR590" s="27">
        <v>600000</v>
      </c>
      <c r="AS590" s="27"/>
      <c r="AT590" s="27"/>
      <c r="AU590" s="27"/>
      <c r="AV590" s="27"/>
      <c r="AW590" s="27"/>
      <c r="AX590" s="27">
        <f t="shared" si="161"/>
        <v>0</v>
      </c>
    </row>
    <row r="591" spans="1:50" ht="13.8">
      <c r="A591" s="20">
        <v>30</v>
      </c>
      <c r="B591" s="21" t="s">
        <v>51</v>
      </c>
      <c r="C591" s="22" t="s">
        <v>45</v>
      </c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43">
        <f t="shared" si="159"/>
        <v>0</v>
      </c>
      <c r="AJ591" s="43"/>
      <c r="AK591" s="25"/>
      <c r="AL591" s="20"/>
      <c r="AM591" s="21" t="s">
        <v>51</v>
      </c>
      <c r="AN591" s="22" t="s">
        <v>45</v>
      </c>
      <c r="AO591" s="26">
        <v>5307200</v>
      </c>
      <c r="AP591" s="27">
        <v>1000000</v>
      </c>
      <c r="AQ591" s="27">
        <v>300000</v>
      </c>
      <c r="AR591" s="27">
        <v>600000</v>
      </c>
      <c r="AS591" s="27"/>
      <c r="AT591" s="27"/>
      <c r="AU591" s="27"/>
      <c r="AV591" s="27"/>
      <c r="AW591" s="27"/>
      <c r="AX591" s="27">
        <f t="shared" si="161"/>
        <v>0</v>
      </c>
    </row>
    <row r="592" spans="1:50" ht="13.8">
      <c r="A592" s="20">
        <v>31</v>
      </c>
      <c r="B592" s="21" t="s">
        <v>52</v>
      </c>
      <c r="C592" s="22" t="s">
        <v>45</v>
      </c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49"/>
      <c r="AJ592" s="49"/>
      <c r="AK592" s="28"/>
      <c r="AL592" s="20"/>
      <c r="AM592" s="21" t="s">
        <v>52</v>
      </c>
      <c r="AN592" s="22" t="s">
        <v>45</v>
      </c>
      <c r="AO592" s="26">
        <v>5307200</v>
      </c>
      <c r="AP592" s="27">
        <v>1000000</v>
      </c>
      <c r="AQ592" s="27">
        <v>300000</v>
      </c>
      <c r="AR592" s="27">
        <v>600000</v>
      </c>
      <c r="AS592" s="27"/>
      <c r="AT592" s="27"/>
      <c r="AU592" s="27"/>
      <c r="AV592" s="27"/>
      <c r="AW592" s="27"/>
      <c r="AX592" s="27">
        <f t="shared" si="161"/>
        <v>0</v>
      </c>
    </row>
    <row r="593" spans="1:50" ht="13.8">
      <c r="A593" s="20">
        <v>32</v>
      </c>
      <c r="B593" s="21" t="s">
        <v>53</v>
      </c>
      <c r="C593" s="22" t="s">
        <v>45</v>
      </c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49"/>
      <c r="AJ593" s="49"/>
      <c r="AK593" s="28"/>
      <c r="AL593" s="20"/>
      <c r="AM593" s="21" t="s">
        <v>53</v>
      </c>
      <c r="AN593" s="22" t="s">
        <v>45</v>
      </c>
      <c r="AO593" s="26">
        <v>5307200</v>
      </c>
      <c r="AP593" s="27">
        <v>1000000</v>
      </c>
      <c r="AQ593" s="27">
        <v>300000</v>
      </c>
      <c r="AR593" s="27">
        <v>600000</v>
      </c>
      <c r="AS593" s="27"/>
      <c r="AT593" s="27"/>
      <c r="AU593" s="27"/>
      <c r="AV593" s="27"/>
      <c r="AW593" s="27"/>
      <c r="AX593" s="27">
        <f t="shared" si="161"/>
        <v>0</v>
      </c>
    </row>
    <row r="594" spans="1:50" ht="13.8">
      <c r="A594" s="29"/>
      <c r="B594" s="10" t="s">
        <v>54</v>
      </c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50">
        <f>SUM(AI562:AI591)</f>
        <v>12</v>
      </c>
      <c r="AJ594" s="50"/>
      <c r="AK594" s="31"/>
      <c r="AL594" s="10" t="s">
        <v>89</v>
      </c>
      <c r="AM594" s="31" t="s">
        <v>56</v>
      </c>
      <c r="AN594" s="30"/>
      <c r="AO594" s="32">
        <f t="shared" ref="AO594:AU594" si="162">SUM(AO562:AO591)</f>
        <v>162970400</v>
      </c>
      <c r="AP594" s="32">
        <f t="shared" si="162"/>
        <v>30000000</v>
      </c>
      <c r="AQ594" s="32">
        <f t="shared" si="162"/>
        <v>10200000</v>
      </c>
      <c r="AR594" s="32">
        <f t="shared" si="162"/>
        <v>18300000</v>
      </c>
      <c r="AS594" s="32">
        <f t="shared" si="162"/>
        <v>12</v>
      </c>
      <c r="AT594" s="32">
        <f t="shared" si="162"/>
        <v>0</v>
      </c>
      <c r="AU594" s="32">
        <f t="shared" si="162"/>
        <v>3000000</v>
      </c>
      <c r="AV594" s="32">
        <f>SUM(AV562:AV593)</f>
        <v>0</v>
      </c>
      <c r="AW594" s="32">
        <f>SUM(AW562:AW591)</f>
        <v>900000</v>
      </c>
      <c r="AX594" s="32">
        <f>SUM(AX562:AX593)</f>
        <v>5333846.153846154</v>
      </c>
    </row>
    <row r="595" spans="1:50" ht="13.8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3.8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99">
        <f>VALUE("28/02/"&amp;Q557)</f>
        <v>45716</v>
      </c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33"/>
      <c r="AM596" s="33"/>
      <c r="AN596" s="33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3.8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3.8">
      <c r="A598" s="35"/>
      <c r="B598" s="109" t="s">
        <v>57</v>
      </c>
      <c r="C598" s="109"/>
      <c r="D598" s="37"/>
      <c r="E598" s="37"/>
      <c r="F598" s="37"/>
      <c r="G598" s="37"/>
      <c r="H598" s="37"/>
      <c r="I598" s="37"/>
      <c r="J598" s="37"/>
      <c r="K598" s="37"/>
      <c r="L598" s="2"/>
      <c r="M598" s="36" t="s">
        <v>58</v>
      </c>
      <c r="N598" s="37"/>
      <c r="O598" s="37"/>
      <c r="P598" s="37"/>
      <c r="Q598" s="2"/>
      <c r="R598" s="2"/>
      <c r="S598" s="36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6" t="s">
        <v>59</v>
      </c>
      <c r="AE598" s="37"/>
      <c r="AF598" s="37"/>
      <c r="AG598" s="36"/>
      <c r="AH598" s="37"/>
      <c r="AI598" s="37"/>
      <c r="AJ598" s="37"/>
      <c r="AK598" s="37"/>
      <c r="AL598" s="37"/>
      <c r="AM598" s="109" t="s">
        <v>60</v>
      </c>
      <c r="AN598" s="109"/>
      <c r="AO598" s="109"/>
      <c r="AP598" s="102"/>
      <c r="AQ598" s="102"/>
      <c r="AR598" s="2"/>
      <c r="AS598" s="2"/>
      <c r="AT598" s="2"/>
      <c r="AU598" s="2"/>
      <c r="AV598" s="2"/>
      <c r="AW598" s="2"/>
      <c r="AX598" s="2"/>
    </row>
    <row r="599" spans="1:50" ht="13.8">
      <c r="A599" s="3"/>
      <c r="B599" s="126" t="s">
        <v>61</v>
      </c>
      <c r="C599" s="126"/>
      <c r="D599" s="2"/>
      <c r="E599" s="2"/>
      <c r="F599" s="2"/>
      <c r="G599" s="2"/>
      <c r="H599" s="2"/>
      <c r="I599" s="2"/>
      <c r="J599" s="2"/>
      <c r="K599" s="2"/>
      <c r="L599" s="2"/>
      <c r="M599" s="38" t="s">
        <v>61</v>
      </c>
      <c r="N599" s="2"/>
      <c r="O599" s="2"/>
      <c r="P599" s="2"/>
      <c r="Q599" s="2"/>
      <c r="R599" s="2"/>
      <c r="S599" s="38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38" t="s">
        <v>62</v>
      </c>
      <c r="AE599" s="2"/>
      <c r="AF599" s="2"/>
      <c r="AG599" s="38"/>
      <c r="AH599" s="2"/>
      <c r="AI599" s="2"/>
      <c r="AJ599" s="2"/>
      <c r="AK599" s="2"/>
      <c r="AL599" s="2"/>
      <c r="AM599" s="126" t="s">
        <v>61</v>
      </c>
      <c r="AN599" s="126"/>
      <c r="AO599" s="126"/>
      <c r="AP599" s="126"/>
      <c r="AQ599" s="126"/>
      <c r="AR599" s="2"/>
      <c r="AS599" s="2"/>
      <c r="AT599" s="2"/>
      <c r="AU599" s="2"/>
      <c r="AV599" s="2"/>
      <c r="AW599" s="2"/>
      <c r="AX599" s="2"/>
    </row>
    <row r="600" spans="1:50" ht="13.8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</sheetData>
  <mergeCells count="388">
    <mergeCell ref="B599:C599"/>
    <mergeCell ref="AM599:AO599"/>
    <mergeCell ref="AP599:AQ599"/>
    <mergeCell ref="AT559:AT560"/>
    <mergeCell ref="AU559:AU560"/>
    <mergeCell ref="AV559:AV560"/>
    <mergeCell ref="W596:AK596"/>
    <mergeCell ref="AL559:AL560"/>
    <mergeCell ref="AM559:AM560"/>
    <mergeCell ref="AN559:AN560"/>
    <mergeCell ref="AO559:AO560"/>
    <mergeCell ref="AP559:AR559"/>
    <mergeCell ref="AS559:AS560"/>
    <mergeCell ref="B598:C598"/>
    <mergeCell ref="AM598:AO598"/>
    <mergeCell ref="AP598:AQ598"/>
    <mergeCell ref="AJ559:AJ561"/>
    <mergeCell ref="B549:C549"/>
    <mergeCell ref="AM549:AO549"/>
    <mergeCell ref="AP549:AQ549"/>
    <mergeCell ref="AT509:AT510"/>
    <mergeCell ref="AU509:AU510"/>
    <mergeCell ref="AV509:AV510"/>
    <mergeCell ref="A559:A561"/>
    <mergeCell ref="B559:B561"/>
    <mergeCell ref="C559:C561"/>
    <mergeCell ref="D559:AH559"/>
    <mergeCell ref="AI559:AI561"/>
    <mergeCell ref="AK559:AK561"/>
    <mergeCell ref="A555:AK555"/>
    <mergeCell ref="AL555:AX555"/>
    <mergeCell ref="K557:L557"/>
    <mergeCell ref="M557:N557"/>
    <mergeCell ref="O557:P557"/>
    <mergeCell ref="Q557:R557"/>
    <mergeCell ref="AL557:AX557"/>
    <mergeCell ref="AW559:AW560"/>
    <mergeCell ref="AX559:AX560"/>
    <mergeCell ref="W546:AK546"/>
    <mergeCell ref="AL509:AL510"/>
    <mergeCell ref="AM509:AM510"/>
    <mergeCell ref="AP509:AR509"/>
    <mergeCell ref="AS509:AS510"/>
    <mergeCell ref="B548:C548"/>
    <mergeCell ref="AM548:AO548"/>
    <mergeCell ref="AP548:AQ548"/>
    <mergeCell ref="B499:C499"/>
    <mergeCell ref="AM499:AO499"/>
    <mergeCell ref="AP499:AQ499"/>
    <mergeCell ref="AJ509:AJ511"/>
    <mergeCell ref="AV459:AV460"/>
    <mergeCell ref="A509:A511"/>
    <mergeCell ref="B509:B511"/>
    <mergeCell ref="C509:C511"/>
    <mergeCell ref="D509:AH509"/>
    <mergeCell ref="AI509:AI511"/>
    <mergeCell ref="AK509:AK511"/>
    <mergeCell ref="A505:AK505"/>
    <mergeCell ref="AL505:AX505"/>
    <mergeCell ref="K507:L507"/>
    <mergeCell ref="M507:N507"/>
    <mergeCell ref="O507:P507"/>
    <mergeCell ref="Q507:R507"/>
    <mergeCell ref="AL507:AX507"/>
    <mergeCell ref="AW509:AW510"/>
    <mergeCell ref="AX509:AX510"/>
    <mergeCell ref="W496:AK496"/>
    <mergeCell ref="AL459:AL460"/>
    <mergeCell ref="AM459:AM460"/>
    <mergeCell ref="AN459:AN460"/>
    <mergeCell ref="AO459:AO460"/>
    <mergeCell ref="AP459:AR459"/>
    <mergeCell ref="AN509:AN510"/>
    <mergeCell ref="AO509:AO510"/>
    <mergeCell ref="AS459:AS460"/>
    <mergeCell ref="B498:C498"/>
    <mergeCell ref="AM498:AO498"/>
    <mergeCell ref="AP498:AQ498"/>
    <mergeCell ref="B448:C448"/>
    <mergeCell ref="AM448:AO448"/>
    <mergeCell ref="AP448:AQ448"/>
    <mergeCell ref="AT408:AT409"/>
    <mergeCell ref="AU408:AU409"/>
    <mergeCell ref="AM447:AO447"/>
    <mergeCell ref="AP447:AQ447"/>
    <mergeCell ref="AJ408:AJ410"/>
    <mergeCell ref="AJ459:AJ461"/>
    <mergeCell ref="AT459:AT460"/>
    <mergeCell ref="AU459:AU460"/>
    <mergeCell ref="AV408:AV409"/>
    <mergeCell ref="A459:A461"/>
    <mergeCell ref="B459:B461"/>
    <mergeCell ref="C459:C461"/>
    <mergeCell ref="D459:AH459"/>
    <mergeCell ref="AI459:AI461"/>
    <mergeCell ref="AK459:AK461"/>
    <mergeCell ref="A455:AK455"/>
    <mergeCell ref="AL455:AX455"/>
    <mergeCell ref="K457:L457"/>
    <mergeCell ref="M457:N457"/>
    <mergeCell ref="O457:P457"/>
    <mergeCell ref="Q457:R457"/>
    <mergeCell ref="AL457:AX457"/>
    <mergeCell ref="AW459:AW460"/>
    <mergeCell ref="AX459:AX460"/>
    <mergeCell ref="W445:AK445"/>
    <mergeCell ref="AL408:AL409"/>
    <mergeCell ref="AM408:AM409"/>
    <mergeCell ref="AN408:AN409"/>
    <mergeCell ref="AO408:AO409"/>
    <mergeCell ref="AP408:AR408"/>
    <mergeCell ref="AS408:AS409"/>
    <mergeCell ref="B447:C447"/>
    <mergeCell ref="B397:C397"/>
    <mergeCell ref="AM397:AO397"/>
    <mergeCell ref="AP397:AQ397"/>
    <mergeCell ref="AT357:AT358"/>
    <mergeCell ref="AU357:AU358"/>
    <mergeCell ref="AV357:AV358"/>
    <mergeCell ref="A408:A410"/>
    <mergeCell ref="B408:B410"/>
    <mergeCell ref="C408:C410"/>
    <mergeCell ref="D408:AH408"/>
    <mergeCell ref="AI408:AI410"/>
    <mergeCell ref="AK408:AK410"/>
    <mergeCell ref="A404:AK404"/>
    <mergeCell ref="AL404:AX404"/>
    <mergeCell ref="K406:L406"/>
    <mergeCell ref="M406:N406"/>
    <mergeCell ref="O406:P406"/>
    <mergeCell ref="Q406:R406"/>
    <mergeCell ref="AL406:AX406"/>
    <mergeCell ref="AW408:AW409"/>
    <mergeCell ref="AX408:AX409"/>
    <mergeCell ref="W394:AK394"/>
    <mergeCell ref="AL357:AL358"/>
    <mergeCell ref="AM357:AM358"/>
    <mergeCell ref="AP357:AR357"/>
    <mergeCell ref="AS357:AS358"/>
    <mergeCell ref="B396:C396"/>
    <mergeCell ref="AM396:AO396"/>
    <mergeCell ref="AP396:AQ396"/>
    <mergeCell ref="B347:C347"/>
    <mergeCell ref="AM347:AO347"/>
    <mergeCell ref="AP347:AQ347"/>
    <mergeCell ref="AJ357:AJ359"/>
    <mergeCell ref="AV307:AV308"/>
    <mergeCell ref="A357:A359"/>
    <mergeCell ref="B357:B359"/>
    <mergeCell ref="C357:C359"/>
    <mergeCell ref="D357:AH357"/>
    <mergeCell ref="AI357:AI359"/>
    <mergeCell ref="AK357:AK359"/>
    <mergeCell ref="A353:AK353"/>
    <mergeCell ref="AL353:AX353"/>
    <mergeCell ref="K355:L355"/>
    <mergeCell ref="M355:N355"/>
    <mergeCell ref="O355:P355"/>
    <mergeCell ref="Q355:R355"/>
    <mergeCell ref="AL355:AX355"/>
    <mergeCell ref="AW357:AW358"/>
    <mergeCell ref="AX357:AX358"/>
    <mergeCell ref="W344:AK344"/>
    <mergeCell ref="AL307:AL308"/>
    <mergeCell ref="AM307:AM308"/>
    <mergeCell ref="AN307:AN308"/>
    <mergeCell ref="AO307:AO308"/>
    <mergeCell ref="AP307:AR307"/>
    <mergeCell ref="AN357:AN358"/>
    <mergeCell ref="AO357:AO358"/>
    <mergeCell ref="AS307:AS308"/>
    <mergeCell ref="B346:C346"/>
    <mergeCell ref="AM346:AO346"/>
    <mergeCell ref="AP346:AQ346"/>
    <mergeCell ref="B297:C297"/>
    <mergeCell ref="AM297:AO297"/>
    <mergeCell ref="AP297:AQ297"/>
    <mergeCell ref="AT257:AT258"/>
    <mergeCell ref="AU257:AU258"/>
    <mergeCell ref="AM296:AO296"/>
    <mergeCell ref="AP296:AQ296"/>
    <mergeCell ref="AJ257:AJ259"/>
    <mergeCell ref="AJ307:AJ309"/>
    <mergeCell ref="AT307:AT308"/>
    <mergeCell ref="AU307:AU308"/>
    <mergeCell ref="AV257:AV258"/>
    <mergeCell ref="A307:A309"/>
    <mergeCell ref="B307:B309"/>
    <mergeCell ref="C307:C309"/>
    <mergeCell ref="D307:AH307"/>
    <mergeCell ref="AI307:AI309"/>
    <mergeCell ref="AK307:AK309"/>
    <mergeCell ref="A303:AK303"/>
    <mergeCell ref="AL303:AX303"/>
    <mergeCell ref="K305:L305"/>
    <mergeCell ref="M305:N305"/>
    <mergeCell ref="O305:P305"/>
    <mergeCell ref="Q305:R305"/>
    <mergeCell ref="AL305:AX305"/>
    <mergeCell ref="AW307:AW308"/>
    <mergeCell ref="AX307:AX308"/>
    <mergeCell ref="W294:AK294"/>
    <mergeCell ref="AL257:AL258"/>
    <mergeCell ref="AM257:AM258"/>
    <mergeCell ref="AN257:AN258"/>
    <mergeCell ref="AO257:AO258"/>
    <mergeCell ref="AP257:AR257"/>
    <mergeCell ref="AS257:AS258"/>
    <mergeCell ref="B296:C296"/>
    <mergeCell ref="B246:C246"/>
    <mergeCell ref="AM246:AO246"/>
    <mergeCell ref="AP246:AQ246"/>
    <mergeCell ref="AT206:AT207"/>
    <mergeCell ref="AU206:AU207"/>
    <mergeCell ref="AV206:AV207"/>
    <mergeCell ref="A257:A259"/>
    <mergeCell ref="B257:B259"/>
    <mergeCell ref="C257:C259"/>
    <mergeCell ref="D257:AH257"/>
    <mergeCell ref="AI257:AI259"/>
    <mergeCell ref="AK257:AK259"/>
    <mergeCell ref="A253:AK253"/>
    <mergeCell ref="AL253:AX253"/>
    <mergeCell ref="K255:L255"/>
    <mergeCell ref="M255:N255"/>
    <mergeCell ref="O255:P255"/>
    <mergeCell ref="Q255:R255"/>
    <mergeCell ref="AL255:AX255"/>
    <mergeCell ref="AW257:AW258"/>
    <mergeCell ref="AX257:AX258"/>
    <mergeCell ref="W243:AK243"/>
    <mergeCell ref="AL206:AL207"/>
    <mergeCell ref="AM206:AM207"/>
    <mergeCell ref="W195:AK195"/>
    <mergeCell ref="B197:C197"/>
    <mergeCell ref="AN206:AN207"/>
    <mergeCell ref="AO206:AO207"/>
    <mergeCell ref="AP206:AR206"/>
    <mergeCell ref="AS206:AS207"/>
    <mergeCell ref="B245:C245"/>
    <mergeCell ref="AM245:AO245"/>
    <mergeCell ref="AP245:AQ245"/>
    <mergeCell ref="B198:C198"/>
    <mergeCell ref="AM198:AO198"/>
    <mergeCell ref="AP198:AQ198"/>
    <mergeCell ref="AJ206:AJ208"/>
    <mergeCell ref="AM197:AO197"/>
    <mergeCell ref="AP197:AQ197"/>
    <mergeCell ref="A206:A208"/>
    <mergeCell ref="B206:B208"/>
    <mergeCell ref="C206:C208"/>
    <mergeCell ref="D206:AH206"/>
    <mergeCell ref="AI206:AI208"/>
    <mergeCell ref="AK206:AK208"/>
    <mergeCell ref="A202:AK202"/>
    <mergeCell ref="AL202:AX202"/>
    <mergeCell ref="K204:L204"/>
    <mergeCell ref="M204:N204"/>
    <mergeCell ref="O204:P204"/>
    <mergeCell ref="Q204:R204"/>
    <mergeCell ref="AL204:AX204"/>
    <mergeCell ref="AW206:AW207"/>
    <mergeCell ref="AX206:AX207"/>
    <mergeCell ref="A158:A160"/>
    <mergeCell ref="B158:B160"/>
    <mergeCell ref="C158:C160"/>
    <mergeCell ref="D158:AH158"/>
    <mergeCell ref="AI158:AI160"/>
    <mergeCell ref="AK158:AK160"/>
    <mergeCell ref="A154:AK154"/>
    <mergeCell ref="AL154:AY154"/>
    <mergeCell ref="K156:L156"/>
    <mergeCell ref="M156:N156"/>
    <mergeCell ref="O156:P156"/>
    <mergeCell ref="Q156:R156"/>
    <mergeCell ref="AL156:AY156"/>
    <mergeCell ref="AV158:AV159"/>
    <mergeCell ref="AW158:AW159"/>
    <mergeCell ref="AX158:AX159"/>
    <mergeCell ref="AY158:AY159"/>
    <mergeCell ref="AL158:AL159"/>
    <mergeCell ref="W145:AK145"/>
    <mergeCell ref="AL108:AL109"/>
    <mergeCell ref="AM108:AM109"/>
    <mergeCell ref="AN108:AN109"/>
    <mergeCell ref="AO108:AO109"/>
    <mergeCell ref="AP108:AR108"/>
    <mergeCell ref="AS108:AS109"/>
    <mergeCell ref="AJ158:AJ160"/>
    <mergeCell ref="AT158:AT159"/>
    <mergeCell ref="AM148:AO148"/>
    <mergeCell ref="AP148:AQ148"/>
    <mergeCell ref="AT108:AT109"/>
    <mergeCell ref="AU158:AU159"/>
    <mergeCell ref="AM158:AM159"/>
    <mergeCell ref="AN158:AN159"/>
    <mergeCell ref="AO158:AO159"/>
    <mergeCell ref="AP158:AR158"/>
    <mergeCell ref="AS158:AS159"/>
    <mergeCell ref="B147:C147"/>
    <mergeCell ref="AM147:AO147"/>
    <mergeCell ref="AP147:AQ147"/>
    <mergeCell ref="B148:C148"/>
    <mergeCell ref="B98:C98"/>
    <mergeCell ref="AM98:AO98"/>
    <mergeCell ref="AP98:AQ98"/>
    <mergeCell ref="AT58:AT59"/>
    <mergeCell ref="AU58:AU59"/>
    <mergeCell ref="AV58:AV59"/>
    <mergeCell ref="W95:AK95"/>
    <mergeCell ref="AL58:AL59"/>
    <mergeCell ref="AM58:AM59"/>
    <mergeCell ref="AN58:AN59"/>
    <mergeCell ref="AO58:AO59"/>
    <mergeCell ref="AP58:AR58"/>
    <mergeCell ref="AS58:AS59"/>
    <mergeCell ref="B97:C97"/>
    <mergeCell ref="AM97:AO97"/>
    <mergeCell ref="AP97:AQ97"/>
    <mergeCell ref="AJ58:AJ60"/>
    <mergeCell ref="A108:A110"/>
    <mergeCell ref="B108:B110"/>
    <mergeCell ref="C108:C110"/>
    <mergeCell ref="D108:AH108"/>
    <mergeCell ref="AI108:AI110"/>
    <mergeCell ref="AK108:AK110"/>
    <mergeCell ref="A104:AK104"/>
    <mergeCell ref="AL104:AX104"/>
    <mergeCell ref="K106:L106"/>
    <mergeCell ref="M106:N106"/>
    <mergeCell ref="O106:P106"/>
    <mergeCell ref="Q106:R106"/>
    <mergeCell ref="AL106:AX106"/>
    <mergeCell ref="AW108:AW109"/>
    <mergeCell ref="AX108:AX109"/>
    <mergeCell ref="AJ108:AJ110"/>
    <mergeCell ref="AU108:AU109"/>
    <mergeCell ref="AV108:AV109"/>
    <mergeCell ref="B48:C48"/>
    <mergeCell ref="AM48:AO48"/>
    <mergeCell ref="AP48:AQ48"/>
    <mergeCell ref="AT8:AT9"/>
    <mergeCell ref="AU8:AU9"/>
    <mergeCell ref="AV8:AV9"/>
    <mergeCell ref="A58:A60"/>
    <mergeCell ref="B58:B60"/>
    <mergeCell ref="C58:C60"/>
    <mergeCell ref="D58:AH58"/>
    <mergeCell ref="AI58:AI60"/>
    <mergeCell ref="AK58:AK60"/>
    <mergeCell ref="A54:AK54"/>
    <mergeCell ref="AL54:AX54"/>
    <mergeCell ref="K56:L56"/>
    <mergeCell ref="M56:N56"/>
    <mergeCell ref="O56:P56"/>
    <mergeCell ref="Q56:R56"/>
    <mergeCell ref="AL56:AX56"/>
    <mergeCell ref="AW58:AW59"/>
    <mergeCell ref="AX58:AX59"/>
    <mergeCell ref="W45:AK45"/>
    <mergeCell ref="AL8:AL9"/>
    <mergeCell ref="AM8:AM9"/>
    <mergeCell ref="B47:C47"/>
    <mergeCell ref="AM47:AO47"/>
    <mergeCell ref="AP47:AQ47"/>
    <mergeCell ref="A8:A10"/>
    <mergeCell ref="B8:B10"/>
    <mergeCell ref="C8:C10"/>
    <mergeCell ref="D8:AH8"/>
    <mergeCell ref="AI8:AI10"/>
    <mergeCell ref="AK8:AK10"/>
    <mergeCell ref="BD9:BF9"/>
    <mergeCell ref="BG9:BI9"/>
    <mergeCell ref="BJ9:BL9"/>
    <mergeCell ref="A4:AK4"/>
    <mergeCell ref="AL4:AX4"/>
    <mergeCell ref="K6:L6"/>
    <mergeCell ref="M6:N6"/>
    <mergeCell ref="O6:P6"/>
    <mergeCell ref="Q6:R6"/>
    <mergeCell ref="AL6:AX6"/>
    <mergeCell ref="AW8:AW9"/>
    <mergeCell ref="AX8:AX9"/>
    <mergeCell ref="AJ8:AJ10"/>
    <mergeCell ref="AN8:AN9"/>
    <mergeCell ref="AO8:AO9"/>
    <mergeCell ref="AP8:AR8"/>
    <mergeCell ref="AS8:AS9"/>
  </mergeCells>
  <conditionalFormatting sqref="D11:AH42 D61:AH92 D111:AH142 D161:AH192 D209:AH227 D232:AH240 D260:AH274 D278:AH291 D310:AH324 D328:AH341 D360:AH374 D382:AH391 D411:AH425 D433:AH442 D462:AH493">
    <cfRule type="cellIs" dxfId="53" priority="34" stopIfTrue="1" operator="equal">
      <formula>"+"</formula>
    </cfRule>
  </conditionalFormatting>
  <conditionalFormatting sqref="D512:AH543">
    <cfRule type="cellIs" dxfId="52" priority="4" stopIfTrue="1" operator="equal">
      <formula>"+"</formula>
    </cfRule>
  </conditionalFormatting>
  <conditionalFormatting sqref="D562:AH593">
    <cfRule type="cellIs" dxfId="51" priority="1" stopIfTrue="1" operator="equal">
      <formula>"+"</formula>
    </cfRule>
  </conditionalFormatting>
  <conditionalFormatting sqref="AK11:AL14 AK15:AK25 AL15:AL42">
    <cfRule type="duplicateValues" dxfId="50" priority="35"/>
  </conditionalFormatting>
  <conditionalFormatting sqref="AK512:AL513 AK514:AK526 AL514:AL543">
    <cfRule type="duplicateValues" dxfId="49" priority="5"/>
  </conditionalFormatting>
  <conditionalFormatting sqref="AK562:AL563 AK564:AK576 AL564:AL593">
    <cfRule type="duplicateValues" dxfId="48" priority="2"/>
  </conditionalFormatting>
  <conditionalFormatting sqref="AK360:AM374 AL382:AL391">
    <cfRule type="duplicateValues" dxfId="47" priority="14"/>
  </conditionalFormatting>
  <conditionalFormatting sqref="AK411:AM425 AL433:AL442">
    <cfRule type="duplicateValues" dxfId="46" priority="11"/>
  </conditionalFormatting>
  <conditionalFormatting sqref="AK462:AM476 AL484:AL493">
    <cfRule type="duplicateValues" dxfId="45" priority="8"/>
  </conditionalFormatting>
  <conditionalFormatting sqref="AL76:AL92 AK61:AL75">
    <cfRule type="duplicateValues" dxfId="44" priority="32"/>
  </conditionalFormatting>
  <conditionalFormatting sqref="AL126:AL142 AK111:AL125">
    <cfRule type="duplicateValues" dxfId="43" priority="29"/>
  </conditionalFormatting>
  <conditionalFormatting sqref="AL176:AL192 AK161:AM175">
    <cfRule type="duplicateValues" dxfId="42" priority="26"/>
  </conditionalFormatting>
  <conditionalFormatting sqref="AL232:AL240 AK209:AL223 AL224:AL227">
    <cfRule type="duplicateValues" dxfId="41" priority="23"/>
  </conditionalFormatting>
  <conditionalFormatting sqref="AL278:AL291 AK260:AL274">
    <cfRule type="duplicateValues" dxfId="40" priority="20"/>
  </conditionalFormatting>
  <conditionalFormatting sqref="AL328:AL341 AK310:AL324">
    <cfRule type="duplicateValues" dxfId="39" priority="17"/>
  </conditionalFormatting>
  <conditionalFormatting sqref="AM161:AM175">
    <cfRule type="duplicateValues" dxfId="38" priority="27"/>
  </conditionalFormatting>
  <conditionalFormatting sqref="AM360:AM374">
    <cfRule type="duplicateValues" dxfId="37" priority="15"/>
  </conditionalFormatting>
  <conditionalFormatting sqref="AM411:AM425">
    <cfRule type="duplicateValues" dxfId="36" priority="12"/>
  </conditionalFormatting>
  <conditionalFormatting sqref="AM462:AM476">
    <cfRule type="duplicateValues" dxfId="35" priority="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BB1B-1CF1-4CD8-81E4-9010A5D2E709}">
  <dimension ref="A1:BN622"/>
  <sheetViews>
    <sheetView tabSelected="1" topLeftCell="A37" zoomScale="70" zoomScaleNormal="70" workbookViewId="0">
      <selection activeCell="J55" sqref="J55"/>
    </sheetView>
  </sheetViews>
  <sheetFormatPr defaultRowHeight="13.2"/>
  <cols>
    <col min="2" max="2" width="25.88671875" customWidth="1"/>
    <col min="31" max="34" width="8.88671875" customWidth="1"/>
    <col min="39" max="39" width="16.77734375" customWidth="1"/>
    <col min="40" max="40" width="14.77734375" customWidth="1"/>
    <col min="41" max="41" width="13.109375" customWidth="1"/>
    <col min="42" max="42" width="11.88671875" customWidth="1"/>
    <col min="43" max="43" width="14.5546875" customWidth="1"/>
    <col min="44" max="44" width="13.33203125" customWidth="1"/>
    <col min="46" max="46" width="12.77734375" customWidth="1"/>
    <col min="47" max="47" width="13" customWidth="1"/>
    <col min="48" max="48" width="17.109375" customWidth="1"/>
    <col min="49" max="49" width="11.109375" customWidth="1"/>
    <col min="50" max="50" width="21.6640625" customWidth="1"/>
    <col min="55" max="55" width="21.77734375" customWidth="1"/>
    <col min="57" max="57" width="12.6640625" customWidth="1"/>
    <col min="58" max="58" width="14.77734375" customWidth="1"/>
    <col min="59" max="59" width="15.6640625" customWidth="1"/>
    <col min="61" max="61" width="12.109375" customWidth="1"/>
    <col min="62" max="62" width="12.6640625" customWidth="1"/>
    <col min="64" max="64" width="12.109375" customWidth="1"/>
    <col min="65" max="65" width="11.109375" customWidth="1"/>
    <col min="66" max="66" width="14.44140625" customWidth="1"/>
  </cols>
  <sheetData>
    <row r="1" spans="1:66" ht="15.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1" t="s">
        <v>0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66" ht="13.8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 t="s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66" ht="13.8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66" ht="20.399999999999999">
      <c r="A4" s="129" t="s">
        <v>125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01" t="s">
        <v>2</v>
      </c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</row>
    <row r="5" spans="1:66" ht="20.399999999999999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66" ht="13.8">
      <c r="A6" s="3"/>
      <c r="B6" s="2"/>
      <c r="C6" s="2"/>
      <c r="D6" s="2"/>
      <c r="E6" s="2"/>
      <c r="F6" s="2"/>
      <c r="G6" s="2"/>
      <c r="H6" s="6"/>
      <c r="I6" s="6"/>
      <c r="J6" s="6"/>
      <c r="K6" s="102" t="s">
        <v>3</v>
      </c>
      <c r="L6" s="102"/>
      <c r="M6" s="103">
        <v>3</v>
      </c>
      <c r="N6" s="103"/>
      <c r="O6" s="102" t="s">
        <v>4</v>
      </c>
      <c r="P6" s="102"/>
      <c r="Q6" s="102">
        <v>2025</v>
      </c>
      <c r="R6" s="10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102" t="str">
        <f>"THÁNG "&amp;M6 &amp;" NĂM 2025"</f>
        <v>THÁNG 3 NĂM 2025</v>
      </c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</row>
    <row r="7" spans="1:66" ht="13.8">
      <c r="A7" s="3"/>
      <c r="B7" s="2"/>
      <c r="C7" s="2"/>
      <c r="D7" s="8">
        <f>DATE(Q6,M6,1)</f>
        <v>45717</v>
      </c>
      <c r="E7" s="8">
        <f>D7+1</f>
        <v>45718</v>
      </c>
      <c r="F7" s="8">
        <f>E7+1</f>
        <v>45719</v>
      </c>
      <c r="G7" s="8">
        <f t="shared" ref="G7:AH7" si="0">F7+1</f>
        <v>45720</v>
      </c>
      <c r="H7" s="9">
        <f t="shared" si="0"/>
        <v>45721</v>
      </c>
      <c r="I7" s="9">
        <f t="shared" si="0"/>
        <v>45722</v>
      </c>
      <c r="J7" s="9">
        <f t="shared" si="0"/>
        <v>45723</v>
      </c>
      <c r="K7" s="9">
        <f t="shared" si="0"/>
        <v>45724</v>
      </c>
      <c r="L7" s="9">
        <f t="shared" si="0"/>
        <v>45725</v>
      </c>
      <c r="M7" s="9">
        <f t="shared" si="0"/>
        <v>45726</v>
      </c>
      <c r="N7" s="9">
        <f t="shared" si="0"/>
        <v>45727</v>
      </c>
      <c r="O7" s="9">
        <f t="shared" si="0"/>
        <v>45728</v>
      </c>
      <c r="P7" s="9">
        <f t="shared" si="0"/>
        <v>45729</v>
      </c>
      <c r="Q7" s="9">
        <f t="shared" si="0"/>
        <v>45730</v>
      </c>
      <c r="R7" s="9">
        <f t="shared" si="0"/>
        <v>45731</v>
      </c>
      <c r="S7" s="8">
        <f t="shared" si="0"/>
        <v>45732</v>
      </c>
      <c r="T7" s="8">
        <f t="shared" si="0"/>
        <v>45733</v>
      </c>
      <c r="U7" s="8">
        <f t="shared" si="0"/>
        <v>45734</v>
      </c>
      <c r="V7" s="8">
        <f t="shared" si="0"/>
        <v>45735</v>
      </c>
      <c r="W7" s="8">
        <f t="shared" si="0"/>
        <v>45736</v>
      </c>
      <c r="X7" s="8">
        <f t="shared" si="0"/>
        <v>45737</v>
      </c>
      <c r="Y7" s="8">
        <f t="shared" si="0"/>
        <v>45738</v>
      </c>
      <c r="Z7" s="8">
        <f t="shared" si="0"/>
        <v>45739</v>
      </c>
      <c r="AA7" s="8">
        <f t="shared" si="0"/>
        <v>45740</v>
      </c>
      <c r="AB7" s="8">
        <f t="shared" si="0"/>
        <v>45741</v>
      </c>
      <c r="AC7" s="8">
        <f t="shared" si="0"/>
        <v>45742</v>
      </c>
      <c r="AD7" s="8">
        <f t="shared" si="0"/>
        <v>45743</v>
      </c>
      <c r="AE7" s="8">
        <f t="shared" si="0"/>
        <v>45744</v>
      </c>
      <c r="AF7" s="8">
        <f t="shared" si="0"/>
        <v>45745</v>
      </c>
      <c r="AG7" s="8">
        <f t="shared" si="0"/>
        <v>45746</v>
      </c>
      <c r="AH7" s="8">
        <f t="shared" si="0"/>
        <v>45747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66" ht="13.8">
      <c r="A8" s="110" t="s">
        <v>5</v>
      </c>
      <c r="B8" s="113" t="s">
        <v>6</v>
      </c>
      <c r="C8" s="96" t="s">
        <v>7</v>
      </c>
      <c r="D8" s="119" t="s">
        <v>8</v>
      </c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96" t="s">
        <v>9</v>
      </c>
      <c r="AJ8" s="96" t="s">
        <v>119</v>
      </c>
      <c r="AK8" s="96" t="s">
        <v>10</v>
      </c>
      <c r="AL8" s="119" t="s">
        <v>5</v>
      </c>
      <c r="AM8" s="119" t="s">
        <v>6</v>
      </c>
      <c r="AN8" s="120" t="s">
        <v>7</v>
      </c>
      <c r="AO8" s="122" t="s">
        <v>11</v>
      </c>
      <c r="AP8" s="123" t="s">
        <v>12</v>
      </c>
      <c r="AQ8" s="124"/>
      <c r="AR8" s="125"/>
      <c r="AS8" s="106" t="s">
        <v>13</v>
      </c>
      <c r="AT8" s="104" t="s">
        <v>74</v>
      </c>
      <c r="AU8" s="104" t="s">
        <v>15</v>
      </c>
      <c r="AV8" s="104" t="s">
        <v>98</v>
      </c>
      <c r="AW8" s="104" t="s">
        <v>17</v>
      </c>
      <c r="AX8" s="104" t="s">
        <v>99</v>
      </c>
      <c r="AY8" s="127" t="s">
        <v>67</v>
      </c>
    </row>
    <row r="9" spans="1:66" ht="26.4">
      <c r="A9" s="111"/>
      <c r="B9" s="114"/>
      <c r="C9" s="97"/>
      <c r="D9" s="11">
        <v>1</v>
      </c>
      <c r="E9" s="11">
        <v>2</v>
      </c>
      <c r="F9" s="11">
        <v>3</v>
      </c>
      <c r="G9" s="11">
        <v>4</v>
      </c>
      <c r="H9" s="11">
        <v>5</v>
      </c>
      <c r="I9" s="11">
        <v>6</v>
      </c>
      <c r="J9" s="11">
        <v>7</v>
      </c>
      <c r="K9" s="11">
        <v>8</v>
      </c>
      <c r="L9" s="11">
        <v>9</v>
      </c>
      <c r="M9" s="11">
        <v>10</v>
      </c>
      <c r="N9" s="11">
        <v>11</v>
      </c>
      <c r="O9" s="11">
        <v>12</v>
      </c>
      <c r="P9" s="11">
        <v>13</v>
      </c>
      <c r="Q9" s="11">
        <v>14</v>
      </c>
      <c r="R9" s="11">
        <v>15</v>
      </c>
      <c r="S9" s="11">
        <v>16</v>
      </c>
      <c r="T9" s="11">
        <v>17</v>
      </c>
      <c r="U9" s="11">
        <v>18</v>
      </c>
      <c r="V9" s="11">
        <v>19</v>
      </c>
      <c r="W9" s="11">
        <v>20</v>
      </c>
      <c r="X9" s="11">
        <v>21</v>
      </c>
      <c r="Y9" s="11">
        <v>22</v>
      </c>
      <c r="Z9" s="11">
        <v>23</v>
      </c>
      <c r="AA9" s="11">
        <v>24</v>
      </c>
      <c r="AB9" s="11">
        <v>25</v>
      </c>
      <c r="AC9" s="11">
        <v>26</v>
      </c>
      <c r="AD9" s="11">
        <v>27</v>
      </c>
      <c r="AE9" s="11">
        <v>28</v>
      </c>
      <c r="AF9" s="11">
        <v>29</v>
      </c>
      <c r="AG9" s="11">
        <v>30</v>
      </c>
      <c r="AH9" s="11">
        <v>31</v>
      </c>
      <c r="AI9" s="97"/>
      <c r="AJ9" s="97"/>
      <c r="AK9" s="97"/>
      <c r="AL9" s="119"/>
      <c r="AM9" s="119"/>
      <c r="AN9" s="121"/>
      <c r="AO9" s="122"/>
      <c r="AP9" s="12" t="s">
        <v>19</v>
      </c>
      <c r="AQ9" s="12" t="s">
        <v>20</v>
      </c>
      <c r="AR9" s="12" t="s">
        <v>21</v>
      </c>
      <c r="AS9" s="130"/>
      <c r="AT9" s="108"/>
      <c r="AU9" s="108"/>
      <c r="AV9" s="108"/>
      <c r="AW9" s="105"/>
      <c r="AX9" s="105"/>
      <c r="AY9" s="127"/>
    </row>
    <row r="10" spans="1:66" ht="20.399999999999999">
      <c r="A10" s="112"/>
      <c r="B10" s="115"/>
      <c r="C10" s="98"/>
      <c r="D10" s="11" t="str">
        <f>IF(WEEKDAY(D7)=1,"CN",IF(WEEKDAY(D7)=2,"T2",IF(WEEKDAY(D7)=3,"T3",IF(WEEKDAY(D7)=4,"T4",IF(WEEKDAY(D7)=5,"T5",IF(WEEKDAY(D7)=6,"T6",IF(WEEKDAY(D7)=7,"T7","")))))))</f>
        <v>T7</v>
      </c>
      <c r="E10" s="11" t="str">
        <f>IF(WEEKDAY(E7)=1,"CN",IF(WEEKDAY(E7)=2,"T2",IF(WEEKDAY(E7)=3,"T3",IF(WEEKDAY(E7)=4,"T4",IF(WEEKDAY(E7)=5,"T5",IF(WEEKDAY(E7)=6,"T6",IF(WEEKDAY(E7)=7,"T7","")))))))</f>
        <v>CN</v>
      </c>
      <c r="F10" s="11" t="str">
        <f t="shared" ref="F10:AH10" si="1">IF(WEEKDAY(F7)=1,"CN",IF(WEEKDAY(F7)=2,"T2",IF(WEEKDAY(F7)=3,"T3",IF(WEEKDAY(F7)=4,"T4",IF(WEEKDAY(F7)=5,"T5",IF(WEEKDAY(F7)=6,"T6",IF(WEEKDAY(F7)=7,"T7","")))))))</f>
        <v>T2</v>
      </c>
      <c r="G10" s="11" t="str">
        <f t="shared" si="1"/>
        <v>T3</v>
      </c>
      <c r="H10" s="11" t="str">
        <f t="shared" si="1"/>
        <v>T4</v>
      </c>
      <c r="I10" s="11" t="str">
        <f t="shared" si="1"/>
        <v>T5</v>
      </c>
      <c r="J10" s="11" t="str">
        <f t="shared" si="1"/>
        <v>T6</v>
      </c>
      <c r="K10" s="11" t="str">
        <f t="shared" si="1"/>
        <v>T7</v>
      </c>
      <c r="L10" s="11" t="str">
        <f t="shared" si="1"/>
        <v>CN</v>
      </c>
      <c r="M10" s="11" t="str">
        <f t="shared" si="1"/>
        <v>T2</v>
      </c>
      <c r="N10" s="11" t="str">
        <f t="shared" si="1"/>
        <v>T3</v>
      </c>
      <c r="O10" s="11" t="str">
        <f t="shared" si="1"/>
        <v>T4</v>
      </c>
      <c r="P10" s="11" t="str">
        <f t="shared" si="1"/>
        <v>T5</v>
      </c>
      <c r="Q10" s="11" t="str">
        <f t="shared" si="1"/>
        <v>T6</v>
      </c>
      <c r="R10" s="11" t="str">
        <f t="shared" si="1"/>
        <v>T7</v>
      </c>
      <c r="S10" s="11" t="str">
        <f t="shared" si="1"/>
        <v>CN</v>
      </c>
      <c r="T10" s="11" t="str">
        <f t="shared" si="1"/>
        <v>T2</v>
      </c>
      <c r="U10" s="11" t="str">
        <f t="shared" si="1"/>
        <v>T3</v>
      </c>
      <c r="V10" s="11" t="str">
        <f t="shared" si="1"/>
        <v>T4</v>
      </c>
      <c r="W10" s="11" t="str">
        <f t="shared" si="1"/>
        <v>T5</v>
      </c>
      <c r="X10" s="11" t="str">
        <f t="shared" si="1"/>
        <v>T6</v>
      </c>
      <c r="Y10" s="11" t="str">
        <f t="shared" si="1"/>
        <v>T7</v>
      </c>
      <c r="Z10" s="11" t="str">
        <f t="shared" si="1"/>
        <v>CN</v>
      </c>
      <c r="AA10" s="11" t="str">
        <f t="shared" si="1"/>
        <v>T2</v>
      </c>
      <c r="AB10" s="11" t="str">
        <f t="shared" si="1"/>
        <v>T3</v>
      </c>
      <c r="AC10" s="11" t="str">
        <f t="shared" si="1"/>
        <v>T4</v>
      </c>
      <c r="AD10" s="11" t="str">
        <f t="shared" si="1"/>
        <v>T5</v>
      </c>
      <c r="AE10" s="11" t="str">
        <f t="shared" si="1"/>
        <v>T6</v>
      </c>
      <c r="AF10" s="11" t="str">
        <f t="shared" si="1"/>
        <v>T7</v>
      </c>
      <c r="AG10" s="11" t="str">
        <f t="shared" si="1"/>
        <v>CN</v>
      </c>
      <c r="AH10" s="11" t="str">
        <f t="shared" si="1"/>
        <v>T2</v>
      </c>
      <c r="AI10" s="98"/>
      <c r="AJ10" s="98"/>
      <c r="AK10" s="98"/>
      <c r="AL10" s="13" t="s">
        <v>22</v>
      </c>
      <c r="AM10" s="13" t="s">
        <v>23</v>
      </c>
      <c r="AN10" s="14" t="s">
        <v>24</v>
      </c>
      <c r="AO10" s="15" t="s">
        <v>25</v>
      </c>
      <c r="AP10" s="16" t="s">
        <v>26</v>
      </c>
      <c r="AQ10" s="16" t="s">
        <v>27</v>
      </c>
      <c r="AR10" s="16" t="s">
        <v>28</v>
      </c>
      <c r="AS10" s="17" t="s">
        <v>29</v>
      </c>
      <c r="AT10" s="18" t="s">
        <v>30</v>
      </c>
      <c r="AU10" s="18"/>
      <c r="AV10" s="18"/>
      <c r="AW10" s="18" t="s">
        <v>31</v>
      </c>
      <c r="AX10" s="19" t="s">
        <v>32</v>
      </c>
      <c r="AY10" s="40" t="s">
        <v>68</v>
      </c>
      <c r="BF10" s="128" t="s">
        <v>106</v>
      </c>
      <c r="BG10" s="128"/>
      <c r="BH10" s="128"/>
      <c r="BI10" s="128" t="s">
        <v>107</v>
      </c>
      <c r="BJ10" s="128"/>
      <c r="BK10" s="128"/>
      <c r="BL10" s="128" t="s">
        <v>113</v>
      </c>
      <c r="BM10" s="128"/>
      <c r="BN10" s="128"/>
    </row>
    <row r="11" spans="1:66" ht="26.4">
      <c r="A11" s="20">
        <v>1</v>
      </c>
      <c r="B11" s="44" t="s">
        <v>33</v>
      </c>
      <c r="C11" s="45" t="s">
        <v>34</v>
      </c>
      <c r="D11" s="46" t="str">
        <f t="shared" ref="D11:N20" si="2">IF(D$111="CN","","+")</f>
        <v>+</v>
      </c>
      <c r="E11" s="24" t="s">
        <v>119</v>
      </c>
      <c r="F11" s="46" t="str">
        <f t="shared" si="2"/>
        <v>+</v>
      </c>
      <c r="G11" s="46" t="str">
        <f t="shared" si="2"/>
        <v>+</v>
      </c>
      <c r="H11" s="46" t="str">
        <f t="shared" si="2"/>
        <v>+</v>
      </c>
      <c r="I11" s="46" t="str">
        <f t="shared" si="2"/>
        <v>+</v>
      </c>
      <c r="J11" s="46" t="str">
        <f t="shared" si="2"/>
        <v>+</v>
      </c>
      <c r="K11" s="46" t="str">
        <f t="shared" si="2"/>
        <v>+</v>
      </c>
      <c r="L11" s="46"/>
      <c r="M11" s="46" t="str">
        <f t="shared" si="2"/>
        <v>+</v>
      </c>
      <c r="N11" s="46" t="str">
        <f t="shared" si="2"/>
        <v>+</v>
      </c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60">
        <f t="shared" ref="AI11:AI43" si="3">COUNTIF(D11:AH11,"+")</f>
        <v>9</v>
      </c>
      <c r="AJ11" s="60">
        <f>COUNTIF(E11:AI11,"TC")</f>
        <v>1</v>
      </c>
      <c r="AK11" s="44"/>
      <c r="AL11" s="20">
        <v>1</v>
      </c>
      <c r="AM11" s="44" t="s">
        <v>33</v>
      </c>
      <c r="AN11" s="45" t="s">
        <v>34</v>
      </c>
      <c r="AO11" s="48">
        <v>9000000</v>
      </c>
      <c r="AP11" s="58">
        <v>1000000</v>
      </c>
      <c r="AQ11" s="58">
        <v>700000</v>
      </c>
      <c r="AR11" s="58">
        <v>700000</v>
      </c>
      <c r="AS11" s="58">
        <f>AI11</f>
        <v>9</v>
      </c>
      <c r="AT11" s="58">
        <f>AO11/26*AJ11*200%</f>
        <v>692307.69230769225</v>
      </c>
      <c r="AU11" s="58">
        <v>2000000</v>
      </c>
      <c r="AV11" s="58"/>
      <c r="AW11" s="58"/>
      <c r="AX11" s="58">
        <f>(AO11+AP11+AQ11+AR11+AU11)/26*AS11+AT11+AV11+AW11</f>
        <v>5330769.2307692301</v>
      </c>
      <c r="AY11" s="51"/>
      <c r="BF11" s="85" t="s">
        <v>108</v>
      </c>
      <c r="BG11" s="85" t="s">
        <v>109</v>
      </c>
      <c r="BH11" s="85" t="s">
        <v>110</v>
      </c>
      <c r="BI11" s="85" t="s">
        <v>112</v>
      </c>
      <c r="BJ11" s="85" t="s">
        <v>111</v>
      </c>
      <c r="BK11" s="85" t="s">
        <v>110</v>
      </c>
      <c r="BL11" s="85" t="s">
        <v>114</v>
      </c>
      <c r="BM11" s="85" t="s">
        <v>115</v>
      </c>
      <c r="BN11" s="85" t="s">
        <v>116</v>
      </c>
    </row>
    <row r="12" spans="1:66" ht="26.4">
      <c r="A12" s="20">
        <v>2</v>
      </c>
      <c r="B12" s="44" t="s">
        <v>77</v>
      </c>
      <c r="C12" s="45" t="s">
        <v>76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60">
        <f t="shared" si="3"/>
        <v>0</v>
      </c>
      <c r="AJ12" s="60">
        <f t="shared" ref="AJ12:AJ43" si="4">COUNTIF(E12:AI12,"TC")</f>
        <v>0</v>
      </c>
      <c r="AK12" s="21"/>
      <c r="AL12" s="20">
        <v>2</v>
      </c>
      <c r="AM12" s="44" t="s">
        <v>77</v>
      </c>
      <c r="AN12" s="45" t="s">
        <v>76</v>
      </c>
      <c r="AO12" s="48">
        <v>5310000</v>
      </c>
      <c r="AP12" s="58">
        <v>1000000</v>
      </c>
      <c r="AQ12" s="58">
        <v>700000</v>
      </c>
      <c r="AR12" s="58">
        <v>700000</v>
      </c>
      <c r="AS12" s="58">
        <f t="shared" ref="AS12:AS43" si="5">AI12</f>
        <v>0</v>
      </c>
      <c r="AT12" s="58">
        <f t="shared" ref="AT12:AT43" si="6">AO12/26*AJ12*200%</f>
        <v>0</v>
      </c>
      <c r="AU12" s="58"/>
      <c r="AV12" s="58"/>
      <c r="AW12" s="58"/>
      <c r="AX12" s="58">
        <f t="shared" ref="AX12:AX43" si="7">(AO12+AP12+AQ12+AR12+AU12)/26*AS12+AT12+AV12+AW12</f>
        <v>0</v>
      </c>
      <c r="AY12" s="51"/>
      <c r="BC12" s="44" t="s">
        <v>33</v>
      </c>
      <c r="BD12" s="45" t="s">
        <v>34</v>
      </c>
      <c r="BE12" s="48">
        <v>9000000</v>
      </c>
      <c r="BF12" s="66">
        <f>BE12*17.5%</f>
        <v>1575000</v>
      </c>
      <c r="BG12" s="66">
        <f>BE12*3%</f>
        <v>270000</v>
      </c>
      <c r="BH12" s="66">
        <f>BE12*1%</f>
        <v>90000</v>
      </c>
      <c r="BI12" s="66">
        <f>BE12*8%</f>
        <v>720000</v>
      </c>
      <c r="BJ12" s="66">
        <f>BG12/2</f>
        <v>135000</v>
      </c>
      <c r="BK12" s="66">
        <f>BH12</f>
        <v>90000</v>
      </c>
      <c r="BL12" s="66">
        <f>BF12+BI12</f>
        <v>2295000</v>
      </c>
      <c r="BM12" s="66">
        <f>BG12+BJ12</f>
        <v>405000</v>
      </c>
      <c r="BN12" s="66">
        <f>BH12+BK12</f>
        <v>180000</v>
      </c>
    </row>
    <row r="13" spans="1:66" ht="13.8">
      <c r="A13" s="20">
        <v>3</v>
      </c>
      <c r="B13" s="44" t="s">
        <v>100</v>
      </c>
      <c r="C13" s="45" t="s">
        <v>76</v>
      </c>
      <c r="D13" s="46" t="str">
        <f t="shared" si="2"/>
        <v>+</v>
      </c>
      <c r="E13" s="46"/>
      <c r="F13" s="46" t="str">
        <f t="shared" si="2"/>
        <v>+</v>
      </c>
      <c r="G13" s="46" t="str">
        <f t="shared" si="2"/>
        <v>+</v>
      </c>
      <c r="H13" s="46" t="str">
        <f t="shared" si="2"/>
        <v>+</v>
      </c>
      <c r="I13" s="46" t="str">
        <f t="shared" si="2"/>
        <v>+</v>
      </c>
      <c r="J13" s="46" t="str">
        <f t="shared" si="2"/>
        <v>+</v>
      </c>
      <c r="K13" s="46" t="str">
        <f t="shared" si="2"/>
        <v>+</v>
      </c>
      <c r="L13" s="24" t="s">
        <v>119</v>
      </c>
      <c r="M13" s="46" t="str">
        <f t="shared" si="2"/>
        <v>+</v>
      </c>
      <c r="N13" s="46" t="str">
        <f t="shared" si="2"/>
        <v>+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60">
        <f t="shared" si="3"/>
        <v>9</v>
      </c>
      <c r="AJ13" s="60">
        <f t="shared" si="4"/>
        <v>1</v>
      </c>
      <c r="AK13" s="21"/>
      <c r="AL13" s="20">
        <v>3</v>
      </c>
      <c r="AM13" s="21" t="s">
        <v>100</v>
      </c>
      <c r="AN13" s="45" t="s">
        <v>76</v>
      </c>
      <c r="AO13" s="48">
        <v>5310000</v>
      </c>
      <c r="AP13" s="58">
        <v>1000000</v>
      </c>
      <c r="AQ13" s="58">
        <v>700000</v>
      </c>
      <c r="AR13" s="58">
        <v>700000</v>
      </c>
      <c r="AS13" s="58">
        <f t="shared" si="5"/>
        <v>9</v>
      </c>
      <c r="AT13" s="58">
        <f t="shared" si="6"/>
        <v>408461.53846153844</v>
      </c>
      <c r="AU13" s="58">
        <v>1000000</v>
      </c>
      <c r="AV13" s="58"/>
      <c r="AW13" s="58"/>
      <c r="AX13" s="58">
        <f t="shared" si="7"/>
        <v>3423461.5384615385</v>
      </c>
      <c r="AY13" s="51"/>
      <c r="BC13" s="44" t="s">
        <v>77</v>
      </c>
      <c r="BD13" s="45" t="s">
        <v>76</v>
      </c>
      <c r="BE13" s="48">
        <v>5310000</v>
      </c>
      <c r="BF13" s="66">
        <f t="shared" ref="BF13:BF35" si="8">BE13*17.5%</f>
        <v>929249.99999999988</v>
      </c>
      <c r="BG13" s="66">
        <f t="shared" ref="BG13:BG35" si="9">BE13*3%</f>
        <v>159300</v>
      </c>
      <c r="BH13" s="66">
        <f t="shared" ref="BH13:BH35" si="10">BE13*1%</f>
        <v>53100</v>
      </c>
      <c r="BI13" s="66">
        <f t="shared" ref="BI13:BI35" si="11">BE13*8%</f>
        <v>424800</v>
      </c>
      <c r="BJ13" s="66">
        <f t="shared" ref="BJ13:BJ35" si="12">BG13/2</f>
        <v>79650</v>
      </c>
      <c r="BK13" s="66">
        <f t="shared" ref="BK13:BK35" si="13">BH13</f>
        <v>53100</v>
      </c>
      <c r="BL13" s="66">
        <f t="shared" ref="BL13:BL35" si="14">BF13+BI13</f>
        <v>1354050</v>
      </c>
      <c r="BM13" s="66">
        <f t="shared" ref="BM13:BM35" si="15">BG13+BJ13</f>
        <v>238950</v>
      </c>
      <c r="BN13" s="66">
        <f t="shared" ref="BN13:BN35" si="16">BH13+BK13</f>
        <v>106200</v>
      </c>
    </row>
    <row r="14" spans="1:66" ht="13.8">
      <c r="A14" s="20">
        <v>4</v>
      </c>
      <c r="B14" s="44" t="s">
        <v>101</v>
      </c>
      <c r="C14" s="45" t="s">
        <v>76</v>
      </c>
      <c r="D14" s="46" t="s">
        <v>41</v>
      </c>
      <c r="E14" s="24" t="s">
        <v>119</v>
      </c>
      <c r="F14" s="46" t="s">
        <v>41</v>
      </c>
      <c r="G14" s="46" t="s">
        <v>41</v>
      </c>
      <c r="H14" s="46" t="s">
        <v>41</v>
      </c>
      <c r="I14" s="46" t="s">
        <v>41</v>
      </c>
      <c r="J14" s="46" t="s">
        <v>41</v>
      </c>
      <c r="K14" s="46" t="s">
        <v>41</v>
      </c>
      <c r="L14" s="46"/>
      <c r="M14" s="46" t="s">
        <v>41</v>
      </c>
      <c r="N14" s="46" t="s">
        <v>41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60">
        <f t="shared" si="3"/>
        <v>9</v>
      </c>
      <c r="AJ14" s="60">
        <f t="shared" si="4"/>
        <v>1</v>
      </c>
      <c r="AK14" s="21"/>
      <c r="AL14" s="20">
        <v>4</v>
      </c>
      <c r="AM14" s="21" t="s">
        <v>101</v>
      </c>
      <c r="AN14" s="45" t="s">
        <v>76</v>
      </c>
      <c r="AO14" s="48">
        <v>5310000</v>
      </c>
      <c r="AP14" s="58">
        <v>1000000</v>
      </c>
      <c r="AQ14" s="58">
        <v>700000</v>
      </c>
      <c r="AR14" s="58">
        <v>700000</v>
      </c>
      <c r="AS14" s="58">
        <f t="shared" si="5"/>
        <v>9</v>
      </c>
      <c r="AT14" s="58">
        <f t="shared" si="6"/>
        <v>408461.53846153844</v>
      </c>
      <c r="AU14" s="58">
        <v>1000000</v>
      </c>
      <c r="AV14" s="58"/>
      <c r="AW14" s="58"/>
      <c r="AX14" s="58">
        <f t="shared" si="7"/>
        <v>3423461.5384615385</v>
      </c>
      <c r="AY14" s="51"/>
      <c r="BC14" s="21" t="s">
        <v>100</v>
      </c>
      <c r="BD14" s="45" t="s">
        <v>76</v>
      </c>
      <c r="BE14" s="48">
        <v>5310000</v>
      </c>
      <c r="BF14" s="66">
        <f t="shared" si="8"/>
        <v>929249.99999999988</v>
      </c>
      <c r="BG14" s="66">
        <f t="shared" si="9"/>
        <v>159300</v>
      </c>
      <c r="BH14" s="66">
        <f t="shared" si="10"/>
        <v>53100</v>
      </c>
      <c r="BI14" s="66">
        <f t="shared" si="11"/>
        <v>424800</v>
      </c>
      <c r="BJ14" s="66">
        <f t="shared" si="12"/>
        <v>79650</v>
      </c>
      <c r="BK14" s="66">
        <f t="shared" si="13"/>
        <v>53100</v>
      </c>
      <c r="BL14" s="66">
        <f t="shared" si="14"/>
        <v>1354050</v>
      </c>
      <c r="BM14" s="66">
        <f t="shared" si="15"/>
        <v>238950</v>
      </c>
      <c r="BN14" s="66">
        <f t="shared" si="16"/>
        <v>106200</v>
      </c>
    </row>
    <row r="15" spans="1:66" ht="13.8">
      <c r="A15" s="20">
        <v>5</v>
      </c>
      <c r="B15" s="44" t="s">
        <v>78</v>
      </c>
      <c r="C15" s="45" t="s">
        <v>76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60">
        <f t="shared" si="3"/>
        <v>0</v>
      </c>
      <c r="AJ15" s="60">
        <f t="shared" si="4"/>
        <v>0</v>
      </c>
      <c r="AK15" s="21"/>
      <c r="AL15" s="20">
        <v>5</v>
      </c>
      <c r="AM15" s="21" t="s">
        <v>78</v>
      </c>
      <c r="AN15" s="45" t="s">
        <v>76</v>
      </c>
      <c r="AO15" s="48">
        <v>5310000</v>
      </c>
      <c r="AP15" s="58">
        <v>1000000</v>
      </c>
      <c r="AQ15" s="58">
        <v>700000</v>
      </c>
      <c r="AR15" s="58">
        <v>700000</v>
      </c>
      <c r="AS15" s="58">
        <f t="shared" si="5"/>
        <v>0</v>
      </c>
      <c r="AT15" s="58">
        <f t="shared" si="6"/>
        <v>0</v>
      </c>
      <c r="AU15" s="58"/>
      <c r="AV15" s="58"/>
      <c r="AW15" s="58"/>
      <c r="AX15" s="58">
        <f t="shared" si="7"/>
        <v>0</v>
      </c>
      <c r="AY15" s="51"/>
      <c r="BC15" s="21" t="s">
        <v>101</v>
      </c>
      <c r="BD15" s="45" t="s">
        <v>76</v>
      </c>
      <c r="BE15" s="48">
        <v>5310000</v>
      </c>
      <c r="BF15" s="66">
        <f t="shared" si="8"/>
        <v>929249.99999999988</v>
      </c>
      <c r="BG15" s="66">
        <f t="shared" si="9"/>
        <v>159300</v>
      </c>
      <c r="BH15" s="66">
        <f t="shared" si="10"/>
        <v>53100</v>
      </c>
      <c r="BI15" s="66">
        <f t="shared" si="11"/>
        <v>424800</v>
      </c>
      <c r="BJ15" s="66">
        <f t="shared" si="12"/>
        <v>79650</v>
      </c>
      <c r="BK15" s="66">
        <f t="shared" si="13"/>
        <v>53100</v>
      </c>
      <c r="BL15" s="66">
        <f t="shared" si="14"/>
        <v>1354050</v>
      </c>
      <c r="BM15" s="66">
        <f t="shared" si="15"/>
        <v>238950</v>
      </c>
      <c r="BN15" s="66">
        <f t="shared" si="16"/>
        <v>106200</v>
      </c>
    </row>
    <row r="16" spans="1:66" ht="13.8">
      <c r="A16" s="20">
        <v>6</v>
      </c>
      <c r="B16" s="21" t="s">
        <v>36</v>
      </c>
      <c r="C16" s="22" t="s">
        <v>37</v>
      </c>
      <c r="D16" s="23" t="str">
        <f t="shared" si="2"/>
        <v>+</v>
      </c>
      <c r="E16" s="23"/>
      <c r="F16" s="23" t="str">
        <f t="shared" si="2"/>
        <v>+</v>
      </c>
      <c r="G16" s="23" t="str">
        <f t="shared" si="2"/>
        <v>+</v>
      </c>
      <c r="H16" s="23" t="str">
        <f t="shared" si="2"/>
        <v>+</v>
      </c>
      <c r="I16" s="23" t="str">
        <f t="shared" si="2"/>
        <v>+</v>
      </c>
      <c r="J16" s="23" t="str">
        <f t="shared" si="2"/>
        <v>+</v>
      </c>
      <c r="K16" s="23" t="str">
        <f t="shared" si="2"/>
        <v>+</v>
      </c>
      <c r="L16" s="24" t="s">
        <v>119</v>
      </c>
      <c r="M16" s="23" t="str">
        <f t="shared" si="2"/>
        <v>+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60">
        <f t="shared" si="3"/>
        <v>8</v>
      </c>
      <c r="AJ16" s="60">
        <f t="shared" si="4"/>
        <v>1</v>
      </c>
      <c r="AK16" s="21"/>
      <c r="AL16" s="20">
        <v>6</v>
      </c>
      <c r="AM16" s="21" t="s">
        <v>36</v>
      </c>
      <c r="AN16" s="22" t="s">
        <v>37</v>
      </c>
      <c r="AO16" s="26">
        <v>5310000</v>
      </c>
      <c r="AP16" s="27">
        <v>1000000</v>
      </c>
      <c r="AQ16" s="27">
        <v>300000</v>
      </c>
      <c r="AR16" s="27">
        <v>600000</v>
      </c>
      <c r="AS16" s="58">
        <f t="shared" si="5"/>
        <v>8</v>
      </c>
      <c r="AT16" s="58">
        <f t="shared" si="6"/>
        <v>408461.53846153844</v>
      </c>
      <c r="AU16" s="27">
        <v>500000</v>
      </c>
      <c r="AV16" s="27"/>
      <c r="AW16" s="27"/>
      <c r="AX16" s="58">
        <f t="shared" si="7"/>
        <v>2780769.230769231</v>
      </c>
      <c r="AY16" s="41"/>
      <c r="BC16" s="21" t="s">
        <v>78</v>
      </c>
      <c r="BD16" s="45" t="s">
        <v>76</v>
      </c>
      <c r="BE16" s="48">
        <v>5310000</v>
      </c>
      <c r="BF16" s="66">
        <f t="shared" si="8"/>
        <v>929249.99999999988</v>
      </c>
      <c r="BG16" s="66">
        <f t="shared" si="9"/>
        <v>159300</v>
      </c>
      <c r="BH16" s="66">
        <f t="shared" si="10"/>
        <v>53100</v>
      </c>
      <c r="BI16" s="66">
        <f t="shared" si="11"/>
        <v>424800</v>
      </c>
      <c r="BJ16" s="66">
        <f t="shared" si="12"/>
        <v>79650</v>
      </c>
      <c r="BK16" s="66">
        <f t="shared" si="13"/>
        <v>53100</v>
      </c>
      <c r="BL16" s="66">
        <f t="shared" si="14"/>
        <v>1354050</v>
      </c>
      <c r="BM16" s="66">
        <f t="shared" si="15"/>
        <v>238950</v>
      </c>
      <c r="BN16" s="66">
        <f t="shared" si="16"/>
        <v>106200</v>
      </c>
    </row>
    <row r="17" spans="1:66" ht="13.8">
      <c r="A17" s="20">
        <v>7</v>
      </c>
      <c r="B17" s="44" t="s">
        <v>38</v>
      </c>
      <c r="C17" s="45" t="s">
        <v>37</v>
      </c>
      <c r="D17" s="46" t="str">
        <f t="shared" si="2"/>
        <v>+</v>
      </c>
      <c r="E17" s="24" t="s">
        <v>119</v>
      </c>
      <c r="F17" s="46" t="str">
        <f t="shared" si="2"/>
        <v>+</v>
      </c>
      <c r="G17" s="46" t="str">
        <f t="shared" si="2"/>
        <v>+</v>
      </c>
      <c r="H17" s="46" t="str">
        <f t="shared" si="2"/>
        <v>+</v>
      </c>
      <c r="I17" s="46" t="str">
        <f t="shared" si="2"/>
        <v>+</v>
      </c>
      <c r="J17" s="46" t="str">
        <f t="shared" si="2"/>
        <v>+</v>
      </c>
      <c r="K17" s="46" t="str">
        <f t="shared" si="2"/>
        <v>+</v>
      </c>
      <c r="L17" s="46"/>
      <c r="M17" s="46" t="str">
        <f t="shared" si="2"/>
        <v>+</v>
      </c>
      <c r="N17" s="46" t="str">
        <f t="shared" si="2"/>
        <v>+</v>
      </c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60">
        <f t="shared" si="3"/>
        <v>9</v>
      </c>
      <c r="AJ17" s="60">
        <f t="shared" si="4"/>
        <v>1</v>
      </c>
      <c r="AK17" s="21"/>
      <c r="AL17" s="20">
        <v>7</v>
      </c>
      <c r="AM17" s="44" t="s">
        <v>38</v>
      </c>
      <c r="AN17" s="45" t="s">
        <v>37</v>
      </c>
      <c r="AO17" s="48">
        <v>5310000</v>
      </c>
      <c r="AP17" s="58">
        <v>1000000</v>
      </c>
      <c r="AQ17" s="58">
        <v>300000</v>
      </c>
      <c r="AR17" s="58">
        <v>600000</v>
      </c>
      <c r="AS17" s="58">
        <f t="shared" si="5"/>
        <v>9</v>
      </c>
      <c r="AT17" s="58">
        <f t="shared" si="6"/>
        <v>408461.53846153844</v>
      </c>
      <c r="AU17" s="58">
        <v>500000</v>
      </c>
      <c r="AV17" s="58"/>
      <c r="AW17" s="58"/>
      <c r="AX17" s="58">
        <f t="shared" si="7"/>
        <v>3077307.6923076925</v>
      </c>
      <c r="AY17" s="51"/>
      <c r="BC17" s="21" t="s">
        <v>36</v>
      </c>
      <c r="BD17" s="22" t="s">
        <v>37</v>
      </c>
      <c r="BE17" s="26">
        <v>5310000</v>
      </c>
      <c r="BF17" s="66">
        <f t="shared" si="8"/>
        <v>929249.99999999988</v>
      </c>
      <c r="BG17" s="66">
        <f t="shared" si="9"/>
        <v>159300</v>
      </c>
      <c r="BH17" s="66">
        <f t="shared" si="10"/>
        <v>53100</v>
      </c>
      <c r="BI17" s="66">
        <f t="shared" si="11"/>
        <v>424800</v>
      </c>
      <c r="BJ17" s="66">
        <f t="shared" si="12"/>
        <v>79650</v>
      </c>
      <c r="BK17" s="66">
        <f t="shared" si="13"/>
        <v>53100</v>
      </c>
      <c r="BL17" s="66">
        <f t="shared" si="14"/>
        <v>1354050</v>
      </c>
      <c r="BM17" s="66">
        <f t="shared" si="15"/>
        <v>238950</v>
      </c>
      <c r="BN17" s="66">
        <f t="shared" si="16"/>
        <v>106200</v>
      </c>
    </row>
    <row r="18" spans="1:66" ht="13.8">
      <c r="A18" s="20">
        <v>8</v>
      </c>
      <c r="B18" s="44" t="s">
        <v>39</v>
      </c>
      <c r="C18" s="45" t="s">
        <v>37</v>
      </c>
      <c r="D18" s="46" t="str">
        <f t="shared" si="2"/>
        <v>+</v>
      </c>
      <c r="E18" s="24" t="s">
        <v>119</v>
      </c>
      <c r="F18" s="46" t="str">
        <f t="shared" si="2"/>
        <v>+</v>
      </c>
      <c r="G18" s="46" t="str">
        <f t="shared" si="2"/>
        <v>+</v>
      </c>
      <c r="H18" s="46" t="str">
        <f t="shared" si="2"/>
        <v>+</v>
      </c>
      <c r="I18" s="46" t="str">
        <f t="shared" si="2"/>
        <v>+</v>
      </c>
      <c r="J18" s="46" t="str">
        <f t="shared" si="2"/>
        <v>+</v>
      </c>
      <c r="K18" s="46" t="str">
        <f t="shared" si="2"/>
        <v>+</v>
      </c>
      <c r="L18" s="46"/>
      <c r="M18" s="46" t="str">
        <f t="shared" si="2"/>
        <v>+</v>
      </c>
      <c r="N18" s="46" t="str">
        <f t="shared" si="2"/>
        <v>+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60">
        <f t="shared" si="3"/>
        <v>9</v>
      </c>
      <c r="AJ18" s="60">
        <f t="shared" si="4"/>
        <v>1</v>
      </c>
      <c r="AK18" s="21"/>
      <c r="AL18" s="20">
        <v>8</v>
      </c>
      <c r="AM18" s="44" t="s">
        <v>39</v>
      </c>
      <c r="AN18" s="45" t="s">
        <v>37</v>
      </c>
      <c r="AO18" s="48">
        <v>5310000</v>
      </c>
      <c r="AP18" s="58">
        <v>1000000</v>
      </c>
      <c r="AQ18" s="58">
        <v>300000</v>
      </c>
      <c r="AR18" s="58">
        <v>600000</v>
      </c>
      <c r="AS18" s="58">
        <f t="shared" si="5"/>
        <v>9</v>
      </c>
      <c r="AT18" s="58">
        <f t="shared" si="6"/>
        <v>408461.53846153844</v>
      </c>
      <c r="AU18" s="58">
        <v>500000</v>
      </c>
      <c r="AV18" s="58"/>
      <c r="AW18" s="58"/>
      <c r="AX18" s="58">
        <f t="shared" si="7"/>
        <v>3077307.6923076925</v>
      </c>
      <c r="AY18" s="51"/>
      <c r="BC18" s="44" t="s">
        <v>38</v>
      </c>
      <c r="BD18" s="45" t="s">
        <v>37</v>
      </c>
      <c r="BE18" s="48">
        <v>5310000</v>
      </c>
      <c r="BF18" s="66">
        <f t="shared" si="8"/>
        <v>929249.99999999988</v>
      </c>
      <c r="BG18" s="66">
        <f t="shared" si="9"/>
        <v>159300</v>
      </c>
      <c r="BH18" s="66">
        <f t="shared" si="10"/>
        <v>53100</v>
      </c>
      <c r="BI18" s="66">
        <f t="shared" si="11"/>
        <v>424800</v>
      </c>
      <c r="BJ18" s="66">
        <f t="shared" si="12"/>
        <v>79650</v>
      </c>
      <c r="BK18" s="66">
        <f t="shared" si="13"/>
        <v>53100</v>
      </c>
      <c r="BL18" s="66">
        <f t="shared" si="14"/>
        <v>1354050</v>
      </c>
      <c r="BM18" s="66">
        <f t="shared" si="15"/>
        <v>238950</v>
      </c>
      <c r="BN18" s="66">
        <f t="shared" si="16"/>
        <v>106200</v>
      </c>
    </row>
    <row r="19" spans="1:66" ht="13.8">
      <c r="A19" s="20">
        <v>9</v>
      </c>
      <c r="B19" s="44" t="s">
        <v>40</v>
      </c>
      <c r="C19" s="45" t="s">
        <v>37</v>
      </c>
      <c r="D19" s="46" t="str">
        <f t="shared" si="2"/>
        <v>+</v>
      </c>
      <c r="E19" s="46"/>
      <c r="F19" s="46" t="str">
        <f t="shared" si="2"/>
        <v>+</v>
      </c>
      <c r="G19" s="46" t="str">
        <f t="shared" si="2"/>
        <v>+</v>
      </c>
      <c r="H19" s="46" t="str">
        <f t="shared" si="2"/>
        <v>+</v>
      </c>
      <c r="I19" s="46" t="str">
        <f t="shared" si="2"/>
        <v>+</v>
      </c>
      <c r="J19" s="46" t="str">
        <f t="shared" si="2"/>
        <v>+</v>
      </c>
      <c r="K19" s="46" t="str">
        <f t="shared" si="2"/>
        <v>+</v>
      </c>
      <c r="L19" s="24" t="s">
        <v>119</v>
      </c>
      <c r="M19" s="46" t="str">
        <f t="shared" si="2"/>
        <v>+</v>
      </c>
      <c r="N19" s="46" t="str">
        <f t="shared" si="2"/>
        <v>+</v>
      </c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60">
        <f t="shared" si="3"/>
        <v>9</v>
      </c>
      <c r="AJ19" s="60">
        <f t="shared" si="4"/>
        <v>1</v>
      </c>
      <c r="AK19" s="21"/>
      <c r="AL19" s="20">
        <v>9</v>
      </c>
      <c r="AM19" s="44" t="s">
        <v>40</v>
      </c>
      <c r="AN19" s="45" t="s">
        <v>37</v>
      </c>
      <c r="AO19" s="48">
        <v>5310000</v>
      </c>
      <c r="AP19" s="58">
        <v>1000000</v>
      </c>
      <c r="AQ19" s="58">
        <v>300000</v>
      </c>
      <c r="AR19" s="58">
        <v>600000</v>
      </c>
      <c r="AS19" s="58">
        <f t="shared" si="5"/>
        <v>9</v>
      </c>
      <c r="AT19" s="58">
        <f t="shared" si="6"/>
        <v>408461.53846153844</v>
      </c>
      <c r="AU19" s="58">
        <v>500000</v>
      </c>
      <c r="AV19" s="58"/>
      <c r="AW19" s="58"/>
      <c r="AX19" s="58">
        <f t="shared" si="7"/>
        <v>3077307.6923076925</v>
      </c>
      <c r="AY19" s="51"/>
      <c r="BC19" s="44" t="s">
        <v>39</v>
      </c>
      <c r="BD19" s="45" t="s">
        <v>37</v>
      </c>
      <c r="BE19" s="48">
        <v>5310000</v>
      </c>
      <c r="BF19" s="66">
        <f t="shared" si="8"/>
        <v>929249.99999999988</v>
      </c>
      <c r="BG19" s="66">
        <f t="shared" si="9"/>
        <v>159300</v>
      </c>
      <c r="BH19" s="66">
        <f t="shared" si="10"/>
        <v>53100</v>
      </c>
      <c r="BI19" s="66">
        <f t="shared" si="11"/>
        <v>424800</v>
      </c>
      <c r="BJ19" s="66">
        <f t="shared" si="12"/>
        <v>79650</v>
      </c>
      <c r="BK19" s="66">
        <f t="shared" si="13"/>
        <v>53100</v>
      </c>
      <c r="BL19" s="66">
        <f t="shared" si="14"/>
        <v>1354050</v>
      </c>
      <c r="BM19" s="66">
        <f t="shared" si="15"/>
        <v>238950</v>
      </c>
      <c r="BN19" s="66">
        <f t="shared" si="16"/>
        <v>106200</v>
      </c>
    </row>
    <row r="20" spans="1:66" ht="13.8">
      <c r="A20" s="20">
        <v>10</v>
      </c>
      <c r="B20" s="44" t="s">
        <v>42</v>
      </c>
      <c r="C20" s="45" t="s">
        <v>37</v>
      </c>
      <c r="D20" s="46" t="str">
        <f t="shared" si="2"/>
        <v>+</v>
      </c>
      <c r="E20" s="46"/>
      <c r="F20" s="46" t="str">
        <f t="shared" si="2"/>
        <v>+</v>
      </c>
      <c r="G20" s="46" t="str">
        <f t="shared" si="2"/>
        <v>+</v>
      </c>
      <c r="H20" s="46" t="str">
        <f t="shared" si="2"/>
        <v>+</v>
      </c>
      <c r="I20" s="46" t="str">
        <f t="shared" si="2"/>
        <v>+</v>
      </c>
      <c r="J20" s="46" t="str">
        <f t="shared" si="2"/>
        <v>+</v>
      </c>
      <c r="K20" s="46" t="str">
        <f t="shared" si="2"/>
        <v>+</v>
      </c>
      <c r="L20" s="24" t="s">
        <v>119</v>
      </c>
      <c r="M20" s="46" t="str">
        <f t="shared" si="2"/>
        <v>+</v>
      </c>
      <c r="N20" s="46" t="str">
        <f t="shared" si="2"/>
        <v>+</v>
      </c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60">
        <f t="shared" si="3"/>
        <v>9</v>
      </c>
      <c r="AJ20" s="60">
        <f t="shared" si="4"/>
        <v>1</v>
      </c>
      <c r="AK20" s="21"/>
      <c r="AL20" s="20">
        <v>10</v>
      </c>
      <c r="AM20" s="44" t="s">
        <v>42</v>
      </c>
      <c r="AN20" s="45" t="s">
        <v>37</v>
      </c>
      <c r="AO20" s="48">
        <v>5310000</v>
      </c>
      <c r="AP20" s="58">
        <v>1000000</v>
      </c>
      <c r="AQ20" s="58">
        <v>300000</v>
      </c>
      <c r="AR20" s="58">
        <v>600000</v>
      </c>
      <c r="AS20" s="58">
        <f t="shared" si="5"/>
        <v>9</v>
      </c>
      <c r="AT20" s="58">
        <f t="shared" si="6"/>
        <v>408461.53846153844</v>
      </c>
      <c r="AU20" s="58">
        <v>500000</v>
      </c>
      <c r="AV20" s="58"/>
      <c r="AW20" s="58"/>
      <c r="AX20" s="58">
        <f t="shared" si="7"/>
        <v>3077307.6923076925</v>
      </c>
      <c r="AY20" s="51"/>
      <c r="BC20" s="44" t="s">
        <v>40</v>
      </c>
      <c r="BD20" s="45" t="s">
        <v>37</v>
      </c>
      <c r="BE20" s="48">
        <v>5310000</v>
      </c>
      <c r="BF20" s="66">
        <f t="shared" si="8"/>
        <v>929249.99999999988</v>
      </c>
      <c r="BG20" s="66">
        <f t="shared" si="9"/>
        <v>159300</v>
      </c>
      <c r="BH20" s="66">
        <f t="shared" si="10"/>
        <v>53100</v>
      </c>
      <c r="BI20" s="66">
        <f t="shared" si="11"/>
        <v>424800</v>
      </c>
      <c r="BJ20" s="66">
        <f t="shared" si="12"/>
        <v>79650</v>
      </c>
      <c r="BK20" s="66">
        <f t="shared" si="13"/>
        <v>53100</v>
      </c>
      <c r="BL20" s="66">
        <f t="shared" si="14"/>
        <v>1354050</v>
      </c>
      <c r="BM20" s="66">
        <f t="shared" si="15"/>
        <v>238950</v>
      </c>
      <c r="BN20" s="66">
        <f t="shared" si="16"/>
        <v>106200</v>
      </c>
    </row>
    <row r="21" spans="1:66" ht="13.8">
      <c r="A21" s="20">
        <v>11</v>
      </c>
      <c r="B21" s="44" t="s">
        <v>79</v>
      </c>
      <c r="C21" s="45" t="s">
        <v>37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60">
        <f t="shared" si="3"/>
        <v>0</v>
      </c>
      <c r="AJ21" s="60">
        <f t="shared" si="4"/>
        <v>0</v>
      </c>
      <c r="AK21" s="21"/>
      <c r="AL21" s="20">
        <v>11</v>
      </c>
      <c r="AM21" s="44" t="s">
        <v>79</v>
      </c>
      <c r="AN21" s="45" t="s">
        <v>37</v>
      </c>
      <c r="AO21" s="48">
        <v>5310000</v>
      </c>
      <c r="AP21" s="58">
        <v>1000000</v>
      </c>
      <c r="AQ21" s="58">
        <v>300000</v>
      </c>
      <c r="AR21" s="58">
        <v>600000</v>
      </c>
      <c r="AS21" s="58">
        <f t="shared" si="5"/>
        <v>0</v>
      </c>
      <c r="AT21" s="58">
        <f t="shared" si="6"/>
        <v>0</v>
      </c>
      <c r="AU21" s="58"/>
      <c r="AV21" s="58"/>
      <c r="AW21" s="58"/>
      <c r="AX21" s="58">
        <f t="shared" si="7"/>
        <v>0</v>
      </c>
      <c r="AY21" s="51"/>
      <c r="BC21" s="44" t="s">
        <v>42</v>
      </c>
      <c r="BD21" s="45" t="s">
        <v>37</v>
      </c>
      <c r="BE21" s="48">
        <v>5310000</v>
      </c>
      <c r="BF21" s="66">
        <f t="shared" si="8"/>
        <v>929249.99999999988</v>
      </c>
      <c r="BG21" s="66">
        <f t="shared" si="9"/>
        <v>159300</v>
      </c>
      <c r="BH21" s="66">
        <f t="shared" si="10"/>
        <v>53100</v>
      </c>
      <c r="BI21" s="66">
        <f t="shared" si="11"/>
        <v>424800</v>
      </c>
      <c r="BJ21" s="66">
        <f t="shared" si="12"/>
        <v>79650</v>
      </c>
      <c r="BK21" s="66">
        <f t="shared" si="13"/>
        <v>53100</v>
      </c>
      <c r="BL21" s="66">
        <f t="shared" si="14"/>
        <v>1354050</v>
      </c>
      <c r="BM21" s="66">
        <f t="shared" si="15"/>
        <v>238950</v>
      </c>
      <c r="BN21" s="66">
        <f t="shared" si="16"/>
        <v>106200</v>
      </c>
    </row>
    <row r="22" spans="1:66" ht="13.8">
      <c r="A22" s="20">
        <v>12</v>
      </c>
      <c r="B22" s="21" t="s">
        <v>80</v>
      </c>
      <c r="C22" s="22" t="s">
        <v>37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60">
        <f t="shared" si="3"/>
        <v>0</v>
      </c>
      <c r="AJ22" s="60">
        <f t="shared" si="4"/>
        <v>0</v>
      </c>
      <c r="AK22" s="21"/>
      <c r="AL22" s="20">
        <v>12</v>
      </c>
      <c r="AM22" s="21" t="s">
        <v>80</v>
      </c>
      <c r="AN22" s="22" t="s">
        <v>37</v>
      </c>
      <c r="AO22" s="26">
        <v>5310000</v>
      </c>
      <c r="AP22" s="27">
        <v>1000000</v>
      </c>
      <c r="AQ22" s="58">
        <v>300000</v>
      </c>
      <c r="AR22" s="27">
        <v>600000</v>
      </c>
      <c r="AS22" s="58">
        <f t="shared" si="5"/>
        <v>0</v>
      </c>
      <c r="AT22" s="58">
        <f t="shared" si="6"/>
        <v>0</v>
      </c>
      <c r="AU22" s="27"/>
      <c r="AV22" s="27"/>
      <c r="AW22" s="27"/>
      <c r="AX22" s="58">
        <f t="shared" si="7"/>
        <v>0</v>
      </c>
      <c r="AY22" s="41"/>
      <c r="BC22" s="44" t="s">
        <v>79</v>
      </c>
      <c r="BD22" s="45" t="s">
        <v>37</v>
      </c>
      <c r="BE22" s="48">
        <v>5310000</v>
      </c>
      <c r="BF22" s="66">
        <f t="shared" si="8"/>
        <v>929249.99999999988</v>
      </c>
      <c r="BG22" s="66">
        <f t="shared" si="9"/>
        <v>159300</v>
      </c>
      <c r="BH22" s="66">
        <f t="shared" si="10"/>
        <v>53100</v>
      </c>
      <c r="BI22" s="66">
        <f t="shared" si="11"/>
        <v>424800</v>
      </c>
      <c r="BJ22" s="66">
        <f t="shared" si="12"/>
        <v>79650</v>
      </c>
      <c r="BK22" s="66">
        <f t="shared" si="13"/>
        <v>53100</v>
      </c>
      <c r="BL22" s="66">
        <f t="shared" si="14"/>
        <v>1354050</v>
      </c>
      <c r="BM22" s="66">
        <f t="shared" si="15"/>
        <v>238950</v>
      </c>
      <c r="BN22" s="66">
        <f t="shared" si="16"/>
        <v>106200</v>
      </c>
    </row>
    <row r="23" spans="1:66" ht="13.8">
      <c r="A23" s="20">
        <v>13</v>
      </c>
      <c r="B23" s="21" t="s">
        <v>81</v>
      </c>
      <c r="C23" s="22" t="s">
        <v>37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60">
        <f t="shared" si="3"/>
        <v>0</v>
      </c>
      <c r="AJ23" s="60">
        <f t="shared" si="4"/>
        <v>0</v>
      </c>
      <c r="AK23" s="25"/>
      <c r="AL23" s="20">
        <v>13</v>
      </c>
      <c r="AM23" s="21" t="s">
        <v>81</v>
      </c>
      <c r="AN23" s="22" t="s">
        <v>37</v>
      </c>
      <c r="AO23" s="26">
        <v>5310000</v>
      </c>
      <c r="AP23" s="27">
        <v>1000000</v>
      </c>
      <c r="AQ23" s="58">
        <v>300000</v>
      </c>
      <c r="AR23" s="27">
        <v>600000</v>
      </c>
      <c r="AS23" s="58">
        <f t="shared" si="5"/>
        <v>0</v>
      </c>
      <c r="AT23" s="58">
        <f t="shared" si="6"/>
        <v>0</v>
      </c>
      <c r="AU23" s="27"/>
      <c r="AV23" s="27"/>
      <c r="AW23" s="27"/>
      <c r="AX23" s="58">
        <f t="shared" si="7"/>
        <v>0</v>
      </c>
      <c r="AY23" s="41"/>
      <c r="BC23" s="21" t="s">
        <v>80</v>
      </c>
      <c r="BD23" s="22" t="s">
        <v>37</v>
      </c>
      <c r="BE23" s="26">
        <v>5310000</v>
      </c>
      <c r="BF23" s="66">
        <f t="shared" si="8"/>
        <v>929249.99999999988</v>
      </c>
      <c r="BG23" s="66">
        <f t="shared" si="9"/>
        <v>159300</v>
      </c>
      <c r="BH23" s="66">
        <f t="shared" si="10"/>
        <v>53100</v>
      </c>
      <c r="BI23" s="66">
        <f t="shared" si="11"/>
        <v>424800</v>
      </c>
      <c r="BJ23" s="66">
        <f t="shared" si="12"/>
        <v>79650</v>
      </c>
      <c r="BK23" s="66">
        <f t="shared" si="13"/>
        <v>53100</v>
      </c>
      <c r="BL23" s="66">
        <f t="shared" si="14"/>
        <v>1354050</v>
      </c>
      <c r="BM23" s="66">
        <f t="shared" si="15"/>
        <v>238950</v>
      </c>
      <c r="BN23" s="66">
        <f t="shared" si="16"/>
        <v>106200</v>
      </c>
    </row>
    <row r="24" spans="1:66" ht="13.8">
      <c r="A24" s="20">
        <v>14</v>
      </c>
      <c r="B24" s="21" t="s">
        <v>82</v>
      </c>
      <c r="C24" s="22" t="s">
        <v>37</v>
      </c>
      <c r="D24" s="23" t="s">
        <v>41</v>
      </c>
      <c r="E24" s="23"/>
      <c r="F24" s="23" t="s">
        <v>41</v>
      </c>
      <c r="G24" s="23" t="s">
        <v>41</v>
      </c>
      <c r="H24" s="23" t="s">
        <v>41</v>
      </c>
      <c r="I24" s="23" t="s">
        <v>41</v>
      </c>
      <c r="J24" s="23" t="s">
        <v>41</v>
      </c>
      <c r="K24" s="23" t="s">
        <v>41</v>
      </c>
      <c r="L24" s="24" t="s">
        <v>119</v>
      </c>
      <c r="M24" s="23" t="s">
        <v>41</v>
      </c>
      <c r="N24" s="23" t="s">
        <v>41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60">
        <f t="shared" si="3"/>
        <v>9</v>
      </c>
      <c r="AJ24" s="60">
        <f t="shared" si="4"/>
        <v>1</v>
      </c>
      <c r="AK24" s="25"/>
      <c r="AL24" s="20">
        <v>14</v>
      </c>
      <c r="AM24" s="21" t="s">
        <v>82</v>
      </c>
      <c r="AN24" s="22" t="s">
        <v>37</v>
      </c>
      <c r="AO24" s="26">
        <v>5310000</v>
      </c>
      <c r="AP24" s="27">
        <v>1000000</v>
      </c>
      <c r="AQ24" s="58">
        <v>300000</v>
      </c>
      <c r="AR24" s="27">
        <v>600000</v>
      </c>
      <c r="AS24" s="58">
        <f t="shared" si="5"/>
        <v>9</v>
      </c>
      <c r="AT24" s="58">
        <f t="shared" si="6"/>
        <v>408461.53846153844</v>
      </c>
      <c r="AU24" s="27">
        <v>500000</v>
      </c>
      <c r="AV24" s="27"/>
      <c r="AW24" s="27"/>
      <c r="AX24" s="58">
        <f t="shared" si="7"/>
        <v>3077307.6923076925</v>
      </c>
      <c r="AY24" s="41"/>
      <c r="BC24" s="21" t="s">
        <v>81</v>
      </c>
      <c r="BD24" s="22" t="s">
        <v>37</v>
      </c>
      <c r="BE24" s="26">
        <v>5310000</v>
      </c>
      <c r="BF24" s="66">
        <f t="shared" si="8"/>
        <v>929249.99999999988</v>
      </c>
      <c r="BG24" s="66">
        <f t="shared" si="9"/>
        <v>159300</v>
      </c>
      <c r="BH24" s="66">
        <f t="shared" si="10"/>
        <v>53100</v>
      </c>
      <c r="BI24" s="66">
        <f t="shared" si="11"/>
        <v>424800</v>
      </c>
      <c r="BJ24" s="66">
        <f t="shared" si="12"/>
        <v>79650</v>
      </c>
      <c r="BK24" s="66">
        <f t="shared" si="13"/>
        <v>53100</v>
      </c>
      <c r="BL24" s="66">
        <f t="shared" si="14"/>
        <v>1354050</v>
      </c>
      <c r="BM24" s="66">
        <f t="shared" si="15"/>
        <v>238950</v>
      </c>
      <c r="BN24" s="66">
        <f t="shared" si="16"/>
        <v>106200</v>
      </c>
    </row>
    <row r="25" spans="1:66" ht="13.8">
      <c r="A25" s="20">
        <v>15</v>
      </c>
      <c r="B25" s="21" t="s">
        <v>83</v>
      </c>
      <c r="C25" s="22" t="s">
        <v>37</v>
      </c>
      <c r="D25" s="23" t="s">
        <v>41</v>
      </c>
      <c r="E25" s="24" t="s">
        <v>119</v>
      </c>
      <c r="F25" s="23" t="s">
        <v>41</v>
      </c>
      <c r="G25" s="23" t="s">
        <v>41</v>
      </c>
      <c r="H25" s="23" t="s">
        <v>41</v>
      </c>
      <c r="I25" s="23" t="s">
        <v>41</v>
      </c>
      <c r="J25" s="23" t="s">
        <v>41</v>
      </c>
      <c r="K25" s="23" t="s">
        <v>41</v>
      </c>
      <c r="L25" s="23"/>
      <c r="M25" s="23" t="s">
        <v>41</v>
      </c>
      <c r="N25" s="23" t="s">
        <v>41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60">
        <f t="shared" si="3"/>
        <v>9</v>
      </c>
      <c r="AJ25" s="60">
        <f t="shared" si="4"/>
        <v>1</v>
      </c>
      <c r="AK25" s="25"/>
      <c r="AL25" s="20">
        <v>15</v>
      </c>
      <c r="AM25" s="21" t="s">
        <v>83</v>
      </c>
      <c r="AN25" s="22" t="s">
        <v>37</v>
      </c>
      <c r="AO25" s="26">
        <v>5310000</v>
      </c>
      <c r="AP25" s="27">
        <v>1000000</v>
      </c>
      <c r="AQ25" s="58">
        <v>300000</v>
      </c>
      <c r="AR25" s="27">
        <v>600000</v>
      </c>
      <c r="AS25" s="58">
        <f t="shared" si="5"/>
        <v>9</v>
      </c>
      <c r="AT25" s="58">
        <f t="shared" si="6"/>
        <v>408461.53846153844</v>
      </c>
      <c r="AU25" s="27">
        <v>500000</v>
      </c>
      <c r="AV25" s="27"/>
      <c r="AW25" s="27"/>
      <c r="AX25" s="58">
        <f t="shared" si="7"/>
        <v>3077307.6923076925</v>
      </c>
      <c r="AY25" s="41"/>
      <c r="BC25" s="21" t="s">
        <v>82</v>
      </c>
      <c r="BD25" s="22" t="s">
        <v>37</v>
      </c>
      <c r="BE25" s="26">
        <v>5310000</v>
      </c>
      <c r="BF25" s="66">
        <f t="shared" si="8"/>
        <v>929249.99999999988</v>
      </c>
      <c r="BG25" s="66">
        <f t="shared" si="9"/>
        <v>159300</v>
      </c>
      <c r="BH25" s="66">
        <f t="shared" si="10"/>
        <v>53100</v>
      </c>
      <c r="BI25" s="66">
        <f t="shared" si="11"/>
        <v>424800</v>
      </c>
      <c r="BJ25" s="66">
        <f t="shared" si="12"/>
        <v>79650</v>
      </c>
      <c r="BK25" s="66">
        <f t="shared" si="13"/>
        <v>53100</v>
      </c>
      <c r="BL25" s="66">
        <f t="shared" si="14"/>
        <v>1354050</v>
      </c>
      <c r="BM25" s="66">
        <f t="shared" si="15"/>
        <v>238950</v>
      </c>
      <c r="BN25" s="66">
        <f t="shared" si="16"/>
        <v>106200</v>
      </c>
    </row>
    <row r="26" spans="1:66" ht="13.8">
      <c r="A26" s="20">
        <v>16</v>
      </c>
      <c r="B26" s="21" t="s">
        <v>84</v>
      </c>
      <c r="C26" s="22" t="s">
        <v>37</v>
      </c>
      <c r="D26" s="23" t="s">
        <v>41</v>
      </c>
      <c r="E26" s="24" t="s">
        <v>119</v>
      </c>
      <c r="F26" s="23" t="s">
        <v>41</v>
      </c>
      <c r="G26" s="23" t="s">
        <v>41</v>
      </c>
      <c r="H26" s="23" t="s">
        <v>41</v>
      </c>
      <c r="I26" s="23" t="s">
        <v>41</v>
      </c>
      <c r="J26" s="23" t="s">
        <v>41</v>
      </c>
      <c r="K26" s="23" t="s">
        <v>41</v>
      </c>
      <c r="L26" s="23"/>
      <c r="M26" s="23" t="s">
        <v>41</v>
      </c>
      <c r="N26" s="23" t="s">
        <v>41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60">
        <f t="shared" si="3"/>
        <v>9</v>
      </c>
      <c r="AJ26" s="60">
        <f t="shared" si="4"/>
        <v>1</v>
      </c>
      <c r="AK26" s="25"/>
      <c r="AL26" s="20">
        <v>16</v>
      </c>
      <c r="AM26" s="21" t="s">
        <v>84</v>
      </c>
      <c r="AN26" s="22" t="s">
        <v>37</v>
      </c>
      <c r="AO26" s="26">
        <v>5310000</v>
      </c>
      <c r="AP26" s="27">
        <v>1000000</v>
      </c>
      <c r="AQ26" s="58">
        <v>300000</v>
      </c>
      <c r="AR26" s="27">
        <v>600000</v>
      </c>
      <c r="AS26" s="58">
        <f t="shared" si="5"/>
        <v>9</v>
      </c>
      <c r="AT26" s="58">
        <f t="shared" si="6"/>
        <v>408461.53846153844</v>
      </c>
      <c r="AU26" s="27">
        <v>500000</v>
      </c>
      <c r="AV26" s="27"/>
      <c r="AW26" s="27"/>
      <c r="AX26" s="58">
        <f t="shared" si="7"/>
        <v>3077307.6923076925</v>
      </c>
      <c r="AY26" s="41"/>
      <c r="BC26" s="21" t="s">
        <v>83</v>
      </c>
      <c r="BD26" s="22" t="s">
        <v>37</v>
      </c>
      <c r="BE26" s="26">
        <v>5310000</v>
      </c>
      <c r="BF26" s="66">
        <f t="shared" si="8"/>
        <v>929249.99999999988</v>
      </c>
      <c r="BG26" s="66">
        <f t="shared" si="9"/>
        <v>159300</v>
      </c>
      <c r="BH26" s="66">
        <f t="shared" si="10"/>
        <v>53100</v>
      </c>
      <c r="BI26" s="66">
        <f t="shared" si="11"/>
        <v>424800</v>
      </c>
      <c r="BJ26" s="66">
        <f t="shared" si="12"/>
        <v>79650</v>
      </c>
      <c r="BK26" s="66">
        <f t="shared" si="13"/>
        <v>53100</v>
      </c>
      <c r="BL26" s="66">
        <f t="shared" si="14"/>
        <v>1354050</v>
      </c>
      <c r="BM26" s="66">
        <f t="shared" si="15"/>
        <v>238950</v>
      </c>
      <c r="BN26" s="66">
        <f t="shared" si="16"/>
        <v>106200</v>
      </c>
    </row>
    <row r="27" spans="1:66" ht="13.8">
      <c r="A27" s="20">
        <v>17</v>
      </c>
      <c r="B27" s="21" t="s">
        <v>85</v>
      </c>
      <c r="C27" s="22" t="s">
        <v>37</v>
      </c>
      <c r="D27" s="23" t="s">
        <v>41</v>
      </c>
      <c r="E27" s="23"/>
      <c r="F27" s="23" t="s">
        <v>41</v>
      </c>
      <c r="G27" s="23" t="s">
        <v>41</v>
      </c>
      <c r="H27" s="23" t="s">
        <v>41</v>
      </c>
      <c r="I27" s="23" t="s">
        <v>41</v>
      </c>
      <c r="J27" s="23" t="s">
        <v>41</v>
      </c>
      <c r="K27" s="23" t="s">
        <v>41</v>
      </c>
      <c r="L27" s="24" t="s">
        <v>119</v>
      </c>
      <c r="M27" s="23" t="s">
        <v>41</v>
      </c>
      <c r="N27" s="23" t="s">
        <v>41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60">
        <f t="shared" si="3"/>
        <v>9</v>
      </c>
      <c r="AJ27" s="60">
        <f t="shared" si="4"/>
        <v>1</v>
      </c>
      <c r="AK27" s="25"/>
      <c r="AL27" s="20">
        <v>17</v>
      </c>
      <c r="AM27" s="21" t="s">
        <v>85</v>
      </c>
      <c r="AN27" s="22" t="s">
        <v>37</v>
      </c>
      <c r="AO27" s="26">
        <v>5310000</v>
      </c>
      <c r="AP27" s="27">
        <v>1000000</v>
      </c>
      <c r="AQ27" s="58">
        <v>300000</v>
      </c>
      <c r="AR27" s="27">
        <v>600000</v>
      </c>
      <c r="AS27" s="58">
        <f t="shared" si="5"/>
        <v>9</v>
      </c>
      <c r="AT27" s="58">
        <f t="shared" si="6"/>
        <v>408461.53846153844</v>
      </c>
      <c r="AU27" s="27">
        <v>500000</v>
      </c>
      <c r="AV27" s="27"/>
      <c r="AW27" s="27"/>
      <c r="AX27" s="58">
        <f t="shared" si="7"/>
        <v>3077307.6923076925</v>
      </c>
      <c r="AY27" s="41"/>
      <c r="BC27" s="21" t="s">
        <v>84</v>
      </c>
      <c r="BD27" s="22" t="s">
        <v>37</v>
      </c>
      <c r="BE27" s="26">
        <v>5310000</v>
      </c>
      <c r="BF27" s="66">
        <f t="shared" si="8"/>
        <v>929249.99999999988</v>
      </c>
      <c r="BG27" s="66">
        <f t="shared" si="9"/>
        <v>159300</v>
      </c>
      <c r="BH27" s="66">
        <f t="shared" si="10"/>
        <v>53100</v>
      </c>
      <c r="BI27" s="66">
        <f t="shared" si="11"/>
        <v>424800</v>
      </c>
      <c r="BJ27" s="66">
        <f t="shared" si="12"/>
        <v>79650</v>
      </c>
      <c r="BK27" s="66">
        <f t="shared" si="13"/>
        <v>53100</v>
      </c>
      <c r="BL27" s="66">
        <f t="shared" si="14"/>
        <v>1354050</v>
      </c>
      <c r="BM27" s="66">
        <f t="shared" si="15"/>
        <v>238950</v>
      </c>
      <c r="BN27" s="66">
        <f t="shared" si="16"/>
        <v>106200</v>
      </c>
    </row>
    <row r="28" spans="1:66" ht="13.8">
      <c r="A28" s="20">
        <v>18</v>
      </c>
      <c r="B28" s="21" t="s">
        <v>86</v>
      </c>
      <c r="C28" s="22" t="s">
        <v>37</v>
      </c>
      <c r="D28" s="23" t="s">
        <v>41</v>
      </c>
      <c r="E28" s="23"/>
      <c r="F28" s="23" t="s">
        <v>41</v>
      </c>
      <c r="G28" s="23" t="s">
        <v>41</v>
      </c>
      <c r="H28" s="23" t="s">
        <v>41</v>
      </c>
      <c r="I28" s="23" t="s">
        <v>41</v>
      </c>
      <c r="J28" s="23" t="s">
        <v>41</v>
      </c>
      <c r="K28" s="23" t="s">
        <v>41</v>
      </c>
      <c r="L28" s="24" t="s">
        <v>119</v>
      </c>
      <c r="M28" s="23" t="s">
        <v>41</v>
      </c>
      <c r="N28" s="23" t="s">
        <v>41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60">
        <f t="shared" si="3"/>
        <v>9</v>
      </c>
      <c r="AJ28" s="60">
        <f t="shared" si="4"/>
        <v>1</v>
      </c>
      <c r="AK28" s="25"/>
      <c r="AL28" s="20">
        <v>18</v>
      </c>
      <c r="AM28" s="21" t="s">
        <v>86</v>
      </c>
      <c r="AN28" s="22" t="s">
        <v>37</v>
      </c>
      <c r="AO28" s="26">
        <v>5310000</v>
      </c>
      <c r="AP28" s="27">
        <v>1000000</v>
      </c>
      <c r="AQ28" s="58">
        <v>300000</v>
      </c>
      <c r="AR28" s="27">
        <v>600000</v>
      </c>
      <c r="AS28" s="58">
        <f t="shared" si="5"/>
        <v>9</v>
      </c>
      <c r="AT28" s="58">
        <f t="shared" si="6"/>
        <v>408461.53846153844</v>
      </c>
      <c r="AU28" s="27">
        <v>500000</v>
      </c>
      <c r="AV28" s="27"/>
      <c r="AW28" s="27"/>
      <c r="AX28" s="58">
        <f t="shared" si="7"/>
        <v>3077307.6923076925</v>
      </c>
      <c r="AY28" s="41"/>
      <c r="BC28" s="21"/>
      <c r="BD28" s="22"/>
      <c r="BE28" s="26"/>
      <c r="BF28" s="66">
        <f t="shared" si="8"/>
        <v>0</v>
      </c>
      <c r="BG28" s="66">
        <f t="shared" si="9"/>
        <v>0</v>
      </c>
      <c r="BH28" s="66">
        <f t="shared" si="10"/>
        <v>0</v>
      </c>
      <c r="BI28" s="66">
        <f t="shared" si="11"/>
        <v>0</v>
      </c>
      <c r="BJ28" s="66">
        <f t="shared" si="12"/>
        <v>0</v>
      </c>
      <c r="BK28" s="66">
        <f t="shared" si="13"/>
        <v>0</v>
      </c>
      <c r="BL28" s="66">
        <f t="shared" si="14"/>
        <v>0</v>
      </c>
      <c r="BM28" s="66">
        <f t="shared" si="15"/>
        <v>0</v>
      </c>
      <c r="BN28" s="66">
        <f t="shared" si="16"/>
        <v>0</v>
      </c>
    </row>
    <row r="29" spans="1:66" ht="13.8">
      <c r="A29" s="20">
        <v>19</v>
      </c>
      <c r="B29" s="21" t="s">
        <v>87</v>
      </c>
      <c r="C29" s="22" t="s">
        <v>37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60">
        <f t="shared" si="3"/>
        <v>0</v>
      </c>
      <c r="AJ29" s="60">
        <f t="shared" si="4"/>
        <v>0</v>
      </c>
      <c r="AK29" s="25"/>
      <c r="AL29" s="20">
        <v>19</v>
      </c>
      <c r="AM29" s="21" t="s">
        <v>87</v>
      </c>
      <c r="AN29" s="22" t="s">
        <v>37</v>
      </c>
      <c r="AO29" s="26">
        <v>5310000</v>
      </c>
      <c r="AP29" s="27">
        <v>1000000</v>
      </c>
      <c r="AQ29" s="58">
        <v>300000</v>
      </c>
      <c r="AR29" s="27">
        <v>600000</v>
      </c>
      <c r="AS29" s="58">
        <f t="shared" si="5"/>
        <v>0</v>
      </c>
      <c r="AT29" s="58">
        <f t="shared" si="6"/>
        <v>0</v>
      </c>
      <c r="AU29" s="27"/>
      <c r="AV29" s="27"/>
      <c r="AW29" s="27"/>
      <c r="AX29" s="58">
        <f t="shared" si="7"/>
        <v>0</v>
      </c>
      <c r="AY29" s="41"/>
      <c r="BC29" s="21"/>
      <c r="BD29" s="22"/>
      <c r="BE29" s="26"/>
      <c r="BF29" s="66">
        <f t="shared" si="8"/>
        <v>0</v>
      </c>
      <c r="BG29" s="66">
        <f t="shared" si="9"/>
        <v>0</v>
      </c>
      <c r="BH29" s="66">
        <f t="shared" si="10"/>
        <v>0</v>
      </c>
      <c r="BI29" s="66">
        <f t="shared" si="11"/>
        <v>0</v>
      </c>
      <c r="BJ29" s="66">
        <f t="shared" si="12"/>
        <v>0</v>
      </c>
      <c r="BK29" s="66">
        <f t="shared" si="13"/>
        <v>0</v>
      </c>
      <c r="BL29" s="66">
        <f t="shared" si="14"/>
        <v>0</v>
      </c>
      <c r="BM29" s="66">
        <f t="shared" si="15"/>
        <v>0</v>
      </c>
      <c r="BN29" s="66">
        <f t="shared" si="16"/>
        <v>0</v>
      </c>
    </row>
    <row r="30" spans="1:66" ht="13.8">
      <c r="A30" s="20">
        <v>20</v>
      </c>
      <c r="B30" s="21" t="s">
        <v>88</v>
      </c>
      <c r="C30" s="22" t="s">
        <v>37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60">
        <f t="shared" si="3"/>
        <v>0</v>
      </c>
      <c r="AJ30" s="60">
        <f t="shared" si="4"/>
        <v>0</v>
      </c>
      <c r="AK30" s="25"/>
      <c r="AL30" s="20">
        <v>20</v>
      </c>
      <c r="AM30" s="21" t="s">
        <v>88</v>
      </c>
      <c r="AN30" s="22" t="s">
        <v>37</v>
      </c>
      <c r="AO30" s="26">
        <v>5310000</v>
      </c>
      <c r="AP30" s="27">
        <v>1000000</v>
      </c>
      <c r="AQ30" s="58">
        <v>300000</v>
      </c>
      <c r="AR30" s="27">
        <v>600000</v>
      </c>
      <c r="AS30" s="58">
        <f t="shared" si="5"/>
        <v>0</v>
      </c>
      <c r="AT30" s="58">
        <f t="shared" si="6"/>
        <v>0</v>
      </c>
      <c r="AU30" s="27"/>
      <c r="AV30" s="27"/>
      <c r="AW30" s="27"/>
      <c r="AX30" s="58">
        <f t="shared" si="7"/>
        <v>0</v>
      </c>
      <c r="AY30" s="41"/>
      <c r="BC30" s="21"/>
      <c r="BD30" s="22"/>
      <c r="BE30" s="26"/>
      <c r="BF30" s="66">
        <f t="shared" si="8"/>
        <v>0</v>
      </c>
      <c r="BG30" s="66">
        <f t="shared" si="9"/>
        <v>0</v>
      </c>
      <c r="BH30" s="66">
        <f t="shared" si="10"/>
        <v>0</v>
      </c>
      <c r="BI30" s="66">
        <f t="shared" si="11"/>
        <v>0</v>
      </c>
      <c r="BJ30" s="66">
        <f t="shared" si="12"/>
        <v>0</v>
      </c>
      <c r="BK30" s="66">
        <f t="shared" si="13"/>
        <v>0</v>
      </c>
      <c r="BL30" s="66">
        <f t="shared" si="14"/>
        <v>0</v>
      </c>
      <c r="BM30" s="66">
        <f t="shared" si="15"/>
        <v>0</v>
      </c>
      <c r="BN30" s="66">
        <f t="shared" si="16"/>
        <v>0</v>
      </c>
    </row>
    <row r="31" spans="1:66" ht="13.8">
      <c r="A31" s="20">
        <v>21</v>
      </c>
      <c r="B31" s="21" t="s">
        <v>92</v>
      </c>
      <c r="C31" s="22" t="s">
        <v>37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60">
        <f t="shared" si="3"/>
        <v>0</v>
      </c>
      <c r="AJ31" s="60">
        <f t="shared" si="4"/>
        <v>0</v>
      </c>
      <c r="AK31" s="28"/>
      <c r="AL31" s="20">
        <v>21</v>
      </c>
      <c r="AM31" s="21" t="s">
        <v>92</v>
      </c>
      <c r="AN31" s="22" t="s">
        <v>37</v>
      </c>
      <c r="AO31" s="26">
        <v>5310000</v>
      </c>
      <c r="AP31" s="27">
        <v>1000000</v>
      </c>
      <c r="AQ31" s="58">
        <v>300000</v>
      </c>
      <c r="AR31" s="27">
        <v>600000</v>
      </c>
      <c r="AS31" s="58">
        <f t="shared" si="5"/>
        <v>0</v>
      </c>
      <c r="AT31" s="58">
        <f t="shared" si="6"/>
        <v>0</v>
      </c>
      <c r="AU31" s="27"/>
      <c r="AV31" s="27"/>
      <c r="AW31" s="27"/>
      <c r="AX31" s="58">
        <f t="shared" si="7"/>
        <v>0</v>
      </c>
      <c r="AY31" s="41"/>
      <c r="BC31" s="21"/>
      <c r="BD31" s="22"/>
      <c r="BE31" s="26"/>
      <c r="BF31" s="66">
        <f t="shared" si="8"/>
        <v>0</v>
      </c>
      <c r="BG31" s="66">
        <f t="shared" si="9"/>
        <v>0</v>
      </c>
      <c r="BH31" s="66">
        <f t="shared" si="10"/>
        <v>0</v>
      </c>
      <c r="BI31" s="66">
        <f t="shared" si="11"/>
        <v>0</v>
      </c>
      <c r="BJ31" s="66">
        <f t="shared" si="12"/>
        <v>0</v>
      </c>
      <c r="BK31" s="66">
        <f t="shared" si="13"/>
        <v>0</v>
      </c>
      <c r="BL31" s="66">
        <f t="shared" si="14"/>
        <v>0</v>
      </c>
      <c r="BM31" s="66">
        <f t="shared" si="15"/>
        <v>0</v>
      </c>
      <c r="BN31" s="66">
        <f t="shared" si="16"/>
        <v>0</v>
      </c>
    </row>
    <row r="32" spans="1:66" ht="13.8">
      <c r="A32" s="20">
        <v>22</v>
      </c>
      <c r="B32" s="21" t="s">
        <v>93</v>
      </c>
      <c r="C32" s="22" t="s">
        <v>37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60">
        <f t="shared" si="3"/>
        <v>0</v>
      </c>
      <c r="AJ32" s="60">
        <f t="shared" si="4"/>
        <v>0</v>
      </c>
      <c r="AK32" s="28"/>
      <c r="AL32" s="20">
        <v>22</v>
      </c>
      <c r="AM32" s="21" t="s">
        <v>93</v>
      </c>
      <c r="AN32" s="22" t="s">
        <v>37</v>
      </c>
      <c r="AO32" s="26">
        <v>5310000</v>
      </c>
      <c r="AP32" s="27">
        <v>1000000</v>
      </c>
      <c r="AQ32" s="58">
        <v>300000</v>
      </c>
      <c r="AR32" s="27">
        <v>600000</v>
      </c>
      <c r="AS32" s="58">
        <f t="shared" si="5"/>
        <v>0</v>
      </c>
      <c r="AT32" s="58">
        <f t="shared" si="6"/>
        <v>0</v>
      </c>
      <c r="AU32" s="27"/>
      <c r="AV32" s="27"/>
      <c r="AW32" s="27"/>
      <c r="AX32" s="58">
        <f t="shared" si="7"/>
        <v>0</v>
      </c>
      <c r="AY32" s="41"/>
      <c r="BC32" s="21"/>
      <c r="BD32" s="22"/>
      <c r="BE32" s="26"/>
      <c r="BF32" s="66">
        <f t="shared" si="8"/>
        <v>0</v>
      </c>
      <c r="BG32" s="66">
        <f t="shared" si="9"/>
        <v>0</v>
      </c>
      <c r="BH32" s="66">
        <f t="shared" si="10"/>
        <v>0</v>
      </c>
      <c r="BI32" s="66">
        <f t="shared" si="11"/>
        <v>0</v>
      </c>
      <c r="BJ32" s="66">
        <f t="shared" si="12"/>
        <v>0</v>
      </c>
      <c r="BK32" s="66">
        <f t="shared" si="13"/>
        <v>0</v>
      </c>
      <c r="BL32" s="66">
        <f t="shared" si="14"/>
        <v>0</v>
      </c>
      <c r="BM32" s="66">
        <f t="shared" si="15"/>
        <v>0</v>
      </c>
      <c r="BN32" s="66">
        <f t="shared" si="16"/>
        <v>0</v>
      </c>
    </row>
    <row r="33" spans="1:66" ht="13.8">
      <c r="A33" s="20">
        <v>23</v>
      </c>
      <c r="B33" s="21" t="s">
        <v>94</v>
      </c>
      <c r="C33" s="22" t="s">
        <v>37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60">
        <f t="shared" si="3"/>
        <v>0</v>
      </c>
      <c r="AJ33" s="60">
        <f t="shared" si="4"/>
        <v>0</v>
      </c>
      <c r="AK33" s="28"/>
      <c r="AL33" s="20">
        <v>23</v>
      </c>
      <c r="AM33" s="21" t="s">
        <v>94</v>
      </c>
      <c r="AN33" s="22" t="s">
        <v>37</v>
      </c>
      <c r="AO33" s="26">
        <v>5310000</v>
      </c>
      <c r="AP33" s="27">
        <v>1000000</v>
      </c>
      <c r="AQ33" s="58">
        <v>300000</v>
      </c>
      <c r="AR33" s="27">
        <v>600000</v>
      </c>
      <c r="AS33" s="58">
        <f t="shared" si="5"/>
        <v>0</v>
      </c>
      <c r="AT33" s="58">
        <f t="shared" si="6"/>
        <v>0</v>
      </c>
      <c r="AU33" s="27"/>
      <c r="AV33" s="27"/>
      <c r="AW33" s="27"/>
      <c r="AX33" s="58">
        <f t="shared" si="7"/>
        <v>0</v>
      </c>
      <c r="AY33" s="41"/>
      <c r="BC33" s="21"/>
      <c r="BD33" s="22"/>
      <c r="BE33" s="26"/>
      <c r="BF33" s="66">
        <f t="shared" si="8"/>
        <v>0</v>
      </c>
      <c r="BG33" s="66">
        <f t="shared" si="9"/>
        <v>0</v>
      </c>
      <c r="BH33" s="66">
        <f t="shared" si="10"/>
        <v>0</v>
      </c>
      <c r="BI33" s="66">
        <f t="shared" si="11"/>
        <v>0</v>
      </c>
      <c r="BJ33" s="66">
        <f t="shared" si="12"/>
        <v>0</v>
      </c>
      <c r="BK33" s="66">
        <f t="shared" si="13"/>
        <v>0</v>
      </c>
      <c r="BL33" s="66">
        <f t="shared" si="14"/>
        <v>0</v>
      </c>
      <c r="BM33" s="66">
        <f t="shared" si="15"/>
        <v>0</v>
      </c>
      <c r="BN33" s="66">
        <f t="shared" si="16"/>
        <v>0</v>
      </c>
    </row>
    <row r="34" spans="1:66" ht="13.8">
      <c r="A34" s="20">
        <v>24</v>
      </c>
      <c r="B34" s="21" t="s">
        <v>95</v>
      </c>
      <c r="C34" s="22" t="s">
        <v>37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60">
        <f t="shared" si="3"/>
        <v>0</v>
      </c>
      <c r="AJ34" s="60">
        <f t="shared" si="4"/>
        <v>0</v>
      </c>
      <c r="AK34" s="28"/>
      <c r="AL34" s="20">
        <v>24</v>
      </c>
      <c r="AM34" s="21" t="s">
        <v>95</v>
      </c>
      <c r="AN34" s="22" t="s">
        <v>37</v>
      </c>
      <c r="AO34" s="26">
        <v>5310000</v>
      </c>
      <c r="AP34" s="27">
        <v>1000000</v>
      </c>
      <c r="AQ34" s="58">
        <v>300000</v>
      </c>
      <c r="AR34" s="27">
        <v>600000</v>
      </c>
      <c r="AS34" s="58">
        <f t="shared" si="5"/>
        <v>0</v>
      </c>
      <c r="AT34" s="58">
        <f t="shared" si="6"/>
        <v>0</v>
      </c>
      <c r="AU34" s="27"/>
      <c r="AV34" s="27"/>
      <c r="AW34" s="27"/>
      <c r="AX34" s="58">
        <f t="shared" si="7"/>
        <v>0</v>
      </c>
      <c r="AY34" s="41"/>
      <c r="BC34" s="21"/>
      <c r="BD34" s="22"/>
      <c r="BE34" s="26"/>
      <c r="BF34" s="66">
        <f t="shared" si="8"/>
        <v>0</v>
      </c>
      <c r="BG34" s="66">
        <f t="shared" si="9"/>
        <v>0</v>
      </c>
      <c r="BH34" s="66">
        <f t="shared" si="10"/>
        <v>0</v>
      </c>
      <c r="BI34" s="66">
        <f t="shared" si="11"/>
        <v>0</v>
      </c>
      <c r="BJ34" s="66">
        <f t="shared" si="12"/>
        <v>0</v>
      </c>
      <c r="BK34" s="66">
        <f t="shared" si="13"/>
        <v>0</v>
      </c>
      <c r="BL34" s="66">
        <f t="shared" si="14"/>
        <v>0</v>
      </c>
      <c r="BM34" s="66">
        <f t="shared" si="15"/>
        <v>0</v>
      </c>
      <c r="BN34" s="66">
        <f t="shared" si="16"/>
        <v>0</v>
      </c>
    </row>
    <row r="35" spans="1:66" ht="13.8">
      <c r="A35" s="20">
        <v>25</v>
      </c>
      <c r="B35" s="44" t="s">
        <v>44</v>
      </c>
      <c r="C35" s="45" t="s">
        <v>45</v>
      </c>
      <c r="D35" s="46" t="str">
        <f t="shared" ref="D35:N37" si="17">IF(D$111="CN","","+")</f>
        <v>+</v>
      </c>
      <c r="E35" s="24" t="s">
        <v>119</v>
      </c>
      <c r="F35" s="46" t="str">
        <f t="shared" si="17"/>
        <v>+</v>
      </c>
      <c r="G35" s="46" t="str">
        <f t="shared" si="17"/>
        <v>+</v>
      </c>
      <c r="H35" s="46" t="str">
        <f t="shared" si="17"/>
        <v>+</v>
      </c>
      <c r="I35" s="46" t="str">
        <f t="shared" si="17"/>
        <v>+</v>
      </c>
      <c r="J35" s="46" t="str">
        <f t="shared" si="17"/>
        <v>+</v>
      </c>
      <c r="K35" s="46" t="str">
        <f t="shared" si="17"/>
        <v>+</v>
      </c>
      <c r="L35" s="23"/>
      <c r="M35" s="46" t="str">
        <f t="shared" si="17"/>
        <v>+</v>
      </c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60">
        <f t="shared" si="3"/>
        <v>8</v>
      </c>
      <c r="AJ35" s="60">
        <f t="shared" si="4"/>
        <v>1</v>
      </c>
      <c r="AK35" s="21"/>
      <c r="AL35" s="20">
        <v>25</v>
      </c>
      <c r="AM35" s="44" t="s">
        <v>44</v>
      </c>
      <c r="AN35" s="45" t="s">
        <v>45</v>
      </c>
      <c r="AO35" s="48">
        <v>5307200</v>
      </c>
      <c r="AP35" s="58">
        <v>1000000</v>
      </c>
      <c r="AQ35" s="58">
        <v>300000</v>
      </c>
      <c r="AR35" s="27">
        <v>600000</v>
      </c>
      <c r="AS35" s="58">
        <f t="shared" si="5"/>
        <v>8</v>
      </c>
      <c r="AT35" s="58">
        <f t="shared" si="6"/>
        <v>408246.15384615387</v>
      </c>
      <c r="AU35" s="58"/>
      <c r="AV35" s="58"/>
      <c r="AW35" s="58"/>
      <c r="AX35" s="58">
        <f t="shared" si="7"/>
        <v>2625846.153846154</v>
      </c>
      <c r="AY35" s="51"/>
      <c r="BC35" s="21"/>
      <c r="BD35" s="22"/>
      <c r="BE35" s="26"/>
      <c r="BF35" s="89">
        <f t="shared" si="8"/>
        <v>0</v>
      </c>
      <c r="BG35" s="66">
        <f t="shared" si="9"/>
        <v>0</v>
      </c>
      <c r="BH35" s="66">
        <f t="shared" si="10"/>
        <v>0</v>
      </c>
      <c r="BI35" s="66">
        <f t="shared" si="11"/>
        <v>0</v>
      </c>
      <c r="BJ35" s="66">
        <f t="shared" si="12"/>
        <v>0</v>
      </c>
      <c r="BK35" s="66">
        <f t="shared" si="13"/>
        <v>0</v>
      </c>
      <c r="BL35" s="66">
        <f t="shared" si="14"/>
        <v>0</v>
      </c>
      <c r="BM35" s="66">
        <f t="shared" si="15"/>
        <v>0</v>
      </c>
      <c r="BN35" s="66">
        <f t="shared" si="16"/>
        <v>0</v>
      </c>
    </row>
    <row r="36" spans="1:66" ht="13.8">
      <c r="A36" s="20">
        <v>26</v>
      </c>
      <c r="B36" s="44" t="s">
        <v>51</v>
      </c>
      <c r="C36" s="45" t="s">
        <v>45</v>
      </c>
      <c r="D36" s="46" t="str">
        <f t="shared" si="17"/>
        <v>+</v>
      </c>
      <c r="E36" s="24" t="s">
        <v>119</v>
      </c>
      <c r="F36" s="46" t="str">
        <f t="shared" si="17"/>
        <v>+</v>
      </c>
      <c r="G36" s="46" t="str">
        <f t="shared" si="17"/>
        <v>+</v>
      </c>
      <c r="H36" s="46" t="str">
        <f t="shared" si="17"/>
        <v>+</v>
      </c>
      <c r="I36" s="46" t="str">
        <f t="shared" si="17"/>
        <v>+</v>
      </c>
      <c r="J36" s="46" t="str">
        <f t="shared" si="17"/>
        <v>+</v>
      </c>
      <c r="K36" s="46" t="str">
        <f t="shared" si="17"/>
        <v>+</v>
      </c>
      <c r="L36" s="23"/>
      <c r="M36" s="46" t="str">
        <f t="shared" si="17"/>
        <v>+</v>
      </c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60">
        <f t="shared" si="3"/>
        <v>8</v>
      </c>
      <c r="AJ36" s="60">
        <f t="shared" si="4"/>
        <v>1</v>
      </c>
      <c r="AK36" s="21"/>
      <c r="AL36" s="20">
        <v>26</v>
      </c>
      <c r="AM36" s="44" t="s">
        <v>51</v>
      </c>
      <c r="AN36" s="45" t="s">
        <v>45</v>
      </c>
      <c r="AO36" s="48">
        <v>5307200</v>
      </c>
      <c r="AP36" s="58">
        <v>1000000</v>
      </c>
      <c r="AQ36" s="58">
        <v>300000</v>
      </c>
      <c r="AR36" s="27">
        <v>600000</v>
      </c>
      <c r="AS36" s="58">
        <f t="shared" si="5"/>
        <v>8</v>
      </c>
      <c r="AT36" s="58">
        <f t="shared" si="6"/>
        <v>408246.15384615387</v>
      </c>
      <c r="AU36" s="58"/>
      <c r="AV36" s="58"/>
      <c r="AW36" s="58"/>
      <c r="AX36" s="58">
        <f t="shared" si="7"/>
        <v>2625846.153846154</v>
      </c>
      <c r="AY36" s="51"/>
      <c r="BC36" s="2"/>
      <c r="BD36" s="87" t="s">
        <v>126</v>
      </c>
      <c r="BE36" s="88"/>
      <c r="BF36" s="66">
        <f>SUM(BF12:BF35)</f>
        <v>15513750</v>
      </c>
      <c r="BG36" s="66">
        <f t="shared" ref="BG36:BN36" si="18">SUM(BG12:BG35)</f>
        <v>2659500</v>
      </c>
      <c r="BH36" s="66">
        <f t="shared" si="18"/>
        <v>886500</v>
      </c>
      <c r="BI36" s="66">
        <f t="shared" si="18"/>
        <v>7092000</v>
      </c>
      <c r="BJ36" s="66">
        <f t="shared" si="18"/>
        <v>1329750</v>
      </c>
      <c r="BK36" s="66">
        <f t="shared" si="18"/>
        <v>886500</v>
      </c>
      <c r="BL36" s="66">
        <f t="shared" si="18"/>
        <v>22605750</v>
      </c>
      <c r="BM36" s="66">
        <f t="shared" si="18"/>
        <v>3989250</v>
      </c>
      <c r="BN36" s="66">
        <f t="shared" si="18"/>
        <v>1773000</v>
      </c>
    </row>
    <row r="37" spans="1:66" ht="13.8">
      <c r="A37" s="20">
        <v>27</v>
      </c>
      <c r="B37" s="44" t="s">
        <v>46</v>
      </c>
      <c r="C37" s="45" t="s">
        <v>45</v>
      </c>
      <c r="D37" s="46" t="str">
        <f t="shared" si="17"/>
        <v>+</v>
      </c>
      <c r="E37" s="46"/>
      <c r="F37" s="46" t="str">
        <f t="shared" si="17"/>
        <v>+</v>
      </c>
      <c r="G37" s="46" t="str">
        <f t="shared" si="17"/>
        <v>+</v>
      </c>
      <c r="H37" s="46" t="str">
        <f t="shared" si="17"/>
        <v>+</v>
      </c>
      <c r="I37" s="46" t="str">
        <f t="shared" si="17"/>
        <v>+</v>
      </c>
      <c r="J37" s="46" t="str">
        <f t="shared" si="17"/>
        <v>+</v>
      </c>
      <c r="K37" s="46" t="str">
        <f t="shared" si="17"/>
        <v>+</v>
      </c>
      <c r="L37" s="24" t="s">
        <v>119</v>
      </c>
      <c r="M37" s="46" t="str">
        <f t="shared" si="17"/>
        <v>+</v>
      </c>
      <c r="N37" s="46" t="str">
        <f t="shared" si="17"/>
        <v>+</v>
      </c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60">
        <f t="shared" si="3"/>
        <v>9</v>
      </c>
      <c r="AJ37" s="60">
        <f t="shared" si="4"/>
        <v>1</v>
      </c>
      <c r="AK37" s="21"/>
      <c r="AL37" s="20">
        <v>27</v>
      </c>
      <c r="AM37" s="44" t="s">
        <v>46</v>
      </c>
      <c r="AN37" s="45" t="s">
        <v>45</v>
      </c>
      <c r="AO37" s="48">
        <v>5307200</v>
      </c>
      <c r="AP37" s="58">
        <v>1000000</v>
      </c>
      <c r="AQ37" s="58">
        <v>300000</v>
      </c>
      <c r="AR37" s="27">
        <v>600000</v>
      </c>
      <c r="AS37" s="58">
        <f t="shared" si="5"/>
        <v>9</v>
      </c>
      <c r="AT37" s="58">
        <f t="shared" si="6"/>
        <v>408246.15384615387</v>
      </c>
      <c r="AU37" s="58"/>
      <c r="AV37" s="58"/>
      <c r="AW37" s="58"/>
      <c r="AX37" s="58">
        <f t="shared" si="7"/>
        <v>2903046.153846154</v>
      </c>
      <c r="AY37" s="51"/>
      <c r="BC37" s="2"/>
      <c r="BD37" s="87"/>
      <c r="BE37" s="88"/>
    </row>
    <row r="38" spans="1:66" ht="13.8">
      <c r="A38" s="20">
        <v>28</v>
      </c>
      <c r="B38" s="44" t="s">
        <v>47</v>
      </c>
      <c r="C38" s="45" t="s">
        <v>45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60">
        <f t="shared" si="3"/>
        <v>0</v>
      </c>
      <c r="AJ38" s="60">
        <f t="shared" si="4"/>
        <v>0</v>
      </c>
      <c r="AK38" s="21"/>
      <c r="AL38" s="20">
        <v>28</v>
      </c>
      <c r="AM38" s="44" t="s">
        <v>47</v>
      </c>
      <c r="AN38" s="45" t="s">
        <v>45</v>
      </c>
      <c r="AO38" s="48">
        <v>5307200</v>
      </c>
      <c r="AP38" s="58">
        <v>1000000</v>
      </c>
      <c r="AQ38" s="58">
        <v>300000</v>
      </c>
      <c r="AR38" s="27">
        <v>600000</v>
      </c>
      <c r="AS38" s="58">
        <f t="shared" si="5"/>
        <v>0</v>
      </c>
      <c r="AT38" s="58">
        <f t="shared" si="6"/>
        <v>0</v>
      </c>
      <c r="AU38" s="58"/>
      <c r="AV38" s="58"/>
      <c r="AW38" s="58"/>
      <c r="AX38" s="58">
        <f t="shared" si="7"/>
        <v>0</v>
      </c>
      <c r="AY38" s="51"/>
      <c r="BC38" s="2"/>
      <c r="BD38" s="87"/>
      <c r="BE38" s="88"/>
    </row>
    <row r="39" spans="1:66" ht="13.8">
      <c r="A39" s="20">
        <v>29</v>
      </c>
      <c r="B39" s="44" t="s">
        <v>48</v>
      </c>
      <c r="C39" s="45" t="s">
        <v>45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60">
        <f t="shared" si="3"/>
        <v>0</v>
      </c>
      <c r="AJ39" s="60">
        <f t="shared" si="4"/>
        <v>0</v>
      </c>
      <c r="AK39" s="21"/>
      <c r="AL39" s="20">
        <v>29</v>
      </c>
      <c r="AM39" s="44" t="s">
        <v>48</v>
      </c>
      <c r="AN39" s="45" t="s">
        <v>45</v>
      </c>
      <c r="AO39" s="48">
        <v>5307200</v>
      </c>
      <c r="AP39" s="58">
        <v>1000000</v>
      </c>
      <c r="AQ39" s="58">
        <v>300000</v>
      </c>
      <c r="AR39" s="27">
        <v>600000</v>
      </c>
      <c r="AS39" s="58">
        <f t="shared" si="5"/>
        <v>0</v>
      </c>
      <c r="AT39" s="58">
        <f t="shared" si="6"/>
        <v>0</v>
      </c>
      <c r="AU39" s="58"/>
      <c r="AV39" s="58"/>
      <c r="AW39" s="58"/>
      <c r="AX39" s="58">
        <f t="shared" si="7"/>
        <v>0</v>
      </c>
      <c r="AY39" s="51"/>
      <c r="BC39" s="2"/>
      <c r="BD39" s="87"/>
      <c r="BE39" s="88"/>
    </row>
    <row r="40" spans="1:66" ht="13.8">
      <c r="A40" s="20">
        <v>30</v>
      </c>
      <c r="B40" s="44" t="s">
        <v>49</v>
      </c>
      <c r="C40" s="45" t="s">
        <v>45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60">
        <f t="shared" si="3"/>
        <v>0</v>
      </c>
      <c r="AJ40" s="60">
        <f t="shared" si="4"/>
        <v>0</v>
      </c>
      <c r="AK40" s="21"/>
      <c r="AL40" s="20">
        <v>30</v>
      </c>
      <c r="AM40" s="44" t="s">
        <v>49</v>
      </c>
      <c r="AN40" s="45" t="s">
        <v>45</v>
      </c>
      <c r="AO40" s="48">
        <v>5307200</v>
      </c>
      <c r="AP40" s="58">
        <v>1000000</v>
      </c>
      <c r="AQ40" s="58">
        <v>300000</v>
      </c>
      <c r="AR40" s="27">
        <v>600000</v>
      </c>
      <c r="AS40" s="58">
        <f t="shared" si="5"/>
        <v>0</v>
      </c>
      <c r="AT40" s="58">
        <f t="shared" si="6"/>
        <v>0</v>
      </c>
      <c r="AU40" s="58"/>
      <c r="AV40" s="58"/>
      <c r="AW40" s="58"/>
      <c r="AX40" s="58">
        <f t="shared" si="7"/>
        <v>0</v>
      </c>
      <c r="AY40" s="51"/>
      <c r="BC40" s="2"/>
      <c r="BD40" s="87"/>
      <c r="BE40" s="88"/>
    </row>
    <row r="41" spans="1:66" ht="13.8">
      <c r="A41" s="20">
        <v>31</v>
      </c>
      <c r="B41" s="44" t="s">
        <v>50</v>
      </c>
      <c r="C41" s="45" t="s">
        <v>45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60">
        <f t="shared" si="3"/>
        <v>0</v>
      </c>
      <c r="AJ41" s="60">
        <f t="shared" si="4"/>
        <v>0</v>
      </c>
      <c r="AK41" s="21"/>
      <c r="AL41" s="20">
        <v>31</v>
      </c>
      <c r="AM41" s="44" t="s">
        <v>50</v>
      </c>
      <c r="AN41" s="45" t="s">
        <v>45</v>
      </c>
      <c r="AO41" s="48">
        <v>5307200</v>
      </c>
      <c r="AP41" s="58">
        <v>1000000</v>
      </c>
      <c r="AQ41" s="58">
        <v>300000</v>
      </c>
      <c r="AR41" s="27">
        <v>600000</v>
      </c>
      <c r="AS41" s="58">
        <f t="shared" si="5"/>
        <v>0</v>
      </c>
      <c r="AT41" s="58">
        <f t="shared" si="6"/>
        <v>0</v>
      </c>
      <c r="AU41" s="58"/>
      <c r="AV41" s="58"/>
      <c r="AW41" s="58"/>
      <c r="AX41" s="58">
        <f t="shared" si="7"/>
        <v>0</v>
      </c>
      <c r="AY41" s="51"/>
      <c r="BC41" s="2"/>
      <c r="BD41" s="87"/>
      <c r="BE41" s="88"/>
    </row>
    <row r="42" spans="1:66" ht="13.8">
      <c r="A42" s="20">
        <v>32</v>
      </c>
      <c r="B42" s="21" t="s">
        <v>52</v>
      </c>
      <c r="C42" s="45" t="s">
        <v>45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60">
        <f t="shared" si="3"/>
        <v>0</v>
      </c>
      <c r="AJ42" s="60">
        <f t="shared" si="4"/>
        <v>0</v>
      </c>
      <c r="AK42" s="21"/>
      <c r="AL42" s="20">
        <v>32</v>
      </c>
      <c r="AM42" s="21" t="s">
        <v>52</v>
      </c>
      <c r="AN42" s="45" t="s">
        <v>45</v>
      </c>
      <c r="AO42" s="48">
        <v>5307200</v>
      </c>
      <c r="AP42" s="58">
        <v>1000000</v>
      </c>
      <c r="AQ42" s="58">
        <v>300000</v>
      </c>
      <c r="AR42" s="27">
        <v>600000</v>
      </c>
      <c r="AS42" s="58">
        <f t="shared" si="5"/>
        <v>0</v>
      </c>
      <c r="AT42" s="58">
        <f t="shared" si="6"/>
        <v>0</v>
      </c>
      <c r="AU42" s="58"/>
      <c r="AV42" s="58"/>
      <c r="AW42" s="58"/>
      <c r="AX42" s="58">
        <f t="shared" si="7"/>
        <v>0</v>
      </c>
      <c r="AY42" s="51"/>
      <c r="BC42" s="2"/>
      <c r="BD42" s="87"/>
      <c r="BE42" s="88"/>
    </row>
    <row r="43" spans="1:66" ht="13.8">
      <c r="A43" s="20">
        <v>33</v>
      </c>
      <c r="B43" s="21" t="s">
        <v>53</v>
      </c>
      <c r="C43" s="45" t="s">
        <v>45</v>
      </c>
      <c r="D43" s="46" t="s">
        <v>41</v>
      </c>
      <c r="E43" s="46"/>
      <c r="F43" s="46" t="s">
        <v>41</v>
      </c>
      <c r="G43" s="46" t="s">
        <v>41</v>
      </c>
      <c r="H43" s="46" t="s">
        <v>41</v>
      </c>
      <c r="I43" s="46" t="s">
        <v>41</v>
      </c>
      <c r="J43" s="46" t="s">
        <v>41</v>
      </c>
      <c r="K43" s="46" t="s">
        <v>41</v>
      </c>
      <c r="L43" s="24" t="s">
        <v>119</v>
      </c>
      <c r="M43" s="46" t="s">
        <v>41</v>
      </c>
      <c r="N43" s="46" t="s">
        <v>41</v>
      </c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60">
        <f t="shared" si="3"/>
        <v>9</v>
      </c>
      <c r="AJ43" s="60">
        <f t="shared" si="4"/>
        <v>1</v>
      </c>
      <c r="AK43" s="21"/>
      <c r="AL43" s="20">
        <v>33</v>
      </c>
      <c r="AM43" s="21" t="s">
        <v>53</v>
      </c>
      <c r="AN43" s="45" t="s">
        <v>45</v>
      </c>
      <c r="AO43" s="48">
        <v>5307200</v>
      </c>
      <c r="AP43" s="58">
        <v>1000000</v>
      </c>
      <c r="AQ43" s="58">
        <v>300000</v>
      </c>
      <c r="AR43" s="27">
        <v>600000</v>
      </c>
      <c r="AS43" s="58">
        <f t="shared" si="5"/>
        <v>9</v>
      </c>
      <c r="AT43" s="58">
        <f t="shared" si="6"/>
        <v>408246.15384615387</v>
      </c>
      <c r="AU43" s="58"/>
      <c r="AV43" s="58"/>
      <c r="AW43" s="58"/>
      <c r="AX43" s="58">
        <f t="shared" si="7"/>
        <v>2903046.153846154</v>
      </c>
      <c r="AY43" s="51"/>
      <c r="BC43" s="3"/>
      <c r="BD43" s="87"/>
      <c r="BE43" s="88"/>
    </row>
    <row r="44" spans="1:66" ht="13.8">
      <c r="A44" s="29"/>
      <c r="B44" s="10" t="s">
        <v>54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50">
        <f>SUM(AI11:AI41)</f>
        <v>141</v>
      </c>
      <c r="AJ44" s="50"/>
      <c r="AK44" s="31"/>
      <c r="AL44" s="31">
        <f>SUM(AL11:AL43)</f>
        <v>561</v>
      </c>
      <c r="AM44" s="31" t="s">
        <v>56</v>
      </c>
      <c r="AN44" s="30"/>
      <c r="AO44" s="32">
        <f>SUM(AO11:AO43)</f>
        <v>178894800</v>
      </c>
      <c r="AP44" s="32">
        <f t="shared" ref="AP44:AW44" si="19">SUM(AP11:AP43)</f>
        <v>33000000</v>
      </c>
      <c r="AQ44" s="32">
        <f t="shared" si="19"/>
        <v>11900000</v>
      </c>
      <c r="AR44" s="32">
        <f t="shared" si="19"/>
        <v>20300000</v>
      </c>
      <c r="AS44" s="32">
        <f t="shared" si="19"/>
        <v>150</v>
      </c>
      <c r="AT44" s="32">
        <f t="shared" si="19"/>
        <v>7226830.7692307681</v>
      </c>
      <c r="AU44" s="32">
        <f t="shared" si="19"/>
        <v>9000000</v>
      </c>
      <c r="AV44" s="32">
        <f t="shared" si="19"/>
        <v>0</v>
      </c>
      <c r="AW44" s="32">
        <f t="shared" si="19"/>
        <v>0</v>
      </c>
      <c r="AX44" s="32">
        <f>SUM(AX11:AX43)</f>
        <v>53712015.384615384</v>
      </c>
      <c r="AY44" s="32">
        <f t="shared" ref="AY44" si="20">SUM(AY11:AY41)</f>
        <v>0</v>
      </c>
      <c r="BC44" s="3"/>
      <c r="BD44" s="87"/>
      <c r="BE44" s="88"/>
    </row>
    <row r="45" spans="1:66" ht="13.8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66" ht="13.8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99">
        <f>VALUE("31/03/"&amp;Q6)</f>
        <v>45747</v>
      </c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33"/>
      <c r="AM46" s="33"/>
      <c r="AN46" s="33"/>
      <c r="AO46" s="2"/>
      <c r="AP46" s="2"/>
      <c r="AQ46" s="2"/>
      <c r="AR46" s="2"/>
      <c r="AS46" s="2"/>
      <c r="AT46" s="2"/>
      <c r="AU46" s="2"/>
      <c r="AV46" s="2"/>
      <c r="AW46" s="2"/>
      <c r="AX46" s="90">
        <f>W46</f>
        <v>45747</v>
      </c>
      <c r="AY46" s="90"/>
    </row>
    <row r="47" spans="1:66" ht="13.8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33"/>
    </row>
    <row r="48" spans="1:66" ht="13.8">
      <c r="A48" s="35"/>
      <c r="B48" s="109" t="s">
        <v>57</v>
      </c>
      <c r="C48" s="109"/>
      <c r="D48" s="37"/>
      <c r="E48" s="37"/>
      <c r="F48" s="37"/>
      <c r="G48" s="37"/>
      <c r="H48" s="37"/>
      <c r="I48" s="37"/>
      <c r="J48" s="37"/>
      <c r="K48" s="37"/>
      <c r="L48" s="2"/>
      <c r="M48" s="36" t="s">
        <v>58</v>
      </c>
      <c r="N48" s="37"/>
      <c r="O48" s="37"/>
      <c r="P48" s="37"/>
      <c r="Q48" s="2"/>
      <c r="R48" s="2"/>
      <c r="S48" s="36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6" t="s">
        <v>59</v>
      </c>
      <c r="AE48" s="37"/>
      <c r="AF48" s="37"/>
      <c r="AG48" s="36"/>
      <c r="AH48" s="37"/>
      <c r="AI48" s="37"/>
      <c r="AJ48" s="37"/>
      <c r="AK48" s="37"/>
      <c r="AL48" s="37"/>
      <c r="AM48" s="109" t="s">
        <v>60</v>
      </c>
      <c r="AN48" s="109"/>
      <c r="AO48" s="109"/>
      <c r="AP48" s="102"/>
      <c r="AQ48" s="102"/>
      <c r="AR48" s="2"/>
      <c r="AS48" s="2"/>
      <c r="AT48" s="2"/>
      <c r="AU48" s="2"/>
      <c r="AV48" s="2"/>
      <c r="AW48" s="2"/>
      <c r="AX48" s="2"/>
      <c r="AY48" s="7"/>
    </row>
    <row r="49" spans="1:51" ht="13.8">
      <c r="A49" s="3"/>
      <c r="B49" s="126" t="s">
        <v>61</v>
      </c>
      <c r="C49" s="126"/>
      <c r="D49" s="2"/>
      <c r="E49" s="2"/>
      <c r="F49" s="2"/>
      <c r="G49" s="2"/>
      <c r="H49" s="2"/>
      <c r="I49" s="2"/>
      <c r="J49" s="2"/>
      <c r="K49" s="2"/>
      <c r="L49" s="2"/>
      <c r="M49" s="38" t="s">
        <v>61</v>
      </c>
      <c r="N49" s="2"/>
      <c r="O49" s="2"/>
      <c r="P49" s="2"/>
      <c r="Q49" s="2"/>
      <c r="R49" s="2"/>
      <c r="S49" s="38"/>
      <c r="T49" s="2"/>
      <c r="U49" s="2"/>
      <c r="V49" s="2"/>
      <c r="W49" s="2"/>
      <c r="X49" s="2"/>
      <c r="Y49" s="2"/>
      <c r="Z49" s="2"/>
      <c r="AA49" s="2"/>
      <c r="AB49" s="2"/>
      <c r="AC49" s="2"/>
      <c r="AD49" s="38" t="s">
        <v>62</v>
      </c>
      <c r="AE49" s="2"/>
      <c r="AF49" s="2"/>
      <c r="AG49" s="38"/>
      <c r="AH49" s="2"/>
      <c r="AI49" s="2"/>
      <c r="AJ49" s="2"/>
      <c r="AK49" s="2"/>
      <c r="AL49" s="2"/>
      <c r="AM49" s="126" t="s">
        <v>61</v>
      </c>
      <c r="AN49" s="126"/>
      <c r="AO49" s="126"/>
      <c r="AP49" s="126"/>
      <c r="AQ49" s="126"/>
      <c r="AR49" s="2"/>
      <c r="AS49" s="2"/>
      <c r="AT49" s="2"/>
      <c r="AU49" s="2"/>
      <c r="AV49" s="2"/>
      <c r="AW49" s="2"/>
      <c r="AX49" s="2"/>
      <c r="AY49" s="38"/>
    </row>
    <row r="50" spans="1:51" ht="13.8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ht="13.8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38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ht="13.8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38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ht="13.8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38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5" spans="1:51" ht="15.6">
      <c r="A55" s="1" t="s">
        <v>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1" t="s"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1" ht="13.8">
      <c r="A56" s="3" t="s">
        <v>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 t="s">
        <v>1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1" ht="13.8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1" ht="20.399999999999999">
      <c r="A58" s="129" t="s">
        <v>102</v>
      </c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  <c r="AD58" s="129"/>
      <c r="AE58" s="129"/>
      <c r="AF58" s="129"/>
      <c r="AG58" s="129"/>
      <c r="AH58" s="129"/>
      <c r="AI58" s="129"/>
      <c r="AJ58" s="129"/>
      <c r="AK58" s="129"/>
      <c r="AL58" s="101" t="s">
        <v>2</v>
      </c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</row>
    <row r="59" spans="1:51" ht="20.39999999999999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1" ht="13.8">
      <c r="A60" s="3"/>
      <c r="B60" s="2"/>
      <c r="C60" s="2"/>
      <c r="D60" s="2"/>
      <c r="E60" s="2"/>
      <c r="F60" s="2"/>
      <c r="G60" s="2"/>
      <c r="H60" s="6"/>
      <c r="I60" s="6"/>
      <c r="J60" s="6"/>
      <c r="K60" s="102" t="s">
        <v>3</v>
      </c>
      <c r="L60" s="102"/>
      <c r="M60" s="103">
        <v>3</v>
      </c>
      <c r="N60" s="103"/>
      <c r="O60" s="102" t="s">
        <v>4</v>
      </c>
      <c r="P60" s="102"/>
      <c r="Q60" s="102">
        <v>2025</v>
      </c>
      <c r="R60" s="10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102" t="str">
        <f>"THÁNG "&amp;M60 &amp;" NĂM 2025"</f>
        <v>THÁNG 3 NĂM 2025</v>
      </c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</row>
    <row r="61" spans="1:51" ht="13.8">
      <c r="A61" s="3"/>
      <c r="B61" s="2"/>
      <c r="C61" s="2"/>
      <c r="D61" s="8">
        <f>DATE(Q60,M60,1)</f>
        <v>45717</v>
      </c>
      <c r="E61" s="8">
        <f>D61+1</f>
        <v>45718</v>
      </c>
      <c r="F61" s="8">
        <f>E61+1</f>
        <v>45719</v>
      </c>
      <c r="G61" s="8">
        <f t="shared" ref="G61:AH61" si="21">F61+1</f>
        <v>45720</v>
      </c>
      <c r="H61" s="9">
        <f t="shared" si="21"/>
        <v>45721</v>
      </c>
      <c r="I61" s="9">
        <f t="shared" si="21"/>
        <v>45722</v>
      </c>
      <c r="J61" s="9">
        <f t="shared" si="21"/>
        <v>45723</v>
      </c>
      <c r="K61" s="9">
        <f t="shared" si="21"/>
        <v>45724</v>
      </c>
      <c r="L61" s="9">
        <f t="shared" si="21"/>
        <v>45725</v>
      </c>
      <c r="M61" s="9">
        <f t="shared" si="21"/>
        <v>45726</v>
      </c>
      <c r="N61" s="9">
        <f t="shared" si="21"/>
        <v>45727</v>
      </c>
      <c r="O61" s="9">
        <f t="shared" si="21"/>
        <v>45728</v>
      </c>
      <c r="P61" s="9">
        <f t="shared" si="21"/>
        <v>45729</v>
      </c>
      <c r="Q61" s="9">
        <f t="shared" si="21"/>
        <v>45730</v>
      </c>
      <c r="R61" s="9">
        <f t="shared" si="21"/>
        <v>45731</v>
      </c>
      <c r="S61" s="8">
        <f t="shared" si="21"/>
        <v>45732</v>
      </c>
      <c r="T61" s="8">
        <f t="shared" si="21"/>
        <v>45733</v>
      </c>
      <c r="U61" s="8">
        <f t="shared" si="21"/>
        <v>45734</v>
      </c>
      <c r="V61" s="8">
        <f t="shared" si="21"/>
        <v>45735</v>
      </c>
      <c r="W61" s="8">
        <f t="shared" si="21"/>
        <v>45736</v>
      </c>
      <c r="X61" s="8">
        <f t="shared" si="21"/>
        <v>45737</v>
      </c>
      <c r="Y61" s="8">
        <f t="shared" si="21"/>
        <v>45738</v>
      </c>
      <c r="Z61" s="8">
        <f t="shared" si="21"/>
        <v>45739</v>
      </c>
      <c r="AA61" s="8">
        <f t="shared" si="21"/>
        <v>45740</v>
      </c>
      <c r="AB61" s="8">
        <f t="shared" si="21"/>
        <v>45741</v>
      </c>
      <c r="AC61" s="8">
        <f t="shared" si="21"/>
        <v>45742</v>
      </c>
      <c r="AD61" s="8">
        <f t="shared" si="21"/>
        <v>45743</v>
      </c>
      <c r="AE61" s="8">
        <f t="shared" si="21"/>
        <v>45744</v>
      </c>
      <c r="AF61" s="8">
        <f t="shared" si="21"/>
        <v>45745</v>
      </c>
      <c r="AG61" s="8">
        <f t="shared" si="21"/>
        <v>45746</v>
      </c>
      <c r="AH61" s="8">
        <f t="shared" si="21"/>
        <v>45747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1" ht="13.8">
      <c r="A62" s="110" t="s">
        <v>5</v>
      </c>
      <c r="B62" s="113" t="s">
        <v>6</v>
      </c>
      <c r="C62" s="96" t="s">
        <v>7</v>
      </c>
      <c r="D62" s="119" t="s">
        <v>8</v>
      </c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96" t="s">
        <v>9</v>
      </c>
      <c r="AJ62" s="96" t="s">
        <v>119</v>
      </c>
      <c r="AK62" s="96" t="s">
        <v>10</v>
      </c>
      <c r="AL62" s="119" t="s">
        <v>5</v>
      </c>
      <c r="AM62" s="119" t="s">
        <v>6</v>
      </c>
      <c r="AN62" s="120" t="s">
        <v>7</v>
      </c>
      <c r="AO62" s="122" t="s">
        <v>11</v>
      </c>
      <c r="AP62" s="123" t="s">
        <v>12</v>
      </c>
      <c r="AQ62" s="124"/>
      <c r="AR62" s="125"/>
      <c r="AS62" s="106" t="s">
        <v>13</v>
      </c>
      <c r="AT62" s="104" t="s">
        <v>74</v>
      </c>
      <c r="AU62" s="104" t="s">
        <v>15</v>
      </c>
      <c r="AV62" s="104" t="s">
        <v>98</v>
      </c>
      <c r="AW62" s="104" t="s">
        <v>17</v>
      </c>
      <c r="AX62" s="104"/>
    </row>
    <row r="63" spans="1:51" ht="44.4" customHeight="1">
      <c r="A63" s="111"/>
      <c r="B63" s="114"/>
      <c r="C63" s="97"/>
      <c r="D63" s="11">
        <v>1</v>
      </c>
      <c r="E63" s="11">
        <v>2</v>
      </c>
      <c r="F63" s="11">
        <v>3</v>
      </c>
      <c r="G63" s="11">
        <v>4</v>
      </c>
      <c r="H63" s="11">
        <v>5</v>
      </c>
      <c r="I63" s="11">
        <v>6</v>
      </c>
      <c r="J63" s="11">
        <v>7</v>
      </c>
      <c r="K63" s="11">
        <v>8</v>
      </c>
      <c r="L63" s="11">
        <v>9</v>
      </c>
      <c r="M63" s="11">
        <v>10</v>
      </c>
      <c r="N63" s="11">
        <v>11</v>
      </c>
      <c r="O63" s="11">
        <v>12</v>
      </c>
      <c r="P63" s="11">
        <v>13</v>
      </c>
      <c r="Q63" s="11">
        <v>14</v>
      </c>
      <c r="R63" s="11">
        <v>15</v>
      </c>
      <c r="S63" s="11">
        <v>16</v>
      </c>
      <c r="T63" s="11">
        <v>17</v>
      </c>
      <c r="U63" s="11">
        <v>18</v>
      </c>
      <c r="V63" s="11">
        <v>19</v>
      </c>
      <c r="W63" s="11">
        <v>20</v>
      </c>
      <c r="X63" s="11">
        <v>21</v>
      </c>
      <c r="Y63" s="11">
        <v>22</v>
      </c>
      <c r="Z63" s="11">
        <v>23</v>
      </c>
      <c r="AA63" s="11">
        <v>24</v>
      </c>
      <c r="AB63" s="11">
        <v>25</v>
      </c>
      <c r="AC63" s="11">
        <v>26</v>
      </c>
      <c r="AD63" s="11">
        <v>27</v>
      </c>
      <c r="AE63" s="11">
        <v>28</v>
      </c>
      <c r="AF63" s="11">
        <v>29</v>
      </c>
      <c r="AG63" s="11">
        <v>30</v>
      </c>
      <c r="AH63" s="11">
        <v>31</v>
      </c>
      <c r="AI63" s="97"/>
      <c r="AJ63" s="97"/>
      <c r="AK63" s="97"/>
      <c r="AL63" s="119"/>
      <c r="AM63" s="119"/>
      <c r="AN63" s="121"/>
      <c r="AO63" s="122"/>
      <c r="AP63" s="12" t="s">
        <v>19</v>
      </c>
      <c r="AQ63" s="12" t="s">
        <v>20</v>
      </c>
      <c r="AR63" s="12" t="s">
        <v>21</v>
      </c>
      <c r="AS63" s="130"/>
      <c r="AT63" s="108"/>
      <c r="AU63" s="108"/>
      <c r="AV63" s="108"/>
      <c r="AW63" s="105"/>
      <c r="AX63" s="105"/>
    </row>
    <row r="64" spans="1:51" ht="20.399999999999999">
      <c r="A64" s="112"/>
      <c r="B64" s="115"/>
      <c r="C64" s="98"/>
      <c r="D64" s="11" t="str">
        <f>IF(WEEKDAY(D61)=1,"CN",IF(WEEKDAY(D61)=2,"T2",IF(WEEKDAY(D61)=3,"T3",IF(WEEKDAY(D61)=4,"T4",IF(WEEKDAY(D61)=5,"T5",IF(WEEKDAY(D61)=6,"T6",IF(WEEKDAY(D61)=7,"T7","")))))))</f>
        <v>T7</v>
      </c>
      <c r="E64" s="11" t="str">
        <f>IF(WEEKDAY(E61)=1,"CN",IF(WEEKDAY(E61)=2,"T2",IF(WEEKDAY(E61)=3,"T3",IF(WEEKDAY(E61)=4,"T4",IF(WEEKDAY(E61)=5,"T5",IF(WEEKDAY(E61)=6,"T6",IF(WEEKDAY(E61)=7,"T7","")))))))</f>
        <v>CN</v>
      </c>
      <c r="F64" s="11" t="str">
        <f t="shared" ref="F64:AH64" si="22">IF(WEEKDAY(F61)=1,"CN",IF(WEEKDAY(F61)=2,"T2",IF(WEEKDAY(F61)=3,"T3",IF(WEEKDAY(F61)=4,"T4",IF(WEEKDAY(F61)=5,"T5",IF(WEEKDAY(F61)=6,"T6",IF(WEEKDAY(F61)=7,"T7","")))))))</f>
        <v>T2</v>
      </c>
      <c r="G64" s="11" t="str">
        <f t="shared" si="22"/>
        <v>T3</v>
      </c>
      <c r="H64" s="11" t="str">
        <f t="shared" si="22"/>
        <v>T4</v>
      </c>
      <c r="I64" s="11" t="str">
        <f t="shared" si="22"/>
        <v>T5</v>
      </c>
      <c r="J64" s="11" t="str">
        <f t="shared" si="22"/>
        <v>T6</v>
      </c>
      <c r="K64" s="11" t="str">
        <f t="shared" si="22"/>
        <v>T7</v>
      </c>
      <c r="L64" s="11" t="str">
        <f t="shared" si="22"/>
        <v>CN</v>
      </c>
      <c r="M64" s="11" t="str">
        <f t="shared" si="22"/>
        <v>T2</v>
      </c>
      <c r="N64" s="11" t="str">
        <f t="shared" si="22"/>
        <v>T3</v>
      </c>
      <c r="O64" s="11" t="str">
        <f t="shared" si="22"/>
        <v>T4</v>
      </c>
      <c r="P64" s="11" t="str">
        <f t="shared" si="22"/>
        <v>T5</v>
      </c>
      <c r="Q64" s="11" t="str">
        <f t="shared" si="22"/>
        <v>T6</v>
      </c>
      <c r="R64" s="11" t="str">
        <f t="shared" si="22"/>
        <v>T7</v>
      </c>
      <c r="S64" s="11" t="str">
        <f t="shared" si="22"/>
        <v>CN</v>
      </c>
      <c r="T64" s="11" t="str">
        <f t="shared" si="22"/>
        <v>T2</v>
      </c>
      <c r="U64" s="11" t="str">
        <f t="shared" si="22"/>
        <v>T3</v>
      </c>
      <c r="V64" s="11" t="str">
        <f t="shared" si="22"/>
        <v>T4</v>
      </c>
      <c r="W64" s="11" t="str">
        <f t="shared" si="22"/>
        <v>T5</v>
      </c>
      <c r="X64" s="11" t="str">
        <f t="shared" si="22"/>
        <v>T6</v>
      </c>
      <c r="Y64" s="11" t="str">
        <f t="shared" si="22"/>
        <v>T7</v>
      </c>
      <c r="Z64" s="11" t="str">
        <f t="shared" si="22"/>
        <v>CN</v>
      </c>
      <c r="AA64" s="11" t="str">
        <f t="shared" si="22"/>
        <v>T2</v>
      </c>
      <c r="AB64" s="11" t="str">
        <f t="shared" si="22"/>
        <v>T3</v>
      </c>
      <c r="AC64" s="11" t="str">
        <f t="shared" si="22"/>
        <v>T4</v>
      </c>
      <c r="AD64" s="11" t="str">
        <f t="shared" si="22"/>
        <v>T5</v>
      </c>
      <c r="AE64" s="11" t="str">
        <f t="shared" si="22"/>
        <v>T6</v>
      </c>
      <c r="AF64" s="11" t="str">
        <f t="shared" si="22"/>
        <v>T7</v>
      </c>
      <c r="AG64" s="11" t="str">
        <f t="shared" si="22"/>
        <v>CN</v>
      </c>
      <c r="AH64" s="11" t="str">
        <f t="shared" si="22"/>
        <v>T2</v>
      </c>
      <c r="AI64" s="98"/>
      <c r="AJ64" s="98"/>
      <c r="AK64" s="98"/>
      <c r="AL64" s="13" t="s">
        <v>22</v>
      </c>
      <c r="AM64" s="13" t="s">
        <v>23</v>
      </c>
      <c r="AN64" s="14" t="s">
        <v>24</v>
      </c>
      <c r="AO64" s="15" t="s">
        <v>25</v>
      </c>
      <c r="AP64" s="16" t="s">
        <v>26</v>
      </c>
      <c r="AQ64" s="16" t="s">
        <v>27</v>
      </c>
      <c r="AR64" s="16" t="s">
        <v>28</v>
      </c>
      <c r="AS64" s="17" t="s">
        <v>29</v>
      </c>
      <c r="AT64" s="18" t="s">
        <v>30</v>
      </c>
      <c r="AU64" s="18"/>
      <c r="AV64" s="18"/>
      <c r="AW64" s="18" t="s">
        <v>31</v>
      </c>
      <c r="AX64" s="19" t="s">
        <v>32</v>
      </c>
    </row>
    <row r="65" spans="1:50" ht="26.4">
      <c r="A65" s="20">
        <v>1</v>
      </c>
      <c r="B65" s="44" t="s">
        <v>33</v>
      </c>
      <c r="C65" s="45" t="s">
        <v>34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60">
        <f t="shared" ref="AI65:AI97" si="23">COUNTIF(D65:AH65,"+")</f>
        <v>0</v>
      </c>
      <c r="AJ65" s="60">
        <f>COUNTIF(E65:AI65,"TC")</f>
        <v>0</v>
      </c>
      <c r="AK65" s="44"/>
      <c r="AL65" s="20">
        <v>1</v>
      </c>
      <c r="AM65" s="44" t="s">
        <v>33</v>
      </c>
      <c r="AN65" s="45" t="s">
        <v>34</v>
      </c>
      <c r="AO65" s="48">
        <v>9000000</v>
      </c>
      <c r="AP65" s="58">
        <v>1000000</v>
      </c>
      <c r="AQ65" s="58">
        <v>700000</v>
      </c>
      <c r="AR65" s="58">
        <v>700000</v>
      </c>
      <c r="AS65" s="58"/>
      <c r="AT65" s="58"/>
      <c r="AU65" s="58"/>
      <c r="AV65" s="58"/>
      <c r="AW65" s="58"/>
      <c r="AX65" s="58"/>
    </row>
    <row r="66" spans="1:50" ht="13.8">
      <c r="A66" s="20">
        <v>2</v>
      </c>
      <c r="B66" s="44" t="s">
        <v>77</v>
      </c>
      <c r="C66" s="45" t="s">
        <v>76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 t="str">
        <f t="shared" ref="N66:N70" si="24">IF(N$111="CN","","+")</f>
        <v>+</v>
      </c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60">
        <f t="shared" si="23"/>
        <v>1</v>
      </c>
      <c r="AJ66" s="60">
        <f t="shared" ref="AJ66:AJ97" si="25">COUNTIF(E66:AI66,"TC")</f>
        <v>0</v>
      </c>
      <c r="AK66" s="21"/>
      <c r="AL66" s="20">
        <v>2</v>
      </c>
      <c r="AM66" s="44" t="s">
        <v>77</v>
      </c>
      <c r="AN66" s="45" t="s">
        <v>76</v>
      </c>
      <c r="AO66" s="48">
        <v>5310000</v>
      </c>
      <c r="AP66" s="58">
        <v>1000000</v>
      </c>
      <c r="AQ66" s="58">
        <v>700000</v>
      </c>
      <c r="AR66" s="58">
        <v>700000</v>
      </c>
      <c r="AS66" s="58">
        <f>AI66</f>
        <v>1</v>
      </c>
      <c r="AT66" s="58"/>
      <c r="AU66" s="58">
        <v>1000000</v>
      </c>
      <c r="AV66" s="58"/>
      <c r="AW66" s="58"/>
      <c r="AX66" s="58">
        <f>(AO66+AP66+AQ66+AR66+AU66)/26*AS66+AT66</f>
        <v>335000</v>
      </c>
    </row>
    <row r="67" spans="1:50" ht="13.8">
      <c r="A67" s="20">
        <v>3</v>
      </c>
      <c r="B67" s="44" t="s">
        <v>100</v>
      </c>
      <c r="C67" s="45" t="s">
        <v>76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60">
        <f t="shared" si="23"/>
        <v>0</v>
      </c>
      <c r="AJ67" s="60">
        <f t="shared" si="25"/>
        <v>0</v>
      </c>
      <c r="AK67" s="21"/>
      <c r="AL67" s="20">
        <v>3</v>
      </c>
      <c r="AM67" s="61" t="s">
        <v>100</v>
      </c>
      <c r="AN67" s="45" t="s">
        <v>76</v>
      </c>
      <c r="AO67" s="48">
        <v>5310000</v>
      </c>
      <c r="AP67" s="58">
        <v>1000000</v>
      </c>
      <c r="AQ67" s="58">
        <v>700000</v>
      </c>
      <c r="AR67" s="58">
        <v>700000</v>
      </c>
      <c r="AS67" s="58">
        <f t="shared" ref="AS67:AS97" si="26">AI67</f>
        <v>0</v>
      </c>
      <c r="AT67" s="58"/>
      <c r="AU67" s="58"/>
      <c r="AV67" s="58"/>
      <c r="AW67" s="58"/>
      <c r="AX67" s="58">
        <f t="shared" ref="AX67:AX97" si="27">(AO67+AP67+AQ67+AR67+AU67)/26*AS67+AT67</f>
        <v>0</v>
      </c>
    </row>
    <row r="68" spans="1:50" ht="13.8">
      <c r="A68" s="20">
        <v>4</v>
      </c>
      <c r="B68" s="44" t="s">
        <v>101</v>
      </c>
      <c r="C68" s="45" t="s">
        <v>76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60">
        <f t="shared" si="23"/>
        <v>0</v>
      </c>
      <c r="AJ68" s="60">
        <f t="shared" si="25"/>
        <v>0</v>
      </c>
      <c r="AK68" s="21"/>
      <c r="AL68" s="20">
        <v>4</v>
      </c>
      <c r="AM68" s="61" t="s">
        <v>101</v>
      </c>
      <c r="AN68" s="45" t="s">
        <v>76</v>
      </c>
      <c r="AO68" s="48">
        <v>5310000</v>
      </c>
      <c r="AP68" s="58">
        <v>1000000</v>
      </c>
      <c r="AQ68" s="58">
        <v>700000</v>
      </c>
      <c r="AR68" s="58">
        <v>700000</v>
      </c>
      <c r="AS68" s="58">
        <f t="shared" si="26"/>
        <v>0</v>
      </c>
      <c r="AT68" s="58"/>
      <c r="AU68" s="58"/>
      <c r="AV68" s="58"/>
      <c r="AW68" s="58"/>
      <c r="AX68" s="58">
        <f t="shared" si="27"/>
        <v>0</v>
      </c>
    </row>
    <row r="69" spans="1:50" ht="13.8">
      <c r="A69" s="20">
        <v>5</v>
      </c>
      <c r="B69" s="44" t="s">
        <v>78</v>
      </c>
      <c r="C69" s="45" t="s">
        <v>76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60">
        <f t="shared" si="23"/>
        <v>0</v>
      </c>
      <c r="AJ69" s="60">
        <f t="shared" si="25"/>
        <v>0</v>
      </c>
      <c r="AK69" s="21"/>
      <c r="AL69" s="20">
        <v>5</v>
      </c>
      <c r="AM69" s="44" t="s">
        <v>78</v>
      </c>
      <c r="AN69" s="45" t="s">
        <v>76</v>
      </c>
      <c r="AO69" s="48">
        <v>5310000</v>
      </c>
      <c r="AP69" s="58">
        <v>1000000</v>
      </c>
      <c r="AQ69" s="58">
        <v>700000</v>
      </c>
      <c r="AR69" s="58">
        <v>700000</v>
      </c>
      <c r="AS69" s="58">
        <f t="shared" si="26"/>
        <v>0</v>
      </c>
      <c r="AT69" s="58"/>
      <c r="AU69" s="58"/>
      <c r="AV69" s="58"/>
      <c r="AW69" s="58"/>
      <c r="AX69" s="58">
        <f t="shared" si="27"/>
        <v>0</v>
      </c>
    </row>
    <row r="70" spans="1:50" ht="13.8">
      <c r="A70" s="20">
        <v>6</v>
      </c>
      <c r="B70" s="44" t="s">
        <v>36</v>
      </c>
      <c r="C70" s="45" t="s">
        <v>37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 t="str">
        <f t="shared" si="24"/>
        <v>+</v>
      </c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60">
        <f t="shared" si="23"/>
        <v>1</v>
      </c>
      <c r="AJ70" s="60">
        <f t="shared" si="25"/>
        <v>0</v>
      </c>
      <c r="AK70" s="21"/>
      <c r="AL70" s="20">
        <v>6</v>
      </c>
      <c r="AM70" s="44" t="s">
        <v>36</v>
      </c>
      <c r="AN70" s="45" t="s">
        <v>37</v>
      </c>
      <c r="AO70" s="48">
        <v>5310000</v>
      </c>
      <c r="AP70" s="58">
        <v>1000000</v>
      </c>
      <c r="AQ70" s="58">
        <v>300000</v>
      </c>
      <c r="AR70" s="58">
        <v>600000</v>
      </c>
      <c r="AS70" s="58">
        <f t="shared" si="26"/>
        <v>1</v>
      </c>
      <c r="AT70" s="58"/>
      <c r="AU70" s="58">
        <v>500000</v>
      </c>
      <c r="AV70" s="58"/>
      <c r="AW70" s="58"/>
      <c r="AX70" s="58">
        <f t="shared" si="27"/>
        <v>296538.46153846156</v>
      </c>
    </row>
    <row r="71" spans="1:50" ht="13.8">
      <c r="A71" s="20">
        <v>7</v>
      </c>
      <c r="B71" s="44" t="s">
        <v>38</v>
      </c>
      <c r="C71" s="45" t="s">
        <v>37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60">
        <f t="shared" si="23"/>
        <v>0</v>
      </c>
      <c r="AJ71" s="60">
        <f t="shared" si="25"/>
        <v>0</v>
      </c>
      <c r="AK71" s="21"/>
      <c r="AL71" s="20">
        <v>7</v>
      </c>
      <c r="AM71" s="44" t="s">
        <v>38</v>
      </c>
      <c r="AN71" s="45" t="s">
        <v>37</v>
      </c>
      <c r="AO71" s="48">
        <v>5310000</v>
      </c>
      <c r="AP71" s="58">
        <v>1000000</v>
      </c>
      <c r="AQ71" s="58">
        <v>300000</v>
      </c>
      <c r="AR71" s="58">
        <v>600000</v>
      </c>
      <c r="AS71" s="58">
        <f t="shared" si="26"/>
        <v>0</v>
      </c>
      <c r="AT71" s="58"/>
      <c r="AU71" s="58"/>
      <c r="AV71" s="58"/>
      <c r="AW71" s="58"/>
      <c r="AX71" s="58">
        <f t="shared" si="27"/>
        <v>0</v>
      </c>
    </row>
    <row r="72" spans="1:50" ht="13.8">
      <c r="A72" s="20">
        <v>8</v>
      </c>
      <c r="B72" s="44" t="s">
        <v>39</v>
      </c>
      <c r="C72" s="45" t="s">
        <v>37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60">
        <f t="shared" si="23"/>
        <v>0</v>
      </c>
      <c r="AJ72" s="60">
        <f t="shared" si="25"/>
        <v>0</v>
      </c>
      <c r="AK72" s="21"/>
      <c r="AL72" s="20">
        <v>8</v>
      </c>
      <c r="AM72" s="44" t="s">
        <v>39</v>
      </c>
      <c r="AN72" s="45" t="s">
        <v>37</v>
      </c>
      <c r="AO72" s="48">
        <v>5310000</v>
      </c>
      <c r="AP72" s="58">
        <v>1000000</v>
      </c>
      <c r="AQ72" s="58">
        <v>300000</v>
      </c>
      <c r="AR72" s="58">
        <v>600000</v>
      </c>
      <c r="AS72" s="58">
        <f t="shared" si="26"/>
        <v>0</v>
      </c>
      <c r="AT72" s="58"/>
      <c r="AU72" s="58"/>
      <c r="AV72" s="58"/>
      <c r="AW72" s="58"/>
      <c r="AX72" s="58">
        <f t="shared" si="27"/>
        <v>0</v>
      </c>
    </row>
    <row r="73" spans="1:50" ht="13.8">
      <c r="A73" s="20">
        <v>9</v>
      </c>
      <c r="B73" s="44" t="s">
        <v>40</v>
      </c>
      <c r="C73" s="45" t="s">
        <v>37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60">
        <f t="shared" si="23"/>
        <v>0</v>
      </c>
      <c r="AJ73" s="60">
        <f t="shared" si="25"/>
        <v>0</v>
      </c>
      <c r="AK73" s="21"/>
      <c r="AL73" s="20">
        <v>9</v>
      </c>
      <c r="AM73" s="44" t="s">
        <v>40</v>
      </c>
      <c r="AN73" s="45" t="s">
        <v>37</v>
      </c>
      <c r="AO73" s="48">
        <v>5310000</v>
      </c>
      <c r="AP73" s="58">
        <v>1000000</v>
      </c>
      <c r="AQ73" s="58">
        <v>300000</v>
      </c>
      <c r="AR73" s="58">
        <v>600000</v>
      </c>
      <c r="AS73" s="58">
        <f t="shared" si="26"/>
        <v>0</v>
      </c>
      <c r="AT73" s="58"/>
      <c r="AU73" s="58"/>
      <c r="AV73" s="58"/>
      <c r="AW73" s="58"/>
      <c r="AX73" s="58">
        <f t="shared" si="27"/>
        <v>0</v>
      </c>
    </row>
    <row r="74" spans="1:50" ht="13.8">
      <c r="A74" s="20">
        <v>10</v>
      </c>
      <c r="B74" s="44" t="s">
        <v>42</v>
      </c>
      <c r="C74" s="45" t="s">
        <v>37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60">
        <f t="shared" si="23"/>
        <v>0</v>
      </c>
      <c r="AJ74" s="60">
        <f t="shared" si="25"/>
        <v>0</v>
      </c>
      <c r="AK74" s="21"/>
      <c r="AL74" s="20">
        <v>10</v>
      </c>
      <c r="AM74" s="44" t="s">
        <v>42</v>
      </c>
      <c r="AN74" s="45" t="s">
        <v>37</v>
      </c>
      <c r="AO74" s="48">
        <v>5310000</v>
      </c>
      <c r="AP74" s="58">
        <v>1000000</v>
      </c>
      <c r="AQ74" s="58">
        <v>300000</v>
      </c>
      <c r="AR74" s="58">
        <v>600000</v>
      </c>
      <c r="AS74" s="58">
        <f t="shared" si="26"/>
        <v>0</v>
      </c>
      <c r="AT74" s="58"/>
      <c r="AU74" s="58"/>
      <c r="AV74" s="58"/>
      <c r="AW74" s="58"/>
      <c r="AX74" s="58">
        <f t="shared" si="27"/>
        <v>0</v>
      </c>
    </row>
    <row r="75" spans="1:50" ht="13.8">
      <c r="A75" s="20">
        <v>11</v>
      </c>
      <c r="B75" s="44" t="s">
        <v>79</v>
      </c>
      <c r="C75" s="45" t="s">
        <v>37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60">
        <f t="shared" si="23"/>
        <v>0</v>
      </c>
      <c r="AJ75" s="60">
        <f t="shared" si="25"/>
        <v>0</v>
      </c>
      <c r="AK75" s="21"/>
      <c r="AL75" s="20">
        <v>11</v>
      </c>
      <c r="AM75" s="44" t="s">
        <v>79</v>
      </c>
      <c r="AN75" s="45" t="s">
        <v>37</v>
      </c>
      <c r="AO75" s="48">
        <v>5310000</v>
      </c>
      <c r="AP75" s="58">
        <v>1000000</v>
      </c>
      <c r="AQ75" s="58">
        <v>300000</v>
      </c>
      <c r="AR75" s="58">
        <v>600000</v>
      </c>
      <c r="AS75" s="58">
        <f t="shared" si="26"/>
        <v>0</v>
      </c>
      <c r="AT75" s="58"/>
      <c r="AU75" s="58"/>
      <c r="AV75" s="58"/>
      <c r="AW75" s="58"/>
      <c r="AX75" s="58">
        <f t="shared" si="27"/>
        <v>0</v>
      </c>
    </row>
    <row r="76" spans="1:50" ht="13.8">
      <c r="A76" s="20">
        <v>12</v>
      </c>
      <c r="B76" s="21" t="s">
        <v>80</v>
      </c>
      <c r="C76" s="22" t="s">
        <v>37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5">
        <f t="shared" si="23"/>
        <v>0</v>
      </c>
      <c r="AJ76" s="60">
        <f t="shared" si="25"/>
        <v>0</v>
      </c>
      <c r="AK76" s="21"/>
      <c r="AL76" s="20">
        <v>12</v>
      </c>
      <c r="AM76" s="21" t="s">
        <v>80</v>
      </c>
      <c r="AN76" s="22" t="s">
        <v>37</v>
      </c>
      <c r="AO76" s="26">
        <v>5310000</v>
      </c>
      <c r="AP76" s="27">
        <v>1000000</v>
      </c>
      <c r="AQ76" s="58">
        <v>300000</v>
      </c>
      <c r="AR76" s="27">
        <v>600000</v>
      </c>
      <c r="AS76" s="58">
        <f t="shared" si="26"/>
        <v>0</v>
      </c>
      <c r="AT76" s="27"/>
      <c r="AU76" s="27"/>
      <c r="AV76" s="27"/>
      <c r="AW76" s="27"/>
      <c r="AX76" s="58">
        <f t="shared" si="27"/>
        <v>0</v>
      </c>
    </row>
    <row r="77" spans="1:50" ht="13.8">
      <c r="A77" s="20">
        <v>13</v>
      </c>
      <c r="B77" s="21" t="s">
        <v>81</v>
      </c>
      <c r="C77" s="22" t="s">
        <v>37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5">
        <f t="shared" si="23"/>
        <v>0</v>
      </c>
      <c r="AJ77" s="60">
        <f t="shared" si="25"/>
        <v>0</v>
      </c>
      <c r="AK77" s="25"/>
      <c r="AL77" s="20">
        <v>13</v>
      </c>
      <c r="AM77" s="21" t="s">
        <v>81</v>
      </c>
      <c r="AN77" s="22" t="s">
        <v>37</v>
      </c>
      <c r="AO77" s="26">
        <v>5310000</v>
      </c>
      <c r="AP77" s="27">
        <v>1000000</v>
      </c>
      <c r="AQ77" s="58">
        <v>300000</v>
      </c>
      <c r="AR77" s="27">
        <v>600000</v>
      </c>
      <c r="AS77" s="58">
        <f t="shared" si="26"/>
        <v>0</v>
      </c>
      <c r="AT77" s="58"/>
      <c r="AU77" s="27"/>
      <c r="AV77" s="27"/>
      <c r="AW77" s="27"/>
      <c r="AX77" s="58">
        <f t="shared" si="27"/>
        <v>0</v>
      </c>
    </row>
    <row r="78" spans="1:50" ht="13.8">
      <c r="A78" s="20">
        <v>14</v>
      </c>
      <c r="B78" s="21" t="s">
        <v>82</v>
      </c>
      <c r="C78" s="22" t="s">
        <v>37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5">
        <f t="shared" si="23"/>
        <v>0</v>
      </c>
      <c r="AJ78" s="60">
        <f t="shared" si="25"/>
        <v>0</v>
      </c>
      <c r="AK78" s="25"/>
      <c r="AL78" s="20">
        <v>14</v>
      </c>
      <c r="AM78" s="21" t="s">
        <v>82</v>
      </c>
      <c r="AN78" s="22" t="s">
        <v>37</v>
      </c>
      <c r="AO78" s="26">
        <v>5310000</v>
      </c>
      <c r="AP78" s="27">
        <v>1000000</v>
      </c>
      <c r="AQ78" s="58">
        <v>300000</v>
      </c>
      <c r="AR78" s="27">
        <v>600000</v>
      </c>
      <c r="AS78" s="58">
        <f t="shared" si="26"/>
        <v>0</v>
      </c>
      <c r="AT78" s="27"/>
      <c r="AU78" s="27"/>
      <c r="AV78" s="27"/>
      <c r="AW78" s="27"/>
      <c r="AX78" s="58">
        <f t="shared" si="27"/>
        <v>0</v>
      </c>
    </row>
    <row r="79" spans="1:50" ht="13.8">
      <c r="A79" s="20">
        <v>15</v>
      </c>
      <c r="B79" s="21" t="s">
        <v>83</v>
      </c>
      <c r="C79" s="22" t="s">
        <v>37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5">
        <f t="shared" si="23"/>
        <v>0</v>
      </c>
      <c r="AJ79" s="60">
        <f t="shared" si="25"/>
        <v>0</v>
      </c>
      <c r="AK79" s="25"/>
      <c r="AL79" s="20">
        <v>15</v>
      </c>
      <c r="AM79" s="21" t="s">
        <v>83</v>
      </c>
      <c r="AN79" s="22" t="s">
        <v>37</v>
      </c>
      <c r="AO79" s="26">
        <v>5310000</v>
      </c>
      <c r="AP79" s="27">
        <v>1000000</v>
      </c>
      <c r="AQ79" s="58">
        <v>300000</v>
      </c>
      <c r="AR79" s="27">
        <v>600000</v>
      </c>
      <c r="AS79" s="58">
        <f t="shared" si="26"/>
        <v>0</v>
      </c>
      <c r="AT79" s="58"/>
      <c r="AU79" s="27"/>
      <c r="AV79" s="27"/>
      <c r="AW79" s="27"/>
      <c r="AX79" s="58">
        <f t="shared" si="27"/>
        <v>0</v>
      </c>
    </row>
    <row r="80" spans="1:50" ht="13.8">
      <c r="A80" s="20">
        <v>16</v>
      </c>
      <c r="B80" s="21" t="s">
        <v>84</v>
      </c>
      <c r="C80" s="22" t="s">
        <v>37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5">
        <f t="shared" si="23"/>
        <v>0</v>
      </c>
      <c r="AJ80" s="60">
        <f t="shared" si="25"/>
        <v>0</v>
      </c>
      <c r="AK80" s="25"/>
      <c r="AL80" s="20">
        <v>16</v>
      </c>
      <c r="AM80" s="21" t="s">
        <v>84</v>
      </c>
      <c r="AN80" s="22" t="s">
        <v>37</v>
      </c>
      <c r="AO80" s="26">
        <v>5310000</v>
      </c>
      <c r="AP80" s="27">
        <v>1000000</v>
      </c>
      <c r="AQ80" s="58">
        <v>300000</v>
      </c>
      <c r="AR80" s="27">
        <v>600000</v>
      </c>
      <c r="AS80" s="58">
        <f t="shared" si="26"/>
        <v>0</v>
      </c>
      <c r="AT80" s="27"/>
      <c r="AU80" s="27"/>
      <c r="AV80" s="27"/>
      <c r="AW80" s="27"/>
      <c r="AX80" s="58">
        <f t="shared" si="27"/>
        <v>0</v>
      </c>
    </row>
    <row r="81" spans="1:50" ht="13.8">
      <c r="A81" s="20">
        <v>17</v>
      </c>
      <c r="B81" s="21" t="s">
        <v>85</v>
      </c>
      <c r="C81" s="22" t="s">
        <v>37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5">
        <f t="shared" si="23"/>
        <v>0</v>
      </c>
      <c r="AJ81" s="60">
        <f t="shared" si="25"/>
        <v>0</v>
      </c>
      <c r="AK81" s="25"/>
      <c r="AL81" s="20">
        <v>17</v>
      </c>
      <c r="AM81" s="21" t="s">
        <v>85</v>
      </c>
      <c r="AN81" s="22" t="s">
        <v>37</v>
      </c>
      <c r="AO81" s="26">
        <v>5310000</v>
      </c>
      <c r="AP81" s="27">
        <v>1000000</v>
      </c>
      <c r="AQ81" s="58">
        <v>300000</v>
      </c>
      <c r="AR81" s="27">
        <v>600000</v>
      </c>
      <c r="AS81" s="58">
        <f t="shared" si="26"/>
        <v>0</v>
      </c>
      <c r="AT81" s="58"/>
      <c r="AU81" s="27"/>
      <c r="AV81" s="27"/>
      <c r="AW81" s="27"/>
      <c r="AX81" s="58">
        <f t="shared" si="27"/>
        <v>0</v>
      </c>
    </row>
    <row r="82" spans="1:50" ht="13.8">
      <c r="A82" s="20">
        <v>18</v>
      </c>
      <c r="B82" s="21" t="s">
        <v>86</v>
      </c>
      <c r="C82" s="22" t="s">
        <v>37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5">
        <f t="shared" si="23"/>
        <v>0</v>
      </c>
      <c r="AJ82" s="60">
        <f t="shared" si="25"/>
        <v>0</v>
      </c>
      <c r="AK82" s="25"/>
      <c r="AL82" s="20">
        <v>18</v>
      </c>
      <c r="AM82" s="21" t="s">
        <v>86</v>
      </c>
      <c r="AN82" s="22" t="s">
        <v>37</v>
      </c>
      <c r="AO82" s="26">
        <v>5310000</v>
      </c>
      <c r="AP82" s="27">
        <v>1000000</v>
      </c>
      <c r="AQ82" s="58">
        <v>300000</v>
      </c>
      <c r="AR82" s="27">
        <v>600000</v>
      </c>
      <c r="AS82" s="58">
        <f t="shared" si="26"/>
        <v>0</v>
      </c>
      <c r="AT82" s="27"/>
      <c r="AU82" s="27"/>
      <c r="AV82" s="27"/>
      <c r="AW82" s="27"/>
      <c r="AX82" s="58">
        <f t="shared" si="27"/>
        <v>0</v>
      </c>
    </row>
    <row r="83" spans="1:50" ht="13.8">
      <c r="A83" s="20">
        <v>19</v>
      </c>
      <c r="B83" s="21" t="s">
        <v>87</v>
      </c>
      <c r="C83" s="22" t="s">
        <v>37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5">
        <f t="shared" si="23"/>
        <v>0</v>
      </c>
      <c r="AJ83" s="60">
        <f t="shared" si="25"/>
        <v>0</v>
      </c>
      <c r="AK83" s="25"/>
      <c r="AL83" s="20">
        <v>19</v>
      </c>
      <c r="AM83" s="21" t="s">
        <v>87</v>
      </c>
      <c r="AN83" s="22" t="s">
        <v>37</v>
      </c>
      <c r="AO83" s="26">
        <v>5310000</v>
      </c>
      <c r="AP83" s="27">
        <v>1000000</v>
      </c>
      <c r="AQ83" s="58">
        <v>300000</v>
      </c>
      <c r="AR83" s="27">
        <v>600000</v>
      </c>
      <c r="AS83" s="58">
        <f t="shared" si="26"/>
        <v>0</v>
      </c>
      <c r="AT83" s="58"/>
      <c r="AU83" s="27"/>
      <c r="AV83" s="27"/>
      <c r="AW83" s="27"/>
      <c r="AX83" s="58">
        <f t="shared" si="27"/>
        <v>0</v>
      </c>
    </row>
    <row r="84" spans="1:50" ht="13.8">
      <c r="A84" s="20">
        <v>20</v>
      </c>
      <c r="B84" s="21" t="s">
        <v>88</v>
      </c>
      <c r="C84" s="22" t="s">
        <v>37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5">
        <f t="shared" si="23"/>
        <v>0</v>
      </c>
      <c r="AJ84" s="60">
        <f t="shared" si="25"/>
        <v>0</v>
      </c>
      <c r="AK84" s="25"/>
      <c r="AL84" s="20">
        <v>20</v>
      </c>
      <c r="AM84" s="21" t="s">
        <v>88</v>
      </c>
      <c r="AN84" s="22" t="s">
        <v>37</v>
      </c>
      <c r="AO84" s="26">
        <v>5310000</v>
      </c>
      <c r="AP84" s="27">
        <v>1000000</v>
      </c>
      <c r="AQ84" s="58">
        <v>300000</v>
      </c>
      <c r="AR84" s="27">
        <v>600000</v>
      </c>
      <c r="AS84" s="58">
        <f t="shared" si="26"/>
        <v>0</v>
      </c>
      <c r="AT84" s="27"/>
      <c r="AU84" s="27"/>
      <c r="AV84" s="27"/>
      <c r="AW84" s="27"/>
      <c r="AX84" s="58">
        <f t="shared" si="27"/>
        <v>0</v>
      </c>
    </row>
    <row r="85" spans="1:50" ht="13.8">
      <c r="A85" s="20">
        <v>21</v>
      </c>
      <c r="B85" s="21" t="s">
        <v>92</v>
      </c>
      <c r="C85" s="22" t="s">
        <v>37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5">
        <f t="shared" si="23"/>
        <v>0</v>
      </c>
      <c r="AJ85" s="60">
        <f t="shared" si="25"/>
        <v>0</v>
      </c>
      <c r="AK85" s="28"/>
      <c r="AL85" s="20">
        <v>21</v>
      </c>
      <c r="AM85" s="21" t="s">
        <v>92</v>
      </c>
      <c r="AN85" s="22" t="s">
        <v>37</v>
      </c>
      <c r="AO85" s="26">
        <v>5310000</v>
      </c>
      <c r="AP85" s="27">
        <v>1000000</v>
      </c>
      <c r="AQ85" s="58">
        <v>300000</v>
      </c>
      <c r="AR85" s="27">
        <v>600000</v>
      </c>
      <c r="AS85" s="58"/>
      <c r="AT85" s="27"/>
      <c r="AU85" s="27"/>
      <c r="AV85" s="27"/>
      <c r="AW85" s="27"/>
      <c r="AX85" s="58">
        <f t="shared" si="27"/>
        <v>0</v>
      </c>
    </row>
    <row r="86" spans="1:50" ht="13.8">
      <c r="A86" s="20">
        <v>22</v>
      </c>
      <c r="B86" s="21" t="s">
        <v>93</v>
      </c>
      <c r="C86" s="22" t="s">
        <v>37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5">
        <f t="shared" si="23"/>
        <v>0</v>
      </c>
      <c r="AJ86" s="60">
        <f t="shared" si="25"/>
        <v>0</v>
      </c>
      <c r="AK86" s="28"/>
      <c r="AL86" s="20">
        <v>22</v>
      </c>
      <c r="AM86" s="21" t="s">
        <v>93</v>
      </c>
      <c r="AN86" s="22" t="s">
        <v>37</v>
      </c>
      <c r="AO86" s="26">
        <v>5310000</v>
      </c>
      <c r="AP86" s="27">
        <v>1000000</v>
      </c>
      <c r="AQ86" s="58">
        <v>300000</v>
      </c>
      <c r="AR86" s="27">
        <v>600000</v>
      </c>
      <c r="AS86" s="58"/>
      <c r="AT86" s="27"/>
      <c r="AU86" s="27"/>
      <c r="AV86" s="27"/>
      <c r="AW86" s="27"/>
      <c r="AX86" s="58">
        <f t="shared" si="27"/>
        <v>0</v>
      </c>
    </row>
    <row r="87" spans="1:50" ht="13.8">
      <c r="A87" s="20">
        <v>23</v>
      </c>
      <c r="B87" s="21" t="s">
        <v>94</v>
      </c>
      <c r="C87" s="22" t="s">
        <v>37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5">
        <f t="shared" si="23"/>
        <v>0</v>
      </c>
      <c r="AJ87" s="60">
        <f t="shared" si="25"/>
        <v>0</v>
      </c>
      <c r="AK87" s="28"/>
      <c r="AL87" s="20">
        <v>23</v>
      </c>
      <c r="AM87" s="21" t="s">
        <v>94</v>
      </c>
      <c r="AN87" s="22" t="s">
        <v>37</v>
      </c>
      <c r="AO87" s="26">
        <v>5310000</v>
      </c>
      <c r="AP87" s="27">
        <v>1000000</v>
      </c>
      <c r="AQ87" s="58">
        <v>300000</v>
      </c>
      <c r="AR87" s="27">
        <v>600000</v>
      </c>
      <c r="AS87" s="58"/>
      <c r="AT87" s="27"/>
      <c r="AU87" s="27"/>
      <c r="AV87" s="27"/>
      <c r="AW87" s="27"/>
      <c r="AX87" s="58">
        <f t="shared" si="27"/>
        <v>0</v>
      </c>
    </row>
    <row r="88" spans="1:50" ht="13.8">
      <c r="A88" s="20">
        <v>24</v>
      </c>
      <c r="B88" s="21" t="s">
        <v>95</v>
      </c>
      <c r="C88" s="22" t="s">
        <v>37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5">
        <f t="shared" si="23"/>
        <v>0</v>
      </c>
      <c r="AJ88" s="60">
        <f t="shared" si="25"/>
        <v>0</v>
      </c>
      <c r="AK88" s="28"/>
      <c r="AL88" s="20">
        <v>24</v>
      </c>
      <c r="AM88" s="21" t="s">
        <v>95</v>
      </c>
      <c r="AN88" s="22" t="s">
        <v>37</v>
      </c>
      <c r="AO88" s="26">
        <v>5310000</v>
      </c>
      <c r="AP88" s="27">
        <v>1000000</v>
      </c>
      <c r="AQ88" s="58">
        <v>300000</v>
      </c>
      <c r="AR88" s="27">
        <v>600000</v>
      </c>
      <c r="AS88" s="58"/>
      <c r="AT88" s="27"/>
      <c r="AU88" s="27"/>
      <c r="AV88" s="27"/>
      <c r="AW88" s="27"/>
      <c r="AX88" s="58">
        <f t="shared" si="27"/>
        <v>0</v>
      </c>
    </row>
    <row r="89" spans="1:50" ht="13.8">
      <c r="A89" s="20">
        <v>25</v>
      </c>
      <c r="B89" s="44" t="s">
        <v>44</v>
      </c>
      <c r="C89" s="45" t="s">
        <v>45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 t="str">
        <f t="shared" ref="N89:N90" si="28">IF(N$111="CN","","+")</f>
        <v>+</v>
      </c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63">
        <f t="shared" si="23"/>
        <v>1</v>
      </c>
      <c r="AJ89" s="60">
        <f t="shared" si="25"/>
        <v>0</v>
      </c>
      <c r="AK89" s="21"/>
      <c r="AL89" s="20">
        <v>25</v>
      </c>
      <c r="AM89" s="21" t="s">
        <v>44</v>
      </c>
      <c r="AN89" s="45" t="s">
        <v>45</v>
      </c>
      <c r="AO89" s="48">
        <v>5307200</v>
      </c>
      <c r="AP89" s="58">
        <v>1000000</v>
      </c>
      <c r="AQ89" s="58">
        <v>300000</v>
      </c>
      <c r="AR89" s="27">
        <v>600000</v>
      </c>
      <c r="AS89" s="58">
        <f t="shared" si="26"/>
        <v>1</v>
      </c>
      <c r="AT89" s="58"/>
      <c r="AU89" s="58"/>
      <c r="AV89" s="58"/>
      <c r="AW89" s="58"/>
      <c r="AX89" s="58">
        <f t="shared" si="27"/>
        <v>277200</v>
      </c>
    </row>
    <row r="90" spans="1:50" ht="13.8">
      <c r="A90" s="20">
        <v>26</v>
      </c>
      <c r="B90" s="44" t="s">
        <v>51</v>
      </c>
      <c r="C90" s="45" t="s">
        <v>45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 t="str">
        <f t="shared" si="28"/>
        <v>+</v>
      </c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63">
        <f t="shared" si="23"/>
        <v>1</v>
      </c>
      <c r="AJ90" s="60">
        <f t="shared" si="25"/>
        <v>0</v>
      </c>
      <c r="AK90" s="21"/>
      <c r="AL90" s="20">
        <v>26</v>
      </c>
      <c r="AM90" s="21" t="s">
        <v>51</v>
      </c>
      <c r="AN90" s="45" t="s">
        <v>45</v>
      </c>
      <c r="AO90" s="48">
        <v>5307200</v>
      </c>
      <c r="AP90" s="58">
        <v>1000000</v>
      </c>
      <c r="AQ90" s="58">
        <v>300000</v>
      </c>
      <c r="AR90" s="27">
        <v>600000</v>
      </c>
      <c r="AS90" s="58">
        <f t="shared" si="26"/>
        <v>1</v>
      </c>
      <c r="AT90" s="58"/>
      <c r="AU90" s="58"/>
      <c r="AV90" s="58"/>
      <c r="AW90" s="58"/>
      <c r="AX90" s="58">
        <f t="shared" si="27"/>
        <v>277200</v>
      </c>
    </row>
    <row r="91" spans="1:50" ht="13.8">
      <c r="A91" s="20">
        <v>27</v>
      </c>
      <c r="B91" s="44" t="s">
        <v>46</v>
      </c>
      <c r="C91" s="45" t="s">
        <v>45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60">
        <f t="shared" si="23"/>
        <v>0</v>
      </c>
      <c r="AJ91" s="60">
        <f t="shared" si="25"/>
        <v>0</v>
      </c>
      <c r="AK91" s="21"/>
      <c r="AL91" s="20">
        <v>27</v>
      </c>
      <c r="AM91" s="21" t="s">
        <v>46</v>
      </c>
      <c r="AN91" s="45" t="s">
        <v>45</v>
      </c>
      <c r="AO91" s="48">
        <v>5307200</v>
      </c>
      <c r="AP91" s="58">
        <v>1000000</v>
      </c>
      <c r="AQ91" s="58">
        <v>300000</v>
      </c>
      <c r="AR91" s="27">
        <v>600000</v>
      </c>
      <c r="AS91" s="58">
        <f t="shared" si="26"/>
        <v>0</v>
      </c>
      <c r="AT91" s="58"/>
      <c r="AU91" s="58"/>
      <c r="AV91" s="58"/>
      <c r="AW91" s="58"/>
      <c r="AX91" s="58">
        <f t="shared" si="27"/>
        <v>0</v>
      </c>
    </row>
    <row r="92" spans="1:50" ht="13.8">
      <c r="A92" s="20">
        <v>28</v>
      </c>
      <c r="B92" s="44" t="s">
        <v>47</v>
      </c>
      <c r="C92" s="45" t="s">
        <v>45</v>
      </c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60">
        <f t="shared" si="23"/>
        <v>0</v>
      </c>
      <c r="AJ92" s="60">
        <f t="shared" si="25"/>
        <v>0</v>
      </c>
      <c r="AK92" s="21"/>
      <c r="AL92" s="20">
        <v>28</v>
      </c>
      <c r="AM92" s="21" t="s">
        <v>47</v>
      </c>
      <c r="AN92" s="45" t="s">
        <v>45</v>
      </c>
      <c r="AO92" s="48">
        <v>5307200</v>
      </c>
      <c r="AP92" s="58">
        <v>1000000</v>
      </c>
      <c r="AQ92" s="58">
        <v>300000</v>
      </c>
      <c r="AR92" s="27">
        <v>600000</v>
      </c>
      <c r="AS92" s="58">
        <f t="shared" si="26"/>
        <v>0</v>
      </c>
      <c r="AT92" s="58"/>
      <c r="AU92" s="58"/>
      <c r="AV92" s="58"/>
      <c r="AW92" s="58"/>
      <c r="AX92" s="58">
        <f t="shared" si="27"/>
        <v>0</v>
      </c>
    </row>
    <row r="93" spans="1:50" ht="13.8">
      <c r="A93" s="20">
        <v>29</v>
      </c>
      <c r="B93" s="44" t="s">
        <v>48</v>
      </c>
      <c r="C93" s="45" t="s">
        <v>45</v>
      </c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60">
        <f t="shared" si="23"/>
        <v>0</v>
      </c>
      <c r="AJ93" s="60">
        <f t="shared" si="25"/>
        <v>0</v>
      </c>
      <c r="AK93" s="21"/>
      <c r="AL93" s="20">
        <v>29</v>
      </c>
      <c r="AM93" s="21" t="s">
        <v>48</v>
      </c>
      <c r="AN93" s="45" t="s">
        <v>45</v>
      </c>
      <c r="AO93" s="48">
        <v>5307200</v>
      </c>
      <c r="AP93" s="58">
        <v>1000000</v>
      </c>
      <c r="AQ93" s="58">
        <v>300000</v>
      </c>
      <c r="AR93" s="27">
        <v>600000</v>
      </c>
      <c r="AS93" s="58">
        <f t="shared" si="26"/>
        <v>0</v>
      </c>
      <c r="AT93" s="58"/>
      <c r="AU93" s="58"/>
      <c r="AV93" s="58"/>
      <c r="AW93" s="58"/>
      <c r="AX93" s="58">
        <f t="shared" si="27"/>
        <v>0</v>
      </c>
    </row>
    <row r="94" spans="1:50" ht="13.8">
      <c r="A94" s="20">
        <v>30</v>
      </c>
      <c r="B94" s="44" t="s">
        <v>49</v>
      </c>
      <c r="C94" s="45" t="s">
        <v>45</v>
      </c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60">
        <f t="shared" si="23"/>
        <v>0</v>
      </c>
      <c r="AJ94" s="60">
        <f t="shared" si="25"/>
        <v>0</v>
      </c>
      <c r="AK94" s="21"/>
      <c r="AL94" s="20">
        <v>30</v>
      </c>
      <c r="AM94" s="21" t="s">
        <v>49</v>
      </c>
      <c r="AN94" s="45" t="s">
        <v>45</v>
      </c>
      <c r="AO94" s="48">
        <v>5307200</v>
      </c>
      <c r="AP94" s="58">
        <v>1000000</v>
      </c>
      <c r="AQ94" s="58">
        <v>300000</v>
      </c>
      <c r="AR94" s="27">
        <v>600000</v>
      </c>
      <c r="AS94" s="58">
        <f t="shared" si="26"/>
        <v>0</v>
      </c>
      <c r="AT94" s="58"/>
      <c r="AU94" s="58"/>
      <c r="AV94" s="58"/>
      <c r="AW94" s="58"/>
      <c r="AX94" s="58">
        <f t="shared" si="27"/>
        <v>0</v>
      </c>
    </row>
    <row r="95" spans="1:50" ht="13.8">
      <c r="A95" s="20">
        <v>31</v>
      </c>
      <c r="B95" s="44" t="s">
        <v>50</v>
      </c>
      <c r="C95" s="45" t="s">
        <v>45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60">
        <f t="shared" si="23"/>
        <v>0</v>
      </c>
      <c r="AJ95" s="60">
        <f t="shared" si="25"/>
        <v>0</v>
      </c>
      <c r="AK95" s="21"/>
      <c r="AL95" s="20">
        <v>31</v>
      </c>
      <c r="AM95" s="21" t="s">
        <v>50</v>
      </c>
      <c r="AN95" s="45" t="s">
        <v>45</v>
      </c>
      <c r="AO95" s="48">
        <v>5307200</v>
      </c>
      <c r="AP95" s="58">
        <v>1000000</v>
      </c>
      <c r="AQ95" s="58">
        <v>300000</v>
      </c>
      <c r="AR95" s="27">
        <v>600000</v>
      </c>
      <c r="AS95" s="58">
        <f t="shared" si="26"/>
        <v>0</v>
      </c>
      <c r="AT95" s="58"/>
      <c r="AU95" s="58"/>
      <c r="AV95" s="58"/>
      <c r="AW95" s="58"/>
      <c r="AX95" s="58">
        <f t="shared" si="27"/>
        <v>0</v>
      </c>
    </row>
    <row r="96" spans="1:50" ht="13.8">
      <c r="A96" s="20">
        <v>32</v>
      </c>
      <c r="B96" s="21" t="s">
        <v>52</v>
      </c>
      <c r="C96" s="22" t="s">
        <v>45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60">
        <f t="shared" si="23"/>
        <v>0</v>
      </c>
      <c r="AJ96" s="60">
        <f t="shared" si="25"/>
        <v>0</v>
      </c>
      <c r="AK96" s="21"/>
      <c r="AL96" s="20">
        <v>32</v>
      </c>
      <c r="AM96" s="21" t="s">
        <v>52</v>
      </c>
      <c r="AN96" s="45" t="s">
        <v>45</v>
      </c>
      <c r="AO96" s="48">
        <v>5307200</v>
      </c>
      <c r="AP96" s="58">
        <v>1000000</v>
      </c>
      <c r="AQ96" s="58">
        <v>300000</v>
      </c>
      <c r="AR96" s="27">
        <v>600000</v>
      </c>
      <c r="AS96" s="58">
        <f t="shared" si="26"/>
        <v>0</v>
      </c>
      <c r="AT96" s="58"/>
      <c r="AU96" s="58"/>
      <c r="AV96" s="58"/>
      <c r="AW96" s="58"/>
      <c r="AX96" s="58">
        <f t="shared" si="27"/>
        <v>0</v>
      </c>
    </row>
    <row r="97" spans="1:51" ht="13.8">
      <c r="A97" s="20">
        <v>33</v>
      </c>
      <c r="B97" s="21" t="s">
        <v>53</v>
      </c>
      <c r="C97" s="22" t="s">
        <v>45</v>
      </c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60">
        <f t="shared" si="23"/>
        <v>0</v>
      </c>
      <c r="AJ97" s="60">
        <f t="shared" si="25"/>
        <v>0</v>
      </c>
      <c r="AK97" s="21"/>
      <c r="AL97" s="20">
        <v>33</v>
      </c>
      <c r="AM97" s="21" t="s">
        <v>53</v>
      </c>
      <c r="AN97" s="45" t="s">
        <v>45</v>
      </c>
      <c r="AO97" s="48">
        <v>5307200</v>
      </c>
      <c r="AP97" s="58">
        <v>1000000</v>
      </c>
      <c r="AQ97" s="58">
        <v>300000</v>
      </c>
      <c r="AR97" s="27">
        <v>600000</v>
      </c>
      <c r="AS97" s="58">
        <f t="shared" si="26"/>
        <v>0</v>
      </c>
      <c r="AT97" s="58"/>
      <c r="AU97" s="58"/>
      <c r="AV97" s="58"/>
      <c r="AW97" s="58"/>
      <c r="AX97" s="58">
        <f t="shared" si="27"/>
        <v>0</v>
      </c>
    </row>
    <row r="98" spans="1:51" ht="13.8">
      <c r="A98" s="29"/>
      <c r="B98" s="10" t="s">
        <v>54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50">
        <f>SUM(AI65:AI95)</f>
        <v>4</v>
      </c>
      <c r="AJ98" s="50"/>
      <c r="AK98" s="31"/>
      <c r="AL98" s="31">
        <f>SUM(AL65:AL97)</f>
        <v>561</v>
      </c>
      <c r="AM98" s="31" t="s">
        <v>56</v>
      </c>
      <c r="AN98" s="30"/>
      <c r="AO98" s="32">
        <f>SUM(AO65:AO97)</f>
        <v>178894800</v>
      </c>
      <c r="AP98" s="32">
        <f t="shared" ref="AP98:AX98" si="29">SUM(AP65:AP97)</f>
        <v>33000000</v>
      </c>
      <c r="AQ98" s="32">
        <f t="shared" si="29"/>
        <v>11900000</v>
      </c>
      <c r="AR98" s="32">
        <f t="shared" si="29"/>
        <v>20300000</v>
      </c>
      <c r="AS98" s="32">
        <f t="shared" si="29"/>
        <v>4</v>
      </c>
      <c r="AT98" s="32">
        <f t="shared" si="29"/>
        <v>0</v>
      </c>
      <c r="AU98" s="32">
        <f t="shared" si="29"/>
        <v>1500000</v>
      </c>
      <c r="AV98" s="32">
        <f t="shared" si="29"/>
        <v>0</v>
      </c>
      <c r="AW98" s="32">
        <f t="shared" si="29"/>
        <v>0</v>
      </c>
      <c r="AX98" s="32">
        <f t="shared" si="29"/>
        <v>1185938.4615384615</v>
      </c>
    </row>
    <row r="99" spans="1:51" ht="13.8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1" ht="13.8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99">
        <f>VALUE("31/03/"&amp;Q60)</f>
        <v>45747</v>
      </c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33"/>
      <c r="AM100" s="33"/>
      <c r="AN100" s="33"/>
      <c r="AO100" s="2"/>
      <c r="AP100" s="2"/>
      <c r="AQ100" s="2"/>
      <c r="AR100" s="2"/>
      <c r="AS100" s="2"/>
      <c r="AT100" s="2"/>
      <c r="AU100" s="2"/>
      <c r="AV100" s="2"/>
      <c r="AW100" s="2"/>
      <c r="AX100" s="33">
        <f>W100</f>
        <v>45747</v>
      </c>
    </row>
    <row r="101" spans="1:51" ht="13.8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1" ht="13.8">
      <c r="A102" s="35"/>
      <c r="B102" s="109" t="s">
        <v>57</v>
      </c>
      <c r="C102" s="109"/>
      <c r="D102" s="37"/>
      <c r="E102" s="37"/>
      <c r="F102" s="37"/>
      <c r="G102" s="37"/>
      <c r="H102" s="37"/>
      <c r="I102" s="37"/>
      <c r="J102" s="37"/>
      <c r="K102" s="37"/>
      <c r="L102" s="2"/>
      <c r="M102" s="36" t="s">
        <v>58</v>
      </c>
      <c r="N102" s="37"/>
      <c r="O102" s="37"/>
      <c r="P102" s="37"/>
      <c r="Q102" s="2"/>
      <c r="R102" s="2"/>
      <c r="S102" s="36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6" t="s">
        <v>59</v>
      </c>
      <c r="AE102" s="37"/>
      <c r="AF102" s="37"/>
      <c r="AG102" s="36"/>
      <c r="AH102" s="37"/>
      <c r="AI102" s="37"/>
      <c r="AJ102" s="37"/>
      <c r="AK102" s="37"/>
      <c r="AL102" s="37"/>
      <c r="AM102" s="109" t="s">
        <v>60</v>
      </c>
      <c r="AN102" s="109"/>
      <c r="AO102" s="109"/>
      <c r="AP102" s="102"/>
      <c r="AQ102" s="102"/>
      <c r="AR102" s="2"/>
      <c r="AS102" s="2"/>
      <c r="AT102" s="2"/>
      <c r="AU102" s="2"/>
      <c r="AV102" s="2"/>
      <c r="AW102" s="2"/>
      <c r="AX102" s="2"/>
    </row>
    <row r="103" spans="1:51" ht="13.8">
      <c r="A103" s="3"/>
      <c r="B103" s="126" t="s">
        <v>61</v>
      </c>
      <c r="C103" s="126"/>
      <c r="D103" s="2"/>
      <c r="E103" s="2"/>
      <c r="F103" s="2"/>
      <c r="G103" s="2"/>
      <c r="H103" s="2"/>
      <c r="I103" s="2"/>
      <c r="J103" s="2"/>
      <c r="K103" s="2"/>
      <c r="L103" s="2"/>
      <c r="M103" s="38" t="s">
        <v>61</v>
      </c>
      <c r="N103" s="2"/>
      <c r="O103" s="2"/>
      <c r="P103" s="2"/>
      <c r="Q103" s="2"/>
      <c r="R103" s="2"/>
      <c r="S103" s="38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38" t="s">
        <v>62</v>
      </c>
      <c r="AE103" s="2"/>
      <c r="AF103" s="2"/>
      <c r="AG103" s="38"/>
      <c r="AH103" s="2"/>
      <c r="AI103" s="2"/>
      <c r="AJ103" s="2"/>
      <c r="AK103" s="2"/>
      <c r="AL103" s="2"/>
      <c r="AM103" s="126" t="s">
        <v>61</v>
      </c>
      <c r="AN103" s="126"/>
      <c r="AO103" s="126"/>
      <c r="AP103" s="126"/>
      <c r="AQ103" s="126"/>
      <c r="AR103" s="2"/>
      <c r="AS103" s="2"/>
      <c r="AT103" s="2"/>
      <c r="AU103" s="2"/>
      <c r="AV103" s="2"/>
      <c r="AW103" s="2"/>
      <c r="AX103" s="2"/>
    </row>
    <row r="104" spans="1:51" ht="13.8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6" spans="1:51" ht="15.6">
      <c r="A106" s="1" t="s">
        <v>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1" t="s">
        <v>0</v>
      </c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ht="13.8">
      <c r="A107" s="3" t="s">
        <v>1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 t="s">
        <v>1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ht="13.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ht="20.399999999999999">
      <c r="A109" s="129" t="s">
        <v>66</v>
      </c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01" t="s">
        <v>2</v>
      </c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</row>
    <row r="110" spans="1:51" ht="20.399999999999999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ht="13.8">
      <c r="A111" s="3"/>
      <c r="B111" s="2"/>
      <c r="C111" s="2"/>
      <c r="D111" s="2"/>
      <c r="E111" s="2"/>
      <c r="F111" s="2"/>
      <c r="G111" s="2"/>
      <c r="H111" s="6"/>
      <c r="I111" s="6"/>
      <c r="J111" s="6"/>
      <c r="K111" s="102" t="s">
        <v>3</v>
      </c>
      <c r="L111" s="102"/>
      <c r="M111" s="103">
        <v>3</v>
      </c>
      <c r="N111" s="103"/>
      <c r="O111" s="102" t="s">
        <v>4</v>
      </c>
      <c r="P111" s="102"/>
      <c r="Q111" s="102">
        <v>2025</v>
      </c>
      <c r="R111" s="10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102" t="str">
        <f>"THÁNG "&amp;M111 &amp;" NĂM 2025"</f>
        <v>THÁNG 3 NĂM 2025</v>
      </c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</row>
    <row r="112" spans="1:51" ht="13.8">
      <c r="A112" s="3"/>
      <c r="B112" s="2"/>
      <c r="C112" s="2"/>
      <c r="D112" s="8">
        <f>DATE(Q111,M111,1)</f>
        <v>45717</v>
      </c>
      <c r="E112" s="8">
        <f>D112+1</f>
        <v>45718</v>
      </c>
      <c r="F112" s="8">
        <f>E112+1</f>
        <v>45719</v>
      </c>
      <c r="G112" s="8">
        <f t="shared" ref="G112:AH112" si="30">F112+1</f>
        <v>45720</v>
      </c>
      <c r="H112" s="9">
        <f t="shared" si="30"/>
        <v>45721</v>
      </c>
      <c r="I112" s="9">
        <f t="shared" si="30"/>
        <v>45722</v>
      </c>
      <c r="J112" s="9">
        <f t="shared" si="30"/>
        <v>45723</v>
      </c>
      <c r="K112" s="9">
        <f t="shared" si="30"/>
        <v>45724</v>
      </c>
      <c r="L112" s="9">
        <f t="shared" si="30"/>
        <v>45725</v>
      </c>
      <c r="M112" s="9">
        <f t="shared" si="30"/>
        <v>45726</v>
      </c>
      <c r="N112" s="9">
        <f t="shared" si="30"/>
        <v>45727</v>
      </c>
      <c r="O112" s="9">
        <f t="shared" si="30"/>
        <v>45728</v>
      </c>
      <c r="P112" s="9">
        <f t="shared" si="30"/>
        <v>45729</v>
      </c>
      <c r="Q112" s="9">
        <f t="shared" si="30"/>
        <v>45730</v>
      </c>
      <c r="R112" s="9">
        <f t="shared" si="30"/>
        <v>45731</v>
      </c>
      <c r="S112" s="8">
        <f t="shared" si="30"/>
        <v>45732</v>
      </c>
      <c r="T112" s="8">
        <f t="shared" si="30"/>
        <v>45733</v>
      </c>
      <c r="U112" s="8">
        <f t="shared" si="30"/>
        <v>45734</v>
      </c>
      <c r="V112" s="8">
        <f t="shared" si="30"/>
        <v>45735</v>
      </c>
      <c r="W112" s="8">
        <f t="shared" si="30"/>
        <v>45736</v>
      </c>
      <c r="X112" s="8">
        <f t="shared" si="30"/>
        <v>45737</v>
      </c>
      <c r="Y112" s="8">
        <f t="shared" si="30"/>
        <v>45738</v>
      </c>
      <c r="Z112" s="8">
        <f t="shared" si="30"/>
        <v>45739</v>
      </c>
      <c r="AA112" s="8">
        <f t="shared" si="30"/>
        <v>45740</v>
      </c>
      <c r="AB112" s="8">
        <f t="shared" si="30"/>
        <v>45741</v>
      </c>
      <c r="AC112" s="8">
        <f t="shared" si="30"/>
        <v>45742</v>
      </c>
      <c r="AD112" s="8">
        <f t="shared" si="30"/>
        <v>45743</v>
      </c>
      <c r="AE112" s="8">
        <f t="shared" si="30"/>
        <v>45744</v>
      </c>
      <c r="AF112" s="8">
        <f t="shared" si="30"/>
        <v>45745</v>
      </c>
      <c r="AG112" s="8">
        <f t="shared" si="30"/>
        <v>45746</v>
      </c>
      <c r="AH112" s="8">
        <f t="shared" si="30"/>
        <v>45747</v>
      </c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ht="13.8">
      <c r="A113" s="110" t="s">
        <v>5</v>
      </c>
      <c r="B113" s="113" t="s">
        <v>6</v>
      </c>
      <c r="C113" s="96" t="s">
        <v>7</v>
      </c>
      <c r="D113" s="119" t="s">
        <v>8</v>
      </c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96" t="s">
        <v>9</v>
      </c>
      <c r="AJ113" s="96" t="s">
        <v>119</v>
      </c>
      <c r="AK113" s="96" t="s">
        <v>10</v>
      </c>
      <c r="AL113" s="119" t="s">
        <v>5</v>
      </c>
      <c r="AM113" s="119" t="s">
        <v>6</v>
      </c>
      <c r="AN113" s="120" t="s">
        <v>7</v>
      </c>
      <c r="AO113" s="122" t="s">
        <v>11</v>
      </c>
      <c r="AP113" s="123" t="s">
        <v>12</v>
      </c>
      <c r="AQ113" s="124"/>
      <c r="AR113" s="125"/>
      <c r="AS113" s="106" t="s">
        <v>13</v>
      </c>
      <c r="AT113" s="104" t="s">
        <v>74</v>
      </c>
      <c r="AU113" s="104" t="s">
        <v>15</v>
      </c>
      <c r="AV113" s="104" t="s">
        <v>98</v>
      </c>
      <c r="AW113" s="104" t="s">
        <v>17</v>
      </c>
      <c r="AX113" s="104" t="s">
        <v>99</v>
      </c>
      <c r="AY113" s="127" t="s">
        <v>67</v>
      </c>
    </row>
    <row r="114" spans="1:51" ht="26.4">
      <c r="A114" s="111"/>
      <c r="B114" s="114"/>
      <c r="C114" s="97"/>
      <c r="D114" s="11">
        <v>1</v>
      </c>
      <c r="E114" s="11">
        <v>2</v>
      </c>
      <c r="F114" s="11">
        <v>3</v>
      </c>
      <c r="G114" s="11">
        <v>4</v>
      </c>
      <c r="H114" s="11">
        <v>5</v>
      </c>
      <c r="I114" s="11">
        <v>6</v>
      </c>
      <c r="J114" s="11">
        <v>7</v>
      </c>
      <c r="K114" s="11">
        <v>8</v>
      </c>
      <c r="L114" s="11">
        <v>9</v>
      </c>
      <c r="M114" s="11">
        <v>10</v>
      </c>
      <c r="N114" s="11">
        <v>11</v>
      </c>
      <c r="O114" s="11">
        <v>12</v>
      </c>
      <c r="P114" s="11">
        <v>13</v>
      </c>
      <c r="Q114" s="11">
        <v>14</v>
      </c>
      <c r="R114" s="11">
        <v>15</v>
      </c>
      <c r="S114" s="11">
        <v>16</v>
      </c>
      <c r="T114" s="11">
        <v>17</v>
      </c>
      <c r="U114" s="11">
        <v>18</v>
      </c>
      <c r="V114" s="11">
        <v>19</v>
      </c>
      <c r="W114" s="11">
        <v>20</v>
      </c>
      <c r="X114" s="11">
        <v>21</v>
      </c>
      <c r="Y114" s="11">
        <v>22</v>
      </c>
      <c r="Z114" s="11">
        <v>23</v>
      </c>
      <c r="AA114" s="11">
        <v>24</v>
      </c>
      <c r="AB114" s="11">
        <v>25</v>
      </c>
      <c r="AC114" s="11">
        <v>26</v>
      </c>
      <c r="AD114" s="11">
        <v>27</v>
      </c>
      <c r="AE114" s="11">
        <v>28</v>
      </c>
      <c r="AF114" s="11">
        <v>29</v>
      </c>
      <c r="AG114" s="11">
        <v>30</v>
      </c>
      <c r="AH114" s="11">
        <v>31</v>
      </c>
      <c r="AI114" s="97"/>
      <c r="AJ114" s="97"/>
      <c r="AK114" s="97"/>
      <c r="AL114" s="119"/>
      <c r="AM114" s="119"/>
      <c r="AN114" s="121"/>
      <c r="AO114" s="122"/>
      <c r="AP114" s="12" t="s">
        <v>19</v>
      </c>
      <c r="AQ114" s="12" t="s">
        <v>20</v>
      </c>
      <c r="AR114" s="12" t="s">
        <v>21</v>
      </c>
      <c r="AS114" s="130"/>
      <c r="AT114" s="108"/>
      <c r="AU114" s="108"/>
      <c r="AV114" s="108"/>
      <c r="AW114" s="105"/>
      <c r="AX114" s="105"/>
      <c r="AY114" s="127"/>
    </row>
    <row r="115" spans="1:51" ht="20.399999999999999">
      <c r="A115" s="112"/>
      <c r="B115" s="115"/>
      <c r="C115" s="98"/>
      <c r="D115" s="11" t="str">
        <f>IF(WEEKDAY(D112)=1,"CN",IF(WEEKDAY(D112)=2,"T2",IF(WEEKDAY(D112)=3,"T3",IF(WEEKDAY(D112)=4,"T4",IF(WEEKDAY(D112)=5,"T5",IF(WEEKDAY(D112)=6,"T6",IF(WEEKDAY(D112)=7,"T7","")))))))</f>
        <v>T7</v>
      </c>
      <c r="E115" s="11" t="str">
        <f>IF(WEEKDAY(E112)=1,"CN",IF(WEEKDAY(E112)=2,"T2",IF(WEEKDAY(E112)=3,"T3",IF(WEEKDAY(E112)=4,"T4",IF(WEEKDAY(E112)=5,"T5",IF(WEEKDAY(E112)=6,"T6",IF(WEEKDAY(E112)=7,"T7","")))))))</f>
        <v>CN</v>
      </c>
      <c r="F115" s="11" t="str">
        <f t="shared" ref="F115:AH115" si="31">IF(WEEKDAY(F112)=1,"CN",IF(WEEKDAY(F112)=2,"T2",IF(WEEKDAY(F112)=3,"T3",IF(WEEKDAY(F112)=4,"T4",IF(WEEKDAY(F112)=5,"T5",IF(WEEKDAY(F112)=6,"T6",IF(WEEKDAY(F112)=7,"T7","")))))))</f>
        <v>T2</v>
      </c>
      <c r="G115" s="11" t="str">
        <f t="shared" si="31"/>
        <v>T3</v>
      </c>
      <c r="H115" s="11" t="str">
        <f t="shared" si="31"/>
        <v>T4</v>
      </c>
      <c r="I115" s="11" t="str">
        <f t="shared" si="31"/>
        <v>T5</v>
      </c>
      <c r="J115" s="11" t="str">
        <f t="shared" si="31"/>
        <v>T6</v>
      </c>
      <c r="K115" s="11" t="str">
        <f t="shared" si="31"/>
        <v>T7</v>
      </c>
      <c r="L115" s="11" t="str">
        <f t="shared" si="31"/>
        <v>CN</v>
      </c>
      <c r="M115" s="11" t="str">
        <f t="shared" si="31"/>
        <v>T2</v>
      </c>
      <c r="N115" s="11" t="str">
        <f t="shared" si="31"/>
        <v>T3</v>
      </c>
      <c r="O115" s="11" t="str">
        <f t="shared" si="31"/>
        <v>T4</v>
      </c>
      <c r="P115" s="11" t="str">
        <f t="shared" si="31"/>
        <v>T5</v>
      </c>
      <c r="Q115" s="11" t="str">
        <f t="shared" si="31"/>
        <v>T6</v>
      </c>
      <c r="R115" s="11" t="str">
        <f t="shared" si="31"/>
        <v>T7</v>
      </c>
      <c r="S115" s="11" t="str">
        <f t="shared" si="31"/>
        <v>CN</v>
      </c>
      <c r="T115" s="11" t="str">
        <f t="shared" si="31"/>
        <v>T2</v>
      </c>
      <c r="U115" s="11" t="str">
        <f t="shared" si="31"/>
        <v>T3</v>
      </c>
      <c r="V115" s="11" t="str">
        <f t="shared" si="31"/>
        <v>T4</v>
      </c>
      <c r="W115" s="11" t="str">
        <f t="shared" si="31"/>
        <v>T5</v>
      </c>
      <c r="X115" s="11" t="str">
        <f t="shared" si="31"/>
        <v>T6</v>
      </c>
      <c r="Y115" s="11" t="str">
        <f t="shared" si="31"/>
        <v>T7</v>
      </c>
      <c r="Z115" s="11" t="str">
        <f t="shared" si="31"/>
        <v>CN</v>
      </c>
      <c r="AA115" s="11" t="str">
        <f t="shared" si="31"/>
        <v>T2</v>
      </c>
      <c r="AB115" s="11" t="str">
        <f t="shared" si="31"/>
        <v>T3</v>
      </c>
      <c r="AC115" s="11" t="str">
        <f t="shared" si="31"/>
        <v>T4</v>
      </c>
      <c r="AD115" s="11" t="str">
        <f t="shared" si="31"/>
        <v>T5</v>
      </c>
      <c r="AE115" s="11" t="str">
        <f t="shared" si="31"/>
        <v>T6</v>
      </c>
      <c r="AF115" s="11" t="str">
        <f t="shared" si="31"/>
        <v>T7</v>
      </c>
      <c r="AG115" s="11" t="str">
        <f t="shared" si="31"/>
        <v>CN</v>
      </c>
      <c r="AH115" s="11" t="str">
        <f t="shared" si="31"/>
        <v>T2</v>
      </c>
      <c r="AI115" s="98"/>
      <c r="AJ115" s="98"/>
      <c r="AK115" s="98"/>
      <c r="AL115" s="13" t="s">
        <v>22</v>
      </c>
      <c r="AM115" s="13" t="s">
        <v>23</v>
      </c>
      <c r="AN115" s="14" t="s">
        <v>24</v>
      </c>
      <c r="AO115" s="15" t="s">
        <v>25</v>
      </c>
      <c r="AP115" s="16" t="s">
        <v>26</v>
      </c>
      <c r="AQ115" s="16" t="s">
        <v>27</v>
      </c>
      <c r="AR115" s="16" t="s">
        <v>28</v>
      </c>
      <c r="AS115" s="17" t="s">
        <v>29</v>
      </c>
      <c r="AT115" s="18" t="s">
        <v>30</v>
      </c>
      <c r="AU115" s="18"/>
      <c r="AV115" s="18"/>
      <c r="AW115" s="18" t="s">
        <v>31</v>
      </c>
      <c r="AX115" s="19" t="s">
        <v>32</v>
      </c>
      <c r="AY115" s="40" t="s">
        <v>68</v>
      </c>
    </row>
    <row r="116" spans="1:51" ht="26.4">
      <c r="A116" s="20">
        <v>1</v>
      </c>
      <c r="B116" s="44" t="s">
        <v>33</v>
      </c>
      <c r="C116" s="45" t="s">
        <v>34</v>
      </c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 t="s">
        <v>41</v>
      </c>
      <c r="P116" s="46" t="s">
        <v>41</v>
      </c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60">
        <f t="shared" ref="AI116:AI148" si="32">COUNTIF(D116:AH116,"+")</f>
        <v>2</v>
      </c>
      <c r="AJ116" s="60">
        <f>COUNTIF(E116:AI116,"TC")</f>
        <v>0</v>
      </c>
      <c r="AK116" s="44"/>
      <c r="AL116" s="20">
        <v>1</v>
      </c>
      <c r="AM116" s="44" t="s">
        <v>33</v>
      </c>
      <c r="AN116" s="45" t="s">
        <v>34</v>
      </c>
      <c r="AO116" s="48">
        <v>9000000</v>
      </c>
      <c r="AP116" s="58">
        <v>1000000</v>
      </c>
      <c r="AQ116" s="58">
        <v>700000</v>
      </c>
      <c r="AR116" s="58">
        <v>700000</v>
      </c>
      <c r="AS116" s="58">
        <f>AI116</f>
        <v>2</v>
      </c>
      <c r="AT116" s="58"/>
      <c r="AU116" s="58">
        <v>2000000</v>
      </c>
      <c r="AV116" s="58"/>
      <c r="AW116" s="58"/>
      <c r="AX116" s="58">
        <f t="shared" ref="AX116:AX148" si="33">(AO116+AP116+AQ116+AR116+AU116)/26*AS116+AT116</f>
        <v>1030769.2307692308</v>
      </c>
      <c r="AY116" s="51"/>
    </row>
    <row r="117" spans="1:51" ht="13.8">
      <c r="A117" s="20">
        <v>2</v>
      </c>
      <c r="B117" s="44" t="s">
        <v>77</v>
      </c>
      <c r="C117" s="45" t="s">
        <v>76</v>
      </c>
      <c r="D117" s="46" t="s">
        <v>41</v>
      </c>
      <c r="E117" s="46" t="s">
        <v>41</v>
      </c>
      <c r="F117" s="46" t="s">
        <v>41</v>
      </c>
      <c r="G117" s="46" t="s">
        <v>41</v>
      </c>
      <c r="H117" s="46" t="s">
        <v>41</v>
      </c>
      <c r="I117" s="46" t="s">
        <v>41</v>
      </c>
      <c r="J117" s="46" t="s">
        <v>41</v>
      </c>
      <c r="K117" s="46" t="s">
        <v>41</v>
      </c>
      <c r="L117" s="24" t="s">
        <v>119</v>
      </c>
      <c r="M117" s="46" t="s">
        <v>41</v>
      </c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60">
        <f t="shared" si="32"/>
        <v>9</v>
      </c>
      <c r="AJ117" s="60">
        <f t="shared" ref="AJ117:AJ148" si="34">COUNTIF(E117:AI117,"TC")</f>
        <v>1</v>
      </c>
      <c r="AK117" s="21"/>
      <c r="AL117" s="20">
        <v>2</v>
      </c>
      <c r="AM117" s="44" t="s">
        <v>77</v>
      </c>
      <c r="AN117" s="45" t="s">
        <v>76</v>
      </c>
      <c r="AO117" s="48">
        <v>5310000</v>
      </c>
      <c r="AP117" s="58">
        <v>1000000</v>
      </c>
      <c r="AQ117" s="58">
        <v>700000</v>
      </c>
      <c r="AR117" s="58">
        <v>700000</v>
      </c>
      <c r="AS117" s="58">
        <f t="shared" ref="AS117:AS148" si="35">AI117</f>
        <v>9</v>
      </c>
      <c r="AT117" s="58">
        <f>AO117/26*200%*AJ117</f>
        <v>408461.53846153844</v>
      </c>
      <c r="AU117" s="58">
        <v>1000000</v>
      </c>
      <c r="AV117" s="58"/>
      <c r="AW117" s="58"/>
      <c r="AX117" s="58">
        <f t="shared" si="33"/>
        <v>3423461.5384615385</v>
      </c>
      <c r="AY117" s="51"/>
    </row>
    <row r="118" spans="1:51" ht="13.8">
      <c r="A118" s="20">
        <v>3</v>
      </c>
      <c r="B118" s="44" t="s">
        <v>100</v>
      </c>
      <c r="C118" s="45" t="s">
        <v>76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 t="s">
        <v>41</v>
      </c>
      <c r="P118" s="46" t="s">
        <v>41</v>
      </c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60">
        <f t="shared" si="32"/>
        <v>2</v>
      </c>
      <c r="AJ118" s="60">
        <f t="shared" si="34"/>
        <v>0</v>
      </c>
      <c r="AK118" s="21"/>
      <c r="AL118" s="20">
        <v>3</v>
      </c>
      <c r="AM118" s="61" t="s">
        <v>100</v>
      </c>
      <c r="AN118" s="45" t="s">
        <v>76</v>
      </c>
      <c r="AO118" s="48">
        <v>5310000</v>
      </c>
      <c r="AP118" s="58">
        <v>1000000</v>
      </c>
      <c r="AQ118" s="58">
        <v>700000</v>
      </c>
      <c r="AR118" s="58">
        <v>700000</v>
      </c>
      <c r="AS118" s="58">
        <f t="shared" si="35"/>
        <v>2</v>
      </c>
      <c r="AT118" s="58">
        <f t="shared" ref="AT118:AT148" si="36">AO118/26*200%*AJ118</f>
        <v>0</v>
      </c>
      <c r="AU118" s="58">
        <v>1000000</v>
      </c>
      <c r="AV118" s="58"/>
      <c r="AW118" s="58"/>
      <c r="AX118" s="58">
        <f t="shared" si="33"/>
        <v>670000</v>
      </c>
      <c r="AY118" s="51"/>
    </row>
    <row r="119" spans="1:51" ht="13.8">
      <c r="A119" s="20">
        <v>4</v>
      </c>
      <c r="B119" s="44" t="s">
        <v>101</v>
      </c>
      <c r="C119" s="45" t="s">
        <v>76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46" t="s">
        <v>41</v>
      </c>
      <c r="P119" s="46" t="s">
        <v>41</v>
      </c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60">
        <f t="shared" si="32"/>
        <v>2</v>
      </c>
      <c r="AJ119" s="60">
        <f t="shared" si="34"/>
        <v>0</v>
      </c>
      <c r="AK119" s="21"/>
      <c r="AL119" s="20">
        <v>4</v>
      </c>
      <c r="AM119" s="61" t="s">
        <v>101</v>
      </c>
      <c r="AN119" s="45" t="s">
        <v>76</v>
      </c>
      <c r="AO119" s="48">
        <v>5310000</v>
      </c>
      <c r="AP119" s="58">
        <v>1000000</v>
      </c>
      <c r="AQ119" s="58">
        <v>700000</v>
      </c>
      <c r="AR119" s="58">
        <v>700000</v>
      </c>
      <c r="AS119" s="58">
        <f t="shared" si="35"/>
        <v>2</v>
      </c>
      <c r="AT119" s="58">
        <f t="shared" si="36"/>
        <v>0</v>
      </c>
      <c r="AU119" s="58">
        <v>1000000</v>
      </c>
      <c r="AV119" s="58"/>
      <c r="AW119" s="58"/>
      <c r="AX119" s="58">
        <f t="shared" si="33"/>
        <v>670000</v>
      </c>
      <c r="AY119" s="51"/>
    </row>
    <row r="120" spans="1:51" ht="13.8">
      <c r="A120" s="20">
        <v>5</v>
      </c>
      <c r="B120" s="44" t="s">
        <v>78</v>
      </c>
      <c r="C120" s="45" t="s">
        <v>76</v>
      </c>
      <c r="D120" s="46" t="s">
        <v>41</v>
      </c>
      <c r="E120" s="46"/>
      <c r="F120" s="46" t="s">
        <v>41</v>
      </c>
      <c r="G120" s="46" t="s">
        <v>41</v>
      </c>
      <c r="H120" s="46" t="s">
        <v>41</v>
      </c>
      <c r="I120" s="46" t="s">
        <v>41</v>
      </c>
      <c r="J120" s="46" t="s">
        <v>41</v>
      </c>
      <c r="K120" s="46" t="s">
        <v>41</v>
      </c>
      <c r="L120" s="24" t="s">
        <v>119</v>
      </c>
      <c r="M120" s="46" t="s">
        <v>41</v>
      </c>
      <c r="N120" s="46" t="s">
        <v>41</v>
      </c>
      <c r="O120" s="46" t="s">
        <v>41</v>
      </c>
      <c r="P120" s="46" t="s">
        <v>41</v>
      </c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60">
        <f t="shared" si="32"/>
        <v>11</v>
      </c>
      <c r="AJ120" s="60">
        <f t="shared" si="34"/>
        <v>1</v>
      </c>
      <c r="AK120" s="21"/>
      <c r="AL120" s="20">
        <v>5</v>
      </c>
      <c r="AM120" s="44" t="s">
        <v>78</v>
      </c>
      <c r="AN120" s="45" t="s">
        <v>76</v>
      </c>
      <c r="AO120" s="48">
        <v>5310000</v>
      </c>
      <c r="AP120" s="58">
        <v>1000000</v>
      </c>
      <c r="AQ120" s="58">
        <v>700000</v>
      </c>
      <c r="AR120" s="58">
        <v>700000</v>
      </c>
      <c r="AS120" s="58">
        <f t="shared" si="35"/>
        <v>11</v>
      </c>
      <c r="AT120" s="58">
        <f t="shared" si="36"/>
        <v>408461.53846153844</v>
      </c>
      <c r="AU120" s="58">
        <v>1000000</v>
      </c>
      <c r="AV120" s="58"/>
      <c r="AW120" s="58"/>
      <c r="AX120" s="58">
        <f t="shared" si="33"/>
        <v>4093461.5384615385</v>
      </c>
      <c r="AY120" s="51"/>
    </row>
    <row r="121" spans="1:51" ht="13.8">
      <c r="A121" s="20">
        <v>6</v>
      </c>
      <c r="B121" s="44" t="s">
        <v>36</v>
      </c>
      <c r="C121" s="45" t="s">
        <v>37</v>
      </c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 t="s">
        <v>41</v>
      </c>
      <c r="P121" s="46" t="s">
        <v>41</v>
      </c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60">
        <f t="shared" si="32"/>
        <v>2</v>
      </c>
      <c r="AJ121" s="60">
        <f t="shared" si="34"/>
        <v>0</v>
      </c>
      <c r="AK121" s="21"/>
      <c r="AL121" s="20">
        <v>6</v>
      </c>
      <c r="AM121" s="44" t="s">
        <v>36</v>
      </c>
      <c r="AN121" s="45" t="s">
        <v>37</v>
      </c>
      <c r="AO121" s="48">
        <v>5310000</v>
      </c>
      <c r="AP121" s="58">
        <v>1000000</v>
      </c>
      <c r="AQ121" s="58">
        <v>300000</v>
      </c>
      <c r="AR121" s="58">
        <v>600000</v>
      </c>
      <c r="AS121" s="58">
        <f t="shared" si="35"/>
        <v>2</v>
      </c>
      <c r="AT121" s="58">
        <f t="shared" si="36"/>
        <v>0</v>
      </c>
      <c r="AU121" s="58">
        <v>500000</v>
      </c>
      <c r="AV121" s="58"/>
      <c r="AW121" s="58"/>
      <c r="AX121" s="58">
        <f t="shared" si="33"/>
        <v>593076.92307692312</v>
      </c>
      <c r="AY121" s="51"/>
    </row>
    <row r="122" spans="1:51" ht="13.8">
      <c r="A122" s="20">
        <v>7</v>
      </c>
      <c r="B122" s="44" t="s">
        <v>38</v>
      </c>
      <c r="C122" s="45" t="s">
        <v>37</v>
      </c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 t="s">
        <v>41</v>
      </c>
      <c r="P122" s="46" t="s">
        <v>41</v>
      </c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60">
        <f t="shared" si="32"/>
        <v>2</v>
      </c>
      <c r="AJ122" s="60">
        <f t="shared" si="34"/>
        <v>0</v>
      </c>
      <c r="AK122" s="21"/>
      <c r="AL122" s="20">
        <v>7</v>
      </c>
      <c r="AM122" s="44" t="s">
        <v>38</v>
      </c>
      <c r="AN122" s="45" t="s">
        <v>37</v>
      </c>
      <c r="AO122" s="48">
        <v>5310000</v>
      </c>
      <c r="AP122" s="58">
        <v>1000000</v>
      </c>
      <c r="AQ122" s="58">
        <v>300000</v>
      </c>
      <c r="AR122" s="58">
        <v>600000</v>
      </c>
      <c r="AS122" s="58">
        <f t="shared" si="35"/>
        <v>2</v>
      </c>
      <c r="AT122" s="58">
        <f t="shared" si="36"/>
        <v>0</v>
      </c>
      <c r="AU122" s="58">
        <v>500000</v>
      </c>
      <c r="AV122" s="58"/>
      <c r="AW122" s="58"/>
      <c r="AX122" s="58">
        <f t="shared" si="33"/>
        <v>593076.92307692312</v>
      </c>
      <c r="AY122" s="51"/>
    </row>
    <row r="123" spans="1:51" ht="13.8">
      <c r="A123" s="20">
        <v>8</v>
      </c>
      <c r="B123" s="44" t="s">
        <v>39</v>
      </c>
      <c r="C123" s="45" t="s">
        <v>37</v>
      </c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 t="s">
        <v>41</v>
      </c>
      <c r="P123" s="46" t="s">
        <v>41</v>
      </c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60">
        <f t="shared" si="32"/>
        <v>2</v>
      </c>
      <c r="AJ123" s="60">
        <f t="shared" si="34"/>
        <v>0</v>
      </c>
      <c r="AK123" s="21"/>
      <c r="AL123" s="20">
        <v>8</v>
      </c>
      <c r="AM123" s="44" t="s">
        <v>39</v>
      </c>
      <c r="AN123" s="45" t="s">
        <v>37</v>
      </c>
      <c r="AO123" s="48">
        <v>5310000</v>
      </c>
      <c r="AP123" s="58">
        <v>1000000</v>
      </c>
      <c r="AQ123" s="58">
        <v>300000</v>
      </c>
      <c r="AR123" s="58">
        <v>600000</v>
      </c>
      <c r="AS123" s="58">
        <f t="shared" si="35"/>
        <v>2</v>
      </c>
      <c r="AT123" s="58">
        <f t="shared" si="36"/>
        <v>0</v>
      </c>
      <c r="AU123" s="58">
        <v>500000</v>
      </c>
      <c r="AV123" s="58"/>
      <c r="AW123" s="58"/>
      <c r="AX123" s="58">
        <f t="shared" si="33"/>
        <v>593076.92307692312</v>
      </c>
      <c r="AY123" s="51"/>
    </row>
    <row r="124" spans="1:51" ht="13.8">
      <c r="A124" s="20">
        <v>9</v>
      </c>
      <c r="B124" s="44" t="s">
        <v>40</v>
      </c>
      <c r="C124" s="45" t="s">
        <v>37</v>
      </c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 t="s">
        <v>41</v>
      </c>
      <c r="P124" s="46" t="s">
        <v>41</v>
      </c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60">
        <f t="shared" si="32"/>
        <v>2</v>
      </c>
      <c r="AJ124" s="60">
        <f t="shared" si="34"/>
        <v>0</v>
      </c>
      <c r="AK124" s="21"/>
      <c r="AL124" s="20">
        <v>9</v>
      </c>
      <c r="AM124" s="44" t="s">
        <v>40</v>
      </c>
      <c r="AN124" s="45" t="s">
        <v>37</v>
      </c>
      <c r="AO124" s="48">
        <v>5310000</v>
      </c>
      <c r="AP124" s="58">
        <v>1000000</v>
      </c>
      <c r="AQ124" s="58">
        <v>300000</v>
      </c>
      <c r="AR124" s="58">
        <v>600000</v>
      </c>
      <c r="AS124" s="58">
        <f t="shared" si="35"/>
        <v>2</v>
      </c>
      <c r="AT124" s="58">
        <f t="shared" si="36"/>
        <v>0</v>
      </c>
      <c r="AU124" s="58">
        <v>500000</v>
      </c>
      <c r="AV124" s="58"/>
      <c r="AW124" s="58"/>
      <c r="AX124" s="58">
        <f t="shared" si="33"/>
        <v>593076.92307692312</v>
      </c>
      <c r="AY124" s="51"/>
    </row>
    <row r="125" spans="1:51" ht="13.8">
      <c r="A125" s="20">
        <v>10</v>
      </c>
      <c r="B125" s="44" t="s">
        <v>42</v>
      </c>
      <c r="C125" s="45" t="s">
        <v>37</v>
      </c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 t="s">
        <v>41</v>
      </c>
      <c r="P125" s="46" t="s">
        <v>41</v>
      </c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60">
        <f t="shared" si="32"/>
        <v>2</v>
      </c>
      <c r="AJ125" s="60">
        <f t="shared" si="34"/>
        <v>0</v>
      </c>
      <c r="AK125" s="21"/>
      <c r="AL125" s="20">
        <v>10</v>
      </c>
      <c r="AM125" s="44" t="s">
        <v>42</v>
      </c>
      <c r="AN125" s="45" t="s">
        <v>37</v>
      </c>
      <c r="AO125" s="48">
        <v>5310000</v>
      </c>
      <c r="AP125" s="58">
        <v>1000000</v>
      </c>
      <c r="AQ125" s="58">
        <v>300000</v>
      </c>
      <c r="AR125" s="58">
        <v>600000</v>
      </c>
      <c r="AS125" s="58">
        <f t="shared" si="35"/>
        <v>2</v>
      </c>
      <c r="AT125" s="58">
        <f t="shared" si="36"/>
        <v>0</v>
      </c>
      <c r="AU125" s="58">
        <v>500000</v>
      </c>
      <c r="AV125" s="58"/>
      <c r="AW125" s="58"/>
      <c r="AX125" s="58">
        <f t="shared" si="33"/>
        <v>593076.92307692312</v>
      </c>
      <c r="AY125" s="51"/>
    </row>
    <row r="126" spans="1:51" ht="13.8">
      <c r="A126" s="20">
        <v>11</v>
      </c>
      <c r="B126" s="44" t="s">
        <v>79</v>
      </c>
      <c r="C126" s="45" t="s">
        <v>37</v>
      </c>
      <c r="D126" s="46" t="s">
        <v>41</v>
      </c>
      <c r="E126" s="24" t="s">
        <v>119</v>
      </c>
      <c r="F126" s="46" t="s">
        <v>41</v>
      </c>
      <c r="G126" s="46" t="s">
        <v>41</v>
      </c>
      <c r="H126" s="46" t="s">
        <v>41</v>
      </c>
      <c r="I126" s="46" t="s">
        <v>41</v>
      </c>
      <c r="J126" s="46" t="s">
        <v>41</v>
      </c>
      <c r="K126" s="46" t="s">
        <v>41</v>
      </c>
      <c r="L126" s="46"/>
      <c r="M126" s="46" t="s">
        <v>41</v>
      </c>
      <c r="N126" s="46" t="s">
        <v>41</v>
      </c>
      <c r="O126" s="46" t="s">
        <v>41</v>
      </c>
      <c r="P126" s="46" t="s">
        <v>41</v>
      </c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60">
        <f t="shared" si="32"/>
        <v>11</v>
      </c>
      <c r="AJ126" s="60">
        <f t="shared" si="34"/>
        <v>1</v>
      </c>
      <c r="AK126" s="21"/>
      <c r="AL126" s="20">
        <v>11</v>
      </c>
      <c r="AM126" s="44" t="s">
        <v>79</v>
      </c>
      <c r="AN126" s="45" t="s">
        <v>37</v>
      </c>
      <c r="AO126" s="48">
        <v>5310000</v>
      </c>
      <c r="AP126" s="58">
        <v>1000000</v>
      </c>
      <c r="AQ126" s="58">
        <v>300000</v>
      </c>
      <c r="AR126" s="58">
        <v>600000</v>
      </c>
      <c r="AS126" s="58">
        <f t="shared" si="35"/>
        <v>11</v>
      </c>
      <c r="AT126" s="58">
        <f t="shared" si="36"/>
        <v>408461.53846153844</v>
      </c>
      <c r="AU126" s="58">
        <v>500000</v>
      </c>
      <c r="AV126" s="58"/>
      <c r="AW126" s="58"/>
      <c r="AX126" s="58">
        <f t="shared" si="33"/>
        <v>3670384.6153846155</v>
      </c>
      <c r="AY126" s="51"/>
    </row>
    <row r="127" spans="1:51" ht="13.8">
      <c r="A127" s="20">
        <v>12</v>
      </c>
      <c r="B127" s="21" t="s">
        <v>80</v>
      </c>
      <c r="C127" s="22" t="s">
        <v>37</v>
      </c>
      <c r="D127" s="46" t="s">
        <v>41</v>
      </c>
      <c r="E127" s="24" t="s">
        <v>119</v>
      </c>
      <c r="F127" s="46" t="s">
        <v>41</v>
      </c>
      <c r="G127" s="46" t="s">
        <v>41</v>
      </c>
      <c r="H127" s="46" t="s">
        <v>41</v>
      </c>
      <c r="I127" s="46" t="s">
        <v>41</v>
      </c>
      <c r="J127" s="46" t="s">
        <v>41</v>
      </c>
      <c r="K127" s="46" t="s">
        <v>41</v>
      </c>
      <c r="L127" s="46"/>
      <c r="M127" s="46" t="s">
        <v>41</v>
      </c>
      <c r="N127" s="46" t="s">
        <v>41</v>
      </c>
      <c r="O127" s="46" t="s">
        <v>41</v>
      </c>
      <c r="P127" s="46" t="s">
        <v>41</v>
      </c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60">
        <f t="shared" si="32"/>
        <v>11</v>
      </c>
      <c r="AJ127" s="60">
        <f t="shared" si="34"/>
        <v>1</v>
      </c>
      <c r="AK127" s="21"/>
      <c r="AL127" s="20">
        <v>12</v>
      </c>
      <c r="AM127" s="21" t="s">
        <v>80</v>
      </c>
      <c r="AN127" s="22" t="s">
        <v>37</v>
      </c>
      <c r="AO127" s="26">
        <v>5310000</v>
      </c>
      <c r="AP127" s="27">
        <v>1000000</v>
      </c>
      <c r="AQ127" s="58">
        <v>300000</v>
      </c>
      <c r="AR127" s="27">
        <v>600000</v>
      </c>
      <c r="AS127" s="58">
        <f t="shared" si="35"/>
        <v>11</v>
      </c>
      <c r="AT127" s="58">
        <f t="shared" si="36"/>
        <v>408461.53846153844</v>
      </c>
      <c r="AU127" s="58">
        <v>500000</v>
      </c>
      <c r="AV127" s="27"/>
      <c r="AW127" s="27"/>
      <c r="AX127" s="58">
        <f t="shared" si="33"/>
        <v>3670384.6153846155</v>
      </c>
      <c r="AY127" s="41"/>
    </row>
    <row r="128" spans="1:51" ht="13.8">
      <c r="A128" s="20">
        <v>13</v>
      </c>
      <c r="B128" s="21" t="s">
        <v>81</v>
      </c>
      <c r="C128" s="22" t="s">
        <v>37</v>
      </c>
      <c r="D128" s="46" t="s">
        <v>41</v>
      </c>
      <c r="E128" s="24" t="s">
        <v>119</v>
      </c>
      <c r="F128" s="46" t="s">
        <v>41</v>
      </c>
      <c r="G128" s="46" t="s">
        <v>41</v>
      </c>
      <c r="H128" s="46" t="s">
        <v>41</v>
      </c>
      <c r="I128" s="46" t="s">
        <v>41</v>
      </c>
      <c r="J128" s="46" t="s">
        <v>41</v>
      </c>
      <c r="K128" s="46" t="s">
        <v>41</v>
      </c>
      <c r="L128" s="46"/>
      <c r="M128" s="46" t="s">
        <v>41</v>
      </c>
      <c r="N128" s="46" t="s">
        <v>41</v>
      </c>
      <c r="O128" s="46" t="s">
        <v>41</v>
      </c>
      <c r="P128" s="46" t="s">
        <v>41</v>
      </c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60">
        <f t="shared" si="32"/>
        <v>11</v>
      </c>
      <c r="AJ128" s="60">
        <f t="shared" si="34"/>
        <v>1</v>
      </c>
      <c r="AK128" s="25"/>
      <c r="AL128" s="20">
        <v>13</v>
      </c>
      <c r="AM128" s="21" t="s">
        <v>81</v>
      </c>
      <c r="AN128" s="22" t="s">
        <v>37</v>
      </c>
      <c r="AO128" s="26">
        <v>5310000</v>
      </c>
      <c r="AP128" s="27">
        <v>1000000</v>
      </c>
      <c r="AQ128" s="58">
        <v>300000</v>
      </c>
      <c r="AR128" s="27">
        <v>600000</v>
      </c>
      <c r="AS128" s="58">
        <f t="shared" si="35"/>
        <v>11</v>
      </c>
      <c r="AT128" s="58">
        <f t="shared" si="36"/>
        <v>408461.53846153844</v>
      </c>
      <c r="AU128" s="58">
        <v>500000</v>
      </c>
      <c r="AV128" s="27"/>
      <c r="AW128" s="27"/>
      <c r="AX128" s="58">
        <f t="shared" si="33"/>
        <v>3670384.6153846155</v>
      </c>
      <c r="AY128" s="41"/>
    </row>
    <row r="129" spans="1:51" ht="13.8">
      <c r="A129" s="20">
        <v>14</v>
      </c>
      <c r="B129" s="21" t="s">
        <v>82</v>
      </c>
      <c r="C129" s="22" t="s">
        <v>37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46" t="s">
        <v>41</v>
      </c>
      <c r="P129" s="46" t="s">
        <v>41</v>
      </c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60">
        <f t="shared" si="32"/>
        <v>2</v>
      </c>
      <c r="AJ129" s="60">
        <f t="shared" si="34"/>
        <v>0</v>
      </c>
      <c r="AK129" s="25"/>
      <c r="AL129" s="20">
        <v>14</v>
      </c>
      <c r="AM129" s="21" t="s">
        <v>82</v>
      </c>
      <c r="AN129" s="22" t="s">
        <v>37</v>
      </c>
      <c r="AO129" s="26">
        <v>5310000</v>
      </c>
      <c r="AP129" s="27">
        <v>1000000</v>
      </c>
      <c r="AQ129" s="58">
        <v>300000</v>
      </c>
      <c r="AR129" s="27">
        <v>600000</v>
      </c>
      <c r="AS129" s="58">
        <f t="shared" si="35"/>
        <v>2</v>
      </c>
      <c r="AT129" s="58">
        <f t="shared" si="36"/>
        <v>0</v>
      </c>
      <c r="AU129" s="58">
        <v>500000</v>
      </c>
      <c r="AV129" s="27"/>
      <c r="AW129" s="27"/>
      <c r="AX129" s="58">
        <f t="shared" si="33"/>
        <v>593076.92307692312</v>
      </c>
      <c r="AY129" s="41"/>
    </row>
    <row r="130" spans="1:51" ht="13.8">
      <c r="A130" s="20">
        <v>15</v>
      </c>
      <c r="B130" s="21" t="s">
        <v>83</v>
      </c>
      <c r="C130" s="22" t="s">
        <v>37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46" t="s">
        <v>41</v>
      </c>
      <c r="P130" s="46" t="s">
        <v>41</v>
      </c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60">
        <f t="shared" si="32"/>
        <v>2</v>
      </c>
      <c r="AJ130" s="60">
        <f t="shared" si="34"/>
        <v>0</v>
      </c>
      <c r="AK130" s="25"/>
      <c r="AL130" s="20">
        <v>15</v>
      </c>
      <c r="AM130" s="21" t="s">
        <v>83</v>
      </c>
      <c r="AN130" s="22" t="s">
        <v>37</v>
      </c>
      <c r="AO130" s="26">
        <v>5310000</v>
      </c>
      <c r="AP130" s="27">
        <v>1000000</v>
      </c>
      <c r="AQ130" s="58">
        <v>300000</v>
      </c>
      <c r="AR130" s="27">
        <v>600000</v>
      </c>
      <c r="AS130" s="58">
        <f t="shared" si="35"/>
        <v>2</v>
      </c>
      <c r="AT130" s="58">
        <f t="shared" si="36"/>
        <v>0</v>
      </c>
      <c r="AU130" s="58">
        <v>500000</v>
      </c>
      <c r="AV130" s="27"/>
      <c r="AW130" s="27"/>
      <c r="AX130" s="58">
        <f t="shared" si="33"/>
        <v>593076.92307692312</v>
      </c>
      <c r="AY130" s="41"/>
    </row>
    <row r="131" spans="1:51" ht="13.8">
      <c r="A131" s="20">
        <v>16</v>
      </c>
      <c r="B131" s="21" t="s">
        <v>84</v>
      </c>
      <c r="C131" s="22" t="s">
        <v>37</v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46" t="s">
        <v>41</v>
      </c>
      <c r="P131" s="46" t="s">
        <v>41</v>
      </c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60">
        <f t="shared" si="32"/>
        <v>2</v>
      </c>
      <c r="AJ131" s="60">
        <f t="shared" si="34"/>
        <v>0</v>
      </c>
      <c r="AK131" s="25"/>
      <c r="AL131" s="20">
        <v>16</v>
      </c>
      <c r="AM131" s="21" t="s">
        <v>84</v>
      </c>
      <c r="AN131" s="22" t="s">
        <v>37</v>
      </c>
      <c r="AO131" s="26">
        <v>5310000</v>
      </c>
      <c r="AP131" s="27">
        <v>1000000</v>
      </c>
      <c r="AQ131" s="58">
        <v>300000</v>
      </c>
      <c r="AR131" s="27">
        <v>600000</v>
      </c>
      <c r="AS131" s="58">
        <f t="shared" si="35"/>
        <v>2</v>
      </c>
      <c r="AT131" s="58">
        <f t="shared" si="36"/>
        <v>0</v>
      </c>
      <c r="AU131" s="58">
        <v>500000</v>
      </c>
      <c r="AV131" s="27"/>
      <c r="AW131" s="27"/>
      <c r="AX131" s="58">
        <f t="shared" si="33"/>
        <v>593076.92307692312</v>
      </c>
      <c r="AY131" s="41"/>
    </row>
    <row r="132" spans="1:51" ht="13.8">
      <c r="A132" s="20">
        <v>17</v>
      </c>
      <c r="B132" s="21" t="s">
        <v>85</v>
      </c>
      <c r="C132" s="22" t="s">
        <v>37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46" t="s">
        <v>41</v>
      </c>
      <c r="P132" s="46" t="s">
        <v>41</v>
      </c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60">
        <f t="shared" si="32"/>
        <v>2</v>
      </c>
      <c r="AJ132" s="60">
        <f t="shared" si="34"/>
        <v>0</v>
      </c>
      <c r="AK132" s="25"/>
      <c r="AL132" s="20">
        <v>17</v>
      </c>
      <c r="AM132" s="21" t="s">
        <v>85</v>
      </c>
      <c r="AN132" s="22" t="s">
        <v>37</v>
      </c>
      <c r="AO132" s="26">
        <v>5310000</v>
      </c>
      <c r="AP132" s="27">
        <v>1000000</v>
      </c>
      <c r="AQ132" s="58">
        <v>300000</v>
      </c>
      <c r="AR132" s="27">
        <v>600000</v>
      </c>
      <c r="AS132" s="58">
        <f t="shared" si="35"/>
        <v>2</v>
      </c>
      <c r="AT132" s="58">
        <f t="shared" si="36"/>
        <v>0</v>
      </c>
      <c r="AU132" s="58">
        <v>500000</v>
      </c>
      <c r="AV132" s="27"/>
      <c r="AW132" s="27"/>
      <c r="AX132" s="58">
        <f t="shared" si="33"/>
        <v>593076.92307692312</v>
      </c>
      <c r="AY132" s="41"/>
    </row>
    <row r="133" spans="1:51" ht="13.8">
      <c r="A133" s="20">
        <v>18</v>
      </c>
      <c r="B133" s="21" t="s">
        <v>86</v>
      </c>
      <c r="C133" s="22" t="s">
        <v>37</v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46" t="s">
        <v>41</v>
      </c>
      <c r="P133" s="46" t="s">
        <v>41</v>
      </c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60">
        <f t="shared" si="32"/>
        <v>2</v>
      </c>
      <c r="AJ133" s="60">
        <f t="shared" si="34"/>
        <v>0</v>
      </c>
      <c r="AK133" s="25"/>
      <c r="AL133" s="20">
        <v>18</v>
      </c>
      <c r="AM133" s="21" t="s">
        <v>86</v>
      </c>
      <c r="AN133" s="22" t="s">
        <v>37</v>
      </c>
      <c r="AO133" s="26">
        <v>5310000</v>
      </c>
      <c r="AP133" s="27">
        <v>1000000</v>
      </c>
      <c r="AQ133" s="58">
        <v>300000</v>
      </c>
      <c r="AR133" s="27">
        <v>600000</v>
      </c>
      <c r="AS133" s="58">
        <f t="shared" si="35"/>
        <v>2</v>
      </c>
      <c r="AT133" s="58">
        <f t="shared" si="36"/>
        <v>0</v>
      </c>
      <c r="AU133" s="58">
        <v>500000</v>
      </c>
      <c r="AV133" s="27"/>
      <c r="AW133" s="27"/>
      <c r="AX133" s="58">
        <f t="shared" si="33"/>
        <v>593076.92307692312</v>
      </c>
      <c r="AY133" s="41"/>
    </row>
    <row r="134" spans="1:51" ht="13.8">
      <c r="A134" s="20">
        <v>19</v>
      </c>
      <c r="B134" s="21" t="s">
        <v>87</v>
      </c>
      <c r="C134" s="22" t="s">
        <v>37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60">
        <f t="shared" si="32"/>
        <v>0</v>
      </c>
      <c r="AJ134" s="60">
        <f t="shared" si="34"/>
        <v>0</v>
      </c>
      <c r="AK134" s="25"/>
      <c r="AL134" s="20">
        <v>19</v>
      </c>
      <c r="AM134" s="21" t="s">
        <v>87</v>
      </c>
      <c r="AN134" s="22" t="s">
        <v>37</v>
      </c>
      <c r="AO134" s="26">
        <v>5310000</v>
      </c>
      <c r="AP134" s="27">
        <v>1000000</v>
      </c>
      <c r="AQ134" s="58">
        <v>300000</v>
      </c>
      <c r="AR134" s="27">
        <v>600000</v>
      </c>
      <c r="AS134" s="58">
        <f t="shared" si="35"/>
        <v>0</v>
      </c>
      <c r="AT134" s="58">
        <f t="shared" si="36"/>
        <v>0</v>
      </c>
      <c r="AU134" s="27"/>
      <c r="AV134" s="27"/>
      <c r="AW134" s="27"/>
      <c r="AX134" s="58">
        <f t="shared" si="33"/>
        <v>0</v>
      </c>
      <c r="AY134" s="41"/>
    </row>
    <row r="135" spans="1:51" ht="13.8">
      <c r="A135" s="20">
        <v>20</v>
      </c>
      <c r="B135" s="21" t="s">
        <v>88</v>
      </c>
      <c r="C135" s="22" t="s">
        <v>37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60">
        <f t="shared" si="32"/>
        <v>0</v>
      </c>
      <c r="AJ135" s="60">
        <f t="shared" si="34"/>
        <v>0</v>
      </c>
      <c r="AK135" s="25"/>
      <c r="AL135" s="20">
        <v>20</v>
      </c>
      <c r="AM135" s="21" t="s">
        <v>88</v>
      </c>
      <c r="AN135" s="22" t="s">
        <v>37</v>
      </c>
      <c r="AO135" s="26">
        <v>5310000</v>
      </c>
      <c r="AP135" s="27">
        <v>1000000</v>
      </c>
      <c r="AQ135" s="58">
        <v>300000</v>
      </c>
      <c r="AR135" s="27">
        <v>600000</v>
      </c>
      <c r="AS135" s="58">
        <f t="shared" si="35"/>
        <v>0</v>
      </c>
      <c r="AT135" s="58">
        <f t="shared" si="36"/>
        <v>0</v>
      </c>
      <c r="AU135" s="27"/>
      <c r="AV135" s="27"/>
      <c r="AW135" s="27"/>
      <c r="AX135" s="58">
        <f t="shared" si="33"/>
        <v>0</v>
      </c>
      <c r="AY135" s="41"/>
    </row>
    <row r="136" spans="1:51" ht="13.8">
      <c r="A136" s="20">
        <v>21</v>
      </c>
      <c r="B136" s="21" t="s">
        <v>92</v>
      </c>
      <c r="C136" s="22" t="s">
        <v>37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60">
        <f t="shared" si="32"/>
        <v>0</v>
      </c>
      <c r="AJ136" s="60">
        <f t="shared" si="34"/>
        <v>0</v>
      </c>
      <c r="AK136" s="28"/>
      <c r="AL136" s="20">
        <v>21</v>
      </c>
      <c r="AM136" s="21" t="s">
        <v>92</v>
      </c>
      <c r="AN136" s="22" t="s">
        <v>37</v>
      </c>
      <c r="AO136" s="26">
        <v>5310000</v>
      </c>
      <c r="AP136" s="27">
        <v>1000000</v>
      </c>
      <c r="AQ136" s="58">
        <v>300000</v>
      </c>
      <c r="AR136" s="27">
        <v>600000</v>
      </c>
      <c r="AS136" s="58">
        <f t="shared" si="35"/>
        <v>0</v>
      </c>
      <c r="AT136" s="58">
        <f t="shared" si="36"/>
        <v>0</v>
      </c>
      <c r="AU136" s="27"/>
      <c r="AV136" s="27"/>
      <c r="AW136" s="27"/>
      <c r="AX136" s="58">
        <f t="shared" si="33"/>
        <v>0</v>
      </c>
      <c r="AY136" s="41"/>
    </row>
    <row r="137" spans="1:51" ht="13.8">
      <c r="A137" s="20">
        <v>22</v>
      </c>
      <c r="B137" s="21" t="s">
        <v>93</v>
      </c>
      <c r="C137" s="22" t="s">
        <v>37</v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60">
        <f t="shared" si="32"/>
        <v>0</v>
      </c>
      <c r="AJ137" s="60">
        <f t="shared" si="34"/>
        <v>0</v>
      </c>
      <c r="AK137" s="28"/>
      <c r="AL137" s="20">
        <v>22</v>
      </c>
      <c r="AM137" s="21" t="s">
        <v>93</v>
      </c>
      <c r="AN137" s="22" t="s">
        <v>37</v>
      </c>
      <c r="AO137" s="26">
        <v>5310000</v>
      </c>
      <c r="AP137" s="27">
        <v>1000000</v>
      </c>
      <c r="AQ137" s="58">
        <v>300000</v>
      </c>
      <c r="AR137" s="27">
        <v>600000</v>
      </c>
      <c r="AS137" s="58">
        <f t="shared" si="35"/>
        <v>0</v>
      </c>
      <c r="AT137" s="58">
        <f t="shared" si="36"/>
        <v>0</v>
      </c>
      <c r="AU137" s="27"/>
      <c r="AV137" s="27"/>
      <c r="AW137" s="27"/>
      <c r="AX137" s="58">
        <f t="shared" si="33"/>
        <v>0</v>
      </c>
      <c r="AY137" s="41"/>
    </row>
    <row r="138" spans="1:51" ht="13.8">
      <c r="A138" s="20">
        <v>23</v>
      </c>
      <c r="B138" s="21" t="s">
        <v>94</v>
      </c>
      <c r="C138" s="22" t="s">
        <v>37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60">
        <f t="shared" si="32"/>
        <v>0</v>
      </c>
      <c r="AJ138" s="60">
        <f t="shared" si="34"/>
        <v>0</v>
      </c>
      <c r="AK138" s="28"/>
      <c r="AL138" s="20">
        <v>23</v>
      </c>
      <c r="AM138" s="21" t="s">
        <v>94</v>
      </c>
      <c r="AN138" s="22" t="s">
        <v>37</v>
      </c>
      <c r="AO138" s="26">
        <v>5310000</v>
      </c>
      <c r="AP138" s="27">
        <v>1000000</v>
      </c>
      <c r="AQ138" s="58">
        <v>300000</v>
      </c>
      <c r="AR138" s="27">
        <v>600000</v>
      </c>
      <c r="AS138" s="58">
        <f t="shared" si="35"/>
        <v>0</v>
      </c>
      <c r="AT138" s="58">
        <f t="shared" si="36"/>
        <v>0</v>
      </c>
      <c r="AU138" s="27"/>
      <c r="AV138" s="27"/>
      <c r="AW138" s="27"/>
      <c r="AX138" s="58">
        <f t="shared" si="33"/>
        <v>0</v>
      </c>
      <c r="AY138" s="41"/>
    </row>
    <row r="139" spans="1:51" ht="13.8">
      <c r="A139" s="20">
        <v>24</v>
      </c>
      <c r="B139" s="21" t="s">
        <v>95</v>
      </c>
      <c r="C139" s="22" t="s">
        <v>37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60">
        <f t="shared" si="32"/>
        <v>0</v>
      </c>
      <c r="AJ139" s="60">
        <f t="shared" si="34"/>
        <v>0</v>
      </c>
      <c r="AK139" s="28"/>
      <c r="AL139" s="20">
        <v>24</v>
      </c>
      <c r="AM139" s="21" t="s">
        <v>95</v>
      </c>
      <c r="AN139" s="22" t="s">
        <v>37</v>
      </c>
      <c r="AO139" s="26">
        <v>5310000</v>
      </c>
      <c r="AP139" s="27">
        <v>1000000</v>
      </c>
      <c r="AQ139" s="58">
        <v>300000</v>
      </c>
      <c r="AR139" s="27">
        <v>600000</v>
      </c>
      <c r="AS139" s="58">
        <f t="shared" si="35"/>
        <v>0</v>
      </c>
      <c r="AT139" s="58">
        <f t="shared" si="36"/>
        <v>0</v>
      </c>
      <c r="AU139" s="27"/>
      <c r="AV139" s="27"/>
      <c r="AW139" s="27"/>
      <c r="AX139" s="58">
        <f t="shared" si="33"/>
        <v>0</v>
      </c>
      <c r="AY139" s="41"/>
    </row>
    <row r="140" spans="1:51" ht="13.8">
      <c r="A140" s="20">
        <v>25</v>
      </c>
      <c r="B140" s="44" t="s">
        <v>44</v>
      </c>
      <c r="C140" s="45" t="s">
        <v>45</v>
      </c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 t="s">
        <v>41</v>
      </c>
      <c r="P140" s="46" t="s">
        <v>41</v>
      </c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60">
        <f t="shared" si="32"/>
        <v>2</v>
      </c>
      <c r="AJ140" s="60">
        <f t="shared" si="34"/>
        <v>0</v>
      </c>
      <c r="AK140" s="21"/>
      <c r="AL140" s="20">
        <v>25</v>
      </c>
      <c r="AM140" s="44" t="s">
        <v>44</v>
      </c>
      <c r="AN140" s="45" t="s">
        <v>45</v>
      </c>
      <c r="AO140" s="48">
        <v>5307200</v>
      </c>
      <c r="AP140" s="58">
        <v>1000000</v>
      </c>
      <c r="AQ140" s="58">
        <v>300000</v>
      </c>
      <c r="AR140" s="27">
        <v>600000</v>
      </c>
      <c r="AS140" s="58">
        <f t="shared" si="35"/>
        <v>2</v>
      </c>
      <c r="AT140" s="58">
        <f t="shared" si="36"/>
        <v>0</v>
      </c>
      <c r="AU140" s="58"/>
      <c r="AV140" s="58"/>
      <c r="AW140" s="58"/>
      <c r="AX140" s="58">
        <f t="shared" si="33"/>
        <v>554400</v>
      </c>
      <c r="AY140" s="51"/>
    </row>
    <row r="141" spans="1:51" ht="13.8">
      <c r="A141" s="20">
        <v>26</v>
      </c>
      <c r="B141" s="44" t="s">
        <v>51</v>
      </c>
      <c r="C141" s="45" t="s">
        <v>45</v>
      </c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 t="s">
        <v>41</v>
      </c>
      <c r="P141" s="46" t="s">
        <v>41</v>
      </c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60">
        <f t="shared" si="32"/>
        <v>2</v>
      </c>
      <c r="AJ141" s="60">
        <f t="shared" si="34"/>
        <v>0</v>
      </c>
      <c r="AK141" s="21"/>
      <c r="AL141" s="20">
        <v>26</v>
      </c>
      <c r="AM141" s="44" t="s">
        <v>51</v>
      </c>
      <c r="AN141" s="45" t="s">
        <v>45</v>
      </c>
      <c r="AO141" s="48">
        <v>5307200</v>
      </c>
      <c r="AP141" s="58">
        <v>1000000</v>
      </c>
      <c r="AQ141" s="58">
        <v>300000</v>
      </c>
      <c r="AR141" s="27">
        <v>600000</v>
      </c>
      <c r="AS141" s="58">
        <f t="shared" si="35"/>
        <v>2</v>
      </c>
      <c r="AT141" s="58">
        <f t="shared" si="36"/>
        <v>0</v>
      </c>
      <c r="AU141" s="58"/>
      <c r="AV141" s="58"/>
      <c r="AW141" s="58"/>
      <c r="AX141" s="58">
        <f t="shared" si="33"/>
        <v>554400</v>
      </c>
      <c r="AY141" s="51"/>
    </row>
    <row r="142" spans="1:51" ht="13.8">
      <c r="A142" s="20">
        <v>27</v>
      </c>
      <c r="B142" s="44" t="s">
        <v>46</v>
      </c>
      <c r="C142" s="45" t="s">
        <v>45</v>
      </c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 t="s">
        <v>41</v>
      </c>
      <c r="P142" s="46" t="s">
        <v>41</v>
      </c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60">
        <f t="shared" si="32"/>
        <v>2</v>
      </c>
      <c r="AJ142" s="60">
        <f t="shared" si="34"/>
        <v>0</v>
      </c>
      <c r="AK142" s="21"/>
      <c r="AL142" s="20">
        <v>27</v>
      </c>
      <c r="AM142" s="44" t="s">
        <v>46</v>
      </c>
      <c r="AN142" s="45" t="s">
        <v>45</v>
      </c>
      <c r="AO142" s="48">
        <v>5307200</v>
      </c>
      <c r="AP142" s="58">
        <v>1000000</v>
      </c>
      <c r="AQ142" s="58">
        <v>300000</v>
      </c>
      <c r="AR142" s="27">
        <v>600000</v>
      </c>
      <c r="AS142" s="58">
        <f t="shared" si="35"/>
        <v>2</v>
      </c>
      <c r="AT142" s="58">
        <f t="shared" si="36"/>
        <v>0</v>
      </c>
      <c r="AU142" s="58"/>
      <c r="AV142" s="58"/>
      <c r="AW142" s="58"/>
      <c r="AX142" s="58">
        <f t="shared" si="33"/>
        <v>554400</v>
      </c>
      <c r="AY142" s="51"/>
    </row>
    <row r="143" spans="1:51" ht="13.8">
      <c r="A143" s="20">
        <v>28</v>
      </c>
      <c r="B143" s="44" t="s">
        <v>47</v>
      </c>
      <c r="C143" s="45" t="s">
        <v>45</v>
      </c>
      <c r="D143" s="46" t="s">
        <v>41</v>
      </c>
      <c r="E143" s="24" t="s">
        <v>119</v>
      </c>
      <c r="F143" s="46" t="s">
        <v>41</v>
      </c>
      <c r="G143" s="46" t="s">
        <v>41</v>
      </c>
      <c r="H143" s="46" t="s">
        <v>41</v>
      </c>
      <c r="I143" s="46" t="s">
        <v>41</v>
      </c>
      <c r="J143" s="46" t="s">
        <v>41</v>
      </c>
      <c r="K143" s="46" t="s">
        <v>41</v>
      </c>
      <c r="L143" s="46"/>
      <c r="M143" s="46" t="s">
        <v>41</v>
      </c>
      <c r="N143" s="46" t="s">
        <v>41</v>
      </c>
      <c r="O143" s="46" t="s">
        <v>41</v>
      </c>
      <c r="P143" s="46" t="s">
        <v>41</v>
      </c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60">
        <f t="shared" si="32"/>
        <v>11</v>
      </c>
      <c r="AJ143" s="60">
        <f t="shared" si="34"/>
        <v>1</v>
      </c>
      <c r="AK143" s="21"/>
      <c r="AL143" s="20">
        <v>28</v>
      </c>
      <c r="AM143" s="44" t="s">
        <v>47</v>
      </c>
      <c r="AN143" s="45" t="s">
        <v>45</v>
      </c>
      <c r="AO143" s="48">
        <v>5307200</v>
      </c>
      <c r="AP143" s="58">
        <v>1000000</v>
      </c>
      <c r="AQ143" s="58">
        <v>300000</v>
      </c>
      <c r="AR143" s="27">
        <v>600000</v>
      </c>
      <c r="AS143" s="58">
        <f t="shared" si="35"/>
        <v>11</v>
      </c>
      <c r="AT143" s="58">
        <f t="shared" si="36"/>
        <v>408246.15384615387</v>
      </c>
      <c r="AU143" s="58"/>
      <c r="AV143" s="58"/>
      <c r="AW143" s="58"/>
      <c r="AX143" s="58">
        <f t="shared" si="33"/>
        <v>3457446.153846154</v>
      </c>
      <c r="AY143" s="51"/>
    </row>
    <row r="144" spans="1:51" ht="13.8">
      <c r="A144" s="20">
        <v>29</v>
      </c>
      <c r="B144" s="44" t="s">
        <v>48</v>
      </c>
      <c r="C144" s="45" t="s">
        <v>45</v>
      </c>
      <c r="D144" s="46" t="s">
        <v>41</v>
      </c>
      <c r="E144" s="46"/>
      <c r="F144" s="46" t="s">
        <v>41</v>
      </c>
      <c r="G144" s="46" t="s">
        <v>41</v>
      </c>
      <c r="H144" s="46" t="s">
        <v>41</v>
      </c>
      <c r="I144" s="46" t="s">
        <v>41</v>
      </c>
      <c r="J144" s="46" t="s">
        <v>41</v>
      </c>
      <c r="K144" s="46" t="s">
        <v>41</v>
      </c>
      <c r="L144" s="24" t="s">
        <v>119</v>
      </c>
      <c r="M144" s="46" t="s">
        <v>41</v>
      </c>
      <c r="N144" s="46" t="s">
        <v>41</v>
      </c>
      <c r="O144" s="46" t="s">
        <v>41</v>
      </c>
      <c r="P144" s="46" t="s">
        <v>41</v>
      </c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60">
        <f t="shared" si="32"/>
        <v>11</v>
      </c>
      <c r="AJ144" s="60">
        <f t="shared" si="34"/>
        <v>1</v>
      </c>
      <c r="AK144" s="21"/>
      <c r="AL144" s="20">
        <v>29</v>
      </c>
      <c r="AM144" s="44" t="s">
        <v>48</v>
      </c>
      <c r="AN144" s="45" t="s">
        <v>45</v>
      </c>
      <c r="AO144" s="48">
        <v>5307200</v>
      </c>
      <c r="AP144" s="58">
        <v>1000000</v>
      </c>
      <c r="AQ144" s="58">
        <v>300000</v>
      </c>
      <c r="AR144" s="27">
        <v>600000</v>
      </c>
      <c r="AS144" s="58">
        <f t="shared" si="35"/>
        <v>11</v>
      </c>
      <c r="AT144" s="58">
        <f t="shared" si="36"/>
        <v>408246.15384615387</v>
      </c>
      <c r="AU144" s="58"/>
      <c r="AV144" s="58"/>
      <c r="AW144" s="58"/>
      <c r="AX144" s="58">
        <f t="shared" si="33"/>
        <v>3457446.153846154</v>
      </c>
      <c r="AY144" s="51"/>
    </row>
    <row r="145" spans="1:51" ht="13.8">
      <c r="A145" s="20">
        <v>30</v>
      </c>
      <c r="B145" s="44" t="s">
        <v>49</v>
      </c>
      <c r="C145" s="45" t="s">
        <v>45</v>
      </c>
      <c r="D145" s="46" t="s">
        <v>41</v>
      </c>
      <c r="E145" s="46"/>
      <c r="F145" s="46" t="s">
        <v>41</v>
      </c>
      <c r="G145" s="46" t="s">
        <v>41</v>
      </c>
      <c r="H145" s="46" t="s">
        <v>41</v>
      </c>
      <c r="I145" s="46" t="s">
        <v>41</v>
      </c>
      <c r="J145" s="46" t="s">
        <v>41</v>
      </c>
      <c r="K145" s="46" t="s">
        <v>41</v>
      </c>
      <c r="L145" s="24" t="s">
        <v>119</v>
      </c>
      <c r="M145" s="46" t="s">
        <v>41</v>
      </c>
      <c r="N145" s="46" t="s">
        <v>41</v>
      </c>
      <c r="O145" s="46" t="s">
        <v>41</v>
      </c>
      <c r="P145" s="46" t="s">
        <v>41</v>
      </c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60">
        <f t="shared" si="32"/>
        <v>11</v>
      </c>
      <c r="AJ145" s="60">
        <f t="shared" si="34"/>
        <v>1</v>
      </c>
      <c r="AK145" s="21"/>
      <c r="AL145" s="20">
        <v>30</v>
      </c>
      <c r="AM145" s="44" t="s">
        <v>49</v>
      </c>
      <c r="AN145" s="45" t="s">
        <v>45</v>
      </c>
      <c r="AO145" s="48">
        <v>5307200</v>
      </c>
      <c r="AP145" s="58">
        <v>1000000</v>
      </c>
      <c r="AQ145" s="58">
        <v>300000</v>
      </c>
      <c r="AR145" s="27">
        <v>600000</v>
      </c>
      <c r="AS145" s="58">
        <f t="shared" si="35"/>
        <v>11</v>
      </c>
      <c r="AT145" s="58">
        <f t="shared" si="36"/>
        <v>408246.15384615387</v>
      </c>
      <c r="AU145" s="58"/>
      <c r="AV145" s="58"/>
      <c r="AW145" s="58"/>
      <c r="AX145" s="58">
        <f t="shared" si="33"/>
        <v>3457446.153846154</v>
      </c>
      <c r="AY145" s="51"/>
    </row>
    <row r="146" spans="1:51" ht="13.8">
      <c r="A146" s="20">
        <v>31</v>
      </c>
      <c r="B146" s="44" t="s">
        <v>50</v>
      </c>
      <c r="C146" s="45" t="s">
        <v>45</v>
      </c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60">
        <f t="shared" si="32"/>
        <v>0</v>
      </c>
      <c r="AJ146" s="60">
        <f t="shared" si="34"/>
        <v>0</v>
      </c>
      <c r="AK146" s="21"/>
      <c r="AL146" s="20">
        <v>31</v>
      </c>
      <c r="AM146" s="44" t="s">
        <v>50</v>
      </c>
      <c r="AN146" s="45" t="s">
        <v>45</v>
      </c>
      <c r="AO146" s="48">
        <v>5307200</v>
      </c>
      <c r="AP146" s="58">
        <v>1000000</v>
      </c>
      <c r="AQ146" s="58">
        <v>300000</v>
      </c>
      <c r="AR146" s="27">
        <v>600000</v>
      </c>
      <c r="AS146" s="58">
        <f t="shared" si="35"/>
        <v>0</v>
      </c>
      <c r="AT146" s="58">
        <f t="shared" si="36"/>
        <v>0</v>
      </c>
      <c r="AU146" s="58"/>
      <c r="AV146" s="58"/>
      <c r="AW146" s="58"/>
      <c r="AX146" s="58">
        <f t="shared" si="33"/>
        <v>0</v>
      </c>
      <c r="AY146" s="51"/>
    </row>
    <row r="147" spans="1:51" ht="13.8">
      <c r="A147" s="20">
        <v>32</v>
      </c>
      <c r="B147" s="21" t="s">
        <v>52</v>
      </c>
      <c r="C147" s="22" t="s">
        <v>45</v>
      </c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60">
        <f t="shared" si="32"/>
        <v>0</v>
      </c>
      <c r="AJ147" s="60">
        <f t="shared" si="34"/>
        <v>0</v>
      </c>
      <c r="AK147" s="21"/>
      <c r="AL147" s="20">
        <v>32</v>
      </c>
      <c r="AM147" s="21" t="s">
        <v>52</v>
      </c>
      <c r="AN147" s="22" t="s">
        <v>45</v>
      </c>
      <c r="AO147" s="48">
        <v>5307200</v>
      </c>
      <c r="AP147" s="58">
        <v>1000000</v>
      </c>
      <c r="AQ147" s="58">
        <v>300000</v>
      </c>
      <c r="AR147" s="27">
        <v>600000</v>
      </c>
      <c r="AS147" s="58">
        <f t="shared" si="35"/>
        <v>0</v>
      </c>
      <c r="AT147" s="58">
        <f t="shared" si="36"/>
        <v>0</v>
      </c>
      <c r="AU147" s="58"/>
      <c r="AV147" s="58"/>
      <c r="AW147" s="58"/>
      <c r="AX147" s="58">
        <f t="shared" si="33"/>
        <v>0</v>
      </c>
      <c r="AY147" s="51"/>
    </row>
    <row r="148" spans="1:51" ht="13.8">
      <c r="A148" s="20">
        <v>33</v>
      </c>
      <c r="B148" s="21" t="s">
        <v>53</v>
      </c>
      <c r="C148" s="22" t="s">
        <v>45</v>
      </c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 t="s">
        <v>41</v>
      </c>
      <c r="P148" s="46" t="s">
        <v>41</v>
      </c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60">
        <f t="shared" si="32"/>
        <v>2</v>
      </c>
      <c r="AJ148" s="60">
        <f t="shared" si="34"/>
        <v>0</v>
      </c>
      <c r="AK148" s="21"/>
      <c r="AL148" s="20">
        <v>33</v>
      </c>
      <c r="AM148" s="21" t="s">
        <v>53</v>
      </c>
      <c r="AN148" s="22" t="s">
        <v>45</v>
      </c>
      <c r="AO148" s="48">
        <v>5307200</v>
      </c>
      <c r="AP148" s="58">
        <v>1000000</v>
      </c>
      <c r="AQ148" s="58">
        <v>300000</v>
      </c>
      <c r="AR148" s="27">
        <v>600000</v>
      </c>
      <c r="AS148" s="58">
        <f t="shared" si="35"/>
        <v>2</v>
      </c>
      <c r="AT148" s="58">
        <f t="shared" si="36"/>
        <v>0</v>
      </c>
      <c r="AU148" s="58"/>
      <c r="AV148" s="58"/>
      <c r="AW148" s="58"/>
      <c r="AX148" s="58">
        <f t="shared" si="33"/>
        <v>554400</v>
      </c>
      <c r="AY148" s="51"/>
    </row>
    <row r="149" spans="1:51" ht="13.8">
      <c r="A149" s="29"/>
      <c r="B149" s="10" t="s">
        <v>54</v>
      </c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50">
        <f>SUM(AI116:AI146)</f>
        <v>118</v>
      </c>
      <c r="AJ149" s="50"/>
      <c r="AK149" s="31"/>
      <c r="AL149" s="31">
        <f>SUM(AL116:AL148)</f>
        <v>561</v>
      </c>
      <c r="AM149" s="31" t="s">
        <v>56</v>
      </c>
      <c r="AN149" s="30"/>
      <c r="AO149" s="32">
        <f>SUM(AO116:AO148)</f>
        <v>178894800</v>
      </c>
      <c r="AP149" s="32">
        <f t="shared" ref="AP149:AX149" si="37">SUM(AP116:AP148)</f>
        <v>33000000</v>
      </c>
      <c r="AQ149" s="32">
        <f t="shared" si="37"/>
        <v>11900000</v>
      </c>
      <c r="AR149" s="32">
        <f t="shared" si="37"/>
        <v>20300000</v>
      </c>
      <c r="AS149" s="32">
        <f t="shared" si="37"/>
        <v>120</v>
      </c>
      <c r="AT149" s="32">
        <f t="shared" si="37"/>
        <v>3267046.153846154</v>
      </c>
      <c r="AU149" s="32">
        <f t="shared" si="37"/>
        <v>12500000</v>
      </c>
      <c r="AV149" s="32">
        <f t="shared" si="37"/>
        <v>0</v>
      </c>
      <c r="AW149" s="32">
        <f t="shared" si="37"/>
        <v>0</v>
      </c>
      <c r="AX149" s="32">
        <f t="shared" si="37"/>
        <v>39419553.846153855</v>
      </c>
      <c r="AY149" s="32">
        <f t="shared" ref="AY149" si="38">SUM(AY116:AY146)</f>
        <v>0</v>
      </c>
    </row>
    <row r="150" spans="1:51" ht="13.8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ht="13.8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99">
        <f>VALUE("31/03/"&amp;Q111)</f>
        <v>45747</v>
      </c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33"/>
      <c r="AM151" s="33"/>
      <c r="AN151" s="33"/>
      <c r="AO151" s="2"/>
      <c r="AP151" s="2"/>
      <c r="AQ151" s="2"/>
      <c r="AR151" s="2"/>
      <c r="AS151" s="2"/>
      <c r="AT151" s="2"/>
      <c r="AU151" s="2"/>
      <c r="AV151" s="2"/>
      <c r="AW151" s="2"/>
      <c r="AX151" s="99"/>
      <c r="AY151" s="99"/>
    </row>
    <row r="152" spans="1:51" ht="13.8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33"/>
    </row>
    <row r="153" spans="1:51" ht="13.8">
      <c r="A153" s="35"/>
      <c r="B153" s="109" t="s">
        <v>57</v>
      </c>
      <c r="C153" s="109"/>
      <c r="D153" s="37"/>
      <c r="E153" s="37"/>
      <c r="F153" s="37"/>
      <c r="G153" s="37"/>
      <c r="H153" s="37"/>
      <c r="I153" s="37"/>
      <c r="J153" s="37"/>
      <c r="K153" s="37"/>
      <c r="L153" s="2"/>
      <c r="M153" s="36" t="s">
        <v>58</v>
      </c>
      <c r="N153" s="37"/>
      <c r="O153" s="37"/>
      <c r="P153" s="37"/>
      <c r="Q153" s="2"/>
      <c r="R153" s="2"/>
      <c r="S153" s="36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6" t="s">
        <v>59</v>
      </c>
      <c r="AE153" s="37"/>
      <c r="AF153" s="37"/>
      <c r="AG153" s="36"/>
      <c r="AH153" s="37"/>
      <c r="AI153" s="37"/>
      <c r="AJ153" s="37"/>
      <c r="AK153" s="37"/>
      <c r="AL153" s="37"/>
      <c r="AM153" s="109" t="s">
        <v>60</v>
      </c>
      <c r="AN153" s="109"/>
      <c r="AO153" s="109"/>
      <c r="AP153" s="102"/>
      <c r="AQ153" s="102"/>
      <c r="AR153" s="2"/>
      <c r="AS153" s="2"/>
      <c r="AT153" s="2"/>
      <c r="AU153" s="2"/>
      <c r="AV153" s="2"/>
      <c r="AW153" s="2"/>
      <c r="AX153" s="2"/>
      <c r="AY153" s="7"/>
    </row>
    <row r="154" spans="1:51" ht="13.8">
      <c r="A154" s="3"/>
      <c r="B154" s="126" t="s">
        <v>61</v>
      </c>
      <c r="C154" s="126"/>
      <c r="D154" s="2"/>
      <c r="E154" s="2"/>
      <c r="F154" s="2"/>
      <c r="G154" s="2"/>
      <c r="H154" s="2"/>
      <c r="I154" s="2"/>
      <c r="J154" s="2"/>
      <c r="K154" s="2"/>
      <c r="L154" s="2"/>
      <c r="M154" s="38" t="s">
        <v>61</v>
      </c>
      <c r="N154" s="2"/>
      <c r="O154" s="2"/>
      <c r="P154" s="2"/>
      <c r="Q154" s="2"/>
      <c r="R154" s="2"/>
      <c r="S154" s="38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38" t="s">
        <v>62</v>
      </c>
      <c r="AE154" s="2"/>
      <c r="AF154" s="2"/>
      <c r="AG154" s="38"/>
      <c r="AH154" s="2"/>
      <c r="AI154" s="2"/>
      <c r="AJ154" s="2"/>
      <c r="AK154" s="2"/>
      <c r="AL154" s="2"/>
      <c r="AM154" s="126" t="s">
        <v>61</v>
      </c>
      <c r="AN154" s="126"/>
      <c r="AO154" s="126"/>
      <c r="AP154" s="126"/>
      <c r="AQ154" s="126"/>
      <c r="AR154" s="2"/>
      <c r="AS154" s="2"/>
      <c r="AT154" s="2"/>
      <c r="AU154" s="2"/>
      <c r="AV154" s="2"/>
      <c r="AW154" s="2"/>
      <c r="AX154" s="2"/>
      <c r="AY154" s="38"/>
    </row>
    <row r="155" spans="1:51" ht="13.8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ht="13.8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38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ht="13.8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38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9" spans="1:51" ht="15.6">
      <c r="A159" s="1" t="s">
        <v>0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1" t="s">
        <v>0</v>
      </c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1" ht="13.8">
      <c r="A160" s="3" t="s">
        <v>1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 t="s">
        <v>1</v>
      </c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3.8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20.399999999999999">
      <c r="A162" s="100" t="s">
        <v>103</v>
      </c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1" t="s">
        <v>2</v>
      </c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</row>
    <row r="163" spans="1:50" ht="20.399999999999999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3.8">
      <c r="A164" s="3"/>
      <c r="B164" s="2"/>
      <c r="C164" s="2"/>
      <c r="D164" s="2"/>
      <c r="E164" s="2"/>
      <c r="F164" s="2"/>
      <c r="G164" s="2"/>
      <c r="H164" s="6"/>
      <c r="I164" s="6"/>
      <c r="J164" s="6"/>
      <c r="K164" s="102" t="s">
        <v>3</v>
      </c>
      <c r="L164" s="102"/>
      <c r="M164" s="103">
        <v>3</v>
      </c>
      <c r="N164" s="103"/>
      <c r="O164" s="102" t="s">
        <v>4</v>
      </c>
      <c r="P164" s="102"/>
      <c r="Q164" s="102">
        <v>2025</v>
      </c>
      <c r="R164" s="10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102" t="str">
        <f>"THÁNG "&amp;M164 &amp;" NĂM 2025"</f>
        <v>THÁNG 3 NĂM 2025</v>
      </c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</row>
    <row r="165" spans="1:50" ht="13.8">
      <c r="A165" s="3"/>
      <c r="B165" s="2"/>
      <c r="C165" s="2"/>
      <c r="D165" s="8">
        <f>DATE(Q164,M164,1)</f>
        <v>45717</v>
      </c>
      <c r="E165" s="8">
        <f>D165+1</f>
        <v>45718</v>
      </c>
      <c r="F165" s="8">
        <f>E165+1</f>
        <v>45719</v>
      </c>
      <c r="G165" s="8">
        <f t="shared" ref="G165:AH165" si="39">F165+1</f>
        <v>45720</v>
      </c>
      <c r="H165" s="9">
        <f t="shared" si="39"/>
        <v>45721</v>
      </c>
      <c r="I165" s="9">
        <f t="shared" si="39"/>
        <v>45722</v>
      </c>
      <c r="J165" s="9">
        <f t="shared" si="39"/>
        <v>45723</v>
      </c>
      <c r="K165" s="9">
        <f t="shared" si="39"/>
        <v>45724</v>
      </c>
      <c r="L165" s="9">
        <f t="shared" si="39"/>
        <v>45725</v>
      </c>
      <c r="M165" s="9">
        <f t="shared" si="39"/>
        <v>45726</v>
      </c>
      <c r="N165" s="9">
        <f t="shared" si="39"/>
        <v>45727</v>
      </c>
      <c r="O165" s="9">
        <f t="shared" si="39"/>
        <v>45728</v>
      </c>
      <c r="P165" s="9">
        <f t="shared" si="39"/>
        <v>45729</v>
      </c>
      <c r="Q165" s="9">
        <f t="shared" si="39"/>
        <v>45730</v>
      </c>
      <c r="R165" s="9">
        <f t="shared" si="39"/>
        <v>45731</v>
      </c>
      <c r="S165" s="8">
        <f t="shared" si="39"/>
        <v>45732</v>
      </c>
      <c r="T165" s="8">
        <f t="shared" si="39"/>
        <v>45733</v>
      </c>
      <c r="U165" s="8">
        <f t="shared" si="39"/>
        <v>45734</v>
      </c>
      <c r="V165" s="8">
        <f t="shared" si="39"/>
        <v>45735</v>
      </c>
      <c r="W165" s="8">
        <f t="shared" si="39"/>
        <v>45736</v>
      </c>
      <c r="X165" s="8">
        <f t="shared" si="39"/>
        <v>45737</v>
      </c>
      <c r="Y165" s="8">
        <f t="shared" si="39"/>
        <v>45738</v>
      </c>
      <c r="Z165" s="8">
        <f t="shared" si="39"/>
        <v>45739</v>
      </c>
      <c r="AA165" s="8">
        <f t="shared" si="39"/>
        <v>45740</v>
      </c>
      <c r="AB165" s="8">
        <f t="shared" si="39"/>
        <v>45741</v>
      </c>
      <c r="AC165" s="8">
        <f t="shared" si="39"/>
        <v>45742</v>
      </c>
      <c r="AD165" s="8">
        <f t="shared" si="39"/>
        <v>45743</v>
      </c>
      <c r="AE165" s="8">
        <f t="shared" si="39"/>
        <v>45744</v>
      </c>
      <c r="AF165" s="8">
        <f t="shared" si="39"/>
        <v>45745</v>
      </c>
      <c r="AG165" s="8">
        <f t="shared" si="39"/>
        <v>45746</v>
      </c>
      <c r="AH165" s="8">
        <f t="shared" si="39"/>
        <v>45747</v>
      </c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3.8">
      <c r="A166" s="110" t="s">
        <v>5</v>
      </c>
      <c r="B166" s="113" t="s">
        <v>6</v>
      </c>
      <c r="C166" s="96" t="s">
        <v>7</v>
      </c>
      <c r="D166" s="119" t="s">
        <v>8</v>
      </c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96" t="s">
        <v>9</v>
      </c>
      <c r="AJ166" s="96" t="s">
        <v>119</v>
      </c>
      <c r="AK166" s="96" t="s">
        <v>10</v>
      </c>
      <c r="AL166" s="119" t="s">
        <v>5</v>
      </c>
      <c r="AM166" s="119" t="s">
        <v>6</v>
      </c>
      <c r="AN166" s="120" t="s">
        <v>7</v>
      </c>
      <c r="AO166" s="122" t="s">
        <v>11</v>
      </c>
      <c r="AP166" s="123" t="s">
        <v>12</v>
      </c>
      <c r="AQ166" s="124"/>
      <c r="AR166" s="125"/>
      <c r="AS166" s="106" t="s">
        <v>13</v>
      </c>
      <c r="AT166" s="104" t="s">
        <v>74</v>
      </c>
      <c r="AU166" s="104" t="s">
        <v>15</v>
      </c>
      <c r="AV166" s="104" t="s">
        <v>98</v>
      </c>
      <c r="AW166" s="104" t="s">
        <v>17</v>
      </c>
      <c r="AX166" s="104" t="s">
        <v>99</v>
      </c>
    </row>
    <row r="167" spans="1:50" ht="26.4">
      <c r="A167" s="111"/>
      <c r="B167" s="114"/>
      <c r="C167" s="97"/>
      <c r="D167" s="11">
        <v>1</v>
      </c>
      <c r="E167" s="11">
        <v>2</v>
      </c>
      <c r="F167" s="11">
        <v>3</v>
      </c>
      <c r="G167" s="11">
        <v>4</v>
      </c>
      <c r="H167" s="11">
        <v>5</v>
      </c>
      <c r="I167" s="11">
        <v>6</v>
      </c>
      <c r="J167" s="11">
        <v>7</v>
      </c>
      <c r="K167" s="11">
        <v>8</v>
      </c>
      <c r="L167" s="11">
        <v>9</v>
      </c>
      <c r="M167" s="11">
        <v>10</v>
      </c>
      <c r="N167" s="11">
        <v>11</v>
      </c>
      <c r="O167" s="11">
        <v>12</v>
      </c>
      <c r="P167" s="11">
        <v>13</v>
      </c>
      <c r="Q167" s="11">
        <v>14</v>
      </c>
      <c r="R167" s="11">
        <v>15</v>
      </c>
      <c r="S167" s="11">
        <v>16</v>
      </c>
      <c r="T167" s="11">
        <v>17</v>
      </c>
      <c r="U167" s="11">
        <v>18</v>
      </c>
      <c r="V167" s="11">
        <v>19</v>
      </c>
      <c r="W167" s="11">
        <v>20</v>
      </c>
      <c r="X167" s="11">
        <v>21</v>
      </c>
      <c r="Y167" s="11">
        <v>22</v>
      </c>
      <c r="Z167" s="11">
        <v>23</v>
      </c>
      <c r="AA167" s="11">
        <v>24</v>
      </c>
      <c r="AB167" s="11">
        <v>25</v>
      </c>
      <c r="AC167" s="11">
        <v>26</v>
      </c>
      <c r="AD167" s="11">
        <v>27</v>
      </c>
      <c r="AE167" s="11">
        <v>28</v>
      </c>
      <c r="AF167" s="11">
        <v>29</v>
      </c>
      <c r="AG167" s="11">
        <v>30</v>
      </c>
      <c r="AH167" s="11">
        <v>31</v>
      </c>
      <c r="AI167" s="97"/>
      <c r="AJ167" s="97"/>
      <c r="AK167" s="97"/>
      <c r="AL167" s="119"/>
      <c r="AM167" s="119"/>
      <c r="AN167" s="121"/>
      <c r="AO167" s="122"/>
      <c r="AP167" s="12" t="s">
        <v>19</v>
      </c>
      <c r="AQ167" s="12" t="s">
        <v>20</v>
      </c>
      <c r="AR167" s="12" t="s">
        <v>21</v>
      </c>
      <c r="AS167" s="130"/>
      <c r="AT167" s="108"/>
      <c r="AU167" s="108"/>
      <c r="AV167" s="108"/>
      <c r="AW167" s="105"/>
      <c r="AX167" s="105"/>
    </row>
    <row r="168" spans="1:50" ht="20.399999999999999">
      <c r="A168" s="112"/>
      <c r="B168" s="115"/>
      <c r="C168" s="98"/>
      <c r="D168" s="11" t="str">
        <f>IF(WEEKDAY(D165)=1,"CN",IF(WEEKDAY(D165)=2,"T2",IF(WEEKDAY(D165)=3,"T3",IF(WEEKDAY(D165)=4,"T4",IF(WEEKDAY(D165)=5,"T5",IF(WEEKDAY(D165)=6,"T6",IF(WEEKDAY(D165)=7,"T7","")))))))</f>
        <v>T7</v>
      </c>
      <c r="E168" s="11" t="str">
        <f>IF(WEEKDAY(E165)=1,"CN",IF(WEEKDAY(E165)=2,"T2",IF(WEEKDAY(E165)=3,"T3",IF(WEEKDAY(E165)=4,"T4",IF(WEEKDAY(E165)=5,"T5",IF(WEEKDAY(E165)=6,"T6",IF(WEEKDAY(E165)=7,"T7","")))))))</f>
        <v>CN</v>
      </c>
      <c r="F168" s="11" t="str">
        <f t="shared" ref="F168:AH168" si="40">IF(WEEKDAY(F165)=1,"CN",IF(WEEKDAY(F165)=2,"T2",IF(WEEKDAY(F165)=3,"T3",IF(WEEKDAY(F165)=4,"T4",IF(WEEKDAY(F165)=5,"T5",IF(WEEKDAY(F165)=6,"T6",IF(WEEKDAY(F165)=7,"T7","")))))))</f>
        <v>T2</v>
      </c>
      <c r="G168" s="11" t="str">
        <f t="shared" si="40"/>
        <v>T3</v>
      </c>
      <c r="H168" s="11" t="str">
        <f t="shared" si="40"/>
        <v>T4</v>
      </c>
      <c r="I168" s="11" t="str">
        <f t="shared" si="40"/>
        <v>T5</v>
      </c>
      <c r="J168" s="11" t="str">
        <f t="shared" si="40"/>
        <v>T6</v>
      </c>
      <c r="K168" s="11" t="str">
        <f t="shared" si="40"/>
        <v>T7</v>
      </c>
      <c r="L168" s="11" t="str">
        <f t="shared" si="40"/>
        <v>CN</v>
      </c>
      <c r="M168" s="11" t="str">
        <f t="shared" si="40"/>
        <v>T2</v>
      </c>
      <c r="N168" s="11" t="str">
        <f t="shared" si="40"/>
        <v>T3</v>
      </c>
      <c r="O168" s="11" t="str">
        <f t="shared" si="40"/>
        <v>T4</v>
      </c>
      <c r="P168" s="11" t="str">
        <f t="shared" si="40"/>
        <v>T5</v>
      </c>
      <c r="Q168" s="11" t="str">
        <f t="shared" si="40"/>
        <v>T6</v>
      </c>
      <c r="R168" s="11" t="str">
        <f t="shared" si="40"/>
        <v>T7</v>
      </c>
      <c r="S168" s="11" t="str">
        <f t="shared" si="40"/>
        <v>CN</v>
      </c>
      <c r="T168" s="11" t="str">
        <f t="shared" si="40"/>
        <v>T2</v>
      </c>
      <c r="U168" s="11" t="str">
        <f t="shared" si="40"/>
        <v>T3</v>
      </c>
      <c r="V168" s="11" t="str">
        <f t="shared" si="40"/>
        <v>T4</v>
      </c>
      <c r="W168" s="11" t="str">
        <f t="shared" si="40"/>
        <v>T5</v>
      </c>
      <c r="X168" s="11" t="str">
        <f t="shared" si="40"/>
        <v>T6</v>
      </c>
      <c r="Y168" s="11" t="str">
        <f t="shared" si="40"/>
        <v>T7</v>
      </c>
      <c r="Z168" s="11" t="str">
        <f t="shared" si="40"/>
        <v>CN</v>
      </c>
      <c r="AA168" s="11" t="str">
        <f t="shared" si="40"/>
        <v>T2</v>
      </c>
      <c r="AB168" s="11" t="str">
        <f t="shared" si="40"/>
        <v>T3</v>
      </c>
      <c r="AC168" s="11" t="str">
        <f t="shared" si="40"/>
        <v>T4</v>
      </c>
      <c r="AD168" s="11" t="str">
        <f t="shared" si="40"/>
        <v>T5</v>
      </c>
      <c r="AE168" s="11" t="str">
        <f t="shared" si="40"/>
        <v>T6</v>
      </c>
      <c r="AF168" s="11" t="str">
        <f t="shared" si="40"/>
        <v>T7</v>
      </c>
      <c r="AG168" s="11" t="str">
        <f t="shared" si="40"/>
        <v>CN</v>
      </c>
      <c r="AH168" s="11" t="str">
        <f t="shared" si="40"/>
        <v>T2</v>
      </c>
      <c r="AI168" s="98"/>
      <c r="AJ168" s="98"/>
      <c r="AK168" s="98"/>
      <c r="AL168" s="13" t="s">
        <v>22</v>
      </c>
      <c r="AM168" s="13" t="s">
        <v>23</v>
      </c>
      <c r="AN168" s="14" t="s">
        <v>24</v>
      </c>
      <c r="AO168" s="15" t="s">
        <v>25</v>
      </c>
      <c r="AP168" s="16" t="s">
        <v>26</v>
      </c>
      <c r="AQ168" s="16" t="s">
        <v>27</v>
      </c>
      <c r="AR168" s="16" t="s">
        <v>28</v>
      </c>
      <c r="AS168" s="17" t="s">
        <v>29</v>
      </c>
      <c r="AT168" s="18" t="s">
        <v>30</v>
      </c>
      <c r="AU168" s="18"/>
      <c r="AV168" s="18"/>
      <c r="AW168" s="18" t="s">
        <v>31</v>
      </c>
      <c r="AX168" s="19" t="s">
        <v>32</v>
      </c>
    </row>
    <row r="169" spans="1:50" ht="26.4">
      <c r="A169" s="20">
        <v>1</v>
      </c>
      <c r="B169" s="44" t="s">
        <v>33</v>
      </c>
      <c r="C169" s="45" t="s">
        <v>34</v>
      </c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23"/>
      <c r="R169" s="23"/>
      <c r="S169" s="23"/>
      <c r="T169" s="23"/>
      <c r="U169" s="23"/>
      <c r="V169" s="23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60">
        <f t="shared" ref="AI169:AI201" si="41">COUNTIF(D169:AH169,"+")</f>
        <v>0</v>
      </c>
      <c r="AJ169" s="60">
        <f>COUNTIF(E169:AI169,"TC")</f>
        <v>0</v>
      </c>
      <c r="AK169" s="44"/>
      <c r="AL169" s="20">
        <v>1</v>
      </c>
      <c r="AM169" s="44" t="s">
        <v>33</v>
      </c>
      <c r="AN169" s="45" t="s">
        <v>34</v>
      </c>
      <c r="AO169" s="48">
        <v>9000000</v>
      </c>
      <c r="AP169" s="58">
        <v>1000000</v>
      </c>
      <c r="AQ169" s="58">
        <v>700000</v>
      </c>
      <c r="AR169" s="58">
        <v>700000</v>
      </c>
      <c r="AS169" s="58">
        <f>AI169</f>
        <v>0</v>
      </c>
      <c r="AT169" s="27"/>
      <c r="AU169" s="58"/>
      <c r="AV169" s="58"/>
      <c r="AW169" s="58"/>
      <c r="AX169" s="58">
        <f t="shared" ref="AX169:AX188" si="42">(AO169+AP169+AQ169+AR169+AU169)/26*AS169+AT169+AV169</f>
        <v>0</v>
      </c>
    </row>
    <row r="170" spans="1:50" ht="13.8">
      <c r="A170" s="20">
        <v>2</v>
      </c>
      <c r="B170" s="44" t="s">
        <v>77</v>
      </c>
      <c r="C170" s="45" t="s">
        <v>76</v>
      </c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60">
        <f t="shared" si="41"/>
        <v>0</v>
      </c>
      <c r="AJ170" s="60">
        <f t="shared" ref="AJ170:AJ201" si="43">COUNTIF(E170:AI170,"TC")</f>
        <v>0</v>
      </c>
      <c r="AK170" s="21"/>
      <c r="AL170" s="20">
        <v>2</v>
      </c>
      <c r="AM170" s="44" t="s">
        <v>77</v>
      </c>
      <c r="AN170" s="45" t="s">
        <v>76</v>
      </c>
      <c r="AO170" s="48">
        <v>5310000</v>
      </c>
      <c r="AP170" s="58">
        <v>1000000</v>
      </c>
      <c r="AQ170" s="58">
        <v>700000</v>
      </c>
      <c r="AR170" s="58">
        <v>700000</v>
      </c>
      <c r="AS170" s="58">
        <f t="shared" ref="AS170:AS201" si="44">AI170</f>
        <v>0</v>
      </c>
      <c r="AT170" s="58"/>
      <c r="AU170" s="58"/>
      <c r="AV170" s="58"/>
      <c r="AW170" s="58"/>
      <c r="AX170" s="58">
        <f t="shared" si="42"/>
        <v>0</v>
      </c>
    </row>
    <row r="171" spans="1:50" ht="13.8">
      <c r="A171" s="20">
        <v>3</v>
      </c>
      <c r="B171" s="44" t="s">
        <v>100</v>
      </c>
      <c r="C171" s="45" t="s">
        <v>76</v>
      </c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 t="s">
        <v>41</v>
      </c>
      <c r="R171" s="46" t="s">
        <v>41</v>
      </c>
      <c r="S171" s="46"/>
      <c r="T171" s="46" t="s">
        <v>41</v>
      </c>
      <c r="U171" s="46" t="s">
        <v>41</v>
      </c>
      <c r="V171" s="46" t="s">
        <v>41</v>
      </c>
      <c r="W171" s="23"/>
      <c r="X171" s="23"/>
      <c r="Y171" s="23"/>
      <c r="Z171" s="23"/>
      <c r="AA171" s="23"/>
      <c r="AB171" s="23"/>
      <c r="AC171" s="23"/>
      <c r="AD171" s="23"/>
      <c r="AE171" s="46"/>
      <c r="AF171" s="46"/>
      <c r="AG171" s="46"/>
      <c r="AH171" s="46"/>
      <c r="AI171" s="60">
        <f t="shared" si="41"/>
        <v>5</v>
      </c>
      <c r="AJ171" s="60">
        <f t="shared" si="43"/>
        <v>0</v>
      </c>
      <c r="AK171" s="21"/>
      <c r="AL171" s="20">
        <v>3</v>
      </c>
      <c r="AM171" s="61" t="s">
        <v>100</v>
      </c>
      <c r="AN171" s="45" t="s">
        <v>76</v>
      </c>
      <c r="AO171" s="48">
        <v>5310000</v>
      </c>
      <c r="AP171" s="58">
        <v>1000000</v>
      </c>
      <c r="AQ171" s="58">
        <v>700000</v>
      </c>
      <c r="AR171" s="58">
        <v>700000</v>
      </c>
      <c r="AS171" s="58">
        <f t="shared" si="44"/>
        <v>5</v>
      </c>
      <c r="AT171" s="27"/>
      <c r="AU171" s="58">
        <v>1000000</v>
      </c>
      <c r="AV171" s="58"/>
      <c r="AW171" s="58"/>
      <c r="AX171" s="58">
        <f t="shared" si="42"/>
        <v>1675000</v>
      </c>
    </row>
    <row r="172" spans="1:50" ht="13.8">
      <c r="A172" s="20">
        <v>4</v>
      </c>
      <c r="B172" s="44" t="s">
        <v>101</v>
      </c>
      <c r="C172" s="45" t="s">
        <v>76</v>
      </c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46"/>
      <c r="AF172" s="46"/>
      <c r="AG172" s="46"/>
      <c r="AH172" s="46"/>
      <c r="AI172" s="60">
        <f t="shared" si="41"/>
        <v>0</v>
      </c>
      <c r="AJ172" s="60">
        <f t="shared" si="43"/>
        <v>0</v>
      </c>
      <c r="AK172" s="21"/>
      <c r="AL172" s="20">
        <v>4</v>
      </c>
      <c r="AM172" s="61" t="s">
        <v>101</v>
      </c>
      <c r="AN172" s="45" t="s">
        <v>76</v>
      </c>
      <c r="AO172" s="48">
        <v>5310000</v>
      </c>
      <c r="AP172" s="58">
        <v>1000000</v>
      </c>
      <c r="AQ172" s="58">
        <v>700000</v>
      </c>
      <c r="AR172" s="58">
        <v>700000</v>
      </c>
      <c r="AS172" s="58">
        <f t="shared" si="44"/>
        <v>0</v>
      </c>
      <c r="AT172" s="27"/>
      <c r="AU172" s="58"/>
      <c r="AV172" s="58"/>
      <c r="AW172" s="58"/>
      <c r="AX172" s="58">
        <f t="shared" si="42"/>
        <v>0</v>
      </c>
    </row>
    <row r="173" spans="1:50" ht="13.8">
      <c r="A173" s="20">
        <v>5</v>
      </c>
      <c r="B173" s="44" t="s">
        <v>78</v>
      </c>
      <c r="C173" s="45" t="s">
        <v>76</v>
      </c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 t="s">
        <v>41</v>
      </c>
      <c r="R173" s="46" t="s">
        <v>41</v>
      </c>
      <c r="S173" s="24" t="s">
        <v>119</v>
      </c>
      <c r="T173" s="46" t="s">
        <v>41</v>
      </c>
      <c r="U173" s="46" t="s">
        <v>41</v>
      </c>
      <c r="V173" s="46" t="s">
        <v>41</v>
      </c>
      <c r="W173" s="46" t="s">
        <v>41</v>
      </c>
      <c r="X173" s="46" t="s">
        <v>41</v>
      </c>
      <c r="Y173" s="46" t="s">
        <v>41</v>
      </c>
      <c r="Z173" s="46"/>
      <c r="AA173" s="46" t="s">
        <v>41</v>
      </c>
      <c r="AB173" s="46" t="s">
        <v>41</v>
      </c>
      <c r="AC173" s="46" t="s">
        <v>41</v>
      </c>
      <c r="AD173" s="46" t="s">
        <v>41</v>
      </c>
      <c r="AE173" s="46"/>
      <c r="AF173" s="46"/>
      <c r="AG173" s="46"/>
      <c r="AH173" s="46"/>
      <c r="AI173" s="60">
        <f t="shared" si="41"/>
        <v>12</v>
      </c>
      <c r="AJ173" s="60">
        <f t="shared" si="43"/>
        <v>1</v>
      </c>
      <c r="AK173" s="21"/>
      <c r="AL173" s="20">
        <v>5</v>
      </c>
      <c r="AM173" s="44" t="s">
        <v>78</v>
      </c>
      <c r="AN173" s="45" t="s">
        <v>76</v>
      </c>
      <c r="AO173" s="48">
        <v>5310000</v>
      </c>
      <c r="AP173" s="58">
        <v>1000000</v>
      </c>
      <c r="AQ173" s="58">
        <v>700000</v>
      </c>
      <c r="AR173" s="58">
        <v>700000</v>
      </c>
      <c r="AS173" s="58">
        <f t="shared" si="44"/>
        <v>12</v>
      </c>
      <c r="AT173" s="27">
        <f>AO173/26*200%*AJ173</f>
        <v>408461.53846153844</v>
      </c>
      <c r="AU173" s="58">
        <v>1000000</v>
      </c>
      <c r="AV173" s="58"/>
      <c r="AW173" s="58"/>
      <c r="AX173" s="58">
        <f t="shared" si="42"/>
        <v>4428461.538461538</v>
      </c>
    </row>
    <row r="174" spans="1:50" ht="13.8">
      <c r="A174" s="20">
        <v>6</v>
      </c>
      <c r="B174" s="44" t="s">
        <v>36</v>
      </c>
      <c r="C174" s="45" t="s">
        <v>37</v>
      </c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 t="s">
        <v>41</v>
      </c>
      <c r="R174" s="46" t="s">
        <v>41</v>
      </c>
      <c r="S174" s="46"/>
      <c r="T174" s="46" t="s">
        <v>41</v>
      </c>
      <c r="U174" s="46" t="s">
        <v>41</v>
      </c>
      <c r="V174" s="46" t="s">
        <v>41</v>
      </c>
      <c r="W174" s="23"/>
      <c r="X174" s="23"/>
      <c r="Y174" s="23"/>
      <c r="Z174" s="23"/>
      <c r="AA174" s="23"/>
      <c r="AB174" s="23"/>
      <c r="AC174" s="23"/>
      <c r="AD174" s="23"/>
      <c r="AE174" s="46"/>
      <c r="AF174" s="46"/>
      <c r="AG174" s="46"/>
      <c r="AH174" s="46"/>
      <c r="AI174" s="60">
        <f t="shared" si="41"/>
        <v>5</v>
      </c>
      <c r="AJ174" s="60">
        <f t="shared" si="43"/>
        <v>0</v>
      </c>
      <c r="AK174" s="21"/>
      <c r="AL174" s="20">
        <v>6</v>
      </c>
      <c r="AM174" s="44" t="s">
        <v>36</v>
      </c>
      <c r="AN174" s="45" t="s">
        <v>37</v>
      </c>
      <c r="AO174" s="48">
        <v>5310000</v>
      </c>
      <c r="AP174" s="58">
        <v>1000000</v>
      </c>
      <c r="AQ174" s="58">
        <v>300000</v>
      </c>
      <c r="AR174" s="58">
        <v>600000</v>
      </c>
      <c r="AS174" s="58">
        <f t="shared" si="44"/>
        <v>5</v>
      </c>
      <c r="AT174" s="27">
        <f t="shared" ref="AT174:AT201" si="45">AO174/26*200%*AJ174</f>
        <v>0</v>
      </c>
      <c r="AU174" s="58">
        <v>500000</v>
      </c>
      <c r="AV174" s="58"/>
      <c r="AW174" s="58"/>
      <c r="AX174" s="58">
        <f t="shared" si="42"/>
        <v>1482692.3076923077</v>
      </c>
    </row>
    <row r="175" spans="1:50" ht="13.8">
      <c r="A175" s="20">
        <v>7</v>
      </c>
      <c r="B175" s="44" t="s">
        <v>38</v>
      </c>
      <c r="C175" s="45" t="s">
        <v>37</v>
      </c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 t="s">
        <v>41</v>
      </c>
      <c r="R175" s="46" t="s">
        <v>41</v>
      </c>
      <c r="S175" s="24" t="s">
        <v>119</v>
      </c>
      <c r="T175" s="46" t="s">
        <v>41</v>
      </c>
      <c r="U175" s="46" t="s">
        <v>41</v>
      </c>
      <c r="V175" s="46" t="s">
        <v>41</v>
      </c>
      <c r="W175" s="46" t="s">
        <v>41</v>
      </c>
      <c r="X175" s="46" t="s">
        <v>41</v>
      </c>
      <c r="Y175" s="46" t="s">
        <v>41</v>
      </c>
      <c r="Z175" s="46"/>
      <c r="AA175" s="46" t="s">
        <v>41</v>
      </c>
      <c r="AB175" s="46" t="s">
        <v>41</v>
      </c>
      <c r="AC175" s="46" t="s">
        <v>41</v>
      </c>
      <c r="AD175" s="46" t="s">
        <v>41</v>
      </c>
      <c r="AE175" s="46"/>
      <c r="AF175" s="46"/>
      <c r="AG175" s="46"/>
      <c r="AH175" s="46"/>
      <c r="AI175" s="60">
        <f t="shared" si="41"/>
        <v>12</v>
      </c>
      <c r="AJ175" s="60">
        <f t="shared" si="43"/>
        <v>1</v>
      </c>
      <c r="AK175" s="21"/>
      <c r="AL175" s="20">
        <v>7</v>
      </c>
      <c r="AM175" s="44" t="s">
        <v>38</v>
      </c>
      <c r="AN175" s="45" t="s">
        <v>37</v>
      </c>
      <c r="AO175" s="48">
        <v>5310000</v>
      </c>
      <c r="AP175" s="58">
        <v>1000000</v>
      </c>
      <c r="AQ175" s="58">
        <v>300000</v>
      </c>
      <c r="AR175" s="58">
        <v>600000</v>
      </c>
      <c r="AS175" s="58">
        <f t="shared" si="44"/>
        <v>12</v>
      </c>
      <c r="AT175" s="27">
        <f t="shared" si="45"/>
        <v>408461.53846153844</v>
      </c>
      <c r="AU175" s="27">
        <v>500000</v>
      </c>
      <c r="AV175" s="58"/>
      <c r="AW175" s="58"/>
      <c r="AX175" s="58">
        <f t="shared" si="42"/>
        <v>3966923.0769230775</v>
      </c>
    </row>
    <row r="176" spans="1:50" ht="13.8">
      <c r="A176" s="20">
        <v>8</v>
      </c>
      <c r="B176" s="44" t="s">
        <v>39</v>
      </c>
      <c r="C176" s="45" t="s">
        <v>37</v>
      </c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 t="s">
        <v>41</v>
      </c>
      <c r="R176" s="46" t="s">
        <v>41</v>
      </c>
      <c r="S176" s="24" t="s">
        <v>119</v>
      </c>
      <c r="T176" s="46" t="s">
        <v>41</v>
      </c>
      <c r="U176" s="46" t="s">
        <v>41</v>
      </c>
      <c r="V176" s="46" t="s">
        <v>41</v>
      </c>
      <c r="W176" s="46" t="s">
        <v>41</v>
      </c>
      <c r="X176" s="46" t="s">
        <v>41</v>
      </c>
      <c r="Y176" s="46" t="s">
        <v>41</v>
      </c>
      <c r="Z176" s="46"/>
      <c r="AA176" s="46" t="s">
        <v>41</v>
      </c>
      <c r="AB176" s="46" t="s">
        <v>41</v>
      </c>
      <c r="AC176" s="46" t="s">
        <v>41</v>
      </c>
      <c r="AD176" s="46" t="s">
        <v>41</v>
      </c>
      <c r="AE176" s="46"/>
      <c r="AF176" s="46"/>
      <c r="AG176" s="46"/>
      <c r="AH176" s="46"/>
      <c r="AI176" s="60">
        <f t="shared" si="41"/>
        <v>12</v>
      </c>
      <c r="AJ176" s="60">
        <f t="shared" si="43"/>
        <v>1</v>
      </c>
      <c r="AK176" s="21"/>
      <c r="AL176" s="20">
        <v>8</v>
      </c>
      <c r="AM176" s="44" t="s">
        <v>39</v>
      </c>
      <c r="AN176" s="45" t="s">
        <v>37</v>
      </c>
      <c r="AO176" s="48">
        <v>5310000</v>
      </c>
      <c r="AP176" s="58">
        <v>1000000</v>
      </c>
      <c r="AQ176" s="58">
        <v>300000</v>
      </c>
      <c r="AR176" s="58">
        <v>600000</v>
      </c>
      <c r="AS176" s="58">
        <f t="shared" si="44"/>
        <v>12</v>
      </c>
      <c r="AT176" s="27">
        <f t="shared" si="45"/>
        <v>408461.53846153844</v>
      </c>
      <c r="AU176" s="27">
        <v>500000</v>
      </c>
      <c r="AV176" s="58"/>
      <c r="AW176" s="58"/>
      <c r="AX176" s="58">
        <f t="shared" si="42"/>
        <v>3966923.0769230775</v>
      </c>
    </row>
    <row r="177" spans="1:50" ht="13.8">
      <c r="A177" s="20">
        <v>9</v>
      </c>
      <c r="B177" s="44" t="s">
        <v>40</v>
      </c>
      <c r="C177" s="45" t="s">
        <v>37</v>
      </c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 t="s">
        <v>41</v>
      </c>
      <c r="R177" s="46" t="s">
        <v>41</v>
      </c>
      <c r="S177" s="46"/>
      <c r="T177" s="46" t="s">
        <v>41</v>
      </c>
      <c r="U177" s="46" t="s">
        <v>41</v>
      </c>
      <c r="V177" s="46" t="s">
        <v>41</v>
      </c>
      <c r="W177" s="46" t="s">
        <v>41</v>
      </c>
      <c r="X177" s="46" t="s">
        <v>41</v>
      </c>
      <c r="Y177" s="46" t="s">
        <v>41</v>
      </c>
      <c r="Z177" s="24" t="s">
        <v>119</v>
      </c>
      <c r="AA177" s="46" t="s">
        <v>41</v>
      </c>
      <c r="AB177" s="46" t="s">
        <v>41</v>
      </c>
      <c r="AC177" s="46" t="s">
        <v>41</v>
      </c>
      <c r="AD177" s="46" t="s">
        <v>41</v>
      </c>
      <c r="AE177" s="46"/>
      <c r="AF177" s="46"/>
      <c r="AG177" s="46"/>
      <c r="AH177" s="46"/>
      <c r="AI177" s="60">
        <f t="shared" si="41"/>
        <v>12</v>
      </c>
      <c r="AJ177" s="60">
        <f t="shared" si="43"/>
        <v>1</v>
      </c>
      <c r="AK177" s="21"/>
      <c r="AL177" s="20">
        <v>9</v>
      </c>
      <c r="AM177" s="44" t="s">
        <v>40</v>
      </c>
      <c r="AN177" s="45" t="s">
        <v>37</v>
      </c>
      <c r="AO177" s="48">
        <v>5310000</v>
      </c>
      <c r="AP177" s="58">
        <v>1000000</v>
      </c>
      <c r="AQ177" s="58">
        <v>300000</v>
      </c>
      <c r="AR177" s="58">
        <v>600000</v>
      </c>
      <c r="AS177" s="58">
        <f t="shared" si="44"/>
        <v>12</v>
      </c>
      <c r="AT177" s="27">
        <f t="shared" si="45"/>
        <v>408461.53846153844</v>
      </c>
      <c r="AU177" s="27">
        <v>500000</v>
      </c>
      <c r="AV177" s="58"/>
      <c r="AW177" s="58"/>
      <c r="AX177" s="58">
        <f t="shared" si="42"/>
        <v>3966923.0769230775</v>
      </c>
    </row>
    <row r="178" spans="1:50" ht="13.8">
      <c r="A178" s="20">
        <v>10</v>
      </c>
      <c r="B178" s="44" t="s">
        <v>42</v>
      </c>
      <c r="C178" s="45" t="s">
        <v>37</v>
      </c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 t="s">
        <v>41</v>
      </c>
      <c r="R178" s="46" t="s">
        <v>41</v>
      </c>
      <c r="S178" s="46"/>
      <c r="T178" s="46" t="s">
        <v>41</v>
      </c>
      <c r="U178" s="46" t="s">
        <v>41</v>
      </c>
      <c r="V178" s="46" t="s">
        <v>41</v>
      </c>
      <c r="W178" s="46" t="s">
        <v>41</v>
      </c>
      <c r="X178" s="46" t="s">
        <v>41</v>
      </c>
      <c r="Y178" s="46" t="s">
        <v>41</v>
      </c>
      <c r="Z178" s="24" t="s">
        <v>119</v>
      </c>
      <c r="AA178" s="46" t="s">
        <v>41</v>
      </c>
      <c r="AB178" s="46" t="s">
        <v>41</v>
      </c>
      <c r="AC178" s="46" t="s">
        <v>41</v>
      </c>
      <c r="AD178" s="46" t="s">
        <v>41</v>
      </c>
      <c r="AE178" s="46"/>
      <c r="AF178" s="46"/>
      <c r="AG178" s="46"/>
      <c r="AH178" s="46"/>
      <c r="AI178" s="60">
        <f t="shared" si="41"/>
        <v>12</v>
      </c>
      <c r="AJ178" s="60">
        <f t="shared" si="43"/>
        <v>1</v>
      </c>
      <c r="AK178" s="21"/>
      <c r="AL178" s="20">
        <v>10</v>
      </c>
      <c r="AM178" s="44" t="s">
        <v>42</v>
      </c>
      <c r="AN178" s="45" t="s">
        <v>37</v>
      </c>
      <c r="AO178" s="48">
        <v>5310000</v>
      </c>
      <c r="AP178" s="58">
        <v>1000000</v>
      </c>
      <c r="AQ178" s="58">
        <v>300000</v>
      </c>
      <c r="AR178" s="58">
        <v>600000</v>
      </c>
      <c r="AS178" s="58">
        <f t="shared" si="44"/>
        <v>12</v>
      </c>
      <c r="AT178" s="27">
        <f t="shared" si="45"/>
        <v>408461.53846153844</v>
      </c>
      <c r="AU178" s="27">
        <v>500000</v>
      </c>
      <c r="AV178" s="58"/>
      <c r="AW178" s="58"/>
      <c r="AX178" s="58">
        <f t="shared" si="42"/>
        <v>3966923.0769230775</v>
      </c>
    </row>
    <row r="179" spans="1:50" ht="13.8">
      <c r="A179" s="20">
        <v>11</v>
      </c>
      <c r="B179" s="44" t="s">
        <v>79</v>
      </c>
      <c r="C179" s="45" t="s">
        <v>37</v>
      </c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 t="s">
        <v>41</v>
      </c>
      <c r="R179" s="46" t="s">
        <v>41</v>
      </c>
      <c r="S179" s="24" t="s">
        <v>119</v>
      </c>
      <c r="T179" s="46" t="s">
        <v>41</v>
      </c>
      <c r="U179" s="46" t="s">
        <v>41</v>
      </c>
      <c r="V179" s="46" t="s">
        <v>41</v>
      </c>
      <c r="W179" s="46" t="s">
        <v>41</v>
      </c>
      <c r="X179" s="46" t="s">
        <v>41</v>
      </c>
      <c r="Y179" s="46" t="s">
        <v>41</v>
      </c>
      <c r="Z179" s="46"/>
      <c r="AA179" s="46" t="s">
        <v>41</v>
      </c>
      <c r="AB179" s="46" t="s">
        <v>41</v>
      </c>
      <c r="AC179" s="46" t="s">
        <v>41</v>
      </c>
      <c r="AD179" s="46" t="s">
        <v>41</v>
      </c>
      <c r="AE179" s="46"/>
      <c r="AF179" s="46"/>
      <c r="AG179" s="46"/>
      <c r="AH179" s="46"/>
      <c r="AI179" s="60">
        <f t="shared" si="41"/>
        <v>12</v>
      </c>
      <c r="AJ179" s="60">
        <f t="shared" si="43"/>
        <v>1</v>
      </c>
      <c r="AK179" s="21"/>
      <c r="AL179" s="20">
        <v>11</v>
      </c>
      <c r="AM179" s="44" t="s">
        <v>79</v>
      </c>
      <c r="AN179" s="45" t="s">
        <v>37</v>
      </c>
      <c r="AO179" s="48">
        <v>5310000</v>
      </c>
      <c r="AP179" s="58">
        <v>1000000</v>
      </c>
      <c r="AQ179" s="58">
        <v>300000</v>
      </c>
      <c r="AR179" s="58">
        <v>600000</v>
      </c>
      <c r="AS179" s="58">
        <f t="shared" si="44"/>
        <v>12</v>
      </c>
      <c r="AT179" s="27">
        <f t="shared" si="45"/>
        <v>408461.53846153844</v>
      </c>
      <c r="AU179" s="27">
        <v>500000</v>
      </c>
      <c r="AV179" s="58"/>
      <c r="AW179" s="58"/>
      <c r="AX179" s="58">
        <f t="shared" si="42"/>
        <v>3966923.0769230775</v>
      </c>
    </row>
    <row r="180" spans="1:50" ht="13.8">
      <c r="A180" s="20">
        <v>12</v>
      </c>
      <c r="B180" s="21" t="s">
        <v>80</v>
      </c>
      <c r="C180" s="22" t="s">
        <v>37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46"/>
      <c r="P180" s="46"/>
      <c r="Q180" s="46" t="s">
        <v>41</v>
      </c>
      <c r="R180" s="46" t="s">
        <v>41</v>
      </c>
      <c r="S180" s="24" t="s">
        <v>119</v>
      </c>
      <c r="T180" s="46" t="s">
        <v>41</v>
      </c>
      <c r="U180" s="46" t="s">
        <v>41</v>
      </c>
      <c r="V180" s="46" t="s">
        <v>41</v>
      </c>
      <c r="W180" s="46" t="s">
        <v>41</v>
      </c>
      <c r="X180" s="46" t="s">
        <v>41</v>
      </c>
      <c r="Y180" s="46" t="s">
        <v>41</v>
      </c>
      <c r="Z180" s="46"/>
      <c r="AA180" s="46" t="s">
        <v>41</v>
      </c>
      <c r="AB180" s="46" t="s">
        <v>41</v>
      </c>
      <c r="AC180" s="46" t="s">
        <v>41</v>
      </c>
      <c r="AD180" s="46" t="s">
        <v>41</v>
      </c>
      <c r="AE180" s="23"/>
      <c r="AF180" s="23"/>
      <c r="AG180" s="23"/>
      <c r="AH180" s="23"/>
      <c r="AI180" s="25">
        <f t="shared" si="41"/>
        <v>12</v>
      </c>
      <c r="AJ180" s="60">
        <f t="shared" si="43"/>
        <v>1</v>
      </c>
      <c r="AK180" s="21"/>
      <c r="AL180" s="20">
        <v>12</v>
      </c>
      <c r="AM180" s="21" t="s">
        <v>80</v>
      </c>
      <c r="AN180" s="22" t="s">
        <v>37</v>
      </c>
      <c r="AO180" s="26">
        <v>5310000</v>
      </c>
      <c r="AP180" s="27">
        <v>1000000</v>
      </c>
      <c r="AQ180" s="58">
        <v>300000</v>
      </c>
      <c r="AR180" s="27">
        <v>600000</v>
      </c>
      <c r="AS180" s="58">
        <f t="shared" si="44"/>
        <v>12</v>
      </c>
      <c r="AT180" s="27">
        <f t="shared" si="45"/>
        <v>408461.53846153844</v>
      </c>
      <c r="AU180" s="27">
        <v>500000</v>
      </c>
      <c r="AV180" s="27"/>
      <c r="AW180" s="27"/>
      <c r="AX180" s="58">
        <f t="shared" si="42"/>
        <v>3966923.0769230775</v>
      </c>
    </row>
    <row r="181" spans="1:50" ht="13.8">
      <c r="A181" s="20">
        <v>13</v>
      </c>
      <c r="B181" s="21" t="s">
        <v>81</v>
      </c>
      <c r="C181" s="22" t="s">
        <v>37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46"/>
      <c r="P181" s="46"/>
      <c r="Q181" s="46" t="s">
        <v>41</v>
      </c>
      <c r="R181" s="46" t="s">
        <v>41</v>
      </c>
      <c r="S181" s="24" t="s">
        <v>119</v>
      </c>
      <c r="T181" s="46" t="s">
        <v>41</v>
      </c>
      <c r="U181" s="46" t="s">
        <v>41</v>
      </c>
      <c r="V181" s="46" t="s">
        <v>41</v>
      </c>
      <c r="W181" s="46" t="s">
        <v>41</v>
      </c>
      <c r="X181" s="46" t="s">
        <v>41</v>
      </c>
      <c r="Y181" s="46" t="s">
        <v>41</v>
      </c>
      <c r="Z181" s="46"/>
      <c r="AA181" s="46" t="s">
        <v>41</v>
      </c>
      <c r="AB181" s="46" t="s">
        <v>41</v>
      </c>
      <c r="AC181" s="46" t="s">
        <v>41</v>
      </c>
      <c r="AD181" s="46" t="s">
        <v>41</v>
      </c>
      <c r="AE181" s="23"/>
      <c r="AF181" s="23"/>
      <c r="AG181" s="23"/>
      <c r="AH181" s="23"/>
      <c r="AI181" s="25">
        <f t="shared" si="41"/>
        <v>12</v>
      </c>
      <c r="AJ181" s="60">
        <f t="shared" si="43"/>
        <v>1</v>
      </c>
      <c r="AK181" s="25"/>
      <c r="AL181" s="20">
        <v>13</v>
      </c>
      <c r="AM181" s="21" t="s">
        <v>81</v>
      </c>
      <c r="AN181" s="22" t="s">
        <v>37</v>
      </c>
      <c r="AO181" s="26">
        <v>5310000</v>
      </c>
      <c r="AP181" s="27">
        <v>1000000</v>
      </c>
      <c r="AQ181" s="58">
        <v>300000</v>
      </c>
      <c r="AR181" s="27">
        <v>600000</v>
      </c>
      <c r="AS181" s="58">
        <f t="shared" si="44"/>
        <v>12</v>
      </c>
      <c r="AT181" s="27">
        <f t="shared" si="45"/>
        <v>408461.53846153844</v>
      </c>
      <c r="AU181" s="27">
        <v>500000</v>
      </c>
      <c r="AV181" s="27"/>
      <c r="AW181" s="27"/>
      <c r="AX181" s="58">
        <f t="shared" si="42"/>
        <v>3966923.0769230775</v>
      </c>
    </row>
    <row r="182" spans="1:50" ht="13.8">
      <c r="A182" s="20">
        <v>14</v>
      </c>
      <c r="B182" s="21" t="s">
        <v>82</v>
      </c>
      <c r="C182" s="22" t="s">
        <v>37</v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46"/>
      <c r="P182" s="46"/>
      <c r="Q182" s="46" t="s">
        <v>41</v>
      </c>
      <c r="R182" s="46" t="s">
        <v>41</v>
      </c>
      <c r="S182" s="46"/>
      <c r="T182" s="46" t="s">
        <v>41</v>
      </c>
      <c r="U182" s="46" t="s">
        <v>41</v>
      </c>
      <c r="V182" s="46" t="s">
        <v>41</v>
      </c>
      <c r="W182" s="46" t="s">
        <v>41</v>
      </c>
      <c r="X182" s="46" t="s">
        <v>41</v>
      </c>
      <c r="Y182" s="46" t="s">
        <v>41</v>
      </c>
      <c r="Z182" s="24" t="s">
        <v>119</v>
      </c>
      <c r="AA182" s="46" t="s">
        <v>41</v>
      </c>
      <c r="AB182" s="46" t="s">
        <v>41</v>
      </c>
      <c r="AC182" s="46" t="s">
        <v>41</v>
      </c>
      <c r="AD182" s="46" t="s">
        <v>41</v>
      </c>
      <c r="AE182" s="23"/>
      <c r="AF182" s="23"/>
      <c r="AG182" s="23"/>
      <c r="AH182" s="23"/>
      <c r="AI182" s="25">
        <f t="shared" si="41"/>
        <v>12</v>
      </c>
      <c r="AJ182" s="60">
        <f t="shared" si="43"/>
        <v>1</v>
      </c>
      <c r="AK182" s="25"/>
      <c r="AL182" s="20">
        <v>14</v>
      </c>
      <c r="AM182" s="21" t="s">
        <v>82</v>
      </c>
      <c r="AN182" s="22" t="s">
        <v>37</v>
      </c>
      <c r="AO182" s="26">
        <v>5310000</v>
      </c>
      <c r="AP182" s="27">
        <v>1000000</v>
      </c>
      <c r="AQ182" s="58">
        <v>300000</v>
      </c>
      <c r="AR182" s="27">
        <v>600000</v>
      </c>
      <c r="AS182" s="58">
        <f t="shared" si="44"/>
        <v>12</v>
      </c>
      <c r="AT182" s="27">
        <f t="shared" si="45"/>
        <v>408461.53846153844</v>
      </c>
      <c r="AU182" s="27">
        <v>500000</v>
      </c>
      <c r="AV182" s="27"/>
      <c r="AW182" s="27"/>
      <c r="AX182" s="58">
        <f t="shared" si="42"/>
        <v>3966923.0769230775</v>
      </c>
    </row>
    <row r="183" spans="1:50" ht="13.8">
      <c r="A183" s="20">
        <v>15</v>
      </c>
      <c r="B183" s="21" t="s">
        <v>83</v>
      </c>
      <c r="C183" s="22" t="s">
        <v>37</v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46"/>
      <c r="P183" s="46"/>
      <c r="Q183" s="46" t="s">
        <v>41</v>
      </c>
      <c r="R183" s="46" t="s">
        <v>41</v>
      </c>
      <c r="S183" s="46"/>
      <c r="T183" s="46" t="s">
        <v>41</v>
      </c>
      <c r="U183" s="46" t="s">
        <v>41</v>
      </c>
      <c r="V183" s="46" t="s">
        <v>41</v>
      </c>
      <c r="W183" s="46" t="s">
        <v>41</v>
      </c>
      <c r="X183" s="46" t="s">
        <v>41</v>
      </c>
      <c r="Y183" s="46" t="s">
        <v>41</v>
      </c>
      <c r="Z183" s="24" t="s">
        <v>119</v>
      </c>
      <c r="AA183" s="46" t="s">
        <v>41</v>
      </c>
      <c r="AB183" s="46" t="s">
        <v>41</v>
      </c>
      <c r="AC183" s="46" t="s">
        <v>41</v>
      </c>
      <c r="AD183" s="46" t="s">
        <v>41</v>
      </c>
      <c r="AE183" s="23"/>
      <c r="AF183" s="23"/>
      <c r="AG183" s="23"/>
      <c r="AH183" s="23"/>
      <c r="AI183" s="25">
        <f t="shared" si="41"/>
        <v>12</v>
      </c>
      <c r="AJ183" s="60">
        <f t="shared" si="43"/>
        <v>1</v>
      </c>
      <c r="AK183" s="25"/>
      <c r="AL183" s="20">
        <v>15</v>
      </c>
      <c r="AM183" s="21" t="s">
        <v>83</v>
      </c>
      <c r="AN183" s="22" t="s">
        <v>37</v>
      </c>
      <c r="AO183" s="26">
        <v>5310000</v>
      </c>
      <c r="AP183" s="27">
        <v>1000000</v>
      </c>
      <c r="AQ183" s="58">
        <v>300000</v>
      </c>
      <c r="AR183" s="27">
        <v>600000</v>
      </c>
      <c r="AS183" s="58">
        <f t="shared" si="44"/>
        <v>12</v>
      </c>
      <c r="AT183" s="27">
        <f t="shared" si="45"/>
        <v>408461.53846153844</v>
      </c>
      <c r="AU183" s="27">
        <v>500000</v>
      </c>
      <c r="AV183" s="27"/>
      <c r="AW183" s="27"/>
      <c r="AX183" s="58">
        <f t="shared" si="42"/>
        <v>3966923.0769230775</v>
      </c>
    </row>
    <row r="184" spans="1:50" ht="13.8">
      <c r="A184" s="20">
        <v>16</v>
      </c>
      <c r="B184" s="21" t="s">
        <v>84</v>
      </c>
      <c r="C184" s="22" t="s">
        <v>37</v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 t="s">
        <v>41</v>
      </c>
      <c r="R184" s="23" t="s">
        <v>41</v>
      </c>
      <c r="S184" s="24" t="s">
        <v>119</v>
      </c>
      <c r="T184" s="23" t="s">
        <v>41</v>
      </c>
      <c r="U184" s="23" t="s">
        <v>41</v>
      </c>
      <c r="V184" s="23" t="s">
        <v>41</v>
      </c>
      <c r="W184" s="23" t="s">
        <v>41</v>
      </c>
      <c r="X184" s="23" t="s">
        <v>41</v>
      </c>
      <c r="Y184" s="23" t="s">
        <v>41</v>
      </c>
      <c r="Z184" s="23"/>
      <c r="AA184" s="23" t="s">
        <v>41</v>
      </c>
      <c r="AB184" s="23" t="s">
        <v>41</v>
      </c>
      <c r="AC184" s="23" t="s">
        <v>41</v>
      </c>
      <c r="AD184" s="23" t="s">
        <v>41</v>
      </c>
      <c r="AE184" s="23"/>
      <c r="AF184" s="23"/>
      <c r="AG184" s="23"/>
      <c r="AH184" s="23"/>
      <c r="AI184" s="25">
        <f>COUNTIF(D184:AH184,"+")</f>
        <v>12</v>
      </c>
      <c r="AJ184" s="60">
        <f t="shared" si="43"/>
        <v>1</v>
      </c>
      <c r="AK184" s="25"/>
      <c r="AL184" s="20">
        <v>16</v>
      </c>
      <c r="AM184" s="21" t="s">
        <v>84</v>
      </c>
      <c r="AN184" s="22" t="s">
        <v>37</v>
      </c>
      <c r="AO184" s="26">
        <v>5310000</v>
      </c>
      <c r="AP184" s="27">
        <v>1000000</v>
      </c>
      <c r="AQ184" s="58">
        <v>300000</v>
      </c>
      <c r="AR184" s="27">
        <v>600000</v>
      </c>
      <c r="AS184" s="58">
        <f t="shared" si="44"/>
        <v>12</v>
      </c>
      <c r="AT184" s="27">
        <f t="shared" si="45"/>
        <v>408461.53846153844</v>
      </c>
      <c r="AU184" s="27">
        <v>500000</v>
      </c>
      <c r="AV184" s="27"/>
      <c r="AW184" s="27"/>
      <c r="AX184" s="58">
        <f t="shared" si="42"/>
        <v>3966923.0769230775</v>
      </c>
    </row>
    <row r="185" spans="1:50" ht="13.8">
      <c r="A185" s="20">
        <v>17</v>
      </c>
      <c r="B185" s="21" t="s">
        <v>85</v>
      </c>
      <c r="C185" s="22" t="s">
        <v>37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 t="s">
        <v>41</v>
      </c>
      <c r="R185" s="23" t="s">
        <v>41</v>
      </c>
      <c r="S185" s="24" t="s">
        <v>119</v>
      </c>
      <c r="T185" s="23" t="s">
        <v>41</v>
      </c>
      <c r="U185" s="23" t="s">
        <v>41</v>
      </c>
      <c r="V185" s="23" t="s">
        <v>41</v>
      </c>
      <c r="W185" s="23" t="s">
        <v>41</v>
      </c>
      <c r="X185" s="23" t="s">
        <v>41</v>
      </c>
      <c r="Y185" s="23" t="s">
        <v>41</v>
      </c>
      <c r="Z185" s="23"/>
      <c r="AA185" s="23" t="s">
        <v>41</v>
      </c>
      <c r="AB185" s="23" t="s">
        <v>41</v>
      </c>
      <c r="AC185" s="23" t="s">
        <v>41</v>
      </c>
      <c r="AD185" s="23" t="s">
        <v>41</v>
      </c>
      <c r="AE185" s="23"/>
      <c r="AF185" s="23"/>
      <c r="AG185" s="23"/>
      <c r="AH185" s="23"/>
      <c r="AI185" s="25">
        <f t="shared" si="41"/>
        <v>12</v>
      </c>
      <c r="AJ185" s="60">
        <f t="shared" si="43"/>
        <v>1</v>
      </c>
      <c r="AK185" s="25"/>
      <c r="AL185" s="20">
        <v>17</v>
      </c>
      <c r="AM185" s="21" t="s">
        <v>85</v>
      </c>
      <c r="AN185" s="22" t="s">
        <v>37</v>
      </c>
      <c r="AO185" s="26">
        <v>5310000</v>
      </c>
      <c r="AP185" s="27">
        <v>1000000</v>
      </c>
      <c r="AQ185" s="58">
        <v>300000</v>
      </c>
      <c r="AR185" s="27">
        <v>600000</v>
      </c>
      <c r="AS185" s="58">
        <f t="shared" si="44"/>
        <v>12</v>
      </c>
      <c r="AT185" s="27">
        <f t="shared" si="45"/>
        <v>408461.53846153844</v>
      </c>
      <c r="AU185" s="27">
        <v>500000</v>
      </c>
      <c r="AV185" s="27"/>
      <c r="AW185" s="27"/>
      <c r="AX185" s="58">
        <f t="shared" si="42"/>
        <v>3966923.0769230775</v>
      </c>
    </row>
    <row r="186" spans="1:50" ht="13.8">
      <c r="A186" s="20">
        <v>18</v>
      </c>
      <c r="B186" s="21" t="s">
        <v>86</v>
      </c>
      <c r="C186" s="22" t="s">
        <v>37</v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5">
        <f t="shared" si="41"/>
        <v>0</v>
      </c>
      <c r="AJ186" s="60">
        <f t="shared" si="43"/>
        <v>0</v>
      </c>
      <c r="AK186" s="25"/>
      <c r="AL186" s="20">
        <v>18</v>
      </c>
      <c r="AM186" s="21" t="s">
        <v>86</v>
      </c>
      <c r="AN186" s="22" t="s">
        <v>37</v>
      </c>
      <c r="AO186" s="26">
        <v>5310000</v>
      </c>
      <c r="AP186" s="27">
        <v>1000000</v>
      </c>
      <c r="AQ186" s="58">
        <v>300000</v>
      </c>
      <c r="AR186" s="27">
        <v>600000</v>
      </c>
      <c r="AS186" s="58">
        <f t="shared" si="44"/>
        <v>0</v>
      </c>
      <c r="AT186" s="27">
        <f t="shared" si="45"/>
        <v>0</v>
      </c>
      <c r="AU186" s="27"/>
      <c r="AV186" s="27"/>
      <c r="AW186" s="27"/>
      <c r="AX186" s="58">
        <f t="shared" si="42"/>
        <v>0</v>
      </c>
    </row>
    <row r="187" spans="1:50" ht="13.8">
      <c r="A187" s="20">
        <v>19</v>
      </c>
      <c r="B187" s="21" t="s">
        <v>87</v>
      </c>
      <c r="C187" s="22" t="s">
        <v>37</v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5">
        <f t="shared" si="41"/>
        <v>0</v>
      </c>
      <c r="AJ187" s="60">
        <f t="shared" si="43"/>
        <v>0</v>
      </c>
      <c r="AK187" s="25"/>
      <c r="AL187" s="20">
        <v>19</v>
      </c>
      <c r="AM187" s="21" t="s">
        <v>87</v>
      </c>
      <c r="AN187" s="22" t="s">
        <v>37</v>
      </c>
      <c r="AO187" s="26">
        <v>5310000</v>
      </c>
      <c r="AP187" s="27">
        <v>1000000</v>
      </c>
      <c r="AQ187" s="58">
        <v>300000</v>
      </c>
      <c r="AR187" s="27">
        <v>600000</v>
      </c>
      <c r="AS187" s="58">
        <f t="shared" si="44"/>
        <v>0</v>
      </c>
      <c r="AT187" s="27">
        <f t="shared" si="45"/>
        <v>0</v>
      </c>
      <c r="AU187" s="27"/>
      <c r="AV187" s="27"/>
      <c r="AW187" s="27"/>
      <c r="AX187" s="58">
        <f t="shared" si="42"/>
        <v>0</v>
      </c>
    </row>
    <row r="188" spans="1:50" ht="13.8">
      <c r="A188" s="20">
        <v>20</v>
      </c>
      <c r="B188" s="21" t="s">
        <v>88</v>
      </c>
      <c r="C188" s="22" t="s">
        <v>37</v>
      </c>
      <c r="D188" s="23" t="s">
        <v>41</v>
      </c>
      <c r="E188" s="23"/>
      <c r="F188" s="23" t="s">
        <v>41</v>
      </c>
      <c r="G188" s="23" t="s">
        <v>41</v>
      </c>
      <c r="H188" s="23" t="s">
        <v>41</v>
      </c>
      <c r="I188" s="23" t="s">
        <v>41</v>
      </c>
      <c r="J188" s="23" t="s">
        <v>41</v>
      </c>
      <c r="K188" s="23" t="s">
        <v>41</v>
      </c>
      <c r="L188" s="24" t="s">
        <v>119</v>
      </c>
      <c r="M188" s="23" t="s">
        <v>41</v>
      </c>
      <c r="N188" s="23" t="s">
        <v>41</v>
      </c>
      <c r="O188" s="23" t="s">
        <v>41</v>
      </c>
      <c r="P188" s="23" t="s">
        <v>41</v>
      </c>
      <c r="Q188" s="23" t="s">
        <v>41</v>
      </c>
      <c r="R188" s="23" t="s">
        <v>41</v>
      </c>
      <c r="S188" s="23"/>
      <c r="T188" s="23" t="s">
        <v>41</v>
      </c>
      <c r="U188" s="23" t="s">
        <v>41</v>
      </c>
      <c r="V188" s="23" t="s">
        <v>41</v>
      </c>
      <c r="W188" s="23" t="s">
        <v>41</v>
      </c>
      <c r="X188" s="23" t="s">
        <v>41</v>
      </c>
      <c r="Y188" s="23" t="s">
        <v>41</v>
      </c>
      <c r="Z188" s="24" t="s">
        <v>119</v>
      </c>
      <c r="AA188" s="23" t="s">
        <v>41</v>
      </c>
      <c r="AB188" s="23" t="s">
        <v>41</v>
      </c>
      <c r="AC188" s="23" t="s">
        <v>41</v>
      </c>
      <c r="AD188" s="23" t="s">
        <v>41</v>
      </c>
      <c r="AE188" s="23"/>
      <c r="AF188" s="23"/>
      <c r="AG188" s="23"/>
      <c r="AH188" s="23"/>
      <c r="AI188" s="25">
        <f t="shared" si="41"/>
        <v>23</v>
      </c>
      <c r="AJ188" s="60">
        <f t="shared" si="43"/>
        <v>2</v>
      </c>
      <c r="AK188" s="25"/>
      <c r="AL188" s="20">
        <v>20</v>
      </c>
      <c r="AM188" s="21" t="s">
        <v>88</v>
      </c>
      <c r="AN188" s="22" t="s">
        <v>37</v>
      </c>
      <c r="AO188" s="26">
        <v>5310000</v>
      </c>
      <c r="AP188" s="27">
        <v>1000000</v>
      </c>
      <c r="AQ188" s="58">
        <v>300000</v>
      </c>
      <c r="AR188" s="27">
        <v>600000</v>
      </c>
      <c r="AS188" s="58">
        <f t="shared" si="44"/>
        <v>23</v>
      </c>
      <c r="AT188" s="27">
        <f t="shared" si="45"/>
        <v>816923.07692307688</v>
      </c>
      <c r="AU188" s="27">
        <v>500000</v>
      </c>
      <c r="AV188" s="27"/>
      <c r="AW188" s="27"/>
      <c r="AX188" s="58">
        <f t="shared" si="42"/>
        <v>7637307.692307693</v>
      </c>
    </row>
    <row r="189" spans="1:50" ht="13.8">
      <c r="A189" s="20">
        <v>21</v>
      </c>
      <c r="B189" s="21" t="s">
        <v>92</v>
      </c>
      <c r="C189" s="22" t="s">
        <v>37</v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5">
        <f t="shared" si="41"/>
        <v>0</v>
      </c>
      <c r="AJ189" s="60">
        <f t="shared" si="43"/>
        <v>0</v>
      </c>
      <c r="AK189" s="28"/>
      <c r="AL189" s="20">
        <v>21</v>
      </c>
      <c r="AM189" s="21" t="s">
        <v>92</v>
      </c>
      <c r="AN189" s="22" t="s">
        <v>37</v>
      </c>
      <c r="AO189" s="26">
        <v>5310000</v>
      </c>
      <c r="AP189" s="27">
        <v>1000000</v>
      </c>
      <c r="AQ189" s="58">
        <v>300000</v>
      </c>
      <c r="AR189" s="27">
        <v>600000</v>
      </c>
      <c r="AS189" s="58"/>
      <c r="AT189" s="27">
        <f t="shared" si="45"/>
        <v>0</v>
      </c>
      <c r="AU189" s="27"/>
      <c r="AV189" s="27"/>
      <c r="AW189" s="27"/>
      <c r="AX189" s="58"/>
    </row>
    <row r="190" spans="1:50" ht="13.8">
      <c r="A190" s="20">
        <v>22</v>
      </c>
      <c r="B190" s="21" t="s">
        <v>93</v>
      </c>
      <c r="C190" s="22" t="s">
        <v>37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5">
        <f t="shared" si="41"/>
        <v>0</v>
      </c>
      <c r="AJ190" s="60">
        <f t="shared" si="43"/>
        <v>0</v>
      </c>
      <c r="AK190" s="28"/>
      <c r="AL190" s="20">
        <v>22</v>
      </c>
      <c r="AM190" s="21" t="s">
        <v>93</v>
      </c>
      <c r="AN190" s="22" t="s">
        <v>37</v>
      </c>
      <c r="AO190" s="26">
        <v>5310000</v>
      </c>
      <c r="AP190" s="27">
        <v>1000000</v>
      </c>
      <c r="AQ190" s="58">
        <v>300000</v>
      </c>
      <c r="AR190" s="27">
        <v>600000</v>
      </c>
      <c r="AS190" s="58"/>
      <c r="AT190" s="27">
        <f t="shared" si="45"/>
        <v>0</v>
      </c>
      <c r="AU190" s="27"/>
      <c r="AV190" s="27"/>
      <c r="AW190" s="27"/>
      <c r="AX190" s="58"/>
    </row>
    <row r="191" spans="1:50" ht="13.8">
      <c r="A191" s="20">
        <v>23</v>
      </c>
      <c r="B191" s="21" t="s">
        <v>94</v>
      </c>
      <c r="C191" s="22" t="s">
        <v>37</v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5">
        <f t="shared" si="41"/>
        <v>0</v>
      </c>
      <c r="AJ191" s="60">
        <f t="shared" si="43"/>
        <v>0</v>
      </c>
      <c r="AK191" s="28"/>
      <c r="AL191" s="20">
        <v>23</v>
      </c>
      <c r="AM191" s="21" t="s">
        <v>94</v>
      </c>
      <c r="AN191" s="22" t="s">
        <v>37</v>
      </c>
      <c r="AO191" s="26">
        <v>5310000</v>
      </c>
      <c r="AP191" s="27">
        <v>1000000</v>
      </c>
      <c r="AQ191" s="58">
        <v>300000</v>
      </c>
      <c r="AR191" s="27">
        <v>600000</v>
      </c>
      <c r="AS191" s="58"/>
      <c r="AT191" s="27">
        <f t="shared" si="45"/>
        <v>0</v>
      </c>
      <c r="AU191" s="27"/>
      <c r="AV191" s="27"/>
      <c r="AW191" s="27"/>
      <c r="AX191" s="58"/>
    </row>
    <row r="192" spans="1:50" ht="13.8">
      <c r="A192" s="20">
        <v>24</v>
      </c>
      <c r="B192" s="21" t="s">
        <v>95</v>
      </c>
      <c r="C192" s="22" t="s">
        <v>37</v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5">
        <f t="shared" si="41"/>
        <v>0</v>
      </c>
      <c r="AJ192" s="60">
        <f t="shared" si="43"/>
        <v>0</v>
      </c>
      <c r="AK192" s="28"/>
      <c r="AL192" s="20">
        <v>24</v>
      </c>
      <c r="AM192" s="21" t="s">
        <v>95</v>
      </c>
      <c r="AN192" s="22" t="s">
        <v>37</v>
      </c>
      <c r="AO192" s="26">
        <v>5310000</v>
      </c>
      <c r="AP192" s="27">
        <v>1000000</v>
      </c>
      <c r="AQ192" s="58">
        <v>300000</v>
      </c>
      <c r="AR192" s="27">
        <v>600000</v>
      </c>
      <c r="AS192" s="58"/>
      <c r="AT192" s="27">
        <f t="shared" si="45"/>
        <v>0</v>
      </c>
      <c r="AU192" s="27"/>
      <c r="AV192" s="27"/>
      <c r="AW192" s="27"/>
      <c r="AX192" s="58"/>
    </row>
    <row r="193" spans="1:50" ht="13.8">
      <c r="A193" s="20">
        <v>21</v>
      </c>
      <c r="B193" s="44" t="s">
        <v>44</v>
      </c>
      <c r="C193" s="45" t="s">
        <v>45</v>
      </c>
      <c r="D193" s="46"/>
      <c r="E193" s="46"/>
      <c r="F193" s="46"/>
      <c r="G193" s="46"/>
      <c r="H193" s="46"/>
      <c r="I193" s="46"/>
      <c r="J193" s="46"/>
      <c r="K193" s="23"/>
      <c r="L193" s="23"/>
      <c r="M193" s="23"/>
      <c r="N193" s="46"/>
      <c r="O193" s="46"/>
      <c r="P193" s="46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46"/>
      <c r="AF193" s="46"/>
      <c r="AG193" s="46"/>
      <c r="AH193" s="46"/>
      <c r="AI193" s="25">
        <f t="shared" si="41"/>
        <v>0</v>
      </c>
      <c r="AJ193" s="60">
        <f t="shared" si="43"/>
        <v>0</v>
      </c>
      <c r="AK193" s="21"/>
      <c r="AL193" s="20">
        <v>21</v>
      </c>
      <c r="AM193" s="62" t="s">
        <v>44</v>
      </c>
      <c r="AN193" s="45" t="s">
        <v>45</v>
      </c>
      <c r="AO193" s="48">
        <v>5307200</v>
      </c>
      <c r="AP193" s="58">
        <v>1000000</v>
      </c>
      <c r="AQ193" s="58">
        <v>300000</v>
      </c>
      <c r="AR193" s="27">
        <v>600000</v>
      </c>
      <c r="AS193" s="58">
        <f t="shared" si="44"/>
        <v>0</v>
      </c>
      <c r="AT193" s="27">
        <f t="shared" si="45"/>
        <v>0</v>
      </c>
      <c r="AU193" s="58"/>
      <c r="AV193" s="58"/>
      <c r="AW193" s="58"/>
      <c r="AX193" s="58">
        <f t="shared" ref="AX193:AX201" si="46">(AO193+AP193+AQ193+AR193+AU193)/26*AS193+AT193+AV193</f>
        <v>0</v>
      </c>
    </row>
    <row r="194" spans="1:50" ht="13.8">
      <c r="A194" s="20">
        <v>22</v>
      </c>
      <c r="B194" s="44" t="s">
        <v>51</v>
      </c>
      <c r="C194" s="45" t="s">
        <v>45</v>
      </c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46"/>
      <c r="AF194" s="46"/>
      <c r="AG194" s="46"/>
      <c r="AH194" s="46"/>
      <c r="AI194" s="25">
        <f t="shared" si="41"/>
        <v>0</v>
      </c>
      <c r="AJ194" s="60">
        <f t="shared" si="43"/>
        <v>0</v>
      </c>
      <c r="AK194" s="21"/>
      <c r="AL194" s="20">
        <v>22</v>
      </c>
      <c r="AM194" s="62" t="s">
        <v>51</v>
      </c>
      <c r="AN194" s="45" t="s">
        <v>45</v>
      </c>
      <c r="AO194" s="48">
        <v>5307200</v>
      </c>
      <c r="AP194" s="58">
        <v>1000000</v>
      </c>
      <c r="AQ194" s="58">
        <v>300000</v>
      </c>
      <c r="AR194" s="27">
        <v>600000</v>
      </c>
      <c r="AS194" s="58">
        <f t="shared" si="44"/>
        <v>0</v>
      </c>
      <c r="AT194" s="27">
        <f t="shared" si="45"/>
        <v>0</v>
      </c>
      <c r="AU194" s="58"/>
      <c r="AV194" s="58"/>
      <c r="AW194" s="58"/>
      <c r="AX194" s="58">
        <f t="shared" si="46"/>
        <v>0</v>
      </c>
    </row>
    <row r="195" spans="1:50" ht="13.8">
      <c r="A195" s="20">
        <v>23</v>
      </c>
      <c r="B195" s="44" t="s">
        <v>46</v>
      </c>
      <c r="C195" s="45" t="s">
        <v>45</v>
      </c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23" t="s">
        <v>41</v>
      </c>
      <c r="R195" s="23" t="s">
        <v>41</v>
      </c>
      <c r="S195" s="23"/>
      <c r="T195" s="23" t="s">
        <v>41</v>
      </c>
      <c r="U195" s="23" t="s">
        <v>41</v>
      </c>
      <c r="V195" s="23" t="s">
        <v>41</v>
      </c>
      <c r="W195" s="23" t="s">
        <v>41</v>
      </c>
      <c r="X195" s="23" t="s">
        <v>41</v>
      </c>
      <c r="Y195" s="23" t="s">
        <v>41</v>
      </c>
      <c r="Z195" s="24" t="s">
        <v>119</v>
      </c>
      <c r="AA195" s="23" t="s">
        <v>41</v>
      </c>
      <c r="AB195" s="23" t="s">
        <v>41</v>
      </c>
      <c r="AC195" s="23" t="s">
        <v>41</v>
      </c>
      <c r="AD195" s="23" t="s">
        <v>41</v>
      </c>
      <c r="AE195" s="46"/>
      <c r="AF195" s="46"/>
      <c r="AG195" s="46"/>
      <c r="AH195" s="46"/>
      <c r="AI195" s="25">
        <f t="shared" si="41"/>
        <v>12</v>
      </c>
      <c r="AJ195" s="60">
        <f t="shared" si="43"/>
        <v>1</v>
      </c>
      <c r="AK195" s="21"/>
      <c r="AL195" s="20">
        <v>23</v>
      </c>
      <c r="AM195" s="62" t="s">
        <v>46</v>
      </c>
      <c r="AN195" s="45" t="s">
        <v>45</v>
      </c>
      <c r="AO195" s="48">
        <v>5307200</v>
      </c>
      <c r="AP195" s="58">
        <v>1000000</v>
      </c>
      <c r="AQ195" s="58">
        <v>300000</v>
      </c>
      <c r="AR195" s="27">
        <v>600000</v>
      </c>
      <c r="AS195" s="58">
        <f t="shared" si="44"/>
        <v>12</v>
      </c>
      <c r="AT195" s="27">
        <f t="shared" si="45"/>
        <v>408246.15384615387</v>
      </c>
      <c r="AU195" s="58"/>
      <c r="AV195" s="58"/>
      <c r="AW195" s="58"/>
      <c r="AX195" s="58">
        <f t="shared" si="46"/>
        <v>3734646.153846154</v>
      </c>
    </row>
    <row r="196" spans="1:50" ht="13.8">
      <c r="A196" s="20">
        <v>24</v>
      </c>
      <c r="B196" s="44" t="s">
        <v>47</v>
      </c>
      <c r="C196" s="45" t="s">
        <v>45</v>
      </c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23" t="s">
        <v>41</v>
      </c>
      <c r="R196" s="23" t="s">
        <v>41</v>
      </c>
      <c r="S196" s="23"/>
      <c r="T196" s="23" t="s">
        <v>41</v>
      </c>
      <c r="U196" s="23" t="s">
        <v>41</v>
      </c>
      <c r="V196" s="23" t="s">
        <v>41</v>
      </c>
      <c r="W196" s="23" t="s">
        <v>41</v>
      </c>
      <c r="X196" s="23" t="s">
        <v>41</v>
      </c>
      <c r="Y196" s="23" t="s">
        <v>41</v>
      </c>
      <c r="Z196" s="24" t="s">
        <v>119</v>
      </c>
      <c r="AA196" s="23" t="s">
        <v>41</v>
      </c>
      <c r="AB196" s="23" t="s">
        <v>41</v>
      </c>
      <c r="AC196" s="23" t="s">
        <v>41</v>
      </c>
      <c r="AD196" s="23" t="s">
        <v>41</v>
      </c>
      <c r="AE196" s="46"/>
      <c r="AF196" s="46"/>
      <c r="AG196" s="46"/>
      <c r="AH196" s="46"/>
      <c r="AI196" s="25">
        <f t="shared" si="41"/>
        <v>12</v>
      </c>
      <c r="AJ196" s="60">
        <f t="shared" si="43"/>
        <v>1</v>
      </c>
      <c r="AK196" s="21"/>
      <c r="AL196" s="20">
        <v>24</v>
      </c>
      <c r="AM196" s="62" t="s">
        <v>47</v>
      </c>
      <c r="AN196" s="45" t="s">
        <v>45</v>
      </c>
      <c r="AO196" s="48">
        <v>5307200</v>
      </c>
      <c r="AP196" s="58">
        <v>1000000</v>
      </c>
      <c r="AQ196" s="58">
        <v>300000</v>
      </c>
      <c r="AR196" s="27">
        <v>600000</v>
      </c>
      <c r="AS196" s="58">
        <f t="shared" si="44"/>
        <v>12</v>
      </c>
      <c r="AT196" s="27">
        <f t="shared" si="45"/>
        <v>408246.15384615387</v>
      </c>
      <c r="AU196" s="58"/>
      <c r="AV196" s="58"/>
      <c r="AW196" s="58"/>
      <c r="AX196" s="58">
        <f t="shared" si="46"/>
        <v>3734646.153846154</v>
      </c>
    </row>
    <row r="197" spans="1:50" ht="13.8">
      <c r="A197" s="20">
        <v>25</v>
      </c>
      <c r="B197" s="44" t="s">
        <v>48</v>
      </c>
      <c r="C197" s="45" t="s">
        <v>45</v>
      </c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23" t="s">
        <v>41</v>
      </c>
      <c r="R197" s="23" t="s">
        <v>41</v>
      </c>
      <c r="S197" s="23"/>
      <c r="T197" s="23" t="s">
        <v>41</v>
      </c>
      <c r="U197" s="23" t="s">
        <v>41</v>
      </c>
      <c r="V197" s="23" t="s">
        <v>41</v>
      </c>
      <c r="W197" s="23" t="s">
        <v>41</v>
      </c>
      <c r="X197" s="23" t="s">
        <v>41</v>
      </c>
      <c r="Y197" s="23" t="s">
        <v>41</v>
      </c>
      <c r="Z197" s="24" t="s">
        <v>119</v>
      </c>
      <c r="AA197" s="23" t="s">
        <v>41</v>
      </c>
      <c r="AB197" s="23" t="s">
        <v>41</v>
      </c>
      <c r="AC197" s="23" t="s">
        <v>41</v>
      </c>
      <c r="AD197" s="23" t="s">
        <v>41</v>
      </c>
      <c r="AE197" s="46"/>
      <c r="AF197" s="46"/>
      <c r="AG197" s="46"/>
      <c r="AH197" s="46"/>
      <c r="AI197" s="60">
        <f t="shared" si="41"/>
        <v>12</v>
      </c>
      <c r="AJ197" s="60">
        <f t="shared" si="43"/>
        <v>1</v>
      </c>
      <c r="AK197" s="21"/>
      <c r="AL197" s="20">
        <v>25</v>
      </c>
      <c r="AM197" s="62" t="s">
        <v>48</v>
      </c>
      <c r="AN197" s="45" t="s">
        <v>45</v>
      </c>
      <c r="AO197" s="48">
        <v>5307200</v>
      </c>
      <c r="AP197" s="58">
        <v>1000000</v>
      </c>
      <c r="AQ197" s="58">
        <v>300000</v>
      </c>
      <c r="AR197" s="27">
        <v>600000</v>
      </c>
      <c r="AS197" s="58">
        <f t="shared" si="44"/>
        <v>12</v>
      </c>
      <c r="AT197" s="27">
        <f t="shared" si="45"/>
        <v>408246.15384615387</v>
      </c>
      <c r="AU197" s="58"/>
      <c r="AV197" s="58"/>
      <c r="AW197" s="58"/>
      <c r="AX197" s="58">
        <f t="shared" si="46"/>
        <v>3734646.153846154</v>
      </c>
    </row>
    <row r="198" spans="1:50" ht="13.8">
      <c r="A198" s="20">
        <v>26</v>
      </c>
      <c r="B198" s="44" t="s">
        <v>49</v>
      </c>
      <c r="C198" s="45" t="s">
        <v>45</v>
      </c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23" t="s">
        <v>41</v>
      </c>
      <c r="R198" s="23" t="s">
        <v>41</v>
      </c>
      <c r="S198" s="23"/>
      <c r="T198" s="23" t="s">
        <v>41</v>
      </c>
      <c r="U198" s="23" t="s">
        <v>41</v>
      </c>
      <c r="V198" s="23" t="s">
        <v>41</v>
      </c>
      <c r="W198" s="23" t="s">
        <v>41</v>
      </c>
      <c r="X198" s="23" t="s">
        <v>41</v>
      </c>
      <c r="Y198" s="23" t="s">
        <v>41</v>
      </c>
      <c r="Z198" s="24" t="s">
        <v>119</v>
      </c>
      <c r="AA198" s="23" t="s">
        <v>41</v>
      </c>
      <c r="AB198" s="23" t="s">
        <v>41</v>
      </c>
      <c r="AC198" s="23" t="s">
        <v>41</v>
      </c>
      <c r="AD198" s="23" t="s">
        <v>41</v>
      </c>
      <c r="AE198" s="46"/>
      <c r="AF198" s="46"/>
      <c r="AG198" s="46"/>
      <c r="AH198" s="46"/>
      <c r="AI198" s="60">
        <f t="shared" si="41"/>
        <v>12</v>
      </c>
      <c r="AJ198" s="60">
        <f t="shared" si="43"/>
        <v>1</v>
      </c>
      <c r="AK198" s="21"/>
      <c r="AL198" s="20">
        <v>26</v>
      </c>
      <c r="AM198" s="62" t="s">
        <v>49</v>
      </c>
      <c r="AN198" s="45" t="s">
        <v>45</v>
      </c>
      <c r="AO198" s="48">
        <v>5307200</v>
      </c>
      <c r="AP198" s="58">
        <v>1000000</v>
      </c>
      <c r="AQ198" s="58">
        <v>300000</v>
      </c>
      <c r="AR198" s="27">
        <v>600000</v>
      </c>
      <c r="AS198" s="58">
        <f t="shared" si="44"/>
        <v>12</v>
      </c>
      <c r="AT198" s="27">
        <f t="shared" si="45"/>
        <v>408246.15384615387</v>
      </c>
      <c r="AU198" s="58"/>
      <c r="AV198" s="58"/>
      <c r="AW198" s="58"/>
      <c r="AX198" s="58">
        <f t="shared" si="46"/>
        <v>3734646.153846154</v>
      </c>
    </row>
    <row r="199" spans="1:50" ht="13.8">
      <c r="A199" s="20">
        <v>27</v>
      </c>
      <c r="B199" s="44" t="s">
        <v>50</v>
      </c>
      <c r="C199" s="45" t="s">
        <v>45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46"/>
      <c r="AF199" s="46"/>
      <c r="AG199" s="46"/>
      <c r="AH199" s="46"/>
      <c r="AI199" s="60">
        <f t="shared" si="41"/>
        <v>0</v>
      </c>
      <c r="AJ199" s="60">
        <f t="shared" si="43"/>
        <v>0</v>
      </c>
      <c r="AK199" s="21"/>
      <c r="AL199" s="20">
        <v>27</v>
      </c>
      <c r="AM199" s="62" t="s">
        <v>50</v>
      </c>
      <c r="AN199" s="45" t="s">
        <v>45</v>
      </c>
      <c r="AO199" s="48">
        <v>5307200</v>
      </c>
      <c r="AP199" s="58">
        <v>1000000</v>
      </c>
      <c r="AQ199" s="58">
        <v>300000</v>
      </c>
      <c r="AR199" s="27">
        <v>600000</v>
      </c>
      <c r="AS199" s="58">
        <f t="shared" si="44"/>
        <v>0</v>
      </c>
      <c r="AT199" s="27">
        <f t="shared" si="45"/>
        <v>0</v>
      </c>
      <c r="AU199" s="58"/>
      <c r="AV199" s="58"/>
      <c r="AW199" s="58"/>
      <c r="AX199" s="58">
        <f t="shared" si="46"/>
        <v>0</v>
      </c>
    </row>
    <row r="200" spans="1:50" ht="13.8">
      <c r="A200" s="20">
        <v>28</v>
      </c>
      <c r="B200" s="21" t="s">
        <v>52</v>
      </c>
      <c r="C200" s="22" t="s">
        <v>45</v>
      </c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46"/>
      <c r="AF200" s="46"/>
      <c r="AG200" s="46"/>
      <c r="AH200" s="46"/>
      <c r="AI200" s="60">
        <f t="shared" si="41"/>
        <v>0</v>
      </c>
      <c r="AJ200" s="60">
        <f t="shared" si="43"/>
        <v>0</v>
      </c>
      <c r="AK200" s="21"/>
      <c r="AL200" s="20">
        <v>28</v>
      </c>
      <c r="AM200" s="62" t="s">
        <v>52</v>
      </c>
      <c r="AN200" s="45" t="s">
        <v>45</v>
      </c>
      <c r="AO200" s="48">
        <v>5307200</v>
      </c>
      <c r="AP200" s="58">
        <v>1000000</v>
      </c>
      <c r="AQ200" s="58">
        <v>300000</v>
      </c>
      <c r="AR200" s="27">
        <v>600000</v>
      </c>
      <c r="AS200" s="58">
        <f t="shared" si="44"/>
        <v>0</v>
      </c>
      <c r="AT200" s="27">
        <f t="shared" si="45"/>
        <v>0</v>
      </c>
      <c r="AU200" s="58"/>
      <c r="AV200" s="58"/>
      <c r="AW200" s="58"/>
      <c r="AX200" s="58">
        <f t="shared" si="46"/>
        <v>0</v>
      </c>
    </row>
    <row r="201" spans="1:50" ht="13.8">
      <c r="A201" s="20">
        <v>29</v>
      </c>
      <c r="B201" s="21" t="s">
        <v>53</v>
      </c>
      <c r="C201" s="22" t="s">
        <v>45</v>
      </c>
      <c r="D201" s="46"/>
      <c r="E201" s="46"/>
      <c r="F201" s="46"/>
      <c r="G201" s="46"/>
      <c r="H201" s="46"/>
      <c r="I201" s="46"/>
      <c r="J201" s="46"/>
      <c r="K201" s="46"/>
      <c r="L201" s="23"/>
      <c r="M201" s="46"/>
      <c r="N201" s="46"/>
      <c r="O201" s="46"/>
      <c r="P201" s="46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46"/>
      <c r="AF201" s="46"/>
      <c r="AG201" s="46"/>
      <c r="AH201" s="46"/>
      <c r="AI201" s="60">
        <f t="shared" si="41"/>
        <v>0</v>
      </c>
      <c r="AJ201" s="60">
        <f t="shared" si="43"/>
        <v>0</v>
      </c>
      <c r="AK201" s="21"/>
      <c r="AL201" s="20">
        <v>29</v>
      </c>
      <c r="AM201" s="62" t="s">
        <v>53</v>
      </c>
      <c r="AN201" s="45" t="s">
        <v>45</v>
      </c>
      <c r="AO201" s="48">
        <v>5307200</v>
      </c>
      <c r="AP201" s="58">
        <v>1000000</v>
      </c>
      <c r="AQ201" s="58">
        <v>300000</v>
      </c>
      <c r="AR201" s="27">
        <v>600000</v>
      </c>
      <c r="AS201" s="58">
        <f t="shared" si="44"/>
        <v>0</v>
      </c>
      <c r="AT201" s="27">
        <f t="shared" si="45"/>
        <v>0</v>
      </c>
      <c r="AU201" s="58"/>
      <c r="AV201" s="58"/>
      <c r="AW201" s="58"/>
      <c r="AX201" s="58">
        <f t="shared" si="46"/>
        <v>0</v>
      </c>
    </row>
    <row r="202" spans="1:50" ht="13.8">
      <c r="A202" s="29"/>
      <c r="B202" s="10" t="s">
        <v>54</v>
      </c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50">
        <f>SUM(AI169:AI199)</f>
        <v>225</v>
      </c>
      <c r="AJ202" s="50"/>
      <c r="AK202" s="31"/>
      <c r="AL202" s="31">
        <f>SUM(AL169:AL201)</f>
        <v>525</v>
      </c>
      <c r="AM202" s="31" t="s">
        <v>56</v>
      </c>
      <c r="AN202" s="30"/>
      <c r="AO202" s="32">
        <f>SUM(AO169:AO201)</f>
        <v>178894800</v>
      </c>
      <c r="AP202" s="32">
        <f t="shared" ref="AP202:AW202" si="47">SUM(AP169:AP201)</f>
        <v>33000000</v>
      </c>
      <c r="AQ202" s="32">
        <f t="shared" si="47"/>
        <v>11900000</v>
      </c>
      <c r="AR202" s="32">
        <f t="shared" si="47"/>
        <v>20300000</v>
      </c>
      <c r="AS202" s="32">
        <f t="shared" si="47"/>
        <v>225</v>
      </c>
      <c r="AT202" s="32">
        <f t="shared" si="47"/>
        <v>7351446.153846154</v>
      </c>
      <c r="AU202" s="32">
        <f t="shared" si="47"/>
        <v>8500000</v>
      </c>
      <c r="AV202" s="32">
        <f t="shared" si="47"/>
        <v>0</v>
      </c>
      <c r="AW202" s="32">
        <f t="shared" si="47"/>
        <v>0</v>
      </c>
      <c r="AX202" s="32">
        <f>SUM(AX169:AX201)</f>
        <v>73798200.000000015</v>
      </c>
    </row>
    <row r="203" spans="1:50" ht="13.8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3.8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99">
        <f>VALUE("31/03/"&amp;Q164)</f>
        <v>45747</v>
      </c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33"/>
      <c r="AM204" s="33"/>
      <c r="AN204" s="33"/>
      <c r="AO204" s="2"/>
      <c r="AP204" s="2"/>
      <c r="AQ204" s="2"/>
      <c r="AR204" s="2"/>
      <c r="AS204" s="2"/>
      <c r="AT204" s="2"/>
      <c r="AU204" s="2"/>
      <c r="AV204" s="2"/>
      <c r="AW204" s="2"/>
      <c r="AX204" s="33">
        <f>W204</f>
        <v>45747</v>
      </c>
    </row>
    <row r="205" spans="1:50" ht="13.8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3.8">
      <c r="A206" s="35"/>
      <c r="B206" s="109" t="s">
        <v>57</v>
      </c>
      <c r="C206" s="109"/>
      <c r="D206" s="37"/>
      <c r="E206" s="37"/>
      <c r="F206" s="37"/>
      <c r="G206" s="37"/>
      <c r="H206" s="37"/>
      <c r="I206" s="37"/>
      <c r="J206" s="37"/>
      <c r="K206" s="37"/>
      <c r="L206" s="2"/>
      <c r="M206" s="36" t="s">
        <v>58</v>
      </c>
      <c r="N206" s="37"/>
      <c r="O206" s="37"/>
      <c r="P206" s="37"/>
      <c r="Q206" s="2"/>
      <c r="R206" s="2"/>
      <c r="S206" s="36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6" t="s">
        <v>59</v>
      </c>
      <c r="AE206" s="37"/>
      <c r="AF206" s="37"/>
      <c r="AG206" s="36"/>
      <c r="AH206" s="37"/>
      <c r="AI206" s="37"/>
      <c r="AJ206" s="37"/>
      <c r="AK206" s="37"/>
      <c r="AL206" s="37"/>
      <c r="AM206" s="109" t="s">
        <v>60</v>
      </c>
      <c r="AN206" s="109"/>
      <c r="AO206" s="109"/>
      <c r="AP206" s="102"/>
      <c r="AQ206" s="102"/>
      <c r="AR206" s="2"/>
      <c r="AS206" s="2"/>
      <c r="AT206" s="2"/>
      <c r="AU206" s="2"/>
      <c r="AV206" s="2"/>
      <c r="AW206" s="2"/>
      <c r="AX206" s="2"/>
    </row>
    <row r="207" spans="1:50" ht="13.8">
      <c r="A207" s="3"/>
      <c r="B207" s="126" t="s">
        <v>61</v>
      </c>
      <c r="C207" s="126"/>
      <c r="D207" s="2"/>
      <c r="E207" s="2"/>
      <c r="F207" s="2"/>
      <c r="G207" s="2"/>
      <c r="H207" s="2"/>
      <c r="I207" s="2"/>
      <c r="J207" s="2"/>
      <c r="K207" s="2"/>
      <c r="L207" s="2"/>
      <c r="M207" s="38" t="s">
        <v>61</v>
      </c>
      <c r="N207" s="2"/>
      <c r="O207" s="2"/>
      <c r="P207" s="2"/>
      <c r="Q207" s="2"/>
      <c r="R207" s="2"/>
      <c r="S207" s="38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38" t="s">
        <v>62</v>
      </c>
      <c r="AE207" s="2"/>
      <c r="AF207" s="2"/>
      <c r="AG207" s="38"/>
      <c r="AH207" s="2"/>
      <c r="AI207" s="2"/>
      <c r="AJ207" s="2"/>
      <c r="AK207" s="2"/>
      <c r="AL207" s="2"/>
      <c r="AM207" s="126" t="s">
        <v>61</v>
      </c>
      <c r="AN207" s="126"/>
      <c r="AO207" s="126"/>
      <c r="AP207" s="126"/>
      <c r="AQ207" s="126"/>
      <c r="AR207" s="2"/>
      <c r="AS207" s="2"/>
      <c r="AT207" s="2"/>
      <c r="AU207" s="2"/>
      <c r="AV207" s="2"/>
      <c r="AW207" s="2"/>
      <c r="AX207" s="2"/>
    </row>
    <row r="208" spans="1:50" ht="13.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3.8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38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3.8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38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2" spans="1:50" ht="15.6">
      <c r="A212" s="1" t="s">
        <v>0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1" t="s">
        <v>0</v>
      </c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3.8">
      <c r="A213" s="3" t="s">
        <v>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 t="s">
        <v>1</v>
      </c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3.8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20.399999999999999">
      <c r="A215" s="129" t="s">
        <v>96</v>
      </c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  <c r="AA215" s="129"/>
      <c r="AB215" s="129"/>
      <c r="AC215" s="129"/>
      <c r="AD215" s="129"/>
      <c r="AE215" s="129"/>
      <c r="AF215" s="129"/>
      <c r="AG215" s="129"/>
      <c r="AH215" s="129"/>
      <c r="AI215" s="129"/>
      <c r="AJ215" s="129"/>
      <c r="AK215" s="129"/>
      <c r="AL215" s="101" t="s">
        <v>2</v>
      </c>
      <c r="AM215" s="101"/>
      <c r="AN215" s="101"/>
      <c r="AO215" s="101"/>
      <c r="AP215" s="101"/>
      <c r="AQ215" s="101"/>
      <c r="AR215" s="101"/>
      <c r="AS215" s="101"/>
      <c r="AT215" s="101"/>
      <c r="AU215" s="101"/>
      <c r="AV215" s="101"/>
      <c r="AW215" s="101"/>
      <c r="AX215" s="101"/>
    </row>
    <row r="216" spans="1:50" ht="20.399999999999999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3.8">
      <c r="A217" s="3"/>
      <c r="B217" s="2"/>
      <c r="C217" s="2"/>
      <c r="D217" s="2"/>
      <c r="E217" s="2"/>
      <c r="F217" s="2"/>
      <c r="G217" s="2"/>
      <c r="H217" s="6"/>
      <c r="I217" s="6"/>
      <c r="J217" s="6"/>
      <c r="K217" s="102" t="s">
        <v>3</v>
      </c>
      <c r="L217" s="102"/>
      <c r="M217" s="103">
        <v>3</v>
      </c>
      <c r="N217" s="103"/>
      <c r="O217" s="102" t="s">
        <v>4</v>
      </c>
      <c r="P217" s="102"/>
      <c r="Q217" s="102">
        <v>2025</v>
      </c>
      <c r="R217" s="10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102" t="str">
        <f>"THÁNG "&amp;M217 &amp;" NĂM 2025"</f>
        <v>THÁNG 3 NĂM 2025</v>
      </c>
      <c r="AM217" s="102"/>
      <c r="AN217" s="102"/>
      <c r="AO217" s="102"/>
      <c r="AP217" s="102"/>
      <c r="AQ217" s="102"/>
      <c r="AR217" s="102"/>
      <c r="AS217" s="102"/>
      <c r="AT217" s="102"/>
      <c r="AU217" s="102"/>
      <c r="AV217" s="102"/>
      <c r="AW217" s="102"/>
      <c r="AX217" s="102"/>
    </row>
    <row r="218" spans="1:50" ht="13.8">
      <c r="A218" s="3"/>
      <c r="B218" s="2"/>
      <c r="C218" s="2"/>
      <c r="D218" s="8">
        <f>DATE(Q217,M217,1)</f>
        <v>45717</v>
      </c>
      <c r="E218" s="8">
        <f>D218+1</f>
        <v>45718</v>
      </c>
      <c r="F218" s="8">
        <f>E218+1</f>
        <v>45719</v>
      </c>
      <c r="G218" s="8">
        <f t="shared" ref="G218:AH218" si="48">F218+1</f>
        <v>45720</v>
      </c>
      <c r="H218" s="9">
        <f t="shared" si="48"/>
        <v>45721</v>
      </c>
      <c r="I218" s="9">
        <f t="shared" si="48"/>
        <v>45722</v>
      </c>
      <c r="J218" s="9">
        <f t="shared" si="48"/>
        <v>45723</v>
      </c>
      <c r="K218" s="9">
        <f t="shared" si="48"/>
        <v>45724</v>
      </c>
      <c r="L218" s="9">
        <f t="shared" si="48"/>
        <v>45725</v>
      </c>
      <c r="M218" s="9">
        <f t="shared" si="48"/>
        <v>45726</v>
      </c>
      <c r="N218" s="9">
        <f t="shared" si="48"/>
        <v>45727</v>
      </c>
      <c r="O218" s="9">
        <f t="shared" si="48"/>
        <v>45728</v>
      </c>
      <c r="P218" s="9">
        <f t="shared" si="48"/>
        <v>45729</v>
      </c>
      <c r="Q218" s="9">
        <f t="shared" si="48"/>
        <v>45730</v>
      </c>
      <c r="R218" s="9">
        <f t="shared" si="48"/>
        <v>45731</v>
      </c>
      <c r="S218" s="8">
        <f t="shared" si="48"/>
        <v>45732</v>
      </c>
      <c r="T218" s="8">
        <f t="shared" si="48"/>
        <v>45733</v>
      </c>
      <c r="U218" s="8">
        <f t="shared" si="48"/>
        <v>45734</v>
      </c>
      <c r="V218" s="8">
        <f t="shared" si="48"/>
        <v>45735</v>
      </c>
      <c r="W218" s="8">
        <f t="shared" si="48"/>
        <v>45736</v>
      </c>
      <c r="X218" s="8">
        <f t="shared" si="48"/>
        <v>45737</v>
      </c>
      <c r="Y218" s="8">
        <f t="shared" si="48"/>
        <v>45738</v>
      </c>
      <c r="Z218" s="8">
        <f t="shared" si="48"/>
        <v>45739</v>
      </c>
      <c r="AA218" s="8">
        <f t="shared" si="48"/>
        <v>45740</v>
      </c>
      <c r="AB218" s="8">
        <f t="shared" si="48"/>
        <v>45741</v>
      </c>
      <c r="AC218" s="8">
        <f t="shared" si="48"/>
        <v>45742</v>
      </c>
      <c r="AD218" s="8">
        <f t="shared" si="48"/>
        <v>45743</v>
      </c>
      <c r="AE218" s="8">
        <f t="shared" si="48"/>
        <v>45744</v>
      </c>
      <c r="AF218" s="8">
        <f t="shared" si="48"/>
        <v>45745</v>
      </c>
      <c r="AG218" s="8">
        <f t="shared" si="48"/>
        <v>45746</v>
      </c>
      <c r="AH218" s="8">
        <f t="shared" si="48"/>
        <v>45747</v>
      </c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3.8">
      <c r="A219" s="110" t="s">
        <v>5</v>
      </c>
      <c r="B219" s="113" t="s">
        <v>6</v>
      </c>
      <c r="C219" s="96" t="s">
        <v>7</v>
      </c>
      <c r="D219" s="119" t="s">
        <v>8</v>
      </c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96" t="s">
        <v>9</v>
      </c>
      <c r="AJ219" s="96" t="s">
        <v>119</v>
      </c>
      <c r="AK219" s="96" t="s">
        <v>10</v>
      </c>
      <c r="AL219" s="119" t="s">
        <v>5</v>
      </c>
      <c r="AM219" s="119" t="s">
        <v>6</v>
      </c>
      <c r="AN219" s="120" t="s">
        <v>7</v>
      </c>
      <c r="AO219" s="122" t="s">
        <v>11</v>
      </c>
      <c r="AP219" s="123" t="s">
        <v>12</v>
      </c>
      <c r="AQ219" s="124"/>
      <c r="AR219" s="125"/>
      <c r="AS219" s="106" t="s">
        <v>13</v>
      </c>
      <c r="AT219" s="104" t="s">
        <v>74</v>
      </c>
      <c r="AU219" s="104" t="s">
        <v>15</v>
      </c>
      <c r="AV219" s="104" t="s">
        <v>98</v>
      </c>
      <c r="AW219" s="104" t="s">
        <v>17</v>
      </c>
      <c r="AX219" s="104" t="s">
        <v>99</v>
      </c>
    </row>
    <row r="220" spans="1:50" ht="26.4">
      <c r="A220" s="111"/>
      <c r="B220" s="114"/>
      <c r="C220" s="97"/>
      <c r="D220" s="11">
        <v>1</v>
      </c>
      <c r="E220" s="11">
        <v>2</v>
      </c>
      <c r="F220" s="11">
        <v>3</v>
      </c>
      <c r="G220" s="11">
        <v>4</v>
      </c>
      <c r="H220" s="11">
        <v>5</v>
      </c>
      <c r="I220" s="11">
        <v>6</v>
      </c>
      <c r="J220" s="11">
        <v>7</v>
      </c>
      <c r="K220" s="11">
        <v>8</v>
      </c>
      <c r="L220" s="11">
        <v>9</v>
      </c>
      <c r="M220" s="11">
        <v>10</v>
      </c>
      <c r="N220" s="11">
        <v>11</v>
      </c>
      <c r="O220" s="11">
        <v>12</v>
      </c>
      <c r="P220" s="11">
        <v>13</v>
      </c>
      <c r="Q220" s="11">
        <v>14</v>
      </c>
      <c r="R220" s="11">
        <v>15</v>
      </c>
      <c r="S220" s="11">
        <v>16</v>
      </c>
      <c r="T220" s="11">
        <v>17</v>
      </c>
      <c r="U220" s="11">
        <v>18</v>
      </c>
      <c r="V220" s="11">
        <v>19</v>
      </c>
      <c r="W220" s="11">
        <v>20</v>
      </c>
      <c r="X220" s="11">
        <v>21</v>
      </c>
      <c r="Y220" s="11">
        <v>22</v>
      </c>
      <c r="Z220" s="11">
        <v>23</v>
      </c>
      <c r="AA220" s="11">
        <v>24</v>
      </c>
      <c r="AB220" s="11">
        <v>25</v>
      </c>
      <c r="AC220" s="11">
        <v>26</v>
      </c>
      <c r="AD220" s="11">
        <v>27</v>
      </c>
      <c r="AE220" s="11">
        <v>28</v>
      </c>
      <c r="AF220" s="11">
        <v>29</v>
      </c>
      <c r="AG220" s="11">
        <v>30</v>
      </c>
      <c r="AH220" s="11">
        <v>31</v>
      </c>
      <c r="AI220" s="97"/>
      <c r="AJ220" s="97"/>
      <c r="AK220" s="97"/>
      <c r="AL220" s="119"/>
      <c r="AM220" s="119"/>
      <c r="AN220" s="121"/>
      <c r="AO220" s="122"/>
      <c r="AP220" s="12" t="s">
        <v>19</v>
      </c>
      <c r="AQ220" s="12" t="s">
        <v>20</v>
      </c>
      <c r="AR220" s="12" t="s">
        <v>21</v>
      </c>
      <c r="AS220" s="130"/>
      <c r="AT220" s="108"/>
      <c r="AU220" s="108"/>
      <c r="AV220" s="108"/>
      <c r="AW220" s="105"/>
      <c r="AX220" s="105"/>
    </row>
    <row r="221" spans="1:50" ht="20.399999999999999">
      <c r="A221" s="112"/>
      <c r="B221" s="115"/>
      <c r="C221" s="98"/>
      <c r="D221" s="11" t="str">
        <f>IF(WEEKDAY(D218)=1,"CN",IF(WEEKDAY(D218)=2,"T2",IF(WEEKDAY(D218)=3,"T3",IF(WEEKDAY(D218)=4,"T4",IF(WEEKDAY(D218)=5,"T5",IF(WEEKDAY(D218)=6,"T6",IF(WEEKDAY(D218)=7,"T7","")))))))</f>
        <v>T7</v>
      </c>
      <c r="E221" s="11" t="str">
        <f>IF(WEEKDAY(E218)=1,"CN",IF(WEEKDAY(E218)=2,"T2",IF(WEEKDAY(E218)=3,"T3",IF(WEEKDAY(E218)=4,"T4",IF(WEEKDAY(E218)=5,"T5",IF(WEEKDAY(E218)=6,"T6",IF(WEEKDAY(E218)=7,"T7","")))))))</f>
        <v>CN</v>
      </c>
      <c r="F221" s="11" t="str">
        <f t="shared" ref="F221:AH221" si="49">IF(WEEKDAY(F218)=1,"CN",IF(WEEKDAY(F218)=2,"T2",IF(WEEKDAY(F218)=3,"T3",IF(WEEKDAY(F218)=4,"T4",IF(WEEKDAY(F218)=5,"T5",IF(WEEKDAY(F218)=6,"T6",IF(WEEKDAY(F218)=7,"T7","")))))))</f>
        <v>T2</v>
      </c>
      <c r="G221" s="11" t="str">
        <f t="shared" si="49"/>
        <v>T3</v>
      </c>
      <c r="H221" s="11" t="str">
        <f t="shared" si="49"/>
        <v>T4</v>
      </c>
      <c r="I221" s="11" t="str">
        <f t="shared" si="49"/>
        <v>T5</v>
      </c>
      <c r="J221" s="11" t="str">
        <f t="shared" si="49"/>
        <v>T6</v>
      </c>
      <c r="K221" s="11" t="str">
        <f t="shared" si="49"/>
        <v>T7</v>
      </c>
      <c r="L221" s="11" t="str">
        <f t="shared" si="49"/>
        <v>CN</v>
      </c>
      <c r="M221" s="11" t="str">
        <f t="shared" si="49"/>
        <v>T2</v>
      </c>
      <c r="N221" s="11" t="str">
        <f t="shared" si="49"/>
        <v>T3</v>
      </c>
      <c r="O221" s="11" t="str">
        <f t="shared" si="49"/>
        <v>T4</v>
      </c>
      <c r="P221" s="11" t="str">
        <f t="shared" si="49"/>
        <v>T5</v>
      </c>
      <c r="Q221" s="11" t="str">
        <f t="shared" si="49"/>
        <v>T6</v>
      </c>
      <c r="R221" s="11" t="str">
        <f t="shared" si="49"/>
        <v>T7</v>
      </c>
      <c r="S221" s="11" t="str">
        <f t="shared" si="49"/>
        <v>CN</v>
      </c>
      <c r="T221" s="11" t="str">
        <f t="shared" si="49"/>
        <v>T2</v>
      </c>
      <c r="U221" s="11" t="str">
        <f t="shared" si="49"/>
        <v>T3</v>
      </c>
      <c r="V221" s="11" t="str">
        <f t="shared" si="49"/>
        <v>T4</v>
      </c>
      <c r="W221" s="11" t="str">
        <f t="shared" si="49"/>
        <v>T5</v>
      </c>
      <c r="X221" s="11" t="str">
        <f t="shared" si="49"/>
        <v>T6</v>
      </c>
      <c r="Y221" s="11" t="str">
        <f t="shared" si="49"/>
        <v>T7</v>
      </c>
      <c r="Z221" s="11" t="str">
        <f t="shared" si="49"/>
        <v>CN</v>
      </c>
      <c r="AA221" s="11" t="str">
        <f t="shared" si="49"/>
        <v>T2</v>
      </c>
      <c r="AB221" s="11" t="str">
        <f t="shared" si="49"/>
        <v>T3</v>
      </c>
      <c r="AC221" s="11" t="str">
        <f t="shared" si="49"/>
        <v>T4</v>
      </c>
      <c r="AD221" s="11" t="str">
        <f t="shared" si="49"/>
        <v>T5</v>
      </c>
      <c r="AE221" s="11" t="str">
        <f t="shared" si="49"/>
        <v>T6</v>
      </c>
      <c r="AF221" s="11" t="str">
        <f t="shared" si="49"/>
        <v>T7</v>
      </c>
      <c r="AG221" s="11" t="str">
        <f t="shared" si="49"/>
        <v>CN</v>
      </c>
      <c r="AH221" s="11" t="str">
        <f t="shared" si="49"/>
        <v>T2</v>
      </c>
      <c r="AI221" s="98"/>
      <c r="AJ221" s="98"/>
      <c r="AK221" s="98"/>
      <c r="AL221" s="13" t="s">
        <v>22</v>
      </c>
      <c r="AM221" s="13" t="s">
        <v>23</v>
      </c>
      <c r="AN221" s="14" t="s">
        <v>24</v>
      </c>
      <c r="AO221" s="15" t="s">
        <v>25</v>
      </c>
      <c r="AP221" s="16" t="s">
        <v>26</v>
      </c>
      <c r="AQ221" s="16" t="s">
        <v>27</v>
      </c>
      <c r="AR221" s="16" t="s">
        <v>28</v>
      </c>
      <c r="AS221" s="17" t="s">
        <v>29</v>
      </c>
      <c r="AT221" s="18" t="s">
        <v>30</v>
      </c>
      <c r="AU221" s="18"/>
      <c r="AV221" s="18"/>
      <c r="AW221" s="18" t="s">
        <v>31</v>
      </c>
      <c r="AX221" s="19" t="s">
        <v>32</v>
      </c>
    </row>
    <row r="222" spans="1:50" ht="26.4">
      <c r="A222" s="20">
        <v>1</v>
      </c>
      <c r="B222" s="44" t="s">
        <v>33</v>
      </c>
      <c r="C222" s="45" t="s">
        <v>34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60">
        <f t="shared" ref="AI222:AI254" si="50">COUNTIF(D222:AH222,"+")</f>
        <v>0</v>
      </c>
      <c r="AJ222" s="60">
        <f>COUNTIF(E222:AI222,"TC")</f>
        <v>0</v>
      </c>
      <c r="AK222" s="44"/>
      <c r="AL222" s="20">
        <v>1</v>
      </c>
      <c r="AM222" s="44" t="s">
        <v>33</v>
      </c>
      <c r="AN222" s="45" t="s">
        <v>34</v>
      </c>
      <c r="AO222" s="48">
        <v>9000000</v>
      </c>
      <c r="AP222" s="58">
        <v>1000000</v>
      </c>
      <c r="AQ222" s="58">
        <v>700000</v>
      </c>
      <c r="AR222" s="58">
        <v>700000</v>
      </c>
      <c r="AS222" s="58"/>
      <c r="AT222" s="58"/>
      <c r="AU222" s="58"/>
      <c r="AV222" s="58"/>
      <c r="AW222" s="58"/>
      <c r="AX222" s="58"/>
    </row>
    <row r="223" spans="1:50" ht="13.8">
      <c r="A223" s="20">
        <v>2</v>
      </c>
      <c r="B223" s="44" t="s">
        <v>77</v>
      </c>
      <c r="C223" s="45" t="s">
        <v>76</v>
      </c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46" t="s">
        <v>41</v>
      </c>
      <c r="P223" s="46" t="s">
        <v>41</v>
      </c>
      <c r="Q223" s="46" t="s">
        <v>41</v>
      </c>
      <c r="R223" s="46" t="s">
        <v>41</v>
      </c>
      <c r="S223" s="46"/>
      <c r="T223" s="46" t="s">
        <v>41</v>
      </c>
      <c r="U223" s="46" t="s">
        <v>41</v>
      </c>
      <c r="V223" s="46" t="s">
        <v>41</v>
      </c>
      <c r="W223" s="46" t="s">
        <v>41</v>
      </c>
      <c r="X223" s="46" t="s">
        <v>41</v>
      </c>
      <c r="Y223" s="46" t="s">
        <v>41</v>
      </c>
      <c r="Z223" s="24" t="s">
        <v>119</v>
      </c>
      <c r="AA223" s="46" t="s">
        <v>41</v>
      </c>
      <c r="AB223" s="46" t="s">
        <v>41</v>
      </c>
      <c r="AC223" s="46" t="s">
        <v>41</v>
      </c>
      <c r="AD223" s="46" t="s">
        <v>41</v>
      </c>
      <c r="AE223" s="46"/>
      <c r="AF223" s="46"/>
      <c r="AG223" s="46"/>
      <c r="AH223" s="46"/>
      <c r="AI223" s="60">
        <f t="shared" si="50"/>
        <v>14</v>
      </c>
      <c r="AJ223" s="60">
        <f t="shared" ref="AJ223:AJ254" si="51">COUNTIF(E223:AI223,"TC")</f>
        <v>1</v>
      </c>
      <c r="AK223" s="21"/>
      <c r="AL223" s="20">
        <v>2</v>
      </c>
      <c r="AM223" s="44" t="s">
        <v>77</v>
      </c>
      <c r="AN223" s="45" t="s">
        <v>76</v>
      </c>
      <c r="AO223" s="48">
        <v>5310000</v>
      </c>
      <c r="AP223" s="58">
        <v>1000000</v>
      </c>
      <c r="AQ223" s="58">
        <v>700000</v>
      </c>
      <c r="AR223" s="58">
        <v>700000</v>
      </c>
      <c r="AS223" s="58">
        <v>14</v>
      </c>
      <c r="AT223" s="58">
        <f>AO223/26*200%*AJ223</f>
        <v>408461.53846153844</v>
      </c>
      <c r="AU223" s="58">
        <v>1000000</v>
      </c>
      <c r="AV223" s="58"/>
      <c r="AW223" s="58"/>
      <c r="AX223" s="58">
        <f>(AO223+AP223+AQ223+AR223+AU223)/26*AS223+AT223+AV223</f>
        <v>5098461.538461538</v>
      </c>
    </row>
    <row r="224" spans="1:50" ht="13.8">
      <c r="A224" s="20">
        <v>3</v>
      </c>
      <c r="B224" s="44" t="s">
        <v>100</v>
      </c>
      <c r="C224" s="45" t="s">
        <v>76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60">
        <f t="shared" si="50"/>
        <v>0</v>
      </c>
      <c r="AJ224" s="60">
        <f t="shared" si="51"/>
        <v>0</v>
      </c>
      <c r="AK224" s="21"/>
      <c r="AL224" s="20">
        <v>3</v>
      </c>
      <c r="AM224" s="61" t="s">
        <v>100</v>
      </c>
      <c r="AN224" s="45" t="s">
        <v>76</v>
      </c>
      <c r="AO224" s="48">
        <v>5310000</v>
      </c>
      <c r="AP224" s="58">
        <v>1000000</v>
      </c>
      <c r="AQ224" s="58">
        <v>700000</v>
      </c>
      <c r="AR224" s="58">
        <v>700000</v>
      </c>
      <c r="AS224" s="58"/>
      <c r="AT224" s="58"/>
      <c r="AU224" s="58"/>
      <c r="AV224" s="58"/>
      <c r="AW224" s="58"/>
      <c r="AX224" s="58">
        <f t="shared" ref="AX224:AX254" si="52">(AO224+AP224+AQ224+AR224+AU224)/26*AS224+AT224+AV224</f>
        <v>0</v>
      </c>
    </row>
    <row r="225" spans="1:50" ht="13.8">
      <c r="A225" s="20">
        <v>4</v>
      </c>
      <c r="B225" s="44" t="s">
        <v>101</v>
      </c>
      <c r="C225" s="45" t="s">
        <v>76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60">
        <f t="shared" si="50"/>
        <v>0</v>
      </c>
      <c r="AJ225" s="60">
        <f t="shared" si="51"/>
        <v>0</v>
      </c>
      <c r="AK225" s="21"/>
      <c r="AL225" s="20">
        <v>4</v>
      </c>
      <c r="AM225" s="61" t="s">
        <v>101</v>
      </c>
      <c r="AN225" s="45" t="s">
        <v>76</v>
      </c>
      <c r="AO225" s="48">
        <v>5310000</v>
      </c>
      <c r="AP225" s="58">
        <v>1000000</v>
      </c>
      <c r="AQ225" s="58">
        <v>700000</v>
      </c>
      <c r="AR225" s="58">
        <v>700000</v>
      </c>
      <c r="AS225" s="58"/>
      <c r="AT225" s="58"/>
      <c r="AU225" s="58"/>
      <c r="AV225" s="58"/>
      <c r="AW225" s="58"/>
      <c r="AX225" s="58">
        <f t="shared" si="52"/>
        <v>0</v>
      </c>
    </row>
    <row r="226" spans="1:50" ht="13.8">
      <c r="A226" s="20">
        <v>5</v>
      </c>
      <c r="B226" s="44" t="s">
        <v>78</v>
      </c>
      <c r="C226" s="45" t="s">
        <v>76</v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60">
        <f t="shared" si="50"/>
        <v>0</v>
      </c>
      <c r="AJ226" s="60">
        <f t="shared" si="51"/>
        <v>0</v>
      </c>
      <c r="AK226" s="21"/>
      <c r="AL226" s="20">
        <v>5</v>
      </c>
      <c r="AM226" s="44" t="s">
        <v>78</v>
      </c>
      <c r="AN226" s="45" t="s">
        <v>76</v>
      </c>
      <c r="AO226" s="48">
        <v>5310000</v>
      </c>
      <c r="AP226" s="58">
        <v>1000000</v>
      </c>
      <c r="AQ226" s="58">
        <v>700000</v>
      </c>
      <c r="AR226" s="58">
        <v>700000</v>
      </c>
      <c r="AS226" s="58"/>
      <c r="AT226" s="58"/>
      <c r="AU226" s="58"/>
      <c r="AV226" s="58"/>
      <c r="AW226" s="58"/>
      <c r="AX226" s="58">
        <f t="shared" si="52"/>
        <v>0</v>
      </c>
    </row>
    <row r="227" spans="1:50" ht="13.8">
      <c r="A227" s="20">
        <v>6</v>
      </c>
      <c r="B227" s="44" t="s">
        <v>36</v>
      </c>
      <c r="C227" s="45" t="s">
        <v>37</v>
      </c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60">
        <f t="shared" si="50"/>
        <v>0</v>
      </c>
      <c r="AJ227" s="60">
        <f t="shared" si="51"/>
        <v>0</v>
      </c>
      <c r="AK227" s="21"/>
      <c r="AL227" s="20">
        <v>6</v>
      </c>
      <c r="AM227" s="44" t="s">
        <v>36</v>
      </c>
      <c r="AN227" s="45" t="s">
        <v>37</v>
      </c>
      <c r="AO227" s="48">
        <v>5310000</v>
      </c>
      <c r="AP227" s="58">
        <v>1000000</v>
      </c>
      <c r="AQ227" s="58">
        <v>300000</v>
      </c>
      <c r="AR227" s="58">
        <v>600000</v>
      </c>
      <c r="AS227" s="58"/>
      <c r="AT227" s="58"/>
      <c r="AU227" s="58"/>
      <c r="AV227" s="58"/>
      <c r="AW227" s="58"/>
      <c r="AX227" s="58">
        <f t="shared" si="52"/>
        <v>0</v>
      </c>
    </row>
    <row r="228" spans="1:50" ht="13.8">
      <c r="A228" s="20">
        <v>7</v>
      </c>
      <c r="B228" s="44" t="s">
        <v>38</v>
      </c>
      <c r="C228" s="45" t="s">
        <v>37</v>
      </c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60">
        <f t="shared" si="50"/>
        <v>0</v>
      </c>
      <c r="AJ228" s="60">
        <f t="shared" si="51"/>
        <v>0</v>
      </c>
      <c r="AK228" s="21"/>
      <c r="AL228" s="20">
        <v>7</v>
      </c>
      <c r="AM228" s="44" t="s">
        <v>38</v>
      </c>
      <c r="AN228" s="45" t="s">
        <v>37</v>
      </c>
      <c r="AO228" s="48">
        <v>5310000</v>
      </c>
      <c r="AP228" s="58">
        <v>1000000</v>
      </c>
      <c r="AQ228" s="58">
        <v>300000</v>
      </c>
      <c r="AR228" s="58">
        <v>600000</v>
      </c>
      <c r="AS228" s="58"/>
      <c r="AT228" s="58"/>
      <c r="AU228" s="58"/>
      <c r="AV228" s="58"/>
      <c r="AW228" s="58"/>
      <c r="AX228" s="58">
        <f t="shared" si="52"/>
        <v>0</v>
      </c>
    </row>
    <row r="229" spans="1:50" ht="13.8">
      <c r="A229" s="20">
        <v>8</v>
      </c>
      <c r="B229" s="44" t="s">
        <v>39</v>
      </c>
      <c r="C229" s="45" t="s">
        <v>37</v>
      </c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60">
        <f t="shared" si="50"/>
        <v>0</v>
      </c>
      <c r="AJ229" s="60">
        <f t="shared" si="51"/>
        <v>0</v>
      </c>
      <c r="AK229" s="21"/>
      <c r="AL229" s="20">
        <v>8</v>
      </c>
      <c r="AM229" s="44" t="s">
        <v>39</v>
      </c>
      <c r="AN229" s="45" t="s">
        <v>37</v>
      </c>
      <c r="AO229" s="48">
        <v>5310000</v>
      </c>
      <c r="AP229" s="58">
        <v>1000000</v>
      </c>
      <c r="AQ229" s="58">
        <v>300000</v>
      </c>
      <c r="AR229" s="58">
        <v>600000</v>
      </c>
      <c r="AS229" s="58"/>
      <c r="AT229" s="58"/>
      <c r="AU229" s="58"/>
      <c r="AV229" s="58"/>
      <c r="AW229" s="58"/>
      <c r="AX229" s="58">
        <f t="shared" si="52"/>
        <v>0</v>
      </c>
    </row>
    <row r="230" spans="1:50" ht="13.8">
      <c r="A230" s="20">
        <v>9</v>
      </c>
      <c r="B230" s="44" t="s">
        <v>40</v>
      </c>
      <c r="C230" s="45" t="s">
        <v>37</v>
      </c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60">
        <f t="shared" si="50"/>
        <v>0</v>
      </c>
      <c r="AJ230" s="60">
        <f t="shared" si="51"/>
        <v>0</v>
      </c>
      <c r="AK230" s="21"/>
      <c r="AL230" s="20">
        <v>9</v>
      </c>
      <c r="AM230" s="44" t="s">
        <v>40</v>
      </c>
      <c r="AN230" s="45" t="s">
        <v>37</v>
      </c>
      <c r="AO230" s="48">
        <v>5310000</v>
      </c>
      <c r="AP230" s="58">
        <v>1000000</v>
      </c>
      <c r="AQ230" s="58">
        <v>300000</v>
      </c>
      <c r="AR230" s="58">
        <v>600000</v>
      </c>
      <c r="AS230" s="58"/>
      <c r="AT230" s="58"/>
      <c r="AU230" s="58"/>
      <c r="AV230" s="58"/>
      <c r="AW230" s="58"/>
      <c r="AX230" s="58">
        <f t="shared" si="52"/>
        <v>0</v>
      </c>
    </row>
    <row r="231" spans="1:50" ht="13.8">
      <c r="A231" s="20">
        <v>10</v>
      </c>
      <c r="B231" s="44" t="s">
        <v>42</v>
      </c>
      <c r="C231" s="45" t="s">
        <v>37</v>
      </c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60">
        <f t="shared" si="50"/>
        <v>0</v>
      </c>
      <c r="AJ231" s="60">
        <f t="shared" si="51"/>
        <v>0</v>
      </c>
      <c r="AK231" s="21"/>
      <c r="AL231" s="20">
        <v>10</v>
      </c>
      <c r="AM231" s="44" t="s">
        <v>42</v>
      </c>
      <c r="AN231" s="45" t="s">
        <v>37</v>
      </c>
      <c r="AO231" s="48">
        <v>5310000</v>
      </c>
      <c r="AP231" s="58">
        <v>1000000</v>
      </c>
      <c r="AQ231" s="58">
        <v>300000</v>
      </c>
      <c r="AR231" s="58">
        <v>600000</v>
      </c>
      <c r="AS231" s="58"/>
      <c r="AT231" s="58"/>
      <c r="AU231" s="58"/>
      <c r="AV231" s="58"/>
      <c r="AW231" s="58"/>
      <c r="AX231" s="58">
        <f t="shared" si="52"/>
        <v>0</v>
      </c>
    </row>
    <row r="232" spans="1:50" ht="13.8">
      <c r="A232" s="20">
        <v>11</v>
      </c>
      <c r="B232" s="44" t="s">
        <v>79</v>
      </c>
      <c r="C232" s="45" t="s">
        <v>37</v>
      </c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60">
        <f t="shared" si="50"/>
        <v>0</v>
      </c>
      <c r="AJ232" s="60">
        <f t="shared" si="51"/>
        <v>0</v>
      </c>
      <c r="AK232" s="21"/>
      <c r="AL232" s="20">
        <v>11</v>
      </c>
      <c r="AM232" s="44" t="s">
        <v>79</v>
      </c>
      <c r="AN232" s="45" t="s">
        <v>37</v>
      </c>
      <c r="AO232" s="48">
        <v>5310000</v>
      </c>
      <c r="AP232" s="58">
        <v>1000000</v>
      </c>
      <c r="AQ232" s="58">
        <v>300000</v>
      </c>
      <c r="AR232" s="58">
        <v>600000</v>
      </c>
      <c r="AS232" s="58"/>
      <c r="AT232" s="58"/>
      <c r="AU232" s="58"/>
      <c r="AV232" s="58"/>
      <c r="AW232" s="58"/>
      <c r="AX232" s="58">
        <f t="shared" si="52"/>
        <v>0</v>
      </c>
    </row>
    <row r="233" spans="1:50" ht="13.8">
      <c r="A233" s="20">
        <v>12</v>
      </c>
      <c r="B233" s="21" t="s">
        <v>80</v>
      </c>
      <c r="C233" s="22" t="s">
        <v>37</v>
      </c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5">
        <f t="shared" si="50"/>
        <v>0</v>
      </c>
      <c r="AJ233" s="60">
        <f t="shared" si="51"/>
        <v>0</v>
      </c>
      <c r="AK233" s="21"/>
      <c r="AL233" s="20">
        <v>12</v>
      </c>
      <c r="AM233" s="21" t="s">
        <v>80</v>
      </c>
      <c r="AN233" s="22" t="s">
        <v>37</v>
      </c>
      <c r="AO233" s="26">
        <v>5310000</v>
      </c>
      <c r="AP233" s="27">
        <v>1000000</v>
      </c>
      <c r="AQ233" s="58">
        <v>300000</v>
      </c>
      <c r="AR233" s="27">
        <v>600000</v>
      </c>
      <c r="AS233" s="27"/>
      <c r="AT233" s="27"/>
      <c r="AU233" s="27"/>
      <c r="AV233" s="27"/>
      <c r="AW233" s="27"/>
      <c r="AX233" s="58">
        <f t="shared" si="52"/>
        <v>0</v>
      </c>
    </row>
    <row r="234" spans="1:50" ht="13.8">
      <c r="A234" s="20">
        <v>13</v>
      </c>
      <c r="B234" s="21" t="s">
        <v>81</v>
      </c>
      <c r="C234" s="22" t="s">
        <v>37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5">
        <f t="shared" si="50"/>
        <v>0</v>
      </c>
      <c r="AJ234" s="60">
        <f t="shared" si="51"/>
        <v>0</v>
      </c>
      <c r="AK234" s="25"/>
      <c r="AL234" s="20">
        <v>13</v>
      </c>
      <c r="AM234" s="21" t="s">
        <v>81</v>
      </c>
      <c r="AN234" s="22" t="s">
        <v>37</v>
      </c>
      <c r="AO234" s="26">
        <v>5310000</v>
      </c>
      <c r="AP234" s="27">
        <v>1000000</v>
      </c>
      <c r="AQ234" s="58">
        <v>300000</v>
      </c>
      <c r="AR234" s="27">
        <v>600000</v>
      </c>
      <c r="AS234" s="27"/>
      <c r="AT234" s="58"/>
      <c r="AU234" s="27"/>
      <c r="AV234" s="27"/>
      <c r="AW234" s="27"/>
      <c r="AX234" s="58">
        <f t="shared" si="52"/>
        <v>0</v>
      </c>
    </row>
    <row r="235" spans="1:50" ht="13.8">
      <c r="A235" s="20">
        <v>14</v>
      </c>
      <c r="B235" s="21" t="s">
        <v>82</v>
      </c>
      <c r="C235" s="22" t="s">
        <v>37</v>
      </c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5">
        <f t="shared" si="50"/>
        <v>0</v>
      </c>
      <c r="AJ235" s="60">
        <f t="shared" si="51"/>
        <v>0</v>
      </c>
      <c r="AK235" s="25"/>
      <c r="AL235" s="20">
        <v>14</v>
      </c>
      <c r="AM235" s="21" t="s">
        <v>82</v>
      </c>
      <c r="AN235" s="22" t="s">
        <v>37</v>
      </c>
      <c r="AO235" s="26">
        <v>5310000</v>
      </c>
      <c r="AP235" s="27">
        <v>1000000</v>
      </c>
      <c r="AQ235" s="58">
        <v>300000</v>
      </c>
      <c r="AR235" s="27">
        <v>600000</v>
      </c>
      <c r="AS235" s="27"/>
      <c r="AT235" s="27"/>
      <c r="AU235" s="27"/>
      <c r="AV235" s="27"/>
      <c r="AW235" s="27"/>
      <c r="AX235" s="58">
        <f t="shared" si="52"/>
        <v>0</v>
      </c>
    </row>
    <row r="236" spans="1:50" ht="13.8">
      <c r="A236" s="20">
        <v>15</v>
      </c>
      <c r="B236" s="21" t="s">
        <v>83</v>
      </c>
      <c r="C236" s="22" t="s">
        <v>37</v>
      </c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5">
        <f t="shared" si="50"/>
        <v>0</v>
      </c>
      <c r="AJ236" s="60">
        <f t="shared" si="51"/>
        <v>0</v>
      </c>
      <c r="AK236" s="25"/>
      <c r="AL236" s="20">
        <v>15</v>
      </c>
      <c r="AM236" s="21" t="s">
        <v>83</v>
      </c>
      <c r="AN236" s="22" t="s">
        <v>37</v>
      </c>
      <c r="AO236" s="26">
        <v>5310000</v>
      </c>
      <c r="AP236" s="27">
        <v>1000000</v>
      </c>
      <c r="AQ236" s="58">
        <v>300000</v>
      </c>
      <c r="AR236" s="27">
        <v>600000</v>
      </c>
      <c r="AS236" s="27"/>
      <c r="AT236" s="58"/>
      <c r="AU236" s="27"/>
      <c r="AV236" s="27"/>
      <c r="AW236" s="27"/>
      <c r="AX236" s="58">
        <f t="shared" si="52"/>
        <v>0</v>
      </c>
    </row>
    <row r="237" spans="1:50" ht="13.8">
      <c r="A237" s="20">
        <v>16</v>
      </c>
      <c r="B237" s="21" t="s">
        <v>84</v>
      </c>
      <c r="C237" s="22" t="s">
        <v>37</v>
      </c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5">
        <f t="shared" si="50"/>
        <v>0</v>
      </c>
      <c r="AJ237" s="60">
        <f t="shared" si="51"/>
        <v>0</v>
      </c>
      <c r="AK237" s="25"/>
      <c r="AL237" s="20">
        <v>16</v>
      </c>
      <c r="AM237" s="21" t="s">
        <v>84</v>
      </c>
      <c r="AN237" s="22" t="s">
        <v>37</v>
      </c>
      <c r="AO237" s="26">
        <v>5310000</v>
      </c>
      <c r="AP237" s="27">
        <v>1000000</v>
      </c>
      <c r="AQ237" s="58">
        <v>300000</v>
      </c>
      <c r="AR237" s="27">
        <v>600000</v>
      </c>
      <c r="AS237" s="27"/>
      <c r="AT237" s="27"/>
      <c r="AU237" s="27"/>
      <c r="AV237" s="27"/>
      <c r="AW237" s="27"/>
      <c r="AX237" s="58">
        <f t="shared" si="52"/>
        <v>0</v>
      </c>
    </row>
    <row r="238" spans="1:50" ht="13.8">
      <c r="A238" s="20">
        <v>17</v>
      </c>
      <c r="B238" s="21" t="s">
        <v>85</v>
      </c>
      <c r="C238" s="22" t="s">
        <v>37</v>
      </c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5">
        <f t="shared" si="50"/>
        <v>0</v>
      </c>
      <c r="AJ238" s="60">
        <f t="shared" si="51"/>
        <v>0</v>
      </c>
      <c r="AK238" s="25"/>
      <c r="AL238" s="20">
        <v>17</v>
      </c>
      <c r="AM238" s="21" t="s">
        <v>85</v>
      </c>
      <c r="AN238" s="22" t="s">
        <v>37</v>
      </c>
      <c r="AO238" s="26">
        <v>5310000</v>
      </c>
      <c r="AP238" s="27">
        <v>1000000</v>
      </c>
      <c r="AQ238" s="58">
        <v>300000</v>
      </c>
      <c r="AR238" s="27">
        <v>600000</v>
      </c>
      <c r="AS238" s="27"/>
      <c r="AT238" s="58"/>
      <c r="AU238" s="27"/>
      <c r="AV238" s="27"/>
      <c r="AW238" s="27"/>
      <c r="AX238" s="58">
        <f t="shared" si="52"/>
        <v>0</v>
      </c>
    </row>
    <row r="239" spans="1:50" ht="13.8">
      <c r="A239" s="20">
        <v>18</v>
      </c>
      <c r="B239" s="21" t="s">
        <v>86</v>
      </c>
      <c r="C239" s="22" t="s">
        <v>37</v>
      </c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5">
        <f t="shared" si="50"/>
        <v>0</v>
      </c>
      <c r="AJ239" s="60">
        <f t="shared" si="51"/>
        <v>0</v>
      </c>
      <c r="AK239" s="25"/>
      <c r="AL239" s="20">
        <v>18</v>
      </c>
      <c r="AM239" s="21" t="s">
        <v>86</v>
      </c>
      <c r="AN239" s="22" t="s">
        <v>37</v>
      </c>
      <c r="AO239" s="26">
        <v>5310000</v>
      </c>
      <c r="AP239" s="27">
        <v>1000000</v>
      </c>
      <c r="AQ239" s="58">
        <v>300000</v>
      </c>
      <c r="AR239" s="27">
        <v>600000</v>
      </c>
      <c r="AS239" s="27"/>
      <c r="AT239" s="27"/>
      <c r="AU239" s="27"/>
      <c r="AV239" s="27"/>
      <c r="AW239" s="27"/>
      <c r="AX239" s="58">
        <f t="shared" si="52"/>
        <v>0</v>
      </c>
    </row>
    <row r="240" spans="1:50" ht="13.8">
      <c r="A240" s="20">
        <v>19</v>
      </c>
      <c r="B240" s="21" t="s">
        <v>87</v>
      </c>
      <c r="C240" s="22" t="s">
        <v>37</v>
      </c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5">
        <f t="shared" si="50"/>
        <v>0</v>
      </c>
      <c r="AJ240" s="60">
        <f t="shared" si="51"/>
        <v>0</v>
      </c>
      <c r="AK240" s="25"/>
      <c r="AL240" s="20">
        <v>19</v>
      </c>
      <c r="AM240" s="21" t="s">
        <v>87</v>
      </c>
      <c r="AN240" s="22" t="s">
        <v>37</v>
      </c>
      <c r="AO240" s="26">
        <v>5310000</v>
      </c>
      <c r="AP240" s="27">
        <v>1000000</v>
      </c>
      <c r="AQ240" s="58">
        <v>300000</v>
      </c>
      <c r="AR240" s="27">
        <v>600000</v>
      </c>
      <c r="AS240" s="27"/>
      <c r="AT240" s="58"/>
      <c r="AU240" s="27"/>
      <c r="AV240" s="27"/>
      <c r="AW240" s="27"/>
      <c r="AX240" s="58">
        <f t="shared" si="52"/>
        <v>0</v>
      </c>
    </row>
    <row r="241" spans="1:50" ht="13.8">
      <c r="A241" s="20">
        <v>20</v>
      </c>
      <c r="B241" s="21" t="s">
        <v>88</v>
      </c>
      <c r="C241" s="22" t="s">
        <v>37</v>
      </c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5">
        <f t="shared" si="50"/>
        <v>0</v>
      </c>
      <c r="AJ241" s="60">
        <f t="shared" si="51"/>
        <v>0</v>
      </c>
      <c r="AK241" s="25"/>
      <c r="AL241" s="20">
        <v>20</v>
      </c>
      <c r="AM241" s="21" t="s">
        <v>88</v>
      </c>
      <c r="AN241" s="22" t="s">
        <v>37</v>
      </c>
      <c r="AO241" s="26">
        <v>5310000</v>
      </c>
      <c r="AP241" s="27">
        <v>1000000</v>
      </c>
      <c r="AQ241" s="58">
        <v>300000</v>
      </c>
      <c r="AR241" s="27">
        <v>600000</v>
      </c>
      <c r="AS241" s="27"/>
      <c r="AT241" s="27"/>
      <c r="AU241" s="27"/>
      <c r="AV241" s="27"/>
      <c r="AW241" s="27"/>
      <c r="AX241" s="58">
        <f t="shared" si="52"/>
        <v>0</v>
      </c>
    </row>
    <row r="242" spans="1:50" ht="13.8">
      <c r="A242" s="20">
        <v>21</v>
      </c>
      <c r="B242" s="21" t="s">
        <v>92</v>
      </c>
      <c r="C242" s="22" t="s">
        <v>37</v>
      </c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5"/>
      <c r="AJ242" s="60">
        <f t="shared" si="51"/>
        <v>0</v>
      </c>
      <c r="AK242" s="28"/>
      <c r="AL242" s="20">
        <v>21</v>
      </c>
      <c r="AM242" s="21" t="s">
        <v>92</v>
      </c>
      <c r="AN242" s="22" t="s">
        <v>37</v>
      </c>
      <c r="AO242" s="26">
        <v>5310000</v>
      </c>
      <c r="AP242" s="27">
        <v>1000000</v>
      </c>
      <c r="AQ242" s="58">
        <v>300000</v>
      </c>
      <c r="AR242" s="27">
        <v>600000</v>
      </c>
      <c r="AS242" s="27"/>
      <c r="AT242" s="27"/>
      <c r="AU242" s="27"/>
      <c r="AV242" s="27"/>
      <c r="AW242" s="27"/>
      <c r="AX242" s="58">
        <f t="shared" si="52"/>
        <v>0</v>
      </c>
    </row>
    <row r="243" spans="1:50" ht="13.8">
      <c r="A243" s="20">
        <v>22</v>
      </c>
      <c r="B243" s="21" t="s">
        <v>93</v>
      </c>
      <c r="C243" s="22" t="s">
        <v>37</v>
      </c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5"/>
      <c r="AJ243" s="60">
        <f t="shared" si="51"/>
        <v>0</v>
      </c>
      <c r="AK243" s="28"/>
      <c r="AL243" s="20">
        <v>22</v>
      </c>
      <c r="AM243" s="21" t="s">
        <v>93</v>
      </c>
      <c r="AN243" s="22" t="s">
        <v>37</v>
      </c>
      <c r="AO243" s="26">
        <v>5310000</v>
      </c>
      <c r="AP243" s="27">
        <v>1000000</v>
      </c>
      <c r="AQ243" s="58">
        <v>300000</v>
      </c>
      <c r="AR243" s="27">
        <v>600000</v>
      </c>
      <c r="AS243" s="27"/>
      <c r="AT243" s="27"/>
      <c r="AU243" s="27"/>
      <c r="AV243" s="27"/>
      <c r="AW243" s="27"/>
      <c r="AX243" s="58">
        <f t="shared" si="52"/>
        <v>0</v>
      </c>
    </row>
    <row r="244" spans="1:50" ht="13.8">
      <c r="A244" s="20">
        <v>23</v>
      </c>
      <c r="B244" s="21" t="s">
        <v>94</v>
      </c>
      <c r="C244" s="22" t="s">
        <v>37</v>
      </c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5"/>
      <c r="AJ244" s="60">
        <f t="shared" si="51"/>
        <v>0</v>
      </c>
      <c r="AK244" s="28"/>
      <c r="AL244" s="20">
        <v>23</v>
      </c>
      <c r="AM244" s="21" t="s">
        <v>94</v>
      </c>
      <c r="AN244" s="22" t="s">
        <v>37</v>
      </c>
      <c r="AO244" s="26">
        <v>5310000</v>
      </c>
      <c r="AP244" s="27">
        <v>1000000</v>
      </c>
      <c r="AQ244" s="58">
        <v>300000</v>
      </c>
      <c r="AR244" s="27">
        <v>600000</v>
      </c>
      <c r="AS244" s="27"/>
      <c r="AT244" s="27"/>
      <c r="AU244" s="27"/>
      <c r="AV244" s="27"/>
      <c r="AW244" s="27"/>
      <c r="AX244" s="58">
        <f t="shared" si="52"/>
        <v>0</v>
      </c>
    </row>
    <row r="245" spans="1:50" ht="13.8">
      <c r="A245" s="20">
        <v>24</v>
      </c>
      <c r="B245" s="21" t="s">
        <v>95</v>
      </c>
      <c r="C245" s="22" t="s">
        <v>37</v>
      </c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5"/>
      <c r="AJ245" s="60">
        <f t="shared" si="51"/>
        <v>0</v>
      </c>
      <c r="AK245" s="28"/>
      <c r="AL245" s="20">
        <v>24</v>
      </c>
      <c r="AM245" s="21" t="s">
        <v>95</v>
      </c>
      <c r="AN245" s="22" t="s">
        <v>37</v>
      </c>
      <c r="AO245" s="26">
        <v>5310000</v>
      </c>
      <c r="AP245" s="27">
        <v>1000000</v>
      </c>
      <c r="AQ245" s="58">
        <v>300000</v>
      </c>
      <c r="AR245" s="27">
        <v>600000</v>
      </c>
      <c r="AS245" s="27"/>
      <c r="AT245" s="27"/>
      <c r="AU245" s="27"/>
      <c r="AV245" s="27"/>
      <c r="AW245" s="27"/>
      <c r="AX245" s="58">
        <f t="shared" si="52"/>
        <v>0</v>
      </c>
    </row>
    <row r="246" spans="1:50" ht="13.8">
      <c r="A246" s="20">
        <v>21</v>
      </c>
      <c r="B246" s="44" t="s">
        <v>44</v>
      </c>
      <c r="C246" s="45" t="s">
        <v>45</v>
      </c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63">
        <f t="shared" si="50"/>
        <v>0</v>
      </c>
      <c r="AJ246" s="60">
        <f t="shared" si="51"/>
        <v>0</v>
      </c>
      <c r="AK246" s="21"/>
      <c r="AL246" s="20">
        <v>21</v>
      </c>
      <c r="AM246" s="62" t="s">
        <v>44</v>
      </c>
      <c r="AN246" s="45" t="s">
        <v>45</v>
      </c>
      <c r="AO246" s="48">
        <v>5307200</v>
      </c>
      <c r="AP246" s="58">
        <v>1000000</v>
      </c>
      <c r="AQ246" s="58">
        <v>300000</v>
      </c>
      <c r="AR246" s="27">
        <v>600000</v>
      </c>
      <c r="AS246" s="58"/>
      <c r="AT246" s="58"/>
      <c r="AU246" s="58"/>
      <c r="AV246" s="58"/>
      <c r="AW246" s="58"/>
      <c r="AX246" s="58">
        <f t="shared" si="52"/>
        <v>0</v>
      </c>
    </row>
    <row r="247" spans="1:50" ht="13.8">
      <c r="A247" s="20">
        <v>22</v>
      </c>
      <c r="B247" s="44" t="s">
        <v>51</v>
      </c>
      <c r="C247" s="45" t="s">
        <v>45</v>
      </c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63">
        <f t="shared" si="50"/>
        <v>0</v>
      </c>
      <c r="AJ247" s="60">
        <f t="shared" si="51"/>
        <v>0</v>
      </c>
      <c r="AK247" s="21"/>
      <c r="AL247" s="20">
        <v>22</v>
      </c>
      <c r="AM247" s="62" t="s">
        <v>51</v>
      </c>
      <c r="AN247" s="45" t="s">
        <v>45</v>
      </c>
      <c r="AO247" s="48">
        <v>5307200</v>
      </c>
      <c r="AP247" s="58">
        <v>1000000</v>
      </c>
      <c r="AQ247" s="58">
        <v>300000</v>
      </c>
      <c r="AR247" s="27">
        <v>600000</v>
      </c>
      <c r="AS247" s="58"/>
      <c r="AT247" s="58"/>
      <c r="AU247" s="58"/>
      <c r="AV247" s="58"/>
      <c r="AW247" s="58"/>
      <c r="AX247" s="58">
        <f t="shared" si="52"/>
        <v>0</v>
      </c>
    </row>
    <row r="248" spans="1:50" ht="13.8">
      <c r="A248" s="20">
        <v>23</v>
      </c>
      <c r="B248" s="44" t="s">
        <v>46</v>
      </c>
      <c r="C248" s="45" t="s">
        <v>45</v>
      </c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60">
        <f t="shared" si="50"/>
        <v>0</v>
      </c>
      <c r="AJ248" s="60">
        <f t="shared" si="51"/>
        <v>0</v>
      </c>
      <c r="AK248" s="21"/>
      <c r="AL248" s="20">
        <v>23</v>
      </c>
      <c r="AM248" s="62" t="s">
        <v>46</v>
      </c>
      <c r="AN248" s="45" t="s">
        <v>45</v>
      </c>
      <c r="AO248" s="48">
        <v>5307200</v>
      </c>
      <c r="AP248" s="58">
        <v>1000000</v>
      </c>
      <c r="AQ248" s="58">
        <v>300000</v>
      </c>
      <c r="AR248" s="27">
        <v>600000</v>
      </c>
      <c r="AS248" s="58"/>
      <c r="AT248" s="58"/>
      <c r="AU248" s="58"/>
      <c r="AV248" s="58"/>
      <c r="AW248" s="58"/>
      <c r="AX248" s="58">
        <f t="shared" si="52"/>
        <v>0</v>
      </c>
    </row>
    <row r="249" spans="1:50" ht="13.8">
      <c r="A249" s="20">
        <v>24</v>
      </c>
      <c r="B249" s="44" t="s">
        <v>47</v>
      </c>
      <c r="C249" s="45" t="s">
        <v>45</v>
      </c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60">
        <f t="shared" si="50"/>
        <v>0</v>
      </c>
      <c r="AJ249" s="60">
        <f t="shared" si="51"/>
        <v>0</v>
      </c>
      <c r="AK249" s="21"/>
      <c r="AL249" s="20">
        <v>24</v>
      </c>
      <c r="AM249" s="62" t="s">
        <v>47</v>
      </c>
      <c r="AN249" s="45" t="s">
        <v>45</v>
      </c>
      <c r="AO249" s="48">
        <v>5307200</v>
      </c>
      <c r="AP249" s="58">
        <v>1000000</v>
      </c>
      <c r="AQ249" s="58">
        <v>300000</v>
      </c>
      <c r="AR249" s="27">
        <v>600000</v>
      </c>
      <c r="AS249" s="58"/>
      <c r="AT249" s="58"/>
      <c r="AU249" s="58"/>
      <c r="AV249" s="58"/>
      <c r="AW249" s="58"/>
      <c r="AX249" s="58">
        <f t="shared" si="52"/>
        <v>0</v>
      </c>
    </row>
    <row r="250" spans="1:50" ht="13.8">
      <c r="A250" s="20">
        <v>25</v>
      </c>
      <c r="B250" s="44" t="s">
        <v>48</v>
      </c>
      <c r="C250" s="45" t="s">
        <v>45</v>
      </c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60">
        <f t="shared" si="50"/>
        <v>0</v>
      </c>
      <c r="AJ250" s="60">
        <f t="shared" si="51"/>
        <v>0</v>
      </c>
      <c r="AK250" s="21"/>
      <c r="AL250" s="20">
        <v>25</v>
      </c>
      <c r="AM250" s="62" t="s">
        <v>48</v>
      </c>
      <c r="AN250" s="45" t="s">
        <v>45</v>
      </c>
      <c r="AO250" s="48">
        <v>5307200</v>
      </c>
      <c r="AP250" s="58">
        <v>1000000</v>
      </c>
      <c r="AQ250" s="58">
        <v>300000</v>
      </c>
      <c r="AR250" s="27">
        <v>600000</v>
      </c>
      <c r="AS250" s="58"/>
      <c r="AT250" s="58"/>
      <c r="AU250" s="58"/>
      <c r="AV250" s="58"/>
      <c r="AW250" s="58"/>
      <c r="AX250" s="58">
        <f t="shared" si="52"/>
        <v>0</v>
      </c>
    </row>
    <row r="251" spans="1:50" ht="13.8">
      <c r="A251" s="20">
        <v>26</v>
      </c>
      <c r="B251" s="44" t="s">
        <v>49</v>
      </c>
      <c r="C251" s="45" t="s">
        <v>45</v>
      </c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46"/>
      <c r="AF251" s="46"/>
      <c r="AG251" s="46"/>
      <c r="AH251" s="46"/>
      <c r="AI251" s="60">
        <f t="shared" si="50"/>
        <v>0</v>
      </c>
      <c r="AJ251" s="60">
        <f t="shared" si="51"/>
        <v>0</v>
      </c>
      <c r="AK251" s="21"/>
      <c r="AL251" s="20">
        <v>26</v>
      </c>
      <c r="AM251" s="62" t="s">
        <v>49</v>
      </c>
      <c r="AN251" s="45" t="s">
        <v>45</v>
      </c>
      <c r="AO251" s="48">
        <v>5307200</v>
      </c>
      <c r="AP251" s="58">
        <v>1000000</v>
      </c>
      <c r="AQ251" s="58">
        <v>300000</v>
      </c>
      <c r="AR251" s="27">
        <v>600000</v>
      </c>
      <c r="AS251" s="58"/>
      <c r="AT251" s="58"/>
      <c r="AU251" s="58"/>
      <c r="AV251" s="58"/>
      <c r="AW251" s="58"/>
      <c r="AX251" s="58">
        <f t="shared" si="52"/>
        <v>0</v>
      </c>
    </row>
    <row r="252" spans="1:50" ht="13.8">
      <c r="A252" s="20">
        <v>27</v>
      </c>
      <c r="B252" s="44" t="s">
        <v>50</v>
      </c>
      <c r="C252" s="45" t="s">
        <v>45</v>
      </c>
      <c r="D252" s="46" t="s">
        <v>41</v>
      </c>
      <c r="E252" s="24" t="s">
        <v>119</v>
      </c>
      <c r="F252" s="46" t="s">
        <v>41</v>
      </c>
      <c r="G252" s="46" t="s">
        <v>41</v>
      </c>
      <c r="H252" s="46" t="s">
        <v>41</v>
      </c>
      <c r="I252" s="46" t="s">
        <v>41</v>
      </c>
      <c r="J252" s="46" t="s">
        <v>41</v>
      </c>
      <c r="K252" s="46" t="s">
        <v>41</v>
      </c>
      <c r="L252" s="46"/>
      <c r="M252" s="46" t="s">
        <v>41</v>
      </c>
      <c r="N252" s="46" t="s">
        <v>41</v>
      </c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46"/>
      <c r="AF252" s="46"/>
      <c r="AG252" s="46"/>
      <c r="AH252" s="46"/>
      <c r="AI252" s="60">
        <f t="shared" si="50"/>
        <v>9</v>
      </c>
      <c r="AJ252" s="60">
        <f t="shared" si="51"/>
        <v>1</v>
      </c>
      <c r="AK252" s="21"/>
      <c r="AL252" s="20">
        <v>27</v>
      </c>
      <c r="AM252" s="62" t="s">
        <v>50</v>
      </c>
      <c r="AN252" s="45" t="s">
        <v>45</v>
      </c>
      <c r="AO252" s="48">
        <v>5307200</v>
      </c>
      <c r="AP252" s="58">
        <v>1000000</v>
      </c>
      <c r="AQ252" s="58">
        <v>300000</v>
      </c>
      <c r="AR252" s="27">
        <v>600000</v>
      </c>
      <c r="AS252" s="58">
        <f>AI252</f>
        <v>9</v>
      </c>
      <c r="AT252" s="58">
        <f>AO252*AJ252*200%</f>
        <v>10614400</v>
      </c>
      <c r="AU252" s="58"/>
      <c r="AV252" s="58"/>
      <c r="AW252" s="58"/>
      <c r="AX252" s="58">
        <f t="shared" si="52"/>
        <v>13109200</v>
      </c>
    </row>
    <row r="253" spans="1:50" ht="13.8">
      <c r="A253" s="20">
        <v>28</v>
      </c>
      <c r="B253" s="21" t="s">
        <v>52</v>
      </c>
      <c r="C253" s="45" t="s">
        <v>45</v>
      </c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46"/>
      <c r="AF253" s="46"/>
      <c r="AG253" s="46"/>
      <c r="AH253" s="46"/>
      <c r="AI253" s="60">
        <f t="shared" si="50"/>
        <v>0</v>
      </c>
      <c r="AJ253" s="60">
        <f t="shared" si="51"/>
        <v>0</v>
      </c>
      <c r="AK253" s="21"/>
      <c r="AL253" s="20">
        <v>28</v>
      </c>
      <c r="AM253" s="62" t="s">
        <v>52</v>
      </c>
      <c r="AN253" s="45" t="s">
        <v>45</v>
      </c>
      <c r="AO253" s="48">
        <v>5307200</v>
      </c>
      <c r="AP253" s="58">
        <v>1000000</v>
      </c>
      <c r="AQ253" s="58">
        <v>300000</v>
      </c>
      <c r="AR253" s="27">
        <v>600000</v>
      </c>
      <c r="AS253" s="58"/>
      <c r="AT253" s="58"/>
      <c r="AU253" s="58"/>
      <c r="AV253" s="58"/>
      <c r="AW253" s="58"/>
      <c r="AX253" s="58">
        <f t="shared" si="52"/>
        <v>0</v>
      </c>
    </row>
    <row r="254" spans="1:50" ht="13.8">
      <c r="A254" s="20">
        <v>29</v>
      </c>
      <c r="B254" s="21" t="s">
        <v>53</v>
      </c>
      <c r="C254" s="45" t="s">
        <v>45</v>
      </c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60">
        <f t="shared" si="50"/>
        <v>0</v>
      </c>
      <c r="AJ254" s="60">
        <f t="shared" si="51"/>
        <v>0</v>
      </c>
      <c r="AK254" s="21"/>
      <c r="AL254" s="20">
        <v>29</v>
      </c>
      <c r="AM254" s="62" t="s">
        <v>53</v>
      </c>
      <c r="AN254" s="45" t="s">
        <v>45</v>
      </c>
      <c r="AO254" s="48">
        <v>5307200</v>
      </c>
      <c r="AP254" s="58">
        <v>1000000</v>
      </c>
      <c r="AQ254" s="58">
        <v>300000</v>
      </c>
      <c r="AR254" s="27">
        <v>600000</v>
      </c>
      <c r="AS254" s="58"/>
      <c r="AT254" s="58"/>
      <c r="AU254" s="58"/>
      <c r="AV254" s="58"/>
      <c r="AW254" s="58"/>
      <c r="AX254" s="58">
        <f t="shared" si="52"/>
        <v>0</v>
      </c>
    </row>
    <row r="255" spans="1:50" ht="13.8">
      <c r="A255" s="29"/>
      <c r="B255" s="10" t="s">
        <v>54</v>
      </c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50">
        <f>SUM(AI222:AI252)</f>
        <v>23</v>
      </c>
      <c r="AJ255" s="50"/>
      <c r="AK255" s="31"/>
      <c r="AL255" s="31">
        <f>SUM(AL222:AL254)</f>
        <v>525</v>
      </c>
      <c r="AM255" s="31" t="s">
        <v>56</v>
      </c>
      <c r="AN255" s="30"/>
      <c r="AO255" s="32">
        <f>SUM(AO222:AO254)</f>
        <v>178894800</v>
      </c>
      <c r="AP255" s="32">
        <f t="shared" ref="AP255:AX255" si="53">SUM(AP222:AP254)</f>
        <v>33000000</v>
      </c>
      <c r="AQ255" s="32">
        <f t="shared" si="53"/>
        <v>11900000</v>
      </c>
      <c r="AR255" s="32">
        <f t="shared" si="53"/>
        <v>20300000</v>
      </c>
      <c r="AS255" s="32">
        <f t="shared" si="53"/>
        <v>23</v>
      </c>
      <c r="AT255" s="32">
        <f t="shared" si="53"/>
        <v>11022861.538461538</v>
      </c>
      <c r="AU255" s="32">
        <f t="shared" si="53"/>
        <v>1000000</v>
      </c>
      <c r="AV255" s="32">
        <f t="shared" si="53"/>
        <v>0</v>
      </c>
      <c r="AW255" s="32">
        <f t="shared" si="53"/>
        <v>0</v>
      </c>
      <c r="AX255" s="32">
        <f t="shared" si="53"/>
        <v>18207661.538461536</v>
      </c>
    </row>
    <row r="256" spans="1:50" ht="13.8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1" ht="13.8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99">
        <f>VALUE("31/03/"&amp;Q217)</f>
        <v>45747</v>
      </c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33"/>
      <c r="AM257" s="33"/>
      <c r="AN257" s="33"/>
      <c r="AO257" s="2"/>
      <c r="AP257" s="2"/>
      <c r="AQ257" s="2"/>
      <c r="AR257" s="2"/>
      <c r="AS257" s="2"/>
      <c r="AT257" s="2"/>
      <c r="AU257" s="2"/>
      <c r="AV257" s="2"/>
      <c r="AW257" s="2"/>
      <c r="AX257" s="33">
        <f>W257</f>
        <v>45747</v>
      </c>
    </row>
    <row r="258" spans="1:51" ht="13.8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1" ht="13.8">
      <c r="A259" s="35"/>
      <c r="B259" s="109" t="s">
        <v>57</v>
      </c>
      <c r="C259" s="109"/>
      <c r="D259" s="37"/>
      <c r="E259" s="37"/>
      <c r="F259" s="37"/>
      <c r="G259" s="37"/>
      <c r="H259" s="37"/>
      <c r="I259" s="37"/>
      <c r="J259" s="37"/>
      <c r="K259" s="37"/>
      <c r="L259" s="2"/>
      <c r="M259" s="36" t="s">
        <v>58</v>
      </c>
      <c r="N259" s="37"/>
      <c r="O259" s="37"/>
      <c r="P259" s="37"/>
      <c r="Q259" s="2"/>
      <c r="R259" s="2"/>
      <c r="S259" s="36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6" t="s">
        <v>59</v>
      </c>
      <c r="AE259" s="37"/>
      <c r="AF259" s="37"/>
      <c r="AG259" s="36"/>
      <c r="AH259" s="37"/>
      <c r="AI259" s="37"/>
      <c r="AJ259" s="37"/>
      <c r="AK259" s="37"/>
      <c r="AL259" s="37"/>
      <c r="AM259" s="109" t="s">
        <v>60</v>
      </c>
      <c r="AN259" s="109"/>
      <c r="AO259" s="109"/>
      <c r="AP259" s="102"/>
      <c r="AQ259" s="102"/>
      <c r="AR259" s="2"/>
      <c r="AS259" s="2"/>
      <c r="AT259" s="2"/>
      <c r="AU259" s="2"/>
      <c r="AV259" s="2"/>
      <c r="AW259" s="2"/>
      <c r="AX259" s="2"/>
    </row>
    <row r="260" spans="1:51" ht="13.8">
      <c r="A260" s="3"/>
      <c r="B260" s="126" t="s">
        <v>61</v>
      </c>
      <c r="C260" s="126"/>
      <c r="D260" s="2"/>
      <c r="E260" s="2"/>
      <c r="F260" s="2"/>
      <c r="G260" s="2"/>
      <c r="H260" s="2"/>
      <c r="I260" s="2"/>
      <c r="J260" s="2"/>
      <c r="K260" s="2"/>
      <c r="L260" s="2"/>
      <c r="M260" s="38" t="s">
        <v>61</v>
      </c>
      <c r="N260" s="2"/>
      <c r="O260" s="2"/>
      <c r="P260" s="2"/>
      <c r="Q260" s="2"/>
      <c r="R260" s="2"/>
      <c r="S260" s="38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38" t="s">
        <v>62</v>
      </c>
      <c r="AE260" s="2"/>
      <c r="AF260" s="2"/>
      <c r="AG260" s="38"/>
      <c r="AH260" s="2"/>
      <c r="AI260" s="2"/>
      <c r="AJ260" s="2"/>
      <c r="AK260" s="2"/>
      <c r="AL260" s="2"/>
      <c r="AM260" s="126" t="s">
        <v>61</v>
      </c>
      <c r="AN260" s="126"/>
      <c r="AO260" s="126"/>
      <c r="AP260" s="126"/>
      <c r="AQ260" s="126"/>
      <c r="AR260" s="2"/>
      <c r="AS260" s="2"/>
      <c r="AT260" s="2"/>
      <c r="AU260" s="2"/>
      <c r="AV260" s="2"/>
      <c r="AW260" s="2"/>
      <c r="AX260" s="2"/>
    </row>
    <row r="261" spans="1:51" ht="13.8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1" ht="13.8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38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4" spans="1:51" ht="15.6">
      <c r="A264" s="1" t="s">
        <v>0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1" t="s">
        <v>0</v>
      </c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ht="13.8">
      <c r="A265" s="3" t="s">
        <v>1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 t="s">
        <v>1</v>
      </c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ht="13.8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ht="20.399999999999999">
      <c r="A267" s="129" t="s">
        <v>104</v>
      </c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  <c r="AA267" s="129"/>
      <c r="AB267" s="129"/>
      <c r="AC267" s="129"/>
      <c r="AD267" s="129"/>
      <c r="AE267" s="129"/>
      <c r="AF267" s="129"/>
      <c r="AG267" s="129"/>
      <c r="AH267" s="129"/>
      <c r="AI267" s="129"/>
      <c r="AJ267" s="129"/>
      <c r="AK267" s="129"/>
      <c r="AL267" s="101" t="s">
        <v>2</v>
      </c>
      <c r="AM267" s="101"/>
      <c r="AN267" s="101"/>
      <c r="AO267" s="101"/>
      <c r="AP267" s="101"/>
      <c r="AQ267" s="101"/>
      <c r="AR267" s="101"/>
      <c r="AS267" s="101"/>
      <c r="AT267" s="101"/>
      <c r="AU267" s="101"/>
      <c r="AV267" s="101"/>
      <c r="AW267" s="101"/>
      <c r="AX267" s="101"/>
      <c r="AY267" s="101"/>
    </row>
    <row r="268" spans="1:51" ht="20.399999999999999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ht="13.8">
      <c r="A269" s="3"/>
      <c r="B269" s="2"/>
      <c r="C269" s="2"/>
      <c r="D269" s="2"/>
      <c r="E269" s="2"/>
      <c r="F269" s="2"/>
      <c r="G269" s="2"/>
      <c r="H269" s="6"/>
      <c r="I269" s="6"/>
      <c r="J269" s="6"/>
      <c r="K269" s="102" t="s">
        <v>3</v>
      </c>
      <c r="L269" s="102"/>
      <c r="M269" s="103">
        <v>3</v>
      </c>
      <c r="N269" s="103"/>
      <c r="O269" s="102" t="s">
        <v>4</v>
      </c>
      <c r="P269" s="102"/>
      <c r="Q269" s="102">
        <v>2025</v>
      </c>
      <c r="R269" s="10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102" t="str">
        <f>"THÁNG "&amp;M269 &amp;" NĂM 2025"</f>
        <v>THÁNG 3 NĂM 2025</v>
      </c>
      <c r="AM269" s="102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</row>
    <row r="270" spans="1:51" ht="13.8">
      <c r="A270" s="3"/>
      <c r="B270" s="2"/>
      <c r="C270" s="2"/>
      <c r="D270" s="8">
        <f>DATE(Q269,M269,1)</f>
        <v>45717</v>
      </c>
      <c r="E270" s="8">
        <f>D270+1</f>
        <v>45718</v>
      </c>
      <c r="F270" s="8">
        <f>E270+1</f>
        <v>45719</v>
      </c>
      <c r="G270" s="8">
        <f t="shared" ref="G270:AH270" si="54">F270+1</f>
        <v>45720</v>
      </c>
      <c r="H270" s="9">
        <f t="shared" si="54"/>
        <v>45721</v>
      </c>
      <c r="I270" s="9">
        <f t="shared" si="54"/>
        <v>45722</v>
      </c>
      <c r="J270" s="9">
        <f t="shared" si="54"/>
        <v>45723</v>
      </c>
      <c r="K270" s="9">
        <f t="shared" si="54"/>
        <v>45724</v>
      </c>
      <c r="L270" s="9">
        <f t="shared" si="54"/>
        <v>45725</v>
      </c>
      <c r="M270" s="9">
        <f t="shared" si="54"/>
        <v>45726</v>
      </c>
      <c r="N270" s="9">
        <f t="shared" si="54"/>
        <v>45727</v>
      </c>
      <c r="O270" s="9">
        <f t="shared" si="54"/>
        <v>45728</v>
      </c>
      <c r="P270" s="9">
        <f t="shared" si="54"/>
        <v>45729</v>
      </c>
      <c r="Q270" s="9">
        <f t="shared" si="54"/>
        <v>45730</v>
      </c>
      <c r="R270" s="9">
        <f t="shared" si="54"/>
        <v>45731</v>
      </c>
      <c r="S270" s="8">
        <f t="shared" si="54"/>
        <v>45732</v>
      </c>
      <c r="T270" s="8">
        <f t="shared" si="54"/>
        <v>45733</v>
      </c>
      <c r="U270" s="8">
        <f t="shared" si="54"/>
        <v>45734</v>
      </c>
      <c r="V270" s="8">
        <f t="shared" si="54"/>
        <v>45735</v>
      </c>
      <c r="W270" s="8">
        <f t="shared" si="54"/>
        <v>45736</v>
      </c>
      <c r="X270" s="8">
        <f t="shared" si="54"/>
        <v>45737</v>
      </c>
      <c r="Y270" s="8">
        <f t="shared" si="54"/>
        <v>45738</v>
      </c>
      <c r="Z270" s="8">
        <f t="shared" si="54"/>
        <v>45739</v>
      </c>
      <c r="AA270" s="8">
        <f t="shared" si="54"/>
        <v>45740</v>
      </c>
      <c r="AB270" s="8">
        <f t="shared" si="54"/>
        <v>45741</v>
      </c>
      <c r="AC270" s="8">
        <f t="shared" si="54"/>
        <v>45742</v>
      </c>
      <c r="AD270" s="8">
        <f t="shared" si="54"/>
        <v>45743</v>
      </c>
      <c r="AE270" s="8">
        <f t="shared" si="54"/>
        <v>45744</v>
      </c>
      <c r="AF270" s="8">
        <f t="shared" si="54"/>
        <v>45745</v>
      </c>
      <c r="AG270" s="8">
        <f t="shared" si="54"/>
        <v>45746</v>
      </c>
      <c r="AH270" s="8">
        <f t="shared" si="54"/>
        <v>45747</v>
      </c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ht="13.8">
      <c r="A271" s="110" t="s">
        <v>5</v>
      </c>
      <c r="B271" s="113" t="s">
        <v>6</v>
      </c>
      <c r="C271" s="96" t="s">
        <v>7</v>
      </c>
      <c r="D271" s="119" t="s">
        <v>8</v>
      </c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96" t="s">
        <v>9</v>
      </c>
      <c r="AJ271" s="96" t="s">
        <v>119</v>
      </c>
      <c r="AK271" s="96" t="s">
        <v>10</v>
      </c>
      <c r="AL271" s="119" t="s">
        <v>5</v>
      </c>
      <c r="AM271" s="119" t="s">
        <v>6</v>
      </c>
      <c r="AN271" s="120" t="s">
        <v>7</v>
      </c>
      <c r="AO271" s="122" t="s">
        <v>11</v>
      </c>
      <c r="AP271" s="123" t="s">
        <v>12</v>
      </c>
      <c r="AQ271" s="124"/>
      <c r="AR271" s="125"/>
      <c r="AS271" s="106" t="s">
        <v>13</v>
      </c>
      <c r="AT271" s="104" t="s">
        <v>74</v>
      </c>
      <c r="AU271" s="104" t="s">
        <v>15</v>
      </c>
      <c r="AV271" s="104" t="s">
        <v>98</v>
      </c>
      <c r="AW271" s="104" t="s">
        <v>17</v>
      </c>
      <c r="AX271" s="104" t="s">
        <v>99</v>
      </c>
      <c r="AY271" s="127" t="s">
        <v>67</v>
      </c>
    </row>
    <row r="272" spans="1:51" ht="26.4">
      <c r="A272" s="111"/>
      <c r="B272" s="114"/>
      <c r="C272" s="97"/>
      <c r="D272" s="11">
        <v>1</v>
      </c>
      <c r="E272" s="11">
        <v>2</v>
      </c>
      <c r="F272" s="11">
        <v>3</v>
      </c>
      <c r="G272" s="11">
        <v>4</v>
      </c>
      <c r="H272" s="11">
        <v>5</v>
      </c>
      <c r="I272" s="11">
        <v>6</v>
      </c>
      <c r="J272" s="11">
        <v>7</v>
      </c>
      <c r="K272" s="11">
        <v>8</v>
      </c>
      <c r="L272" s="11">
        <v>9</v>
      </c>
      <c r="M272" s="11">
        <v>10</v>
      </c>
      <c r="N272" s="11">
        <v>11</v>
      </c>
      <c r="O272" s="11">
        <v>12</v>
      </c>
      <c r="P272" s="11">
        <v>13</v>
      </c>
      <c r="Q272" s="11">
        <v>14</v>
      </c>
      <c r="R272" s="11">
        <v>15</v>
      </c>
      <c r="S272" s="11">
        <v>16</v>
      </c>
      <c r="T272" s="11">
        <v>17</v>
      </c>
      <c r="U272" s="11">
        <v>18</v>
      </c>
      <c r="V272" s="11">
        <v>19</v>
      </c>
      <c r="W272" s="11">
        <v>20</v>
      </c>
      <c r="X272" s="11">
        <v>21</v>
      </c>
      <c r="Y272" s="11">
        <v>22</v>
      </c>
      <c r="Z272" s="11">
        <v>23</v>
      </c>
      <c r="AA272" s="11">
        <v>24</v>
      </c>
      <c r="AB272" s="11">
        <v>25</v>
      </c>
      <c r="AC272" s="11">
        <v>26</v>
      </c>
      <c r="AD272" s="11">
        <v>27</v>
      </c>
      <c r="AE272" s="11">
        <v>28</v>
      </c>
      <c r="AF272" s="11">
        <v>29</v>
      </c>
      <c r="AG272" s="11">
        <v>30</v>
      </c>
      <c r="AH272" s="11">
        <v>31</v>
      </c>
      <c r="AI272" s="97"/>
      <c r="AJ272" s="97"/>
      <c r="AK272" s="97"/>
      <c r="AL272" s="119"/>
      <c r="AM272" s="119"/>
      <c r="AN272" s="121"/>
      <c r="AO272" s="122"/>
      <c r="AP272" s="12" t="s">
        <v>19</v>
      </c>
      <c r="AQ272" s="12" t="s">
        <v>20</v>
      </c>
      <c r="AR272" s="12" t="s">
        <v>21</v>
      </c>
      <c r="AS272" s="130"/>
      <c r="AT272" s="108"/>
      <c r="AU272" s="108"/>
      <c r="AV272" s="108"/>
      <c r="AW272" s="105"/>
      <c r="AX272" s="105"/>
      <c r="AY272" s="127"/>
    </row>
    <row r="273" spans="1:51" ht="20.399999999999999">
      <c r="A273" s="112"/>
      <c r="B273" s="115"/>
      <c r="C273" s="98"/>
      <c r="D273" s="11" t="str">
        <f>IF(WEEKDAY(D270)=1,"CN",IF(WEEKDAY(D270)=2,"T2",IF(WEEKDAY(D270)=3,"T3",IF(WEEKDAY(D270)=4,"T4",IF(WEEKDAY(D270)=5,"T5",IF(WEEKDAY(D270)=6,"T6",IF(WEEKDAY(D270)=7,"T7","")))))))</f>
        <v>T7</v>
      </c>
      <c r="E273" s="11" t="str">
        <f>IF(WEEKDAY(E270)=1,"CN",IF(WEEKDAY(E270)=2,"T2",IF(WEEKDAY(E270)=3,"T3",IF(WEEKDAY(E270)=4,"T4",IF(WEEKDAY(E270)=5,"T5",IF(WEEKDAY(E270)=6,"T6",IF(WEEKDAY(E270)=7,"T7","")))))))</f>
        <v>CN</v>
      </c>
      <c r="F273" s="11" t="str">
        <f t="shared" ref="F273:AH273" si="55">IF(WEEKDAY(F270)=1,"CN",IF(WEEKDAY(F270)=2,"T2",IF(WEEKDAY(F270)=3,"T3",IF(WEEKDAY(F270)=4,"T4",IF(WEEKDAY(F270)=5,"T5",IF(WEEKDAY(F270)=6,"T6",IF(WEEKDAY(F270)=7,"T7","")))))))</f>
        <v>T2</v>
      </c>
      <c r="G273" s="11" t="str">
        <f t="shared" si="55"/>
        <v>T3</v>
      </c>
      <c r="H273" s="11" t="str">
        <f t="shared" si="55"/>
        <v>T4</v>
      </c>
      <c r="I273" s="11" t="str">
        <f t="shared" si="55"/>
        <v>T5</v>
      </c>
      <c r="J273" s="11" t="str">
        <f t="shared" si="55"/>
        <v>T6</v>
      </c>
      <c r="K273" s="11" t="str">
        <f t="shared" si="55"/>
        <v>T7</v>
      </c>
      <c r="L273" s="11" t="str">
        <f t="shared" si="55"/>
        <v>CN</v>
      </c>
      <c r="M273" s="11" t="str">
        <f t="shared" si="55"/>
        <v>T2</v>
      </c>
      <c r="N273" s="11" t="str">
        <f t="shared" si="55"/>
        <v>T3</v>
      </c>
      <c r="O273" s="11" t="str">
        <f t="shared" si="55"/>
        <v>T4</v>
      </c>
      <c r="P273" s="11" t="str">
        <f t="shared" si="55"/>
        <v>T5</v>
      </c>
      <c r="Q273" s="11" t="str">
        <f t="shared" si="55"/>
        <v>T6</v>
      </c>
      <c r="R273" s="11" t="str">
        <f t="shared" si="55"/>
        <v>T7</v>
      </c>
      <c r="S273" s="11" t="str">
        <f t="shared" si="55"/>
        <v>CN</v>
      </c>
      <c r="T273" s="11" t="str">
        <f t="shared" si="55"/>
        <v>T2</v>
      </c>
      <c r="U273" s="11" t="str">
        <f t="shared" si="55"/>
        <v>T3</v>
      </c>
      <c r="V273" s="11" t="str">
        <f t="shared" si="55"/>
        <v>T4</v>
      </c>
      <c r="W273" s="11" t="str">
        <f t="shared" si="55"/>
        <v>T5</v>
      </c>
      <c r="X273" s="11" t="str">
        <f t="shared" si="55"/>
        <v>T6</v>
      </c>
      <c r="Y273" s="11" t="str">
        <f t="shared" si="55"/>
        <v>T7</v>
      </c>
      <c r="Z273" s="11" t="str">
        <f t="shared" si="55"/>
        <v>CN</v>
      </c>
      <c r="AA273" s="11" t="str">
        <f t="shared" si="55"/>
        <v>T2</v>
      </c>
      <c r="AB273" s="11" t="str">
        <f t="shared" si="55"/>
        <v>T3</v>
      </c>
      <c r="AC273" s="11" t="str">
        <f t="shared" si="55"/>
        <v>T4</v>
      </c>
      <c r="AD273" s="11" t="str">
        <f t="shared" si="55"/>
        <v>T5</v>
      </c>
      <c r="AE273" s="11" t="str">
        <f t="shared" si="55"/>
        <v>T6</v>
      </c>
      <c r="AF273" s="11" t="str">
        <f t="shared" si="55"/>
        <v>T7</v>
      </c>
      <c r="AG273" s="11" t="str">
        <f t="shared" si="55"/>
        <v>CN</v>
      </c>
      <c r="AH273" s="11" t="str">
        <f t="shared" si="55"/>
        <v>T2</v>
      </c>
      <c r="AI273" s="98"/>
      <c r="AJ273" s="98"/>
      <c r="AK273" s="98"/>
      <c r="AL273" s="13" t="s">
        <v>22</v>
      </c>
      <c r="AM273" s="13" t="s">
        <v>23</v>
      </c>
      <c r="AN273" s="14" t="s">
        <v>24</v>
      </c>
      <c r="AO273" s="15" t="s">
        <v>25</v>
      </c>
      <c r="AP273" s="16" t="s">
        <v>26</v>
      </c>
      <c r="AQ273" s="16" t="s">
        <v>27</v>
      </c>
      <c r="AR273" s="16" t="s">
        <v>28</v>
      </c>
      <c r="AS273" s="17" t="s">
        <v>29</v>
      </c>
      <c r="AT273" s="18" t="s">
        <v>30</v>
      </c>
      <c r="AU273" s="18"/>
      <c r="AV273" s="18"/>
      <c r="AW273" s="18" t="s">
        <v>31</v>
      </c>
      <c r="AX273" s="19" t="s">
        <v>32</v>
      </c>
      <c r="AY273" s="40" t="s">
        <v>68</v>
      </c>
    </row>
    <row r="274" spans="1:51" ht="26.4">
      <c r="A274" s="20">
        <v>1</v>
      </c>
      <c r="B274" s="44" t="s">
        <v>33</v>
      </c>
      <c r="C274" s="45" t="s">
        <v>34</v>
      </c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 t="s">
        <v>41</v>
      </c>
      <c r="X274" s="46" t="s">
        <v>41</v>
      </c>
      <c r="Y274" s="46" t="s">
        <v>41</v>
      </c>
      <c r="Z274" s="23"/>
      <c r="AA274" s="46" t="s">
        <v>41</v>
      </c>
      <c r="AB274" s="46" t="s">
        <v>41</v>
      </c>
      <c r="AC274" s="46" t="s">
        <v>41</v>
      </c>
      <c r="AD274" s="46" t="s">
        <v>41</v>
      </c>
      <c r="AE274" s="46"/>
      <c r="AF274" s="46"/>
      <c r="AG274" s="46"/>
      <c r="AH274" s="46"/>
      <c r="AI274" s="60">
        <f t="shared" ref="AI274:AI306" si="56">COUNTIF(D274:AH274,"+")</f>
        <v>7</v>
      </c>
      <c r="AJ274" s="60">
        <f>COUNTIF(E274:AI274,"TC")</f>
        <v>0</v>
      </c>
      <c r="AK274" s="44"/>
      <c r="AL274" s="20">
        <v>1</v>
      </c>
      <c r="AM274" s="44" t="s">
        <v>33</v>
      </c>
      <c r="AN274" s="45" t="s">
        <v>34</v>
      </c>
      <c r="AO274" s="48">
        <v>9000000</v>
      </c>
      <c r="AP274" s="58">
        <v>1000000</v>
      </c>
      <c r="AQ274" s="58">
        <v>700000</v>
      </c>
      <c r="AR274" s="58">
        <v>700000</v>
      </c>
      <c r="AS274" s="58">
        <f>AI274</f>
        <v>7</v>
      </c>
      <c r="AT274" s="58">
        <f t="shared" ref="AT274:AT306" si="57">AO274/26*200%*AJ274</f>
        <v>0</v>
      </c>
      <c r="AU274" s="58">
        <v>2000000</v>
      </c>
      <c r="AV274" s="58"/>
      <c r="AW274" s="58"/>
      <c r="AX274" s="58">
        <f>(AO274+AP274+AQ274+AR274+AU274)/26*AS274+AT274+AV274</f>
        <v>3607692.3076923075</v>
      </c>
      <c r="AY274" s="51"/>
    </row>
    <row r="275" spans="1:51" ht="13.8">
      <c r="A275" s="20">
        <v>2</v>
      </c>
      <c r="B275" s="44" t="s">
        <v>77</v>
      </c>
      <c r="C275" s="45" t="s">
        <v>76</v>
      </c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60">
        <f t="shared" si="56"/>
        <v>0</v>
      </c>
      <c r="AJ275" s="60">
        <f t="shared" ref="AJ275:AJ306" si="58">COUNTIF(E275:AI275,"TC")</f>
        <v>0</v>
      </c>
      <c r="AK275" s="21"/>
      <c r="AL275" s="20">
        <v>2</v>
      </c>
      <c r="AM275" s="44" t="s">
        <v>77</v>
      </c>
      <c r="AN275" s="45" t="s">
        <v>76</v>
      </c>
      <c r="AO275" s="48">
        <v>5310000</v>
      </c>
      <c r="AP275" s="58">
        <v>1000000</v>
      </c>
      <c r="AQ275" s="58">
        <v>700000</v>
      </c>
      <c r="AR275" s="58">
        <v>700000</v>
      </c>
      <c r="AS275" s="58">
        <f t="shared" ref="AS275:AS306" si="59">AI275</f>
        <v>0</v>
      </c>
      <c r="AT275" s="58">
        <f t="shared" si="57"/>
        <v>0</v>
      </c>
      <c r="AU275" s="58"/>
      <c r="AV275" s="58"/>
      <c r="AW275" s="58"/>
      <c r="AX275" s="58">
        <f t="shared" ref="AX275:AX306" si="60">(AO275+AP275+AQ275+AR275+AU275)/26*AS275+AT275+AV275</f>
        <v>0</v>
      </c>
      <c r="AY275" s="51"/>
    </row>
    <row r="276" spans="1:51" ht="13.8">
      <c r="A276" s="20">
        <v>3</v>
      </c>
      <c r="B276" s="44" t="s">
        <v>100</v>
      </c>
      <c r="C276" s="45" t="s">
        <v>76</v>
      </c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 t="str">
        <f t="shared" ref="W276:AD279" si="61">IF(W$111="CN","","+")</f>
        <v>+</v>
      </c>
      <c r="X276" s="46" t="str">
        <f t="shared" si="61"/>
        <v>+</v>
      </c>
      <c r="Y276" s="46" t="str">
        <f t="shared" si="61"/>
        <v>+</v>
      </c>
      <c r="Z276" s="24" t="s">
        <v>119</v>
      </c>
      <c r="AA276" s="46" t="str">
        <f t="shared" si="61"/>
        <v>+</v>
      </c>
      <c r="AB276" s="46" t="str">
        <f t="shared" si="61"/>
        <v>+</v>
      </c>
      <c r="AC276" s="46" t="str">
        <f t="shared" si="61"/>
        <v>+</v>
      </c>
      <c r="AD276" s="46" t="str">
        <f t="shared" si="61"/>
        <v>+</v>
      </c>
      <c r="AE276" s="46"/>
      <c r="AF276" s="46"/>
      <c r="AG276" s="46"/>
      <c r="AH276" s="46"/>
      <c r="AI276" s="60">
        <f t="shared" si="56"/>
        <v>7</v>
      </c>
      <c r="AJ276" s="60">
        <f t="shared" si="58"/>
        <v>1</v>
      </c>
      <c r="AK276" s="21"/>
      <c r="AL276" s="20">
        <v>3</v>
      </c>
      <c r="AM276" s="61" t="s">
        <v>100</v>
      </c>
      <c r="AN276" s="45" t="s">
        <v>76</v>
      </c>
      <c r="AO276" s="48">
        <v>5310000</v>
      </c>
      <c r="AP276" s="58">
        <v>1000000</v>
      </c>
      <c r="AQ276" s="58">
        <v>700000</v>
      </c>
      <c r="AR276" s="58">
        <v>700000</v>
      </c>
      <c r="AS276" s="58">
        <f t="shared" si="59"/>
        <v>7</v>
      </c>
      <c r="AT276" s="58">
        <f>AO276/26*200%*AJ276</f>
        <v>408461.53846153844</v>
      </c>
      <c r="AU276" s="58">
        <v>1000000</v>
      </c>
      <c r="AV276" s="58"/>
      <c r="AW276" s="58"/>
      <c r="AX276" s="58">
        <f t="shared" si="60"/>
        <v>2753461.5384615385</v>
      </c>
      <c r="AY276" s="51"/>
    </row>
    <row r="277" spans="1:51" ht="13.8">
      <c r="A277" s="20">
        <v>4</v>
      </c>
      <c r="B277" s="44" t="s">
        <v>101</v>
      </c>
      <c r="C277" s="45" t="s">
        <v>76</v>
      </c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60">
        <f t="shared" si="56"/>
        <v>0</v>
      </c>
      <c r="AJ277" s="60">
        <f t="shared" si="58"/>
        <v>0</v>
      </c>
      <c r="AK277" s="21"/>
      <c r="AL277" s="20">
        <v>4</v>
      </c>
      <c r="AM277" s="61" t="s">
        <v>101</v>
      </c>
      <c r="AN277" s="45" t="s">
        <v>76</v>
      </c>
      <c r="AO277" s="48">
        <v>5310000</v>
      </c>
      <c r="AP277" s="58">
        <v>1000000</v>
      </c>
      <c r="AQ277" s="58">
        <v>700000</v>
      </c>
      <c r="AR277" s="58">
        <v>700000</v>
      </c>
      <c r="AS277" s="58">
        <f t="shared" si="59"/>
        <v>0</v>
      </c>
      <c r="AT277" s="58">
        <f t="shared" si="57"/>
        <v>0</v>
      </c>
      <c r="AU277" s="58"/>
      <c r="AV277" s="58"/>
      <c r="AW277" s="58"/>
      <c r="AX277" s="58">
        <f t="shared" si="60"/>
        <v>0</v>
      </c>
      <c r="AY277" s="51"/>
    </row>
    <row r="278" spans="1:51" ht="13.8">
      <c r="A278" s="20">
        <v>5</v>
      </c>
      <c r="B278" s="44" t="s">
        <v>78</v>
      </c>
      <c r="C278" s="45" t="s">
        <v>76</v>
      </c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60">
        <f t="shared" si="56"/>
        <v>0</v>
      </c>
      <c r="AJ278" s="60">
        <f t="shared" si="58"/>
        <v>0</v>
      </c>
      <c r="AK278" s="21"/>
      <c r="AL278" s="20">
        <v>5</v>
      </c>
      <c r="AM278" s="44" t="s">
        <v>78</v>
      </c>
      <c r="AN278" s="45" t="s">
        <v>76</v>
      </c>
      <c r="AO278" s="48">
        <v>5310000</v>
      </c>
      <c r="AP278" s="58">
        <v>1000000</v>
      </c>
      <c r="AQ278" s="58">
        <v>700000</v>
      </c>
      <c r="AR278" s="58">
        <v>700000</v>
      </c>
      <c r="AS278" s="58">
        <f t="shared" si="59"/>
        <v>0</v>
      </c>
      <c r="AT278" s="58">
        <f t="shared" si="57"/>
        <v>0</v>
      </c>
      <c r="AU278" s="58"/>
      <c r="AV278" s="58"/>
      <c r="AW278" s="58"/>
      <c r="AX278" s="58">
        <f t="shared" si="60"/>
        <v>0</v>
      </c>
      <c r="AY278" s="51"/>
    </row>
    <row r="279" spans="1:51" ht="13.8">
      <c r="A279" s="20">
        <v>6</v>
      </c>
      <c r="B279" s="44" t="s">
        <v>36</v>
      </c>
      <c r="C279" s="45" t="s">
        <v>37</v>
      </c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 t="str">
        <f t="shared" si="61"/>
        <v>+</v>
      </c>
      <c r="X279" s="46" t="str">
        <f t="shared" si="61"/>
        <v>+</v>
      </c>
      <c r="Y279" s="46" t="str">
        <f t="shared" si="61"/>
        <v>+</v>
      </c>
      <c r="Z279" s="24" t="s">
        <v>119</v>
      </c>
      <c r="AA279" s="46" t="str">
        <f t="shared" si="61"/>
        <v>+</v>
      </c>
      <c r="AB279" s="46" t="str">
        <f t="shared" si="61"/>
        <v>+</v>
      </c>
      <c r="AC279" s="46" t="str">
        <f t="shared" si="61"/>
        <v>+</v>
      </c>
      <c r="AD279" s="46" t="str">
        <f t="shared" si="61"/>
        <v>+</v>
      </c>
      <c r="AE279" s="46"/>
      <c r="AF279" s="46"/>
      <c r="AG279" s="46"/>
      <c r="AH279" s="46"/>
      <c r="AI279" s="60">
        <f t="shared" si="56"/>
        <v>7</v>
      </c>
      <c r="AJ279" s="60">
        <f t="shared" si="58"/>
        <v>1</v>
      </c>
      <c r="AK279" s="21"/>
      <c r="AL279" s="20">
        <v>6</v>
      </c>
      <c r="AM279" s="44" t="s">
        <v>36</v>
      </c>
      <c r="AN279" s="45" t="s">
        <v>37</v>
      </c>
      <c r="AO279" s="48">
        <v>5310000</v>
      </c>
      <c r="AP279" s="58">
        <v>1000000</v>
      </c>
      <c r="AQ279" s="58">
        <v>300000</v>
      </c>
      <c r="AR279" s="58">
        <v>600000</v>
      </c>
      <c r="AS279" s="58">
        <f t="shared" si="59"/>
        <v>7</v>
      </c>
      <c r="AT279" s="58">
        <f t="shared" si="57"/>
        <v>408461.53846153844</v>
      </c>
      <c r="AU279" s="58">
        <v>500000</v>
      </c>
      <c r="AV279" s="58"/>
      <c r="AW279" s="58"/>
      <c r="AX279" s="58">
        <f t="shared" si="60"/>
        <v>2484230.7692307695</v>
      </c>
      <c r="AY279" s="51"/>
    </row>
    <row r="280" spans="1:51" ht="13.8">
      <c r="A280" s="20">
        <v>7</v>
      </c>
      <c r="B280" s="44" t="s">
        <v>38</v>
      </c>
      <c r="C280" s="45" t="s">
        <v>37</v>
      </c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60">
        <f t="shared" si="56"/>
        <v>0</v>
      </c>
      <c r="AJ280" s="60">
        <f t="shared" si="58"/>
        <v>0</v>
      </c>
      <c r="AK280" s="21"/>
      <c r="AL280" s="20">
        <v>7</v>
      </c>
      <c r="AM280" s="44" t="s">
        <v>38</v>
      </c>
      <c r="AN280" s="45" t="s">
        <v>37</v>
      </c>
      <c r="AO280" s="48">
        <v>5310000</v>
      </c>
      <c r="AP280" s="58">
        <v>1000000</v>
      </c>
      <c r="AQ280" s="58">
        <v>300000</v>
      </c>
      <c r="AR280" s="58">
        <v>600000</v>
      </c>
      <c r="AS280" s="58">
        <f t="shared" si="59"/>
        <v>0</v>
      </c>
      <c r="AT280" s="58">
        <f t="shared" si="57"/>
        <v>0</v>
      </c>
      <c r="AU280" s="58"/>
      <c r="AV280" s="58"/>
      <c r="AW280" s="58"/>
      <c r="AX280" s="58">
        <f t="shared" si="60"/>
        <v>0</v>
      </c>
      <c r="AY280" s="51"/>
    </row>
    <row r="281" spans="1:51" ht="13.8">
      <c r="A281" s="20">
        <v>8</v>
      </c>
      <c r="B281" s="44" t="s">
        <v>39</v>
      </c>
      <c r="C281" s="45" t="s">
        <v>37</v>
      </c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60">
        <f t="shared" si="56"/>
        <v>0</v>
      </c>
      <c r="AJ281" s="60">
        <f t="shared" si="58"/>
        <v>0</v>
      </c>
      <c r="AK281" s="21"/>
      <c r="AL281" s="20">
        <v>8</v>
      </c>
      <c r="AM281" s="44" t="s">
        <v>39</v>
      </c>
      <c r="AN281" s="45" t="s">
        <v>37</v>
      </c>
      <c r="AO281" s="48">
        <v>5310000</v>
      </c>
      <c r="AP281" s="58">
        <v>1000000</v>
      </c>
      <c r="AQ281" s="58">
        <v>300000</v>
      </c>
      <c r="AR281" s="58">
        <v>600000</v>
      </c>
      <c r="AS281" s="58">
        <f t="shared" si="59"/>
        <v>0</v>
      </c>
      <c r="AT281" s="58">
        <f t="shared" si="57"/>
        <v>0</v>
      </c>
      <c r="AU281" s="58"/>
      <c r="AV281" s="58"/>
      <c r="AW281" s="58"/>
      <c r="AX281" s="58">
        <f t="shared" si="60"/>
        <v>0</v>
      </c>
      <c r="AY281" s="51"/>
    </row>
    <row r="282" spans="1:51" ht="13.8">
      <c r="A282" s="20">
        <v>9</v>
      </c>
      <c r="B282" s="44" t="s">
        <v>40</v>
      </c>
      <c r="C282" s="45" t="s">
        <v>37</v>
      </c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60">
        <f t="shared" si="56"/>
        <v>0</v>
      </c>
      <c r="AJ282" s="60">
        <f t="shared" si="58"/>
        <v>0</v>
      </c>
      <c r="AK282" s="21"/>
      <c r="AL282" s="20">
        <v>9</v>
      </c>
      <c r="AM282" s="44" t="s">
        <v>40</v>
      </c>
      <c r="AN282" s="45" t="s">
        <v>37</v>
      </c>
      <c r="AO282" s="48">
        <v>5310000</v>
      </c>
      <c r="AP282" s="58">
        <v>1000000</v>
      </c>
      <c r="AQ282" s="58">
        <v>300000</v>
      </c>
      <c r="AR282" s="58">
        <v>600000</v>
      </c>
      <c r="AS282" s="58">
        <f t="shared" si="59"/>
        <v>0</v>
      </c>
      <c r="AT282" s="58">
        <f t="shared" si="57"/>
        <v>0</v>
      </c>
      <c r="AU282" s="58"/>
      <c r="AV282" s="58"/>
      <c r="AW282" s="58"/>
      <c r="AX282" s="58">
        <f t="shared" si="60"/>
        <v>0</v>
      </c>
      <c r="AY282" s="51"/>
    </row>
    <row r="283" spans="1:51" ht="13.8">
      <c r="A283" s="20">
        <v>10</v>
      </c>
      <c r="B283" s="44" t="s">
        <v>42</v>
      </c>
      <c r="C283" s="45" t="s">
        <v>37</v>
      </c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60">
        <f t="shared" si="56"/>
        <v>0</v>
      </c>
      <c r="AJ283" s="60">
        <f t="shared" si="58"/>
        <v>0</v>
      </c>
      <c r="AK283" s="21"/>
      <c r="AL283" s="20">
        <v>10</v>
      </c>
      <c r="AM283" s="44" t="s">
        <v>42</v>
      </c>
      <c r="AN283" s="45" t="s">
        <v>37</v>
      </c>
      <c r="AO283" s="48">
        <v>5310000</v>
      </c>
      <c r="AP283" s="58">
        <v>1000000</v>
      </c>
      <c r="AQ283" s="58">
        <v>300000</v>
      </c>
      <c r="AR283" s="58">
        <v>600000</v>
      </c>
      <c r="AS283" s="58">
        <f t="shared" si="59"/>
        <v>0</v>
      </c>
      <c r="AT283" s="58">
        <f t="shared" si="57"/>
        <v>0</v>
      </c>
      <c r="AU283" s="58"/>
      <c r="AV283" s="58"/>
      <c r="AW283" s="58"/>
      <c r="AX283" s="58">
        <f t="shared" si="60"/>
        <v>0</v>
      </c>
      <c r="AY283" s="51"/>
    </row>
    <row r="284" spans="1:51" ht="13.8">
      <c r="A284" s="20">
        <v>11</v>
      </c>
      <c r="B284" s="44" t="s">
        <v>79</v>
      </c>
      <c r="C284" s="45" t="s">
        <v>37</v>
      </c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60">
        <f t="shared" si="56"/>
        <v>0</v>
      </c>
      <c r="AJ284" s="60">
        <f t="shared" si="58"/>
        <v>0</v>
      </c>
      <c r="AK284" s="21"/>
      <c r="AL284" s="20">
        <v>11</v>
      </c>
      <c r="AM284" s="44" t="s">
        <v>79</v>
      </c>
      <c r="AN284" s="45" t="s">
        <v>37</v>
      </c>
      <c r="AO284" s="48">
        <v>5310000</v>
      </c>
      <c r="AP284" s="58">
        <v>1000000</v>
      </c>
      <c r="AQ284" s="58">
        <v>300000</v>
      </c>
      <c r="AR284" s="58">
        <v>600000</v>
      </c>
      <c r="AS284" s="58">
        <f t="shared" si="59"/>
        <v>0</v>
      </c>
      <c r="AT284" s="58">
        <f t="shared" si="57"/>
        <v>0</v>
      </c>
      <c r="AU284" s="58"/>
      <c r="AV284" s="58"/>
      <c r="AW284" s="58"/>
      <c r="AX284" s="58">
        <f t="shared" si="60"/>
        <v>0</v>
      </c>
      <c r="AY284" s="51"/>
    </row>
    <row r="285" spans="1:51" ht="13.8">
      <c r="A285" s="20">
        <v>12</v>
      </c>
      <c r="B285" s="21" t="s">
        <v>80</v>
      </c>
      <c r="C285" s="22" t="s">
        <v>37</v>
      </c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5">
        <f t="shared" si="56"/>
        <v>0</v>
      </c>
      <c r="AJ285" s="60">
        <f t="shared" si="58"/>
        <v>0</v>
      </c>
      <c r="AK285" s="21"/>
      <c r="AL285" s="20">
        <v>12</v>
      </c>
      <c r="AM285" s="21" t="s">
        <v>80</v>
      </c>
      <c r="AN285" s="22" t="s">
        <v>37</v>
      </c>
      <c r="AO285" s="26">
        <v>5310000</v>
      </c>
      <c r="AP285" s="27">
        <v>1000000</v>
      </c>
      <c r="AQ285" s="58">
        <v>300000</v>
      </c>
      <c r="AR285" s="27">
        <v>600000</v>
      </c>
      <c r="AS285" s="58">
        <f t="shared" si="59"/>
        <v>0</v>
      </c>
      <c r="AT285" s="58">
        <f t="shared" si="57"/>
        <v>0</v>
      </c>
      <c r="AU285" s="27"/>
      <c r="AV285" s="27"/>
      <c r="AW285" s="27"/>
      <c r="AX285" s="58">
        <f t="shared" si="60"/>
        <v>0</v>
      </c>
      <c r="AY285" s="41"/>
    </row>
    <row r="286" spans="1:51" ht="13.8">
      <c r="A286" s="20">
        <v>13</v>
      </c>
      <c r="B286" s="21" t="s">
        <v>81</v>
      </c>
      <c r="C286" s="22" t="s">
        <v>37</v>
      </c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5">
        <f t="shared" si="56"/>
        <v>0</v>
      </c>
      <c r="AJ286" s="60">
        <f t="shared" si="58"/>
        <v>0</v>
      </c>
      <c r="AK286" s="25"/>
      <c r="AL286" s="20">
        <v>13</v>
      </c>
      <c r="AM286" s="21" t="s">
        <v>81</v>
      </c>
      <c r="AN286" s="22" t="s">
        <v>37</v>
      </c>
      <c r="AO286" s="26">
        <v>5310000</v>
      </c>
      <c r="AP286" s="27">
        <v>1000000</v>
      </c>
      <c r="AQ286" s="58">
        <v>300000</v>
      </c>
      <c r="AR286" s="27">
        <v>600000</v>
      </c>
      <c r="AS286" s="58">
        <f t="shared" si="59"/>
        <v>0</v>
      </c>
      <c r="AT286" s="58">
        <f t="shared" si="57"/>
        <v>0</v>
      </c>
      <c r="AU286" s="27"/>
      <c r="AV286" s="27"/>
      <c r="AW286" s="27"/>
      <c r="AX286" s="58">
        <f t="shared" si="60"/>
        <v>0</v>
      </c>
      <c r="AY286" s="41"/>
    </row>
    <row r="287" spans="1:51" ht="13.8">
      <c r="A287" s="20">
        <v>14</v>
      </c>
      <c r="B287" s="21" t="s">
        <v>82</v>
      </c>
      <c r="C287" s="22" t="s">
        <v>37</v>
      </c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5">
        <f t="shared" si="56"/>
        <v>0</v>
      </c>
      <c r="AJ287" s="60">
        <f t="shared" si="58"/>
        <v>0</v>
      </c>
      <c r="AK287" s="25"/>
      <c r="AL287" s="20">
        <v>14</v>
      </c>
      <c r="AM287" s="21" t="s">
        <v>82</v>
      </c>
      <c r="AN287" s="22" t="s">
        <v>37</v>
      </c>
      <c r="AO287" s="26">
        <v>5310000</v>
      </c>
      <c r="AP287" s="27">
        <v>1000000</v>
      </c>
      <c r="AQ287" s="58">
        <v>300000</v>
      </c>
      <c r="AR287" s="27">
        <v>600000</v>
      </c>
      <c r="AS287" s="58">
        <f t="shared" si="59"/>
        <v>0</v>
      </c>
      <c r="AT287" s="58">
        <f t="shared" si="57"/>
        <v>0</v>
      </c>
      <c r="AU287" s="27"/>
      <c r="AV287" s="27"/>
      <c r="AW287" s="27"/>
      <c r="AX287" s="58">
        <f t="shared" si="60"/>
        <v>0</v>
      </c>
      <c r="AY287" s="41"/>
    </row>
    <row r="288" spans="1:51" ht="13.8">
      <c r="A288" s="20">
        <v>15</v>
      </c>
      <c r="B288" s="21" t="s">
        <v>83</v>
      </c>
      <c r="C288" s="22" t="s">
        <v>37</v>
      </c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5">
        <f t="shared" si="56"/>
        <v>0</v>
      </c>
      <c r="AJ288" s="60">
        <f t="shared" si="58"/>
        <v>0</v>
      </c>
      <c r="AK288" s="25"/>
      <c r="AL288" s="20">
        <v>15</v>
      </c>
      <c r="AM288" s="21" t="s">
        <v>83</v>
      </c>
      <c r="AN288" s="22" t="s">
        <v>37</v>
      </c>
      <c r="AO288" s="26">
        <v>5310000</v>
      </c>
      <c r="AP288" s="27">
        <v>1000000</v>
      </c>
      <c r="AQ288" s="58">
        <v>300000</v>
      </c>
      <c r="AR288" s="27">
        <v>600000</v>
      </c>
      <c r="AS288" s="58">
        <f t="shared" si="59"/>
        <v>0</v>
      </c>
      <c r="AT288" s="58">
        <f t="shared" si="57"/>
        <v>0</v>
      </c>
      <c r="AU288" s="27"/>
      <c r="AV288" s="27"/>
      <c r="AW288" s="27"/>
      <c r="AX288" s="58">
        <f t="shared" si="60"/>
        <v>0</v>
      </c>
      <c r="AY288" s="41"/>
    </row>
    <row r="289" spans="1:51" ht="13.8">
      <c r="A289" s="20">
        <v>16</v>
      </c>
      <c r="B289" s="21" t="s">
        <v>84</v>
      </c>
      <c r="C289" s="22" t="s">
        <v>37</v>
      </c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5">
        <f t="shared" si="56"/>
        <v>0</v>
      </c>
      <c r="AJ289" s="60">
        <f t="shared" si="58"/>
        <v>0</v>
      </c>
      <c r="AK289" s="25"/>
      <c r="AL289" s="20">
        <v>16</v>
      </c>
      <c r="AM289" s="21" t="s">
        <v>84</v>
      </c>
      <c r="AN289" s="22" t="s">
        <v>37</v>
      </c>
      <c r="AO289" s="26">
        <v>5310000</v>
      </c>
      <c r="AP289" s="27">
        <v>1000000</v>
      </c>
      <c r="AQ289" s="58">
        <v>300000</v>
      </c>
      <c r="AR289" s="27">
        <v>600000</v>
      </c>
      <c r="AS289" s="58">
        <f t="shared" si="59"/>
        <v>0</v>
      </c>
      <c r="AT289" s="58">
        <f t="shared" si="57"/>
        <v>0</v>
      </c>
      <c r="AU289" s="27"/>
      <c r="AV289" s="27"/>
      <c r="AW289" s="27"/>
      <c r="AX289" s="58">
        <f t="shared" si="60"/>
        <v>0</v>
      </c>
      <c r="AY289" s="41"/>
    </row>
    <row r="290" spans="1:51" ht="13.8">
      <c r="A290" s="20">
        <v>17</v>
      </c>
      <c r="B290" s="21" t="s">
        <v>85</v>
      </c>
      <c r="C290" s="22" t="s">
        <v>37</v>
      </c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5">
        <f t="shared" si="56"/>
        <v>0</v>
      </c>
      <c r="AJ290" s="60">
        <f t="shared" si="58"/>
        <v>0</v>
      </c>
      <c r="AK290" s="25"/>
      <c r="AL290" s="20">
        <v>17</v>
      </c>
      <c r="AM290" s="21" t="s">
        <v>85</v>
      </c>
      <c r="AN290" s="22" t="s">
        <v>37</v>
      </c>
      <c r="AO290" s="26">
        <v>5310000</v>
      </c>
      <c r="AP290" s="27">
        <v>1000000</v>
      </c>
      <c r="AQ290" s="58">
        <v>300000</v>
      </c>
      <c r="AR290" s="27">
        <v>600000</v>
      </c>
      <c r="AS290" s="58">
        <f t="shared" si="59"/>
        <v>0</v>
      </c>
      <c r="AT290" s="58">
        <f t="shared" si="57"/>
        <v>0</v>
      </c>
      <c r="AU290" s="27"/>
      <c r="AV290" s="27"/>
      <c r="AW290" s="27"/>
      <c r="AX290" s="58">
        <f t="shared" si="60"/>
        <v>0</v>
      </c>
      <c r="AY290" s="41"/>
    </row>
    <row r="291" spans="1:51" ht="13.8">
      <c r="A291" s="20">
        <v>18</v>
      </c>
      <c r="B291" s="21" t="s">
        <v>86</v>
      </c>
      <c r="C291" s="22" t="s">
        <v>37</v>
      </c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5">
        <f t="shared" si="56"/>
        <v>0</v>
      </c>
      <c r="AJ291" s="60">
        <f t="shared" si="58"/>
        <v>0</v>
      </c>
      <c r="AK291" s="25"/>
      <c r="AL291" s="20">
        <v>18</v>
      </c>
      <c r="AM291" s="21" t="s">
        <v>86</v>
      </c>
      <c r="AN291" s="22" t="s">
        <v>37</v>
      </c>
      <c r="AO291" s="26">
        <v>5310000</v>
      </c>
      <c r="AP291" s="27">
        <v>1000000</v>
      </c>
      <c r="AQ291" s="58">
        <v>300000</v>
      </c>
      <c r="AR291" s="27">
        <v>600000</v>
      </c>
      <c r="AS291" s="58">
        <f t="shared" si="59"/>
        <v>0</v>
      </c>
      <c r="AT291" s="58">
        <f t="shared" si="57"/>
        <v>0</v>
      </c>
      <c r="AU291" s="27"/>
      <c r="AV291" s="27"/>
      <c r="AW291" s="27"/>
      <c r="AX291" s="58">
        <f t="shared" si="60"/>
        <v>0</v>
      </c>
      <c r="AY291" s="41"/>
    </row>
    <row r="292" spans="1:51" ht="13.8">
      <c r="A292" s="20">
        <v>19</v>
      </c>
      <c r="B292" s="21" t="s">
        <v>87</v>
      </c>
      <c r="C292" s="22" t="s">
        <v>37</v>
      </c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5">
        <f t="shared" si="56"/>
        <v>0</v>
      </c>
      <c r="AJ292" s="60">
        <f t="shared" si="58"/>
        <v>0</v>
      </c>
      <c r="AK292" s="25"/>
      <c r="AL292" s="20">
        <v>19</v>
      </c>
      <c r="AM292" s="21" t="s">
        <v>87</v>
      </c>
      <c r="AN292" s="22" t="s">
        <v>37</v>
      </c>
      <c r="AO292" s="26">
        <v>5310000</v>
      </c>
      <c r="AP292" s="27">
        <v>1000000</v>
      </c>
      <c r="AQ292" s="58">
        <v>300000</v>
      </c>
      <c r="AR292" s="27">
        <v>600000</v>
      </c>
      <c r="AS292" s="58">
        <f t="shared" si="59"/>
        <v>0</v>
      </c>
      <c r="AT292" s="58">
        <f t="shared" si="57"/>
        <v>0</v>
      </c>
      <c r="AU292" s="27"/>
      <c r="AV292" s="27"/>
      <c r="AW292" s="27"/>
      <c r="AX292" s="58">
        <f t="shared" si="60"/>
        <v>0</v>
      </c>
      <c r="AY292" s="41"/>
    </row>
    <row r="293" spans="1:51" ht="13.8">
      <c r="A293" s="20">
        <v>20</v>
      </c>
      <c r="B293" s="21" t="s">
        <v>88</v>
      </c>
      <c r="C293" s="22" t="s">
        <v>37</v>
      </c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5">
        <f t="shared" si="56"/>
        <v>0</v>
      </c>
      <c r="AJ293" s="60">
        <f t="shared" si="58"/>
        <v>0</v>
      </c>
      <c r="AK293" s="25"/>
      <c r="AL293" s="20">
        <v>20</v>
      </c>
      <c r="AM293" s="21" t="s">
        <v>88</v>
      </c>
      <c r="AN293" s="22" t="s">
        <v>37</v>
      </c>
      <c r="AO293" s="26">
        <v>5310000</v>
      </c>
      <c r="AP293" s="27">
        <v>1000000</v>
      </c>
      <c r="AQ293" s="58">
        <v>300000</v>
      </c>
      <c r="AR293" s="27">
        <v>600000</v>
      </c>
      <c r="AS293" s="58">
        <f t="shared" si="59"/>
        <v>0</v>
      </c>
      <c r="AT293" s="58">
        <f t="shared" si="57"/>
        <v>0</v>
      </c>
      <c r="AU293" s="27"/>
      <c r="AV293" s="27"/>
      <c r="AW293" s="27"/>
      <c r="AX293" s="58">
        <f t="shared" si="60"/>
        <v>0</v>
      </c>
      <c r="AY293" s="41"/>
    </row>
    <row r="294" spans="1:51" ht="13.8">
      <c r="A294" s="20">
        <v>21</v>
      </c>
      <c r="B294" s="21" t="s">
        <v>92</v>
      </c>
      <c r="C294" s="22" t="s">
        <v>37</v>
      </c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5"/>
      <c r="AJ294" s="60">
        <f t="shared" si="58"/>
        <v>0</v>
      </c>
      <c r="AK294" s="28"/>
      <c r="AL294" s="20">
        <v>21</v>
      </c>
      <c r="AM294" s="21" t="s">
        <v>92</v>
      </c>
      <c r="AN294" s="22" t="s">
        <v>37</v>
      </c>
      <c r="AO294" s="26">
        <v>5310000</v>
      </c>
      <c r="AP294" s="27">
        <v>1000000</v>
      </c>
      <c r="AQ294" s="58">
        <v>300000</v>
      </c>
      <c r="AR294" s="27">
        <v>600000</v>
      </c>
      <c r="AS294" s="58">
        <f t="shared" si="59"/>
        <v>0</v>
      </c>
      <c r="AT294" s="58">
        <f t="shared" si="57"/>
        <v>0</v>
      </c>
      <c r="AU294" s="27"/>
      <c r="AV294" s="27"/>
      <c r="AW294" s="27"/>
      <c r="AX294" s="58">
        <f t="shared" si="60"/>
        <v>0</v>
      </c>
      <c r="AY294" s="41"/>
    </row>
    <row r="295" spans="1:51" ht="13.8">
      <c r="A295" s="20">
        <v>22</v>
      </c>
      <c r="B295" s="21" t="s">
        <v>93</v>
      </c>
      <c r="C295" s="22" t="s">
        <v>37</v>
      </c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5"/>
      <c r="AJ295" s="60">
        <f t="shared" si="58"/>
        <v>0</v>
      </c>
      <c r="AK295" s="28"/>
      <c r="AL295" s="20">
        <v>22</v>
      </c>
      <c r="AM295" s="21" t="s">
        <v>93</v>
      </c>
      <c r="AN295" s="22" t="s">
        <v>37</v>
      </c>
      <c r="AO295" s="26">
        <v>5310000</v>
      </c>
      <c r="AP295" s="27">
        <v>1000000</v>
      </c>
      <c r="AQ295" s="58">
        <v>300000</v>
      </c>
      <c r="AR295" s="27">
        <v>600000</v>
      </c>
      <c r="AS295" s="58">
        <f t="shared" si="59"/>
        <v>0</v>
      </c>
      <c r="AT295" s="58">
        <f t="shared" si="57"/>
        <v>0</v>
      </c>
      <c r="AU295" s="27"/>
      <c r="AV295" s="27"/>
      <c r="AW295" s="27"/>
      <c r="AX295" s="58">
        <f t="shared" si="60"/>
        <v>0</v>
      </c>
      <c r="AY295" s="41"/>
    </row>
    <row r="296" spans="1:51" ht="13.8">
      <c r="A296" s="20">
        <v>23</v>
      </c>
      <c r="B296" s="21" t="s">
        <v>94</v>
      </c>
      <c r="C296" s="22" t="s">
        <v>37</v>
      </c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5"/>
      <c r="AJ296" s="60">
        <f t="shared" si="58"/>
        <v>0</v>
      </c>
      <c r="AK296" s="28"/>
      <c r="AL296" s="20">
        <v>23</v>
      </c>
      <c r="AM296" s="21" t="s">
        <v>94</v>
      </c>
      <c r="AN296" s="22" t="s">
        <v>37</v>
      </c>
      <c r="AO296" s="26">
        <v>5310000</v>
      </c>
      <c r="AP296" s="27">
        <v>1000000</v>
      </c>
      <c r="AQ296" s="58">
        <v>300000</v>
      </c>
      <c r="AR296" s="27">
        <v>600000</v>
      </c>
      <c r="AS296" s="58">
        <f t="shared" si="59"/>
        <v>0</v>
      </c>
      <c r="AT296" s="58">
        <f t="shared" si="57"/>
        <v>0</v>
      </c>
      <c r="AU296" s="27"/>
      <c r="AV296" s="27"/>
      <c r="AW296" s="27"/>
      <c r="AX296" s="58">
        <f t="shared" si="60"/>
        <v>0</v>
      </c>
      <c r="AY296" s="41"/>
    </row>
    <row r="297" spans="1:51" ht="13.8">
      <c r="A297" s="20">
        <v>24</v>
      </c>
      <c r="B297" s="21" t="s">
        <v>95</v>
      </c>
      <c r="C297" s="22" t="s">
        <v>37</v>
      </c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5"/>
      <c r="AJ297" s="60">
        <f t="shared" si="58"/>
        <v>0</v>
      </c>
      <c r="AK297" s="28"/>
      <c r="AL297" s="20">
        <v>24</v>
      </c>
      <c r="AM297" s="21" t="s">
        <v>95</v>
      </c>
      <c r="AN297" s="22" t="s">
        <v>37</v>
      </c>
      <c r="AO297" s="26">
        <v>5310000</v>
      </c>
      <c r="AP297" s="27">
        <v>1000000</v>
      </c>
      <c r="AQ297" s="58">
        <v>300000</v>
      </c>
      <c r="AR297" s="27">
        <v>600000</v>
      </c>
      <c r="AS297" s="58">
        <f t="shared" si="59"/>
        <v>0</v>
      </c>
      <c r="AT297" s="58">
        <f t="shared" si="57"/>
        <v>0</v>
      </c>
      <c r="AU297" s="27"/>
      <c r="AV297" s="27"/>
      <c r="AW297" s="27"/>
      <c r="AX297" s="58">
        <f t="shared" si="60"/>
        <v>0</v>
      </c>
      <c r="AY297" s="41"/>
    </row>
    <row r="298" spans="1:51" ht="13.8">
      <c r="A298" s="20">
        <v>25</v>
      </c>
      <c r="B298" s="44" t="s">
        <v>44</v>
      </c>
      <c r="C298" s="45" t="s">
        <v>45</v>
      </c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63">
        <f t="shared" si="56"/>
        <v>0</v>
      </c>
      <c r="AJ298" s="60">
        <f t="shared" si="58"/>
        <v>0</v>
      </c>
      <c r="AK298" s="21"/>
      <c r="AL298" s="20">
        <v>21</v>
      </c>
      <c r="AM298" s="62" t="s">
        <v>44</v>
      </c>
      <c r="AN298" s="45" t="s">
        <v>45</v>
      </c>
      <c r="AO298" s="48">
        <v>5307200</v>
      </c>
      <c r="AP298" s="58">
        <v>1000000</v>
      </c>
      <c r="AQ298" s="58">
        <v>300000</v>
      </c>
      <c r="AR298" s="27">
        <v>600000</v>
      </c>
      <c r="AS298" s="58">
        <f t="shared" si="59"/>
        <v>0</v>
      </c>
      <c r="AT298" s="58">
        <f t="shared" si="57"/>
        <v>0</v>
      </c>
      <c r="AU298" s="58"/>
      <c r="AV298" s="58"/>
      <c r="AW298" s="58"/>
      <c r="AX298" s="58">
        <f t="shared" si="60"/>
        <v>0</v>
      </c>
      <c r="AY298" s="51"/>
    </row>
    <row r="299" spans="1:51" ht="13.8">
      <c r="A299" s="20">
        <v>26</v>
      </c>
      <c r="B299" s="44" t="s">
        <v>51</v>
      </c>
      <c r="C299" s="45" t="s">
        <v>45</v>
      </c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63">
        <f t="shared" si="56"/>
        <v>0</v>
      </c>
      <c r="AJ299" s="60">
        <f t="shared" si="58"/>
        <v>0</v>
      </c>
      <c r="AK299" s="21"/>
      <c r="AL299" s="20">
        <v>22</v>
      </c>
      <c r="AM299" s="62" t="s">
        <v>51</v>
      </c>
      <c r="AN299" s="45" t="s">
        <v>45</v>
      </c>
      <c r="AO299" s="48">
        <v>5307200</v>
      </c>
      <c r="AP299" s="58">
        <v>1000000</v>
      </c>
      <c r="AQ299" s="58">
        <v>300000</v>
      </c>
      <c r="AR299" s="27">
        <v>600000</v>
      </c>
      <c r="AS299" s="58">
        <f t="shared" si="59"/>
        <v>0</v>
      </c>
      <c r="AT299" s="58">
        <f t="shared" si="57"/>
        <v>0</v>
      </c>
      <c r="AU299" s="58"/>
      <c r="AV299" s="58"/>
      <c r="AW299" s="58"/>
      <c r="AX299" s="58">
        <f t="shared" si="60"/>
        <v>0</v>
      </c>
      <c r="AY299" s="51"/>
    </row>
    <row r="300" spans="1:51" ht="13.8">
      <c r="A300" s="20">
        <v>27</v>
      </c>
      <c r="B300" s="44" t="s">
        <v>46</v>
      </c>
      <c r="C300" s="45" t="s">
        <v>45</v>
      </c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60">
        <f t="shared" si="56"/>
        <v>0</v>
      </c>
      <c r="AJ300" s="60">
        <f t="shared" si="58"/>
        <v>0</v>
      </c>
      <c r="AK300" s="21"/>
      <c r="AL300" s="20">
        <v>23</v>
      </c>
      <c r="AM300" s="62" t="s">
        <v>46</v>
      </c>
      <c r="AN300" s="45" t="s">
        <v>45</v>
      </c>
      <c r="AO300" s="48">
        <v>5307200</v>
      </c>
      <c r="AP300" s="58">
        <v>1000000</v>
      </c>
      <c r="AQ300" s="58">
        <v>300000</v>
      </c>
      <c r="AR300" s="27">
        <v>600000</v>
      </c>
      <c r="AS300" s="58">
        <f t="shared" si="59"/>
        <v>0</v>
      </c>
      <c r="AT300" s="58">
        <f t="shared" si="57"/>
        <v>0</v>
      </c>
      <c r="AU300" s="58"/>
      <c r="AV300" s="58"/>
      <c r="AW300" s="58"/>
      <c r="AX300" s="58">
        <f t="shared" si="60"/>
        <v>0</v>
      </c>
      <c r="AY300" s="51"/>
    </row>
    <row r="301" spans="1:51" ht="13.8">
      <c r="A301" s="20">
        <v>28</v>
      </c>
      <c r="B301" s="44" t="s">
        <v>47</v>
      </c>
      <c r="C301" s="45" t="s">
        <v>45</v>
      </c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60">
        <f t="shared" si="56"/>
        <v>0</v>
      </c>
      <c r="AJ301" s="60">
        <f t="shared" si="58"/>
        <v>0</v>
      </c>
      <c r="AK301" s="21"/>
      <c r="AL301" s="20">
        <v>24</v>
      </c>
      <c r="AM301" s="62" t="s">
        <v>47</v>
      </c>
      <c r="AN301" s="45" t="s">
        <v>45</v>
      </c>
      <c r="AO301" s="48">
        <v>5307200</v>
      </c>
      <c r="AP301" s="58">
        <v>1000000</v>
      </c>
      <c r="AQ301" s="58">
        <v>300000</v>
      </c>
      <c r="AR301" s="27">
        <v>600000</v>
      </c>
      <c r="AS301" s="58">
        <f t="shared" si="59"/>
        <v>0</v>
      </c>
      <c r="AT301" s="58">
        <f t="shared" si="57"/>
        <v>0</v>
      </c>
      <c r="AU301" s="58"/>
      <c r="AV301" s="58"/>
      <c r="AW301" s="58"/>
      <c r="AX301" s="58">
        <f t="shared" si="60"/>
        <v>0</v>
      </c>
      <c r="AY301" s="51"/>
    </row>
    <row r="302" spans="1:51" ht="13.8">
      <c r="A302" s="20">
        <v>29</v>
      </c>
      <c r="B302" s="44" t="s">
        <v>48</v>
      </c>
      <c r="C302" s="45" t="s">
        <v>45</v>
      </c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60">
        <f t="shared" si="56"/>
        <v>0</v>
      </c>
      <c r="AJ302" s="60">
        <f t="shared" si="58"/>
        <v>0</v>
      </c>
      <c r="AK302" s="21"/>
      <c r="AL302" s="20">
        <v>25</v>
      </c>
      <c r="AM302" s="62" t="s">
        <v>48</v>
      </c>
      <c r="AN302" s="45" t="s">
        <v>45</v>
      </c>
      <c r="AO302" s="48">
        <v>5307200</v>
      </c>
      <c r="AP302" s="58">
        <v>1000000</v>
      </c>
      <c r="AQ302" s="58">
        <v>300000</v>
      </c>
      <c r="AR302" s="27">
        <v>600000</v>
      </c>
      <c r="AS302" s="58">
        <f t="shared" si="59"/>
        <v>0</v>
      </c>
      <c r="AT302" s="58">
        <f t="shared" si="57"/>
        <v>0</v>
      </c>
      <c r="AU302" s="58"/>
      <c r="AV302" s="58"/>
      <c r="AW302" s="58"/>
      <c r="AX302" s="58">
        <f t="shared" si="60"/>
        <v>0</v>
      </c>
      <c r="AY302" s="51"/>
    </row>
    <row r="303" spans="1:51" ht="13.8">
      <c r="A303" s="20">
        <v>30</v>
      </c>
      <c r="B303" s="44" t="s">
        <v>49</v>
      </c>
      <c r="C303" s="45" t="s">
        <v>45</v>
      </c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60">
        <f t="shared" si="56"/>
        <v>0</v>
      </c>
      <c r="AJ303" s="60">
        <f t="shared" si="58"/>
        <v>0</v>
      </c>
      <c r="AK303" s="21"/>
      <c r="AL303" s="20">
        <v>26</v>
      </c>
      <c r="AM303" s="62" t="s">
        <v>49</v>
      </c>
      <c r="AN303" s="45" t="s">
        <v>45</v>
      </c>
      <c r="AO303" s="48">
        <v>5307200</v>
      </c>
      <c r="AP303" s="58">
        <v>1000000</v>
      </c>
      <c r="AQ303" s="58">
        <v>300000</v>
      </c>
      <c r="AR303" s="27">
        <v>600000</v>
      </c>
      <c r="AS303" s="58">
        <f t="shared" si="59"/>
        <v>0</v>
      </c>
      <c r="AT303" s="58">
        <f t="shared" si="57"/>
        <v>0</v>
      </c>
      <c r="AU303" s="58"/>
      <c r="AV303" s="58"/>
      <c r="AW303" s="58"/>
      <c r="AX303" s="58">
        <f t="shared" si="60"/>
        <v>0</v>
      </c>
      <c r="AY303" s="51"/>
    </row>
    <row r="304" spans="1:51" ht="13.8">
      <c r="A304" s="20">
        <v>31</v>
      </c>
      <c r="B304" s="44" t="s">
        <v>50</v>
      </c>
      <c r="C304" s="45" t="s">
        <v>45</v>
      </c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60">
        <f t="shared" si="56"/>
        <v>0</v>
      </c>
      <c r="AJ304" s="60">
        <f t="shared" si="58"/>
        <v>0</v>
      </c>
      <c r="AK304" s="21"/>
      <c r="AL304" s="20">
        <v>27</v>
      </c>
      <c r="AM304" s="62" t="s">
        <v>50</v>
      </c>
      <c r="AN304" s="45" t="s">
        <v>45</v>
      </c>
      <c r="AO304" s="48">
        <v>5307200</v>
      </c>
      <c r="AP304" s="58">
        <v>1000000</v>
      </c>
      <c r="AQ304" s="58">
        <v>300000</v>
      </c>
      <c r="AR304" s="27">
        <v>600000</v>
      </c>
      <c r="AS304" s="58">
        <f t="shared" si="59"/>
        <v>0</v>
      </c>
      <c r="AT304" s="58">
        <f t="shared" si="57"/>
        <v>0</v>
      </c>
      <c r="AU304" s="58"/>
      <c r="AV304" s="58"/>
      <c r="AW304" s="58"/>
      <c r="AX304" s="58">
        <f t="shared" si="60"/>
        <v>0</v>
      </c>
      <c r="AY304" s="51"/>
    </row>
    <row r="305" spans="1:51" ht="13.8">
      <c r="A305" s="20">
        <v>32</v>
      </c>
      <c r="B305" s="21" t="s">
        <v>52</v>
      </c>
      <c r="C305" s="22" t="s">
        <v>45</v>
      </c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23"/>
      <c r="X305" s="23"/>
      <c r="Y305" s="23"/>
      <c r="Z305" s="23"/>
      <c r="AA305" s="23"/>
      <c r="AB305" s="23"/>
      <c r="AC305" s="23"/>
      <c r="AD305" s="23"/>
      <c r="AE305" s="46"/>
      <c r="AF305" s="46"/>
      <c r="AG305" s="46"/>
      <c r="AH305" s="46"/>
      <c r="AI305" s="60">
        <f t="shared" si="56"/>
        <v>0</v>
      </c>
      <c r="AJ305" s="60">
        <f t="shared" si="58"/>
        <v>0</v>
      </c>
      <c r="AK305" s="21"/>
      <c r="AL305" s="20">
        <v>28</v>
      </c>
      <c r="AM305" s="62" t="s">
        <v>52</v>
      </c>
      <c r="AN305" s="45" t="s">
        <v>45</v>
      </c>
      <c r="AO305" s="48">
        <v>5307200</v>
      </c>
      <c r="AP305" s="58">
        <v>1000000</v>
      </c>
      <c r="AQ305" s="58">
        <v>300000</v>
      </c>
      <c r="AR305" s="27">
        <v>600000</v>
      </c>
      <c r="AS305" s="58">
        <f t="shared" si="59"/>
        <v>0</v>
      </c>
      <c r="AT305" s="58">
        <f t="shared" si="57"/>
        <v>0</v>
      </c>
      <c r="AU305" s="58"/>
      <c r="AV305" s="58"/>
      <c r="AW305" s="58"/>
      <c r="AX305" s="58">
        <f t="shared" si="60"/>
        <v>0</v>
      </c>
      <c r="AY305" s="51"/>
    </row>
    <row r="306" spans="1:51" ht="13.8">
      <c r="A306" s="20">
        <v>33</v>
      </c>
      <c r="B306" s="21" t="s">
        <v>53</v>
      </c>
      <c r="C306" s="22" t="s">
        <v>45</v>
      </c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 t="str">
        <f t="shared" ref="W306:AD306" si="62">IF(W$111="CN","","+")</f>
        <v>+</v>
      </c>
      <c r="X306" s="46" t="str">
        <f t="shared" si="62"/>
        <v>+</v>
      </c>
      <c r="Y306" s="46" t="str">
        <f t="shared" si="62"/>
        <v>+</v>
      </c>
      <c r="Z306" s="24" t="s">
        <v>119</v>
      </c>
      <c r="AA306" s="46" t="str">
        <f t="shared" si="62"/>
        <v>+</v>
      </c>
      <c r="AB306" s="46" t="str">
        <f t="shared" si="62"/>
        <v>+</v>
      </c>
      <c r="AC306" s="46" t="str">
        <f t="shared" si="62"/>
        <v>+</v>
      </c>
      <c r="AD306" s="46" t="str">
        <f t="shared" si="62"/>
        <v>+</v>
      </c>
      <c r="AE306" s="46"/>
      <c r="AF306" s="46"/>
      <c r="AG306" s="46"/>
      <c r="AH306" s="46"/>
      <c r="AI306" s="60">
        <f t="shared" si="56"/>
        <v>7</v>
      </c>
      <c r="AJ306" s="60">
        <f t="shared" si="58"/>
        <v>1</v>
      </c>
      <c r="AK306" s="21"/>
      <c r="AL306" s="20">
        <v>29</v>
      </c>
      <c r="AM306" s="62" t="s">
        <v>53</v>
      </c>
      <c r="AN306" s="45" t="s">
        <v>45</v>
      </c>
      <c r="AO306" s="48">
        <v>5307200</v>
      </c>
      <c r="AP306" s="58">
        <v>1000000</v>
      </c>
      <c r="AQ306" s="58">
        <v>300000</v>
      </c>
      <c r="AR306" s="27">
        <v>600000</v>
      </c>
      <c r="AS306" s="58">
        <f t="shared" si="59"/>
        <v>7</v>
      </c>
      <c r="AT306" s="58">
        <f t="shared" si="57"/>
        <v>408246.15384615387</v>
      </c>
      <c r="AU306" s="58"/>
      <c r="AV306" s="58"/>
      <c r="AW306" s="58"/>
      <c r="AX306" s="58">
        <f t="shared" si="60"/>
        <v>2348646.153846154</v>
      </c>
      <c r="AY306" s="51"/>
    </row>
    <row r="307" spans="1:51" ht="13.8">
      <c r="A307" s="29"/>
      <c r="B307" s="10" t="s">
        <v>54</v>
      </c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50">
        <f>SUM(AI274:AI304)</f>
        <v>21</v>
      </c>
      <c r="AJ307" s="50"/>
      <c r="AK307" s="31"/>
      <c r="AL307" s="31">
        <f>SUM(AL274:AL306)</f>
        <v>525</v>
      </c>
      <c r="AM307" s="31" t="s">
        <v>56</v>
      </c>
      <c r="AN307" s="30"/>
      <c r="AO307" s="32">
        <f>SUM(AO274:AO306)</f>
        <v>178894800</v>
      </c>
      <c r="AP307" s="32">
        <f t="shared" ref="AP307:AX307" si="63">SUM(AP274:AP306)</f>
        <v>33000000</v>
      </c>
      <c r="AQ307" s="32">
        <f t="shared" si="63"/>
        <v>11900000</v>
      </c>
      <c r="AR307" s="32">
        <f t="shared" si="63"/>
        <v>20300000</v>
      </c>
      <c r="AS307" s="32">
        <f t="shared" si="63"/>
        <v>28</v>
      </c>
      <c r="AT307" s="32">
        <f t="shared" si="63"/>
        <v>1225169.2307692308</v>
      </c>
      <c r="AU307" s="32">
        <f t="shared" si="63"/>
        <v>3500000</v>
      </c>
      <c r="AV307" s="32">
        <f t="shared" si="63"/>
        <v>0</v>
      </c>
      <c r="AW307" s="32">
        <f t="shared" si="63"/>
        <v>0</v>
      </c>
      <c r="AX307" s="32">
        <f t="shared" si="63"/>
        <v>11194030.76923077</v>
      </c>
      <c r="AY307" s="32">
        <f t="shared" ref="AY307" si="64">SUM(AY274:AY304)</f>
        <v>0</v>
      </c>
    </row>
    <row r="308" spans="1:51" ht="13.8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ht="13.8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99">
        <f>VALUE("31/03/"&amp;Q269)</f>
        <v>45747</v>
      </c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33"/>
      <c r="AM309" s="33"/>
      <c r="AN309" s="33"/>
      <c r="AO309" s="2"/>
      <c r="AP309" s="2"/>
      <c r="AQ309" s="2"/>
      <c r="AR309" s="2"/>
      <c r="AS309" s="2"/>
      <c r="AT309" s="2"/>
      <c r="AU309" s="2"/>
      <c r="AV309" s="2"/>
      <c r="AW309" s="2"/>
      <c r="AX309" s="99">
        <f>W309</f>
        <v>45747</v>
      </c>
      <c r="AY309" s="99"/>
    </row>
    <row r="310" spans="1:51" ht="13.8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33"/>
    </row>
    <row r="311" spans="1:51" ht="13.8">
      <c r="A311" s="35"/>
      <c r="B311" s="109" t="s">
        <v>57</v>
      </c>
      <c r="C311" s="109"/>
      <c r="D311" s="37"/>
      <c r="E311" s="37"/>
      <c r="F311" s="37"/>
      <c r="G311" s="37"/>
      <c r="H311" s="37"/>
      <c r="I311" s="37"/>
      <c r="J311" s="37"/>
      <c r="K311" s="37"/>
      <c r="L311" s="2"/>
      <c r="M311" s="36" t="s">
        <v>58</v>
      </c>
      <c r="N311" s="37"/>
      <c r="O311" s="37"/>
      <c r="P311" s="37"/>
      <c r="Q311" s="2"/>
      <c r="R311" s="2"/>
      <c r="S311" s="36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6" t="s">
        <v>59</v>
      </c>
      <c r="AE311" s="37"/>
      <c r="AF311" s="37"/>
      <c r="AG311" s="36"/>
      <c r="AH311" s="37"/>
      <c r="AI311" s="37"/>
      <c r="AJ311" s="37"/>
      <c r="AK311" s="37"/>
      <c r="AL311" s="37"/>
      <c r="AM311" s="109" t="s">
        <v>60</v>
      </c>
      <c r="AN311" s="109"/>
      <c r="AO311" s="109"/>
      <c r="AP311" s="102"/>
      <c r="AQ311" s="102"/>
      <c r="AR311" s="2"/>
      <c r="AS311" s="2"/>
      <c r="AT311" s="2"/>
      <c r="AU311" s="2"/>
      <c r="AV311" s="2"/>
      <c r="AW311" s="2"/>
      <c r="AX311" s="2"/>
      <c r="AY311" s="7"/>
    </row>
    <row r="312" spans="1:51" ht="13.8">
      <c r="A312" s="3"/>
      <c r="B312" s="126" t="s">
        <v>61</v>
      </c>
      <c r="C312" s="126"/>
      <c r="D312" s="2"/>
      <c r="E312" s="2"/>
      <c r="F312" s="2"/>
      <c r="G312" s="2"/>
      <c r="H312" s="2"/>
      <c r="I312" s="2"/>
      <c r="J312" s="2"/>
      <c r="K312" s="2"/>
      <c r="L312" s="2"/>
      <c r="M312" s="38" t="s">
        <v>61</v>
      </c>
      <c r="N312" s="2"/>
      <c r="O312" s="2"/>
      <c r="P312" s="2"/>
      <c r="Q312" s="2"/>
      <c r="R312" s="2"/>
      <c r="S312" s="38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38" t="s">
        <v>62</v>
      </c>
      <c r="AE312" s="2"/>
      <c r="AF312" s="2"/>
      <c r="AG312" s="38"/>
      <c r="AH312" s="2"/>
      <c r="AI312" s="2"/>
      <c r="AJ312" s="2"/>
      <c r="AK312" s="2"/>
      <c r="AL312" s="2"/>
      <c r="AM312" s="126" t="s">
        <v>61</v>
      </c>
      <c r="AN312" s="126"/>
      <c r="AO312" s="126"/>
      <c r="AP312" s="126"/>
      <c r="AQ312" s="126"/>
      <c r="AR312" s="2"/>
      <c r="AS312" s="2"/>
      <c r="AT312" s="2"/>
      <c r="AU312" s="2"/>
      <c r="AV312" s="2"/>
      <c r="AW312" s="2"/>
      <c r="AX312" s="2"/>
      <c r="AY312" s="38"/>
    </row>
    <row r="313" spans="1:51" ht="13.8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ht="13.8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38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6" spans="1:51" ht="15.6">
      <c r="A316" s="1" t="s">
        <v>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1" t="s">
        <v>0</v>
      </c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1" ht="13.8">
      <c r="A317" s="3" t="s">
        <v>1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 t="s">
        <v>1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1" ht="13.8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1" ht="20.399999999999999">
      <c r="A319" s="100" t="s">
        <v>71</v>
      </c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1" t="s">
        <v>2</v>
      </c>
      <c r="AM319" s="101"/>
      <c r="AN319" s="101"/>
      <c r="AO319" s="101"/>
      <c r="AP319" s="101"/>
      <c r="AQ319" s="101"/>
      <c r="AR319" s="101"/>
      <c r="AS319" s="101"/>
      <c r="AT319" s="101"/>
      <c r="AU319" s="101"/>
      <c r="AV319" s="101"/>
      <c r="AW319" s="101"/>
      <c r="AX319" s="101"/>
    </row>
    <row r="320" spans="1:51" ht="20.399999999999999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3.8">
      <c r="A321" s="3"/>
      <c r="B321" s="2"/>
      <c r="C321" s="2"/>
      <c r="D321" s="2"/>
      <c r="E321" s="2"/>
      <c r="F321" s="2"/>
      <c r="G321" s="2"/>
      <c r="H321" s="6"/>
      <c r="I321" s="6"/>
      <c r="J321" s="6"/>
      <c r="K321" s="102" t="s">
        <v>3</v>
      </c>
      <c r="L321" s="102"/>
      <c r="M321" s="103">
        <v>3</v>
      </c>
      <c r="N321" s="103"/>
      <c r="O321" s="102" t="s">
        <v>4</v>
      </c>
      <c r="P321" s="102"/>
      <c r="Q321" s="102">
        <v>2025</v>
      </c>
      <c r="R321" s="10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102" t="str">
        <f>"THÁNG "&amp;M321 &amp;" NĂM 2025"</f>
        <v>THÁNG 3 NĂM 2025</v>
      </c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</row>
    <row r="322" spans="1:50" ht="13.8">
      <c r="A322" s="3"/>
      <c r="B322" s="2"/>
      <c r="C322" s="2"/>
      <c r="D322" s="8">
        <f>DATE(Q321,M321,1)</f>
        <v>45717</v>
      </c>
      <c r="E322" s="8">
        <f>D322+1</f>
        <v>45718</v>
      </c>
      <c r="F322" s="8">
        <f>E322+1</f>
        <v>45719</v>
      </c>
      <c r="G322" s="8">
        <f t="shared" ref="G322:AH322" si="65">F322+1</f>
        <v>45720</v>
      </c>
      <c r="H322" s="9">
        <f t="shared" si="65"/>
        <v>45721</v>
      </c>
      <c r="I322" s="9">
        <f t="shared" si="65"/>
        <v>45722</v>
      </c>
      <c r="J322" s="9">
        <f t="shared" si="65"/>
        <v>45723</v>
      </c>
      <c r="K322" s="9">
        <f t="shared" si="65"/>
        <v>45724</v>
      </c>
      <c r="L322" s="9">
        <f t="shared" si="65"/>
        <v>45725</v>
      </c>
      <c r="M322" s="9">
        <f t="shared" si="65"/>
        <v>45726</v>
      </c>
      <c r="N322" s="9">
        <f t="shared" si="65"/>
        <v>45727</v>
      </c>
      <c r="O322" s="9">
        <f t="shared" si="65"/>
        <v>45728</v>
      </c>
      <c r="P322" s="9">
        <f t="shared" si="65"/>
        <v>45729</v>
      </c>
      <c r="Q322" s="9">
        <f t="shared" si="65"/>
        <v>45730</v>
      </c>
      <c r="R322" s="9">
        <f t="shared" si="65"/>
        <v>45731</v>
      </c>
      <c r="S322" s="8">
        <f t="shared" si="65"/>
        <v>45732</v>
      </c>
      <c r="T322" s="8">
        <f t="shared" si="65"/>
        <v>45733</v>
      </c>
      <c r="U322" s="8">
        <f t="shared" si="65"/>
        <v>45734</v>
      </c>
      <c r="V322" s="8">
        <f t="shared" si="65"/>
        <v>45735</v>
      </c>
      <c r="W322" s="8">
        <f t="shared" si="65"/>
        <v>45736</v>
      </c>
      <c r="X322" s="8">
        <f t="shared" si="65"/>
        <v>45737</v>
      </c>
      <c r="Y322" s="8">
        <f t="shared" si="65"/>
        <v>45738</v>
      </c>
      <c r="Z322" s="8">
        <f t="shared" si="65"/>
        <v>45739</v>
      </c>
      <c r="AA322" s="8">
        <f t="shared" si="65"/>
        <v>45740</v>
      </c>
      <c r="AB322" s="8">
        <f t="shared" si="65"/>
        <v>45741</v>
      </c>
      <c r="AC322" s="8">
        <f t="shared" si="65"/>
        <v>45742</v>
      </c>
      <c r="AD322" s="8">
        <f t="shared" si="65"/>
        <v>45743</v>
      </c>
      <c r="AE322" s="8">
        <f t="shared" si="65"/>
        <v>45744</v>
      </c>
      <c r="AF322" s="8">
        <f t="shared" si="65"/>
        <v>45745</v>
      </c>
      <c r="AG322" s="8">
        <f t="shared" si="65"/>
        <v>45746</v>
      </c>
      <c r="AH322" s="8">
        <f t="shared" si="65"/>
        <v>45747</v>
      </c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3.8">
      <c r="A323" s="110" t="s">
        <v>5</v>
      </c>
      <c r="B323" s="113" t="s">
        <v>6</v>
      </c>
      <c r="C323" s="96" t="s">
        <v>7</v>
      </c>
      <c r="D323" s="119" t="s">
        <v>8</v>
      </c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96" t="s">
        <v>9</v>
      </c>
      <c r="AJ323" s="96" t="s">
        <v>119</v>
      </c>
      <c r="AK323" s="96" t="s">
        <v>10</v>
      </c>
      <c r="AL323" s="119" t="s">
        <v>5</v>
      </c>
      <c r="AM323" s="119" t="s">
        <v>6</v>
      </c>
      <c r="AN323" s="120" t="s">
        <v>7</v>
      </c>
      <c r="AO323" s="122" t="s">
        <v>11</v>
      </c>
      <c r="AP323" s="123" t="s">
        <v>12</v>
      </c>
      <c r="AQ323" s="124"/>
      <c r="AR323" s="125"/>
      <c r="AS323" s="106" t="s">
        <v>13</v>
      </c>
      <c r="AT323" s="104" t="s">
        <v>74</v>
      </c>
      <c r="AU323" s="104" t="s">
        <v>15</v>
      </c>
      <c r="AV323" s="104" t="s">
        <v>75</v>
      </c>
      <c r="AW323" s="104" t="s">
        <v>17</v>
      </c>
      <c r="AX323" s="104" t="s">
        <v>18</v>
      </c>
    </row>
    <row r="324" spans="1:50" ht="26.4">
      <c r="A324" s="111"/>
      <c r="B324" s="114"/>
      <c r="C324" s="97"/>
      <c r="D324" s="11">
        <v>1</v>
      </c>
      <c r="E324" s="11">
        <v>2</v>
      </c>
      <c r="F324" s="11">
        <v>3</v>
      </c>
      <c r="G324" s="11">
        <v>4</v>
      </c>
      <c r="H324" s="11">
        <v>5</v>
      </c>
      <c r="I324" s="11">
        <v>6</v>
      </c>
      <c r="J324" s="11">
        <v>7</v>
      </c>
      <c r="K324" s="11">
        <v>8</v>
      </c>
      <c r="L324" s="11">
        <v>9</v>
      </c>
      <c r="M324" s="11">
        <v>10</v>
      </c>
      <c r="N324" s="11">
        <v>11</v>
      </c>
      <c r="O324" s="11">
        <v>12</v>
      </c>
      <c r="P324" s="11">
        <v>13</v>
      </c>
      <c r="Q324" s="11">
        <v>14</v>
      </c>
      <c r="R324" s="11">
        <v>15</v>
      </c>
      <c r="S324" s="11">
        <v>16</v>
      </c>
      <c r="T324" s="11">
        <v>17</v>
      </c>
      <c r="U324" s="11">
        <v>18</v>
      </c>
      <c r="V324" s="11">
        <v>19</v>
      </c>
      <c r="W324" s="11">
        <v>20</v>
      </c>
      <c r="X324" s="11">
        <v>21</v>
      </c>
      <c r="Y324" s="11">
        <v>22</v>
      </c>
      <c r="Z324" s="11">
        <v>23</v>
      </c>
      <c r="AA324" s="11">
        <v>24</v>
      </c>
      <c r="AB324" s="11">
        <v>25</v>
      </c>
      <c r="AC324" s="11">
        <v>26</v>
      </c>
      <c r="AD324" s="11">
        <v>27</v>
      </c>
      <c r="AE324" s="11">
        <v>28</v>
      </c>
      <c r="AF324" s="11">
        <v>29</v>
      </c>
      <c r="AG324" s="11">
        <v>30</v>
      </c>
      <c r="AH324" s="11">
        <v>31</v>
      </c>
      <c r="AI324" s="97"/>
      <c r="AJ324" s="97"/>
      <c r="AK324" s="97"/>
      <c r="AL324" s="119"/>
      <c r="AM324" s="119"/>
      <c r="AN324" s="121"/>
      <c r="AO324" s="122"/>
      <c r="AP324" s="12" t="s">
        <v>19</v>
      </c>
      <c r="AQ324" s="12" t="s">
        <v>20</v>
      </c>
      <c r="AR324" s="12" t="s">
        <v>21</v>
      </c>
      <c r="AS324" s="107"/>
      <c r="AT324" s="108"/>
      <c r="AU324" s="108"/>
      <c r="AV324" s="108"/>
      <c r="AW324" s="105"/>
      <c r="AX324" s="105"/>
    </row>
    <row r="325" spans="1:50" ht="20.399999999999999">
      <c r="A325" s="112"/>
      <c r="B325" s="115"/>
      <c r="C325" s="98"/>
      <c r="D325" s="11" t="str">
        <f>IF(WEEKDAY(D322)=1,"CN",IF(WEEKDAY(D322)=2,"T2",IF(WEEKDAY(D322)=3,"T3",IF(WEEKDAY(D322)=4,"T4",IF(WEEKDAY(D322)=5,"T5",IF(WEEKDAY(D322)=6,"T6",IF(WEEKDAY(D322)=7,"T7","")))))))</f>
        <v>T7</v>
      </c>
      <c r="E325" s="11" t="str">
        <f>IF(WEEKDAY(E322)=1,"CN",IF(WEEKDAY(E322)=2,"T2",IF(WEEKDAY(E322)=3,"T3",IF(WEEKDAY(E322)=4,"T4",IF(WEEKDAY(E322)=5,"T5",IF(WEEKDAY(E322)=6,"T6",IF(WEEKDAY(E322)=7,"T7","")))))))</f>
        <v>CN</v>
      </c>
      <c r="F325" s="11" t="str">
        <f t="shared" ref="F325:AH325" si="66">IF(WEEKDAY(F322)=1,"CN",IF(WEEKDAY(F322)=2,"T2",IF(WEEKDAY(F322)=3,"T3",IF(WEEKDAY(F322)=4,"T4",IF(WEEKDAY(F322)=5,"T5",IF(WEEKDAY(F322)=6,"T6",IF(WEEKDAY(F322)=7,"T7","")))))))</f>
        <v>T2</v>
      </c>
      <c r="G325" s="11" t="str">
        <f t="shared" si="66"/>
        <v>T3</v>
      </c>
      <c r="H325" s="11" t="str">
        <f t="shared" si="66"/>
        <v>T4</v>
      </c>
      <c r="I325" s="11" t="str">
        <f t="shared" si="66"/>
        <v>T5</v>
      </c>
      <c r="J325" s="11" t="str">
        <f t="shared" si="66"/>
        <v>T6</v>
      </c>
      <c r="K325" s="11" t="str">
        <f t="shared" si="66"/>
        <v>T7</v>
      </c>
      <c r="L325" s="11" t="str">
        <f t="shared" si="66"/>
        <v>CN</v>
      </c>
      <c r="M325" s="11" t="str">
        <f t="shared" si="66"/>
        <v>T2</v>
      </c>
      <c r="N325" s="11" t="str">
        <f t="shared" si="66"/>
        <v>T3</v>
      </c>
      <c r="O325" s="11" t="str">
        <f t="shared" si="66"/>
        <v>T4</v>
      </c>
      <c r="P325" s="11" t="str">
        <f t="shared" si="66"/>
        <v>T5</v>
      </c>
      <c r="Q325" s="11" t="str">
        <f t="shared" si="66"/>
        <v>T6</v>
      </c>
      <c r="R325" s="11" t="str">
        <f t="shared" si="66"/>
        <v>T7</v>
      </c>
      <c r="S325" s="11" t="str">
        <f t="shared" si="66"/>
        <v>CN</v>
      </c>
      <c r="T325" s="11" t="str">
        <f t="shared" si="66"/>
        <v>T2</v>
      </c>
      <c r="U325" s="11" t="str">
        <f t="shared" si="66"/>
        <v>T3</v>
      </c>
      <c r="V325" s="11" t="str">
        <f t="shared" si="66"/>
        <v>T4</v>
      </c>
      <c r="W325" s="11" t="str">
        <f t="shared" si="66"/>
        <v>T5</v>
      </c>
      <c r="X325" s="11" t="str">
        <f t="shared" si="66"/>
        <v>T6</v>
      </c>
      <c r="Y325" s="11" t="str">
        <f t="shared" si="66"/>
        <v>T7</v>
      </c>
      <c r="Z325" s="11" t="str">
        <f t="shared" si="66"/>
        <v>CN</v>
      </c>
      <c r="AA325" s="11" t="str">
        <f t="shared" si="66"/>
        <v>T2</v>
      </c>
      <c r="AB325" s="11" t="str">
        <f t="shared" si="66"/>
        <v>T3</v>
      </c>
      <c r="AC325" s="11" t="str">
        <f t="shared" si="66"/>
        <v>T4</v>
      </c>
      <c r="AD325" s="11" t="str">
        <f t="shared" si="66"/>
        <v>T5</v>
      </c>
      <c r="AE325" s="11" t="str">
        <f t="shared" si="66"/>
        <v>T6</v>
      </c>
      <c r="AF325" s="11" t="str">
        <f t="shared" si="66"/>
        <v>T7</v>
      </c>
      <c r="AG325" s="11" t="str">
        <f t="shared" si="66"/>
        <v>CN</v>
      </c>
      <c r="AH325" s="11" t="str">
        <f t="shared" si="66"/>
        <v>T2</v>
      </c>
      <c r="AI325" s="98"/>
      <c r="AJ325" s="98"/>
      <c r="AK325" s="98"/>
      <c r="AL325" s="13" t="s">
        <v>22</v>
      </c>
      <c r="AM325" s="13" t="s">
        <v>23</v>
      </c>
      <c r="AN325" s="14" t="s">
        <v>24</v>
      </c>
      <c r="AO325" s="15" t="s">
        <v>25</v>
      </c>
      <c r="AP325" s="16" t="s">
        <v>26</v>
      </c>
      <c r="AQ325" s="16" t="s">
        <v>27</v>
      </c>
      <c r="AR325" s="16" t="s">
        <v>28</v>
      </c>
      <c r="AS325" s="17" t="s">
        <v>29</v>
      </c>
      <c r="AT325" s="18" t="s">
        <v>30</v>
      </c>
      <c r="AU325" s="18"/>
      <c r="AV325" s="18"/>
      <c r="AW325" s="18" t="s">
        <v>31</v>
      </c>
      <c r="AX325" s="19" t="s">
        <v>32</v>
      </c>
    </row>
    <row r="326" spans="1:50" ht="26.4">
      <c r="A326" s="20">
        <v>1</v>
      </c>
      <c r="B326" s="44" t="s">
        <v>33</v>
      </c>
      <c r="C326" s="45" t="s">
        <v>34</v>
      </c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60">
        <f t="shared" ref="AI326:AI358" si="67">COUNTIF(D326:AH326,"+")</f>
        <v>0</v>
      </c>
      <c r="AJ326" s="60">
        <f>COUNTIF(E326:AI326,"TC")</f>
        <v>0</v>
      </c>
      <c r="AK326" s="21"/>
      <c r="AL326" s="20">
        <v>1</v>
      </c>
      <c r="AM326" s="44" t="s">
        <v>33</v>
      </c>
      <c r="AN326" s="45" t="s">
        <v>34</v>
      </c>
      <c r="AO326" s="26">
        <v>9000000</v>
      </c>
      <c r="AP326" s="27">
        <v>1000000</v>
      </c>
      <c r="AQ326" s="27">
        <v>700000</v>
      </c>
      <c r="AR326" s="27">
        <v>700000</v>
      </c>
      <c r="AS326" s="27"/>
      <c r="AT326" s="27"/>
      <c r="AU326" s="27"/>
      <c r="AV326" s="27"/>
      <c r="AW326" s="27"/>
      <c r="AX326" s="27">
        <f>SUM(AO326:AR326)/26*AS326+AW326+AT326+AU326+AV326</f>
        <v>0</v>
      </c>
    </row>
    <row r="327" spans="1:50" ht="13.8">
      <c r="A327" s="20">
        <v>2</v>
      </c>
      <c r="B327" s="44" t="s">
        <v>77</v>
      </c>
      <c r="C327" s="45" t="s">
        <v>76</v>
      </c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60">
        <f t="shared" si="67"/>
        <v>0</v>
      </c>
      <c r="AJ327" s="60">
        <f t="shared" ref="AJ327:AJ358" si="68">COUNTIF(E327:AI327,"TC")</f>
        <v>0</v>
      </c>
      <c r="AK327" s="21"/>
      <c r="AL327" s="20">
        <v>2</v>
      </c>
      <c r="AM327" s="44" t="s">
        <v>77</v>
      </c>
      <c r="AN327" s="45" t="s">
        <v>76</v>
      </c>
      <c r="AO327" s="26">
        <v>5310000</v>
      </c>
      <c r="AP327" s="27">
        <v>1000000</v>
      </c>
      <c r="AQ327" s="27">
        <v>700000</v>
      </c>
      <c r="AR327" s="27">
        <v>700000</v>
      </c>
      <c r="AS327" s="27"/>
      <c r="AT327" s="27"/>
      <c r="AU327" s="27"/>
      <c r="AV327" s="27"/>
      <c r="AW327" s="27"/>
      <c r="AX327" s="27">
        <f>(AO327+AP327+AQ327+AR327+AU327)/26*AS327+AT327+AW327</f>
        <v>0</v>
      </c>
    </row>
    <row r="328" spans="1:50" ht="13.8">
      <c r="A328" s="20">
        <v>3</v>
      </c>
      <c r="B328" s="44" t="s">
        <v>100</v>
      </c>
      <c r="C328" s="45" t="s">
        <v>76</v>
      </c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60">
        <f t="shared" si="67"/>
        <v>0</v>
      </c>
      <c r="AJ328" s="60">
        <f t="shared" si="68"/>
        <v>0</v>
      </c>
      <c r="AK328" s="21"/>
      <c r="AL328" s="20">
        <v>3</v>
      </c>
      <c r="AM328" s="44" t="s">
        <v>100</v>
      </c>
      <c r="AN328" s="45" t="s">
        <v>76</v>
      </c>
      <c r="AO328" s="26">
        <v>5310000</v>
      </c>
      <c r="AP328" s="27">
        <v>1000000</v>
      </c>
      <c r="AQ328" s="27">
        <v>700000</v>
      </c>
      <c r="AR328" s="27">
        <v>700000</v>
      </c>
      <c r="AS328" s="27"/>
      <c r="AT328" s="27"/>
      <c r="AU328" s="27"/>
      <c r="AV328" s="27"/>
      <c r="AW328" s="27"/>
      <c r="AX328" s="27">
        <f t="shared" ref="AX328:AX343" si="69">SUM(AO328:AR328)/26*AS328+AW328+AT328+AU328+AV328</f>
        <v>0</v>
      </c>
    </row>
    <row r="329" spans="1:50" ht="13.8">
      <c r="A329" s="20">
        <v>4</v>
      </c>
      <c r="B329" s="44" t="s">
        <v>101</v>
      </c>
      <c r="C329" s="45" t="s">
        <v>76</v>
      </c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 t="s">
        <v>41</v>
      </c>
      <c r="R329" s="23" t="s">
        <v>41</v>
      </c>
      <c r="S329" s="24" t="s">
        <v>119</v>
      </c>
      <c r="T329" s="23" t="s">
        <v>41</v>
      </c>
      <c r="U329" s="23" t="s">
        <v>41</v>
      </c>
      <c r="V329" s="23" t="s">
        <v>41</v>
      </c>
      <c r="W329" s="23" t="s">
        <v>41</v>
      </c>
      <c r="X329" s="23" t="s">
        <v>41</v>
      </c>
      <c r="Y329" s="23" t="s">
        <v>41</v>
      </c>
      <c r="Z329" s="23"/>
      <c r="AA329" s="23" t="s">
        <v>41</v>
      </c>
      <c r="AB329" s="23" t="s">
        <v>41</v>
      </c>
      <c r="AC329" s="23" t="s">
        <v>41</v>
      </c>
      <c r="AD329" s="23" t="s">
        <v>41</v>
      </c>
      <c r="AE329" s="23" t="s">
        <v>41</v>
      </c>
      <c r="AF329" s="23" t="s">
        <v>41</v>
      </c>
      <c r="AG329" s="24" t="s">
        <v>119</v>
      </c>
      <c r="AH329" s="23" t="s">
        <v>41</v>
      </c>
      <c r="AI329" s="60">
        <f t="shared" si="67"/>
        <v>15</v>
      </c>
      <c r="AJ329" s="60">
        <f t="shared" si="68"/>
        <v>2</v>
      </c>
      <c r="AK329" s="21"/>
      <c r="AL329" s="20">
        <v>4</v>
      </c>
      <c r="AM329" s="44" t="s">
        <v>101</v>
      </c>
      <c r="AN329" s="45" t="s">
        <v>76</v>
      </c>
      <c r="AO329" s="48">
        <v>5310000</v>
      </c>
      <c r="AP329" s="27">
        <v>1000000</v>
      </c>
      <c r="AQ329" s="27">
        <v>700000</v>
      </c>
      <c r="AR329" s="27">
        <v>700000</v>
      </c>
      <c r="AS329" s="27">
        <f>AI329</f>
        <v>15</v>
      </c>
      <c r="AT329" s="58">
        <f>AO329/26*AJ329*200%</f>
        <v>816923.07692307688</v>
      </c>
      <c r="AU329" s="27">
        <v>1000000</v>
      </c>
      <c r="AV329" s="42"/>
      <c r="AW329" s="27">
        <v>300000</v>
      </c>
      <c r="AX329" s="27">
        <f t="shared" si="69"/>
        <v>6565000</v>
      </c>
    </row>
    <row r="330" spans="1:50" ht="13.8">
      <c r="A330" s="20">
        <v>5</v>
      </c>
      <c r="B330" s="44" t="s">
        <v>78</v>
      </c>
      <c r="C330" s="45" t="s">
        <v>76</v>
      </c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 t="s">
        <v>41</v>
      </c>
      <c r="AF330" s="23" t="s">
        <v>41</v>
      </c>
      <c r="AG330" s="23"/>
      <c r="AH330" s="23" t="s">
        <v>41</v>
      </c>
      <c r="AI330" s="60">
        <f t="shared" si="67"/>
        <v>3</v>
      </c>
      <c r="AJ330" s="60">
        <f t="shared" si="68"/>
        <v>0</v>
      </c>
      <c r="AK330" s="21"/>
      <c r="AL330" s="20">
        <v>5</v>
      </c>
      <c r="AM330" s="44" t="s">
        <v>78</v>
      </c>
      <c r="AN330" s="45" t="s">
        <v>76</v>
      </c>
      <c r="AO330" s="48">
        <v>5310000</v>
      </c>
      <c r="AP330" s="27">
        <v>1000000</v>
      </c>
      <c r="AQ330" s="27">
        <v>700000</v>
      </c>
      <c r="AR330" s="27">
        <v>700000</v>
      </c>
      <c r="AS330" s="27">
        <f t="shared" ref="AS330:AS358" si="70">AI330</f>
        <v>3</v>
      </c>
      <c r="AT330" s="58">
        <f t="shared" ref="AT330:AT358" si="71">AO330/26*AJ330*200%</f>
        <v>0</v>
      </c>
      <c r="AU330" s="27">
        <v>1000000</v>
      </c>
      <c r="AV330" s="27"/>
      <c r="AW330" s="27">
        <v>300000</v>
      </c>
      <c r="AX330" s="27">
        <f t="shared" si="69"/>
        <v>2189615.384615385</v>
      </c>
    </row>
    <row r="331" spans="1:50" ht="13.8">
      <c r="A331" s="20">
        <v>6</v>
      </c>
      <c r="B331" s="44" t="s">
        <v>36</v>
      </c>
      <c r="C331" s="45" t="s">
        <v>37</v>
      </c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60">
        <f t="shared" si="67"/>
        <v>0</v>
      </c>
      <c r="AJ331" s="60">
        <f t="shared" si="68"/>
        <v>0</v>
      </c>
      <c r="AK331" s="21"/>
      <c r="AL331" s="20">
        <v>6</v>
      </c>
      <c r="AM331" s="44" t="s">
        <v>36</v>
      </c>
      <c r="AN331" s="45" t="s">
        <v>37</v>
      </c>
      <c r="AO331" s="48">
        <v>5310000</v>
      </c>
      <c r="AP331" s="27">
        <v>1000000</v>
      </c>
      <c r="AQ331" s="27">
        <v>300000</v>
      </c>
      <c r="AR331" s="27">
        <v>600000</v>
      </c>
      <c r="AS331" s="27">
        <f t="shared" si="70"/>
        <v>0</v>
      </c>
      <c r="AT331" s="58">
        <f t="shared" si="71"/>
        <v>0</v>
      </c>
      <c r="AU331" s="27"/>
      <c r="AV331" s="27"/>
      <c r="AW331" s="27"/>
      <c r="AX331" s="27">
        <f t="shared" si="69"/>
        <v>0</v>
      </c>
    </row>
    <row r="332" spans="1:50" ht="13.8">
      <c r="A332" s="20">
        <v>7</v>
      </c>
      <c r="B332" s="44" t="s">
        <v>38</v>
      </c>
      <c r="C332" s="45" t="s">
        <v>37</v>
      </c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60">
        <f t="shared" si="67"/>
        <v>0</v>
      </c>
      <c r="AJ332" s="60">
        <f t="shared" si="68"/>
        <v>0</v>
      </c>
      <c r="AK332" s="21"/>
      <c r="AL332" s="20">
        <v>7</v>
      </c>
      <c r="AM332" s="44" t="s">
        <v>38</v>
      </c>
      <c r="AN332" s="45" t="s">
        <v>37</v>
      </c>
      <c r="AO332" s="48">
        <v>5310000</v>
      </c>
      <c r="AP332" s="27">
        <v>1000000</v>
      </c>
      <c r="AQ332" s="27">
        <v>300000</v>
      </c>
      <c r="AR332" s="27">
        <v>600000</v>
      </c>
      <c r="AS332" s="27">
        <f t="shared" si="70"/>
        <v>0</v>
      </c>
      <c r="AT332" s="58">
        <f t="shared" si="71"/>
        <v>0</v>
      </c>
      <c r="AU332" s="27"/>
      <c r="AV332" s="27"/>
      <c r="AW332" s="27"/>
      <c r="AX332" s="27">
        <f t="shared" si="69"/>
        <v>0</v>
      </c>
    </row>
    <row r="333" spans="1:50" ht="13.8">
      <c r="A333" s="20">
        <v>8</v>
      </c>
      <c r="B333" s="44" t="s">
        <v>39</v>
      </c>
      <c r="C333" s="45" t="s">
        <v>37</v>
      </c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60">
        <f t="shared" si="67"/>
        <v>0</v>
      </c>
      <c r="AJ333" s="60">
        <f t="shared" si="68"/>
        <v>0</v>
      </c>
      <c r="AK333" s="44"/>
      <c r="AL333" s="20">
        <v>8</v>
      </c>
      <c r="AM333" s="44" t="s">
        <v>39</v>
      </c>
      <c r="AN333" s="45" t="s">
        <v>37</v>
      </c>
      <c r="AO333" s="48">
        <v>5310000</v>
      </c>
      <c r="AP333" s="27">
        <v>1000000</v>
      </c>
      <c r="AQ333" s="27">
        <v>300000</v>
      </c>
      <c r="AR333" s="27">
        <v>600000</v>
      </c>
      <c r="AS333" s="27">
        <f t="shared" si="70"/>
        <v>0</v>
      </c>
      <c r="AT333" s="58">
        <f t="shared" si="71"/>
        <v>0</v>
      </c>
      <c r="AU333" s="27"/>
      <c r="AV333" s="27"/>
      <c r="AW333" s="27"/>
      <c r="AX333" s="27">
        <f t="shared" si="69"/>
        <v>0</v>
      </c>
    </row>
    <row r="334" spans="1:50" ht="13.8">
      <c r="A334" s="20">
        <v>9</v>
      </c>
      <c r="B334" s="44" t="s">
        <v>40</v>
      </c>
      <c r="C334" s="45" t="s">
        <v>37</v>
      </c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60">
        <f t="shared" si="67"/>
        <v>0</v>
      </c>
      <c r="AJ334" s="60">
        <f t="shared" si="68"/>
        <v>0</v>
      </c>
      <c r="AK334" s="21"/>
      <c r="AL334" s="20">
        <v>9</v>
      </c>
      <c r="AM334" s="44" t="s">
        <v>40</v>
      </c>
      <c r="AN334" s="45" t="s">
        <v>37</v>
      </c>
      <c r="AO334" s="48">
        <v>5310000</v>
      </c>
      <c r="AP334" s="27">
        <v>1000000</v>
      </c>
      <c r="AQ334" s="27">
        <v>300000</v>
      </c>
      <c r="AR334" s="27">
        <v>600000</v>
      </c>
      <c r="AS334" s="27">
        <f t="shared" si="70"/>
        <v>0</v>
      </c>
      <c r="AT334" s="58">
        <f t="shared" si="71"/>
        <v>0</v>
      </c>
      <c r="AU334" s="27"/>
      <c r="AV334" s="27"/>
      <c r="AW334" s="27"/>
      <c r="AX334" s="27">
        <f t="shared" si="69"/>
        <v>0</v>
      </c>
    </row>
    <row r="335" spans="1:50" ht="13.8">
      <c r="A335" s="20">
        <v>10</v>
      </c>
      <c r="B335" s="44" t="s">
        <v>42</v>
      </c>
      <c r="C335" s="45" t="s">
        <v>37</v>
      </c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60">
        <f t="shared" si="67"/>
        <v>0</v>
      </c>
      <c r="AJ335" s="60">
        <f t="shared" si="68"/>
        <v>0</v>
      </c>
      <c r="AK335" s="21"/>
      <c r="AL335" s="20">
        <v>10</v>
      </c>
      <c r="AM335" s="44" t="s">
        <v>42</v>
      </c>
      <c r="AN335" s="45" t="s">
        <v>37</v>
      </c>
      <c r="AO335" s="48">
        <v>5310000</v>
      </c>
      <c r="AP335" s="27">
        <v>1000000</v>
      </c>
      <c r="AQ335" s="27">
        <v>300000</v>
      </c>
      <c r="AR335" s="27">
        <v>600000</v>
      </c>
      <c r="AS335" s="27">
        <f t="shared" si="70"/>
        <v>0</v>
      </c>
      <c r="AT335" s="58">
        <f t="shared" si="71"/>
        <v>0</v>
      </c>
      <c r="AU335" s="27"/>
      <c r="AV335" s="27"/>
      <c r="AW335" s="27"/>
      <c r="AX335" s="27">
        <f t="shared" si="69"/>
        <v>0</v>
      </c>
    </row>
    <row r="336" spans="1:50" ht="13.8">
      <c r="A336" s="20">
        <v>11</v>
      </c>
      <c r="B336" s="44" t="s">
        <v>79</v>
      </c>
      <c r="C336" s="45" t="s">
        <v>37</v>
      </c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60">
        <f t="shared" si="67"/>
        <v>0</v>
      </c>
      <c r="AJ336" s="60">
        <f t="shared" si="68"/>
        <v>0</v>
      </c>
      <c r="AK336" s="21"/>
      <c r="AL336" s="20">
        <v>11</v>
      </c>
      <c r="AM336" s="44" t="s">
        <v>79</v>
      </c>
      <c r="AN336" s="45" t="s">
        <v>37</v>
      </c>
      <c r="AO336" s="48">
        <v>5310000</v>
      </c>
      <c r="AP336" s="27">
        <v>1000000</v>
      </c>
      <c r="AQ336" s="27">
        <v>300000</v>
      </c>
      <c r="AR336" s="27">
        <v>600000</v>
      </c>
      <c r="AS336" s="27">
        <f t="shared" si="70"/>
        <v>0</v>
      </c>
      <c r="AT336" s="58">
        <f t="shared" si="71"/>
        <v>0</v>
      </c>
      <c r="AU336" s="27"/>
      <c r="AV336" s="27"/>
      <c r="AW336" s="27"/>
      <c r="AX336" s="27">
        <f t="shared" si="69"/>
        <v>0</v>
      </c>
    </row>
    <row r="337" spans="1:50" ht="13.8">
      <c r="A337" s="20">
        <v>12</v>
      </c>
      <c r="B337" s="21" t="s">
        <v>80</v>
      </c>
      <c r="C337" s="22" t="s">
        <v>37</v>
      </c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60">
        <f t="shared" si="67"/>
        <v>0</v>
      </c>
      <c r="AJ337" s="60">
        <f t="shared" si="68"/>
        <v>0</v>
      </c>
      <c r="AK337" s="21"/>
      <c r="AL337" s="20">
        <v>12</v>
      </c>
      <c r="AM337" s="21" t="s">
        <v>80</v>
      </c>
      <c r="AN337" s="22" t="s">
        <v>37</v>
      </c>
      <c r="AO337" s="48">
        <v>5310000</v>
      </c>
      <c r="AP337" s="27">
        <v>1000000</v>
      </c>
      <c r="AQ337" s="27">
        <v>300000</v>
      </c>
      <c r="AR337" s="27">
        <v>600000</v>
      </c>
      <c r="AS337" s="27">
        <f t="shared" si="70"/>
        <v>0</v>
      </c>
      <c r="AT337" s="58">
        <f t="shared" si="71"/>
        <v>0</v>
      </c>
      <c r="AU337" s="27"/>
      <c r="AV337" s="27"/>
      <c r="AW337" s="27"/>
      <c r="AX337" s="27">
        <f t="shared" si="69"/>
        <v>0</v>
      </c>
    </row>
    <row r="338" spans="1:50" ht="13.8">
      <c r="A338" s="20">
        <v>13</v>
      </c>
      <c r="B338" s="21" t="s">
        <v>81</v>
      </c>
      <c r="C338" s="22" t="s">
        <v>37</v>
      </c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60">
        <f t="shared" si="67"/>
        <v>0</v>
      </c>
      <c r="AJ338" s="60">
        <f t="shared" si="68"/>
        <v>0</v>
      </c>
      <c r="AK338" s="21"/>
      <c r="AL338" s="20">
        <v>13</v>
      </c>
      <c r="AM338" s="21" t="s">
        <v>81</v>
      </c>
      <c r="AN338" s="22" t="s">
        <v>37</v>
      </c>
      <c r="AO338" s="48">
        <v>5310000</v>
      </c>
      <c r="AP338" s="27">
        <v>1000000</v>
      </c>
      <c r="AQ338" s="27">
        <v>300000</v>
      </c>
      <c r="AR338" s="27">
        <v>600000</v>
      </c>
      <c r="AS338" s="27">
        <f t="shared" si="70"/>
        <v>0</v>
      </c>
      <c r="AT338" s="58">
        <f t="shared" si="71"/>
        <v>0</v>
      </c>
      <c r="AU338" s="27"/>
      <c r="AV338" s="27"/>
      <c r="AW338" s="27"/>
      <c r="AX338" s="27">
        <f t="shared" si="69"/>
        <v>0</v>
      </c>
    </row>
    <row r="339" spans="1:50" ht="13.8">
      <c r="A339" s="20">
        <v>14</v>
      </c>
      <c r="B339" s="21" t="s">
        <v>82</v>
      </c>
      <c r="C339" s="22" t="s">
        <v>37</v>
      </c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60">
        <f t="shared" si="67"/>
        <v>0</v>
      </c>
      <c r="AJ339" s="60">
        <f t="shared" si="68"/>
        <v>0</v>
      </c>
      <c r="AK339" s="21"/>
      <c r="AL339" s="20">
        <v>14</v>
      </c>
      <c r="AM339" s="21" t="s">
        <v>82</v>
      </c>
      <c r="AN339" s="22" t="s">
        <v>37</v>
      </c>
      <c r="AO339" s="48">
        <v>5310000</v>
      </c>
      <c r="AP339" s="27">
        <v>1000000</v>
      </c>
      <c r="AQ339" s="27">
        <v>300000</v>
      </c>
      <c r="AR339" s="27">
        <v>600000</v>
      </c>
      <c r="AS339" s="27">
        <f t="shared" si="70"/>
        <v>0</v>
      </c>
      <c r="AT339" s="58">
        <f t="shared" si="71"/>
        <v>0</v>
      </c>
      <c r="AU339" s="27"/>
      <c r="AV339" s="27"/>
      <c r="AW339" s="27"/>
      <c r="AX339" s="27">
        <f t="shared" si="69"/>
        <v>0</v>
      </c>
    </row>
    <row r="340" spans="1:50" ht="13.8">
      <c r="A340" s="20">
        <v>15</v>
      </c>
      <c r="B340" s="21" t="s">
        <v>83</v>
      </c>
      <c r="C340" s="22" t="s">
        <v>37</v>
      </c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60">
        <f t="shared" si="67"/>
        <v>0</v>
      </c>
      <c r="AJ340" s="60">
        <f t="shared" si="68"/>
        <v>0</v>
      </c>
      <c r="AK340" s="53"/>
      <c r="AL340" s="20">
        <v>15</v>
      </c>
      <c r="AM340" s="21" t="s">
        <v>83</v>
      </c>
      <c r="AN340" s="22" t="s">
        <v>37</v>
      </c>
      <c r="AO340" s="48">
        <v>5310000</v>
      </c>
      <c r="AP340" s="27">
        <v>1000000</v>
      </c>
      <c r="AQ340" s="27">
        <v>300000</v>
      </c>
      <c r="AR340" s="27">
        <v>600000</v>
      </c>
      <c r="AS340" s="27">
        <f t="shared" si="70"/>
        <v>0</v>
      </c>
      <c r="AT340" s="58">
        <f t="shared" si="71"/>
        <v>0</v>
      </c>
      <c r="AU340" s="27"/>
      <c r="AV340" s="27"/>
      <c r="AW340" s="27"/>
      <c r="AX340" s="27">
        <f t="shared" si="69"/>
        <v>0</v>
      </c>
    </row>
    <row r="341" spans="1:50" ht="13.8">
      <c r="A341" s="20">
        <v>16</v>
      </c>
      <c r="B341" s="21" t="s">
        <v>84</v>
      </c>
      <c r="C341" s="22" t="s">
        <v>37</v>
      </c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 t="s">
        <v>41</v>
      </c>
      <c r="AF341" s="23" t="s">
        <v>41</v>
      </c>
      <c r="AG341" s="23"/>
      <c r="AH341" s="23" t="s">
        <v>41</v>
      </c>
      <c r="AI341" s="60">
        <f t="shared" si="67"/>
        <v>3</v>
      </c>
      <c r="AJ341" s="60">
        <f t="shared" si="68"/>
        <v>0</v>
      </c>
      <c r="AK341" s="42"/>
      <c r="AL341" s="20">
        <v>16</v>
      </c>
      <c r="AM341" s="21" t="s">
        <v>84</v>
      </c>
      <c r="AN341" s="22" t="s">
        <v>37</v>
      </c>
      <c r="AO341" s="48">
        <v>5310000</v>
      </c>
      <c r="AP341" s="27">
        <v>1000000</v>
      </c>
      <c r="AQ341" s="27">
        <v>300000</v>
      </c>
      <c r="AR341" s="27">
        <v>600000</v>
      </c>
      <c r="AS341" s="27">
        <f t="shared" si="70"/>
        <v>3</v>
      </c>
      <c r="AT341" s="58">
        <f t="shared" si="71"/>
        <v>0</v>
      </c>
      <c r="AU341" s="27">
        <v>500000</v>
      </c>
      <c r="AV341" s="27"/>
      <c r="AW341" s="27">
        <v>300000</v>
      </c>
      <c r="AX341" s="27">
        <f t="shared" si="69"/>
        <v>1631923.076923077</v>
      </c>
    </row>
    <row r="342" spans="1:50" ht="13.8">
      <c r="A342" s="20">
        <v>17</v>
      </c>
      <c r="B342" s="21" t="s">
        <v>85</v>
      </c>
      <c r="C342" s="22" t="s">
        <v>37</v>
      </c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 t="s">
        <v>41</v>
      </c>
      <c r="AF342" s="23" t="s">
        <v>41</v>
      </c>
      <c r="AG342" s="23"/>
      <c r="AH342" s="23" t="s">
        <v>41</v>
      </c>
      <c r="AI342" s="60">
        <f t="shared" si="67"/>
        <v>3</v>
      </c>
      <c r="AJ342" s="60">
        <f t="shared" si="68"/>
        <v>0</v>
      </c>
      <c r="AK342" s="42"/>
      <c r="AL342" s="20">
        <v>17</v>
      </c>
      <c r="AM342" s="21" t="s">
        <v>85</v>
      </c>
      <c r="AN342" s="22" t="s">
        <v>37</v>
      </c>
      <c r="AO342" s="48">
        <v>5310000</v>
      </c>
      <c r="AP342" s="27">
        <v>1000000</v>
      </c>
      <c r="AQ342" s="27">
        <v>300000</v>
      </c>
      <c r="AR342" s="27">
        <v>600000</v>
      </c>
      <c r="AS342" s="27">
        <f t="shared" si="70"/>
        <v>3</v>
      </c>
      <c r="AT342" s="58">
        <f t="shared" si="71"/>
        <v>0</v>
      </c>
      <c r="AU342" s="27">
        <v>500000</v>
      </c>
      <c r="AV342" s="27"/>
      <c r="AW342" s="27">
        <v>300000</v>
      </c>
      <c r="AX342" s="27">
        <f t="shared" si="69"/>
        <v>1631923.076923077</v>
      </c>
    </row>
    <row r="343" spans="1:50" ht="13.8">
      <c r="A343" s="20">
        <v>18</v>
      </c>
      <c r="B343" s="21" t="s">
        <v>86</v>
      </c>
      <c r="C343" s="22" t="s">
        <v>37</v>
      </c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60">
        <f t="shared" si="67"/>
        <v>0</v>
      </c>
      <c r="AJ343" s="60">
        <f t="shared" si="68"/>
        <v>0</v>
      </c>
      <c r="AK343" s="42"/>
      <c r="AL343" s="20">
        <v>18</v>
      </c>
      <c r="AM343" s="21" t="s">
        <v>86</v>
      </c>
      <c r="AN343" s="22" t="s">
        <v>37</v>
      </c>
      <c r="AO343" s="48">
        <v>5310000</v>
      </c>
      <c r="AP343" s="27">
        <v>1000000</v>
      </c>
      <c r="AQ343" s="27">
        <v>300000</v>
      </c>
      <c r="AR343" s="27">
        <v>600000</v>
      </c>
      <c r="AS343" s="27">
        <f t="shared" si="70"/>
        <v>0</v>
      </c>
      <c r="AT343" s="58">
        <f t="shared" si="71"/>
        <v>0</v>
      </c>
      <c r="AU343" s="42"/>
      <c r="AV343" s="42"/>
      <c r="AW343" s="42"/>
      <c r="AX343" s="27">
        <f t="shared" si="69"/>
        <v>0</v>
      </c>
    </row>
    <row r="344" spans="1:50" ht="13.8">
      <c r="A344" s="20">
        <v>19</v>
      </c>
      <c r="B344" s="21" t="s">
        <v>87</v>
      </c>
      <c r="C344" s="22" t="s">
        <v>37</v>
      </c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60"/>
      <c r="AJ344" s="60">
        <f t="shared" si="68"/>
        <v>0</v>
      </c>
      <c r="AK344" s="42"/>
      <c r="AL344" s="20">
        <v>19</v>
      </c>
      <c r="AM344" s="21" t="s">
        <v>87</v>
      </c>
      <c r="AN344" s="22" t="s">
        <v>37</v>
      </c>
      <c r="AO344" s="48">
        <v>5310000</v>
      </c>
      <c r="AP344" s="27">
        <v>1000000</v>
      </c>
      <c r="AQ344" s="27">
        <v>300000</v>
      </c>
      <c r="AR344" s="27">
        <v>600000</v>
      </c>
      <c r="AS344" s="27">
        <f t="shared" si="70"/>
        <v>0</v>
      </c>
      <c r="AT344" s="58">
        <f t="shared" si="71"/>
        <v>0</v>
      </c>
      <c r="AU344" s="42"/>
      <c r="AV344" s="42"/>
      <c r="AW344" s="42"/>
      <c r="AX344" s="27"/>
    </row>
    <row r="345" spans="1:50" ht="13.8">
      <c r="A345" s="20">
        <v>20</v>
      </c>
      <c r="B345" s="21" t="s">
        <v>88</v>
      </c>
      <c r="C345" s="22" t="s">
        <v>37</v>
      </c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 t="s">
        <v>41</v>
      </c>
      <c r="AF345" s="23" t="s">
        <v>41</v>
      </c>
      <c r="AG345" s="24" t="s">
        <v>119</v>
      </c>
      <c r="AH345" s="23" t="s">
        <v>41</v>
      </c>
      <c r="AI345" s="60">
        <f t="shared" si="67"/>
        <v>3</v>
      </c>
      <c r="AJ345" s="60">
        <f t="shared" si="68"/>
        <v>1</v>
      </c>
      <c r="AK345" s="42"/>
      <c r="AL345" s="20">
        <v>20</v>
      </c>
      <c r="AM345" s="21" t="s">
        <v>88</v>
      </c>
      <c r="AN345" s="22" t="s">
        <v>37</v>
      </c>
      <c r="AO345" s="48">
        <v>5310000</v>
      </c>
      <c r="AP345" s="27">
        <v>1000000</v>
      </c>
      <c r="AQ345" s="27">
        <v>300000</v>
      </c>
      <c r="AR345" s="27">
        <v>600000</v>
      </c>
      <c r="AS345" s="27">
        <f t="shared" si="70"/>
        <v>3</v>
      </c>
      <c r="AT345" s="58">
        <f t="shared" si="71"/>
        <v>408461.53846153844</v>
      </c>
      <c r="AU345" s="27">
        <v>500000</v>
      </c>
      <c r="AV345" s="27"/>
      <c r="AW345" s="27">
        <v>300000</v>
      </c>
      <c r="AX345" s="27">
        <f t="shared" ref="AX345:AX358" si="72">SUM(AO345:AR345)/26*AS345+AW345+AT345+AU345+AV345</f>
        <v>2040384.6153846155</v>
      </c>
    </row>
    <row r="346" spans="1:50" ht="13.2" customHeight="1">
      <c r="A346" s="20">
        <v>21</v>
      </c>
      <c r="B346" s="21" t="s">
        <v>92</v>
      </c>
      <c r="C346" s="22" t="s">
        <v>37</v>
      </c>
      <c r="D346" s="23" t="s">
        <v>41</v>
      </c>
      <c r="E346" s="24" t="s">
        <v>119</v>
      </c>
      <c r="F346" s="23" t="s">
        <v>41</v>
      </c>
      <c r="G346" s="23" t="s">
        <v>41</v>
      </c>
      <c r="H346" s="23" t="s">
        <v>41</v>
      </c>
      <c r="I346" s="23" t="s">
        <v>41</v>
      </c>
      <c r="J346" s="23" t="s">
        <v>41</v>
      </c>
      <c r="K346" s="23" t="s">
        <v>41</v>
      </c>
      <c r="L346" s="23"/>
      <c r="M346" s="23" t="s">
        <v>41</v>
      </c>
      <c r="N346" s="23" t="s">
        <v>41</v>
      </c>
      <c r="O346" s="23" t="s">
        <v>41</v>
      </c>
      <c r="P346" s="23" t="s">
        <v>41</v>
      </c>
      <c r="Q346" s="23" t="s">
        <v>41</v>
      </c>
      <c r="R346" s="23" t="s">
        <v>41</v>
      </c>
      <c r="S346" s="24" t="s">
        <v>119</v>
      </c>
      <c r="T346" s="23" t="s">
        <v>41</v>
      </c>
      <c r="U346" s="23" t="s">
        <v>41</v>
      </c>
      <c r="V346" s="23" t="s">
        <v>41</v>
      </c>
      <c r="W346" s="23" t="s">
        <v>41</v>
      </c>
      <c r="X346" s="23" t="s">
        <v>41</v>
      </c>
      <c r="Y346" s="23" t="s">
        <v>41</v>
      </c>
      <c r="Z346" s="23"/>
      <c r="AA346" s="23" t="s">
        <v>41</v>
      </c>
      <c r="AB346" s="23" t="s">
        <v>41</v>
      </c>
      <c r="AC346" s="23" t="s">
        <v>41</v>
      </c>
      <c r="AD346" s="23" t="s">
        <v>41</v>
      </c>
      <c r="AE346" s="23" t="s">
        <v>41</v>
      </c>
      <c r="AF346" s="23" t="s">
        <v>41</v>
      </c>
      <c r="AG346" s="24" t="s">
        <v>119</v>
      </c>
      <c r="AH346" s="23" t="s">
        <v>41</v>
      </c>
      <c r="AI346" s="60">
        <f t="shared" si="67"/>
        <v>26</v>
      </c>
      <c r="AJ346" s="60">
        <f t="shared" si="68"/>
        <v>3</v>
      </c>
      <c r="AK346" s="42"/>
      <c r="AL346" s="20">
        <v>21</v>
      </c>
      <c r="AM346" s="21" t="s">
        <v>92</v>
      </c>
      <c r="AN346" s="22" t="s">
        <v>37</v>
      </c>
      <c r="AO346" s="48">
        <v>5310000</v>
      </c>
      <c r="AP346" s="27">
        <v>1000000</v>
      </c>
      <c r="AQ346" s="27">
        <v>300000</v>
      </c>
      <c r="AR346" s="27">
        <v>600000</v>
      </c>
      <c r="AS346" s="27">
        <f t="shared" si="70"/>
        <v>26</v>
      </c>
      <c r="AT346" s="58">
        <f t="shared" si="71"/>
        <v>1225384.6153846153</v>
      </c>
      <c r="AU346" s="27">
        <v>500000</v>
      </c>
      <c r="AV346" s="42"/>
      <c r="AW346" s="27">
        <v>300000</v>
      </c>
      <c r="AX346" s="27">
        <f t="shared" si="72"/>
        <v>9235384.615384616</v>
      </c>
    </row>
    <row r="347" spans="1:50" ht="13.8">
      <c r="A347" s="20">
        <v>22</v>
      </c>
      <c r="B347" s="21" t="s">
        <v>93</v>
      </c>
      <c r="C347" s="22" t="s">
        <v>37</v>
      </c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60">
        <f t="shared" si="67"/>
        <v>0</v>
      </c>
      <c r="AJ347" s="60">
        <f t="shared" si="68"/>
        <v>0</v>
      </c>
      <c r="AK347" s="42"/>
      <c r="AL347" s="20">
        <v>22</v>
      </c>
      <c r="AM347" s="21" t="s">
        <v>93</v>
      </c>
      <c r="AN347" s="22" t="s">
        <v>37</v>
      </c>
      <c r="AO347" s="48">
        <v>5310000</v>
      </c>
      <c r="AP347" s="27">
        <v>1000000</v>
      </c>
      <c r="AQ347" s="27">
        <v>300000</v>
      </c>
      <c r="AR347" s="27">
        <v>600000</v>
      </c>
      <c r="AS347" s="27">
        <f t="shared" si="70"/>
        <v>0</v>
      </c>
      <c r="AT347" s="58">
        <f t="shared" si="71"/>
        <v>0</v>
      </c>
      <c r="AU347" s="42"/>
      <c r="AV347" s="42"/>
      <c r="AW347" s="42"/>
      <c r="AX347" s="27">
        <f t="shared" si="72"/>
        <v>0</v>
      </c>
    </row>
    <row r="348" spans="1:50" ht="13.8">
      <c r="A348" s="20">
        <v>23</v>
      </c>
      <c r="B348" s="21" t="s">
        <v>94</v>
      </c>
      <c r="C348" s="22" t="s">
        <v>37</v>
      </c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60">
        <f t="shared" si="67"/>
        <v>0</v>
      </c>
      <c r="AJ348" s="60">
        <f t="shared" si="68"/>
        <v>0</v>
      </c>
      <c r="AK348" s="42"/>
      <c r="AL348" s="20">
        <v>23</v>
      </c>
      <c r="AM348" s="21" t="s">
        <v>94</v>
      </c>
      <c r="AN348" s="22" t="s">
        <v>37</v>
      </c>
      <c r="AO348" s="48">
        <v>5310000</v>
      </c>
      <c r="AP348" s="27">
        <v>1000000</v>
      </c>
      <c r="AQ348" s="27">
        <v>300000</v>
      </c>
      <c r="AR348" s="27">
        <v>600000</v>
      </c>
      <c r="AS348" s="27">
        <f t="shared" si="70"/>
        <v>0</v>
      </c>
      <c r="AT348" s="58">
        <f t="shared" si="71"/>
        <v>0</v>
      </c>
      <c r="AU348" s="42"/>
      <c r="AV348" s="42"/>
      <c r="AW348" s="42"/>
      <c r="AX348" s="27">
        <f t="shared" si="72"/>
        <v>0</v>
      </c>
    </row>
    <row r="349" spans="1:50" ht="13.8">
      <c r="A349" s="20">
        <v>24</v>
      </c>
      <c r="B349" s="21" t="s">
        <v>95</v>
      </c>
      <c r="C349" s="22" t="s">
        <v>37</v>
      </c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60">
        <f t="shared" si="67"/>
        <v>0</v>
      </c>
      <c r="AJ349" s="60">
        <f t="shared" si="68"/>
        <v>0</v>
      </c>
      <c r="AK349" s="21"/>
      <c r="AL349" s="20">
        <v>24</v>
      </c>
      <c r="AM349" s="21" t="s">
        <v>95</v>
      </c>
      <c r="AN349" s="22" t="s">
        <v>37</v>
      </c>
      <c r="AO349" s="48">
        <v>5310000</v>
      </c>
      <c r="AP349" s="27">
        <v>1000000</v>
      </c>
      <c r="AQ349" s="27">
        <v>300000</v>
      </c>
      <c r="AR349" s="27">
        <v>600000</v>
      </c>
      <c r="AS349" s="27">
        <f t="shared" si="70"/>
        <v>0</v>
      </c>
      <c r="AT349" s="58">
        <f t="shared" si="71"/>
        <v>0</v>
      </c>
      <c r="AU349" s="27"/>
      <c r="AV349" s="27"/>
      <c r="AW349" s="27"/>
      <c r="AX349" s="27">
        <f t="shared" si="72"/>
        <v>0</v>
      </c>
    </row>
    <row r="350" spans="1:50" ht="13.8">
      <c r="A350" s="20">
        <v>25</v>
      </c>
      <c r="B350" s="44" t="s">
        <v>44</v>
      </c>
      <c r="C350" s="45" t="s">
        <v>45</v>
      </c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60">
        <f t="shared" si="67"/>
        <v>0</v>
      </c>
      <c r="AJ350" s="60">
        <f t="shared" si="68"/>
        <v>0</v>
      </c>
      <c r="AK350" s="21"/>
      <c r="AL350" s="20">
        <v>25</v>
      </c>
      <c r="AM350" s="44" t="s">
        <v>44</v>
      </c>
      <c r="AN350" s="45" t="s">
        <v>45</v>
      </c>
      <c r="AO350" s="48">
        <v>5310000</v>
      </c>
      <c r="AP350" s="27">
        <v>1000000</v>
      </c>
      <c r="AQ350" s="27">
        <v>300000</v>
      </c>
      <c r="AR350" s="27">
        <v>600000</v>
      </c>
      <c r="AS350" s="27">
        <f t="shared" si="70"/>
        <v>0</v>
      </c>
      <c r="AT350" s="58">
        <f t="shared" si="71"/>
        <v>0</v>
      </c>
      <c r="AU350" s="27"/>
      <c r="AV350" s="27"/>
      <c r="AW350" s="27"/>
      <c r="AX350" s="27">
        <f t="shared" si="72"/>
        <v>0</v>
      </c>
    </row>
    <row r="351" spans="1:50" ht="13.8">
      <c r="A351" s="20">
        <v>26</v>
      </c>
      <c r="B351" s="44" t="s">
        <v>51</v>
      </c>
      <c r="C351" s="45" t="s">
        <v>45</v>
      </c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60">
        <f t="shared" si="67"/>
        <v>0</v>
      </c>
      <c r="AJ351" s="60">
        <f t="shared" si="68"/>
        <v>0</v>
      </c>
      <c r="AK351" s="21"/>
      <c r="AL351" s="20">
        <v>26</v>
      </c>
      <c r="AM351" s="44" t="s">
        <v>51</v>
      </c>
      <c r="AN351" s="45" t="s">
        <v>45</v>
      </c>
      <c r="AO351" s="26">
        <v>5307200</v>
      </c>
      <c r="AP351" s="27">
        <v>1000000</v>
      </c>
      <c r="AQ351" s="27">
        <v>300000</v>
      </c>
      <c r="AR351" s="27">
        <v>600000</v>
      </c>
      <c r="AS351" s="27">
        <f t="shared" si="70"/>
        <v>0</v>
      </c>
      <c r="AT351" s="58">
        <f t="shared" si="71"/>
        <v>0</v>
      </c>
      <c r="AU351" s="27"/>
      <c r="AV351" s="27"/>
      <c r="AW351" s="27"/>
      <c r="AX351" s="27">
        <f t="shared" si="72"/>
        <v>0</v>
      </c>
    </row>
    <row r="352" spans="1:50" ht="13.8">
      <c r="A352" s="20">
        <v>27</v>
      </c>
      <c r="B352" s="44" t="s">
        <v>46</v>
      </c>
      <c r="C352" s="45" t="s">
        <v>45</v>
      </c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 t="s">
        <v>41</v>
      </c>
      <c r="AF352" s="23" t="s">
        <v>41</v>
      </c>
      <c r="AG352" s="23"/>
      <c r="AH352" s="23" t="s">
        <v>41</v>
      </c>
      <c r="AI352" s="60">
        <f t="shared" si="67"/>
        <v>3</v>
      </c>
      <c r="AJ352" s="60">
        <f t="shared" si="68"/>
        <v>0</v>
      </c>
      <c r="AK352" s="21"/>
      <c r="AL352" s="20">
        <v>27</v>
      </c>
      <c r="AM352" s="44" t="s">
        <v>46</v>
      </c>
      <c r="AN352" s="45" t="s">
        <v>45</v>
      </c>
      <c r="AO352" s="26">
        <v>5307200</v>
      </c>
      <c r="AP352" s="27">
        <v>1000000</v>
      </c>
      <c r="AQ352" s="27">
        <v>300000</v>
      </c>
      <c r="AR352" s="27">
        <v>600000</v>
      </c>
      <c r="AS352" s="27">
        <f t="shared" si="70"/>
        <v>3</v>
      </c>
      <c r="AT352" s="58">
        <f t="shared" si="71"/>
        <v>0</v>
      </c>
      <c r="AU352" s="27"/>
      <c r="AV352" s="27">
        <f t="shared" ref="AV352:AV353" si="73">AO352*21.5%</f>
        <v>1141048</v>
      </c>
      <c r="AW352" s="27">
        <v>300000</v>
      </c>
      <c r="AX352" s="27">
        <f t="shared" si="72"/>
        <v>2272648</v>
      </c>
    </row>
    <row r="353" spans="1:50" ht="13.8">
      <c r="A353" s="20">
        <v>28</v>
      </c>
      <c r="B353" s="44" t="s">
        <v>47</v>
      </c>
      <c r="C353" s="45" t="s">
        <v>45</v>
      </c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 t="s">
        <v>41</v>
      </c>
      <c r="AF353" s="23" t="s">
        <v>41</v>
      </c>
      <c r="AG353" s="23"/>
      <c r="AH353" s="23" t="s">
        <v>41</v>
      </c>
      <c r="AI353" s="60">
        <f t="shared" si="67"/>
        <v>3</v>
      </c>
      <c r="AJ353" s="60">
        <f t="shared" si="68"/>
        <v>0</v>
      </c>
      <c r="AK353" s="21"/>
      <c r="AL353" s="20">
        <v>28</v>
      </c>
      <c r="AM353" s="44" t="s">
        <v>47</v>
      </c>
      <c r="AN353" s="45" t="s">
        <v>45</v>
      </c>
      <c r="AO353" s="26">
        <v>5307200</v>
      </c>
      <c r="AP353" s="27">
        <v>1000000</v>
      </c>
      <c r="AQ353" s="27">
        <v>300000</v>
      </c>
      <c r="AR353" s="27">
        <v>600000</v>
      </c>
      <c r="AS353" s="27">
        <f t="shared" si="70"/>
        <v>3</v>
      </c>
      <c r="AT353" s="58">
        <f t="shared" si="71"/>
        <v>0</v>
      </c>
      <c r="AU353" s="27"/>
      <c r="AV353" s="27">
        <f t="shared" si="73"/>
        <v>1141048</v>
      </c>
      <c r="AW353" s="27">
        <v>300000</v>
      </c>
      <c r="AX353" s="27">
        <f t="shared" si="72"/>
        <v>2272648</v>
      </c>
    </row>
    <row r="354" spans="1:50" ht="13.8">
      <c r="A354" s="20">
        <v>29</v>
      </c>
      <c r="B354" s="44" t="s">
        <v>48</v>
      </c>
      <c r="C354" s="45" t="s">
        <v>45</v>
      </c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60">
        <f t="shared" si="67"/>
        <v>0</v>
      </c>
      <c r="AJ354" s="60">
        <f t="shared" si="68"/>
        <v>0</v>
      </c>
      <c r="AK354" s="21"/>
      <c r="AL354" s="20">
        <v>29</v>
      </c>
      <c r="AM354" s="44" t="s">
        <v>48</v>
      </c>
      <c r="AN354" s="45" t="s">
        <v>45</v>
      </c>
      <c r="AO354" s="26">
        <v>5307200</v>
      </c>
      <c r="AP354" s="27">
        <v>1000000</v>
      </c>
      <c r="AQ354" s="27">
        <v>300000</v>
      </c>
      <c r="AR354" s="27">
        <v>600000</v>
      </c>
      <c r="AS354" s="27">
        <f t="shared" si="70"/>
        <v>0</v>
      </c>
      <c r="AT354" s="58">
        <f t="shared" si="71"/>
        <v>0</v>
      </c>
      <c r="AU354" s="27"/>
      <c r="AV354" s="27"/>
      <c r="AW354" s="27"/>
      <c r="AX354" s="27">
        <f t="shared" si="72"/>
        <v>0</v>
      </c>
    </row>
    <row r="355" spans="1:50" ht="13.8">
      <c r="A355" s="20">
        <v>30</v>
      </c>
      <c r="B355" s="44" t="s">
        <v>49</v>
      </c>
      <c r="C355" s="45" t="s">
        <v>45</v>
      </c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60">
        <f t="shared" si="67"/>
        <v>0</v>
      </c>
      <c r="AJ355" s="60">
        <f t="shared" si="68"/>
        <v>0</v>
      </c>
      <c r="AK355" s="21"/>
      <c r="AL355" s="20">
        <v>30</v>
      </c>
      <c r="AM355" s="44" t="s">
        <v>49</v>
      </c>
      <c r="AN355" s="45" t="s">
        <v>45</v>
      </c>
      <c r="AO355" s="26">
        <v>5307200</v>
      </c>
      <c r="AP355" s="27">
        <v>1000000</v>
      </c>
      <c r="AQ355" s="27">
        <v>300000</v>
      </c>
      <c r="AR355" s="27">
        <v>600000</v>
      </c>
      <c r="AS355" s="27">
        <f t="shared" si="70"/>
        <v>0</v>
      </c>
      <c r="AT355" s="58">
        <f t="shared" si="71"/>
        <v>0</v>
      </c>
      <c r="AU355" s="27"/>
      <c r="AV355" s="27"/>
      <c r="AW355" s="27"/>
      <c r="AX355" s="27">
        <f t="shared" si="72"/>
        <v>0</v>
      </c>
    </row>
    <row r="356" spans="1:50" ht="13.8">
      <c r="A356" s="20">
        <v>31</v>
      </c>
      <c r="B356" s="44" t="s">
        <v>50</v>
      </c>
      <c r="C356" s="45" t="s">
        <v>45</v>
      </c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60">
        <f t="shared" si="67"/>
        <v>0</v>
      </c>
      <c r="AJ356" s="60">
        <f t="shared" si="68"/>
        <v>0</v>
      </c>
      <c r="AK356" s="21"/>
      <c r="AL356" s="20">
        <v>31</v>
      </c>
      <c r="AM356" s="44" t="s">
        <v>50</v>
      </c>
      <c r="AN356" s="45" t="s">
        <v>45</v>
      </c>
      <c r="AO356" s="26">
        <v>5307200</v>
      </c>
      <c r="AP356" s="27">
        <v>1000000</v>
      </c>
      <c r="AQ356" s="27">
        <v>300000</v>
      </c>
      <c r="AR356" s="27">
        <v>600000</v>
      </c>
      <c r="AS356" s="27">
        <f t="shared" si="70"/>
        <v>0</v>
      </c>
      <c r="AT356" s="58">
        <f t="shared" si="71"/>
        <v>0</v>
      </c>
      <c r="AU356" s="27"/>
      <c r="AV356" s="27"/>
      <c r="AW356" s="27"/>
      <c r="AX356" s="27">
        <f t="shared" si="72"/>
        <v>0</v>
      </c>
    </row>
    <row r="357" spans="1:50" ht="13.8">
      <c r="A357" s="20">
        <v>32</v>
      </c>
      <c r="B357" s="21" t="s">
        <v>52</v>
      </c>
      <c r="C357" s="22" t="s">
        <v>45</v>
      </c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60">
        <f t="shared" si="67"/>
        <v>0</v>
      </c>
      <c r="AJ357" s="60">
        <f t="shared" si="68"/>
        <v>0</v>
      </c>
      <c r="AK357" s="28"/>
      <c r="AL357" s="20">
        <v>32</v>
      </c>
      <c r="AM357" s="21" t="s">
        <v>52</v>
      </c>
      <c r="AN357" s="22" t="s">
        <v>45</v>
      </c>
      <c r="AO357" s="26">
        <v>5307200</v>
      </c>
      <c r="AP357" s="27">
        <v>1000000</v>
      </c>
      <c r="AQ357" s="27">
        <v>300000</v>
      </c>
      <c r="AR357" s="27">
        <v>600000</v>
      </c>
      <c r="AS357" s="27">
        <f t="shared" si="70"/>
        <v>0</v>
      </c>
      <c r="AT357" s="58">
        <f t="shared" si="71"/>
        <v>0</v>
      </c>
      <c r="AU357" s="27"/>
      <c r="AV357" s="27"/>
      <c r="AW357" s="27"/>
      <c r="AX357" s="27">
        <f t="shared" si="72"/>
        <v>0</v>
      </c>
    </row>
    <row r="358" spans="1:50" ht="13.8">
      <c r="A358" s="20">
        <v>33</v>
      </c>
      <c r="B358" s="21" t="s">
        <v>53</v>
      </c>
      <c r="C358" s="22" t="s">
        <v>45</v>
      </c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 t="s">
        <v>41</v>
      </c>
      <c r="R358" s="23" t="s">
        <v>41</v>
      </c>
      <c r="S358" s="23" t="s">
        <v>41</v>
      </c>
      <c r="T358" s="23" t="s">
        <v>41</v>
      </c>
      <c r="U358" s="23" t="s">
        <v>41</v>
      </c>
      <c r="V358" s="23" t="s">
        <v>41</v>
      </c>
      <c r="W358" s="23"/>
      <c r="X358" s="23"/>
      <c r="Y358" s="23"/>
      <c r="Z358" s="23"/>
      <c r="AA358" s="23"/>
      <c r="AB358" s="23"/>
      <c r="AC358" s="23"/>
      <c r="AD358" s="23"/>
      <c r="AE358" s="23" t="s">
        <v>41</v>
      </c>
      <c r="AF358" s="23" t="s">
        <v>41</v>
      </c>
      <c r="AG358" s="23"/>
      <c r="AH358" s="23" t="s">
        <v>41</v>
      </c>
      <c r="AI358" s="60">
        <f t="shared" si="67"/>
        <v>9</v>
      </c>
      <c r="AJ358" s="60">
        <f t="shared" si="68"/>
        <v>0</v>
      </c>
      <c r="AK358" s="28"/>
      <c r="AL358" s="20">
        <v>33</v>
      </c>
      <c r="AM358" s="21" t="s">
        <v>53</v>
      </c>
      <c r="AN358" s="22" t="s">
        <v>45</v>
      </c>
      <c r="AO358" s="26">
        <v>5307200</v>
      </c>
      <c r="AP358" s="27">
        <v>1000000</v>
      </c>
      <c r="AQ358" s="27">
        <v>300000</v>
      </c>
      <c r="AR358" s="27">
        <v>600000</v>
      </c>
      <c r="AS358" s="27">
        <f t="shared" si="70"/>
        <v>9</v>
      </c>
      <c r="AT358" s="58">
        <f t="shared" si="71"/>
        <v>0</v>
      </c>
      <c r="AU358" s="27"/>
      <c r="AV358" s="27">
        <f>AO358*21.5%</f>
        <v>1141048</v>
      </c>
      <c r="AW358" s="27">
        <v>300000</v>
      </c>
      <c r="AX358" s="27">
        <f t="shared" si="72"/>
        <v>3935848</v>
      </c>
    </row>
    <row r="359" spans="1:50" ht="13.8">
      <c r="A359" s="29"/>
      <c r="B359" s="10" t="s">
        <v>54</v>
      </c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50">
        <f>SUM(AI326:AI356)</f>
        <v>59</v>
      </c>
      <c r="AJ359" s="50"/>
      <c r="AK359" s="31"/>
      <c r="AL359" s="10" t="s">
        <v>89</v>
      </c>
      <c r="AM359" s="31" t="s">
        <v>56</v>
      </c>
      <c r="AN359" s="30"/>
      <c r="AO359" s="32">
        <f t="shared" ref="AO359:AU359" si="74">SUM(AO326:AO356)</f>
        <v>168283200</v>
      </c>
      <c r="AP359" s="32">
        <f t="shared" si="74"/>
        <v>31000000</v>
      </c>
      <c r="AQ359" s="32">
        <f t="shared" si="74"/>
        <v>11300000</v>
      </c>
      <c r="AR359" s="32">
        <f t="shared" si="74"/>
        <v>19100000</v>
      </c>
      <c r="AS359" s="32">
        <f t="shared" si="74"/>
        <v>59</v>
      </c>
      <c r="AT359" s="32">
        <f t="shared" si="74"/>
        <v>2450769.2307692305</v>
      </c>
      <c r="AU359" s="32">
        <f t="shared" si="74"/>
        <v>4000000</v>
      </c>
      <c r="AV359" s="32">
        <f>SUM(AV326:AV358)</f>
        <v>3423144</v>
      </c>
      <c r="AW359" s="32">
        <f>SUM(AW326:AW356)</f>
        <v>2400000</v>
      </c>
      <c r="AX359" s="32">
        <f>SUM(AX326:AX358)</f>
        <v>31775374.769230768</v>
      </c>
    </row>
    <row r="360" spans="1:50" ht="13.8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3.8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99">
        <f>VALUE("28/02/"&amp;Q321)</f>
        <v>45716</v>
      </c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33"/>
      <c r="AM361" s="33"/>
      <c r="AN361" s="33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3.8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3.8">
      <c r="A363" s="35"/>
      <c r="B363" s="109" t="s">
        <v>57</v>
      </c>
      <c r="C363" s="109"/>
      <c r="D363" s="37"/>
      <c r="E363" s="37"/>
      <c r="F363" s="37"/>
      <c r="G363" s="37"/>
      <c r="H363" s="37"/>
      <c r="I363" s="37"/>
      <c r="J363" s="37"/>
      <c r="K363" s="37"/>
      <c r="L363" s="2"/>
      <c r="M363" s="36" t="s">
        <v>58</v>
      </c>
      <c r="N363" s="37"/>
      <c r="O363" s="37"/>
      <c r="P363" s="37"/>
      <c r="Q363" s="2"/>
      <c r="R363" s="2"/>
      <c r="S363" s="36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6" t="s">
        <v>59</v>
      </c>
      <c r="AE363" s="37"/>
      <c r="AF363" s="37"/>
      <c r="AG363" s="36"/>
      <c r="AH363" s="37"/>
      <c r="AI363" s="37"/>
      <c r="AJ363" s="37"/>
      <c r="AK363" s="37"/>
      <c r="AL363" s="37"/>
      <c r="AM363" s="109" t="s">
        <v>60</v>
      </c>
      <c r="AN363" s="109"/>
      <c r="AO363" s="109"/>
      <c r="AP363" s="102"/>
      <c r="AQ363" s="102"/>
      <c r="AR363" s="2"/>
      <c r="AS363" s="2"/>
      <c r="AT363" s="2"/>
      <c r="AU363" s="2"/>
      <c r="AV363" s="2"/>
      <c r="AW363" s="2"/>
      <c r="AX363" s="2"/>
    </row>
    <row r="364" spans="1:50" ht="13.8">
      <c r="A364" s="3"/>
      <c r="B364" s="126" t="s">
        <v>61</v>
      </c>
      <c r="C364" s="126"/>
      <c r="D364" s="2"/>
      <c r="E364" s="2"/>
      <c r="F364" s="2"/>
      <c r="G364" s="2"/>
      <c r="H364" s="2"/>
      <c r="I364" s="2"/>
      <c r="J364" s="2"/>
      <c r="K364" s="2"/>
      <c r="L364" s="2"/>
      <c r="M364" s="38" t="s">
        <v>61</v>
      </c>
      <c r="N364" s="2"/>
      <c r="O364" s="2"/>
      <c r="P364" s="2"/>
      <c r="Q364" s="2"/>
      <c r="R364" s="2"/>
      <c r="S364" s="38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38" t="s">
        <v>62</v>
      </c>
      <c r="AE364" s="2"/>
      <c r="AF364" s="2"/>
      <c r="AG364" s="38"/>
      <c r="AH364" s="2"/>
      <c r="AI364" s="2"/>
      <c r="AJ364" s="2"/>
      <c r="AK364" s="2"/>
      <c r="AL364" s="2"/>
      <c r="AM364" s="126" t="s">
        <v>61</v>
      </c>
      <c r="AN364" s="126"/>
      <c r="AO364" s="126"/>
      <c r="AP364" s="126"/>
      <c r="AQ364" s="126"/>
      <c r="AR364" s="2"/>
      <c r="AS364" s="2"/>
      <c r="AT364" s="2"/>
      <c r="AU364" s="2"/>
      <c r="AV364" s="2"/>
      <c r="AW364" s="2"/>
      <c r="AX364" s="2"/>
    </row>
    <row r="365" spans="1:50" ht="13.8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3.8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8" spans="1:50" ht="15.6">
      <c r="A368" s="1" t="s">
        <v>0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1" t="s">
        <v>0</v>
      </c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3.8">
      <c r="A369" s="3" t="s">
        <v>1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 t="s">
        <v>1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3.8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20.399999999999999">
      <c r="A371" s="100" t="s">
        <v>72</v>
      </c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1" t="s">
        <v>2</v>
      </c>
      <c r="AM371" s="101"/>
      <c r="AN371" s="101"/>
      <c r="AO371" s="101"/>
      <c r="AP371" s="101"/>
      <c r="AQ371" s="101"/>
      <c r="AR371" s="101"/>
      <c r="AS371" s="101"/>
      <c r="AT371" s="101"/>
      <c r="AU371" s="101"/>
      <c r="AV371" s="101"/>
      <c r="AW371" s="101"/>
      <c r="AX371" s="101"/>
    </row>
    <row r="372" spans="1:50" ht="20.399999999999999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3.8">
      <c r="A373" s="3"/>
      <c r="B373" s="2"/>
      <c r="C373" s="2"/>
      <c r="D373" s="2"/>
      <c r="E373" s="2"/>
      <c r="F373" s="2"/>
      <c r="G373" s="2"/>
      <c r="H373" s="6"/>
      <c r="I373" s="6"/>
      <c r="J373" s="6"/>
      <c r="K373" s="102" t="s">
        <v>3</v>
      </c>
      <c r="L373" s="102"/>
      <c r="M373" s="103">
        <v>3</v>
      </c>
      <c r="N373" s="103"/>
      <c r="O373" s="102" t="s">
        <v>4</v>
      </c>
      <c r="P373" s="102"/>
      <c r="Q373" s="102">
        <v>2025</v>
      </c>
      <c r="R373" s="10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102" t="str">
        <f>"THÁNG "&amp;M373 &amp;" NĂM 2025"</f>
        <v>THÁNG 3 NĂM 2025</v>
      </c>
      <c r="AM373" s="102"/>
      <c r="AN373" s="102"/>
      <c r="AO373" s="102"/>
      <c r="AP373" s="102"/>
      <c r="AQ373" s="102"/>
      <c r="AR373" s="102"/>
      <c r="AS373" s="102"/>
      <c r="AT373" s="102"/>
      <c r="AU373" s="102"/>
      <c r="AV373" s="102"/>
      <c r="AW373" s="102"/>
      <c r="AX373" s="102"/>
    </row>
    <row r="374" spans="1:50" ht="13.8">
      <c r="A374" s="3"/>
      <c r="B374" s="2"/>
      <c r="C374" s="2"/>
      <c r="D374" s="8">
        <f>DATE(Q373,M373,1)</f>
        <v>45717</v>
      </c>
      <c r="E374" s="8">
        <f>D374+1</f>
        <v>45718</v>
      </c>
      <c r="F374" s="8">
        <f>E374+1</f>
        <v>45719</v>
      </c>
      <c r="G374" s="8">
        <f t="shared" ref="G374:AH374" si="75">F374+1</f>
        <v>45720</v>
      </c>
      <c r="H374" s="9">
        <f t="shared" si="75"/>
        <v>45721</v>
      </c>
      <c r="I374" s="9">
        <f t="shared" si="75"/>
        <v>45722</v>
      </c>
      <c r="J374" s="9">
        <f t="shared" si="75"/>
        <v>45723</v>
      </c>
      <c r="K374" s="9">
        <f t="shared" si="75"/>
        <v>45724</v>
      </c>
      <c r="L374" s="9">
        <f t="shared" si="75"/>
        <v>45725</v>
      </c>
      <c r="M374" s="9">
        <f t="shared" si="75"/>
        <v>45726</v>
      </c>
      <c r="N374" s="9">
        <f t="shared" si="75"/>
        <v>45727</v>
      </c>
      <c r="O374" s="9">
        <f t="shared" si="75"/>
        <v>45728</v>
      </c>
      <c r="P374" s="9">
        <f t="shared" si="75"/>
        <v>45729</v>
      </c>
      <c r="Q374" s="9">
        <f t="shared" si="75"/>
        <v>45730</v>
      </c>
      <c r="R374" s="9">
        <f t="shared" si="75"/>
        <v>45731</v>
      </c>
      <c r="S374" s="8">
        <f t="shared" si="75"/>
        <v>45732</v>
      </c>
      <c r="T374" s="8">
        <f t="shared" si="75"/>
        <v>45733</v>
      </c>
      <c r="U374" s="8">
        <f t="shared" si="75"/>
        <v>45734</v>
      </c>
      <c r="V374" s="8">
        <f t="shared" si="75"/>
        <v>45735</v>
      </c>
      <c r="W374" s="8">
        <f t="shared" si="75"/>
        <v>45736</v>
      </c>
      <c r="X374" s="8">
        <f t="shared" si="75"/>
        <v>45737</v>
      </c>
      <c r="Y374" s="8">
        <f t="shared" si="75"/>
        <v>45738</v>
      </c>
      <c r="Z374" s="8">
        <f t="shared" si="75"/>
        <v>45739</v>
      </c>
      <c r="AA374" s="8">
        <f t="shared" si="75"/>
        <v>45740</v>
      </c>
      <c r="AB374" s="8">
        <f t="shared" si="75"/>
        <v>45741</v>
      </c>
      <c r="AC374" s="8">
        <f t="shared" si="75"/>
        <v>45742</v>
      </c>
      <c r="AD374" s="8">
        <f t="shared" si="75"/>
        <v>45743</v>
      </c>
      <c r="AE374" s="8">
        <f t="shared" si="75"/>
        <v>45744</v>
      </c>
      <c r="AF374" s="8">
        <f t="shared" si="75"/>
        <v>45745</v>
      </c>
      <c r="AG374" s="8">
        <f t="shared" si="75"/>
        <v>45746</v>
      </c>
      <c r="AH374" s="8">
        <f t="shared" si="75"/>
        <v>45747</v>
      </c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3.8">
      <c r="A375" s="110" t="s">
        <v>5</v>
      </c>
      <c r="B375" s="113" t="s">
        <v>6</v>
      </c>
      <c r="C375" s="96" t="s">
        <v>7</v>
      </c>
      <c r="D375" s="119" t="s">
        <v>8</v>
      </c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96" t="s">
        <v>9</v>
      </c>
      <c r="AJ375" s="96" t="s">
        <v>119</v>
      </c>
      <c r="AK375" s="96" t="s">
        <v>10</v>
      </c>
      <c r="AL375" s="119" t="s">
        <v>5</v>
      </c>
      <c r="AM375" s="119" t="s">
        <v>6</v>
      </c>
      <c r="AN375" s="120" t="s">
        <v>7</v>
      </c>
      <c r="AO375" s="122" t="s">
        <v>11</v>
      </c>
      <c r="AP375" s="123" t="s">
        <v>12</v>
      </c>
      <c r="AQ375" s="124"/>
      <c r="AR375" s="125"/>
      <c r="AS375" s="106" t="s">
        <v>13</v>
      </c>
      <c r="AT375" s="104" t="s">
        <v>74</v>
      </c>
      <c r="AU375" s="104" t="s">
        <v>15</v>
      </c>
      <c r="AV375" s="104" t="s">
        <v>75</v>
      </c>
      <c r="AW375" s="104" t="s">
        <v>17</v>
      </c>
      <c r="AX375" s="104" t="s">
        <v>18</v>
      </c>
    </row>
    <row r="376" spans="1:50" ht="26.4">
      <c r="A376" s="111"/>
      <c r="B376" s="114"/>
      <c r="C376" s="97"/>
      <c r="D376" s="11">
        <v>1</v>
      </c>
      <c r="E376" s="11">
        <v>2</v>
      </c>
      <c r="F376" s="11">
        <v>3</v>
      </c>
      <c r="G376" s="11">
        <v>4</v>
      </c>
      <c r="H376" s="11">
        <v>5</v>
      </c>
      <c r="I376" s="11">
        <v>6</v>
      </c>
      <c r="J376" s="11">
        <v>7</v>
      </c>
      <c r="K376" s="11">
        <v>8</v>
      </c>
      <c r="L376" s="11">
        <v>9</v>
      </c>
      <c r="M376" s="11">
        <v>10</v>
      </c>
      <c r="N376" s="11">
        <v>11</v>
      </c>
      <c r="O376" s="11">
        <v>12</v>
      </c>
      <c r="P376" s="11">
        <v>13</v>
      </c>
      <c r="Q376" s="11">
        <v>14</v>
      </c>
      <c r="R376" s="11">
        <v>15</v>
      </c>
      <c r="S376" s="11">
        <v>16</v>
      </c>
      <c r="T376" s="11">
        <v>17</v>
      </c>
      <c r="U376" s="11">
        <v>18</v>
      </c>
      <c r="V376" s="11">
        <v>19</v>
      </c>
      <c r="W376" s="11">
        <v>20</v>
      </c>
      <c r="X376" s="11">
        <v>21</v>
      </c>
      <c r="Y376" s="11">
        <v>22</v>
      </c>
      <c r="Z376" s="11">
        <v>23</v>
      </c>
      <c r="AA376" s="11">
        <v>24</v>
      </c>
      <c r="AB376" s="11">
        <v>25</v>
      </c>
      <c r="AC376" s="11">
        <v>26</v>
      </c>
      <c r="AD376" s="11">
        <v>27</v>
      </c>
      <c r="AE376" s="11">
        <v>28</v>
      </c>
      <c r="AF376" s="11">
        <v>29</v>
      </c>
      <c r="AG376" s="11">
        <v>30</v>
      </c>
      <c r="AH376" s="11">
        <v>31</v>
      </c>
      <c r="AI376" s="97"/>
      <c r="AJ376" s="97"/>
      <c r="AK376" s="97"/>
      <c r="AL376" s="119"/>
      <c r="AM376" s="119"/>
      <c r="AN376" s="121"/>
      <c r="AO376" s="122"/>
      <c r="AP376" s="12" t="s">
        <v>19</v>
      </c>
      <c r="AQ376" s="12" t="s">
        <v>20</v>
      </c>
      <c r="AR376" s="12" t="s">
        <v>21</v>
      </c>
      <c r="AS376" s="107"/>
      <c r="AT376" s="108"/>
      <c r="AU376" s="108"/>
      <c r="AV376" s="108"/>
      <c r="AW376" s="105"/>
      <c r="AX376" s="105"/>
    </row>
    <row r="377" spans="1:50" ht="20.399999999999999">
      <c r="A377" s="112"/>
      <c r="B377" s="115"/>
      <c r="C377" s="98"/>
      <c r="D377" s="11" t="str">
        <f>IF(WEEKDAY(D374)=1,"CN",IF(WEEKDAY(D374)=2,"T2",IF(WEEKDAY(D374)=3,"T3",IF(WEEKDAY(D374)=4,"T4",IF(WEEKDAY(D374)=5,"T5",IF(WEEKDAY(D374)=6,"T6",IF(WEEKDAY(D374)=7,"T7","")))))))</f>
        <v>T7</v>
      </c>
      <c r="E377" s="11" t="str">
        <f>IF(WEEKDAY(E374)=1,"CN",IF(WEEKDAY(E374)=2,"T2",IF(WEEKDAY(E374)=3,"T3",IF(WEEKDAY(E374)=4,"T4",IF(WEEKDAY(E374)=5,"T5",IF(WEEKDAY(E374)=6,"T6",IF(WEEKDAY(E374)=7,"T7","")))))))</f>
        <v>CN</v>
      </c>
      <c r="F377" s="11" t="str">
        <f t="shared" ref="F377:AH377" si="76">IF(WEEKDAY(F374)=1,"CN",IF(WEEKDAY(F374)=2,"T2",IF(WEEKDAY(F374)=3,"T3",IF(WEEKDAY(F374)=4,"T4",IF(WEEKDAY(F374)=5,"T5",IF(WEEKDAY(F374)=6,"T6",IF(WEEKDAY(F374)=7,"T7","")))))))</f>
        <v>T2</v>
      </c>
      <c r="G377" s="11" t="str">
        <f t="shared" si="76"/>
        <v>T3</v>
      </c>
      <c r="H377" s="11" t="str">
        <f t="shared" si="76"/>
        <v>T4</v>
      </c>
      <c r="I377" s="11" t="str">
        <f t="shared" si="76"/>
        <v>T5</v>
      </c>
      <c r="J377" s="11" t="str">
        <f t="shared" si="76"/>
        <v>T6</v>
      </c>
      <c r="K377" s="11" t="str">
        <f t="shared" si="76"/>
        <v>T7</v>
      </c>
      <c r="L377" s="11" t="str">
        <f t="shared" si="76"/>
        <v>CN</v>
      </c>
      <c r="M377" s="11" t="str">
        <f t="shared" si="76"/>
        <v>T2</v>
      </c>
      <c r="N377" s="11" t="str">
        <f t="shared" si="76"/>
        <v>T3</v>
      </c>
      <c r="O377" s="11" t="str">
        <f t="shared" si="76"/>
        <v>T4</v>
      </c>
      <c r="P377" s="11" t="str">
        <f t="shared" si="76"/>
        <v>T5</v>
      </c>
      <c r="Q377" s="11" t="str">
        <f t="shared" si="76"/>
        <v>T6</v>
      </c>
      <c r="R377" s="11" t="str">
        <f t="shared" si="76"/>
        <v>T7</v>
      </c>
      <c r="S377" s="11" t="str">
        <f t="shared" si="76"/>
        <v>CN</v>
      </c>
      <c r="T377" s="11" t="str">
        <f t="shared" si="76"/>
        <v>T2</v>
      </c>
      <c r="U377" s="11" t="str">
        <f t="shared" si="76"/>
        <v>T3</v>
      </c>
      <c r="V377" s="11" t="str">
        <f t="shared" si="76"/>
        <v>T4</v>
      </c>
      <c r="W377" s="11" t="str">
        <f t="shared" si="76"/>
        <v>T5</v>
      </c>
      <c r="X377" s="11" t="str">
        <f t="shared" si="76"/>
        <v>T6</v>
      </c>
      <c r="Y377" s="11" t="str">
        <f t="shared" si="76"/>
        <v>T7</v>
      </c>
      <c r="Z377" s="11" t="str">
        <f t="shared" si="76"/>
        <v>CN</v>
      </c>
      <c r="AA377" s="11" t="str">
        <f t="shared" si="76"/>
        <v>T2</v>
      </c>
      <c r="AB377" s="11" t="str">
        <f t="shared" si="76"/>
        <v>T3</v>
      </c>
      <c r="AC377" s="11" t="str">
        <f t="shared" si="76"/>
        <v>T4</v>
      </c>
      <c r="AD377" s="11" t="str">
        <f t="shared" si="76"/>
        <v>T5</v>
      </c>
      <c r="AE377" s="11" t="str">
        <f t="shared" si="76"/>
        <v>T6</v>
      </c>
      <c r="AF377" s="11" t="str">
        <f t="shared" si="76"/>
        <v>T7</v>
      </c>
      <c r="AG377" s="11" t="str">
        <f t="shared" si="76"/>
        <v>CN</v>
      </c>
      <c r="AH377" s="11" t="str">
        <f t="shared" si="76"/>
        <v>T2</v>
      </c>
      <c r="AI377" s="98"/>
      <c r="AJ377" s="98"/>
      <c r="AK377" s="98"/>
      <c r="AL377" s="13" t="s">
        <v>22</v>
      </c>
      <c r="AM377" s="13" t="s">
        <v>23</v>
      </c>
      <c r="AN377" s="14" t="s">
        <v>24</v>
      </c>
      <c r="AO377" s="15" t="s">
        <v>25</v>
      </c>
      <c r="AP377" s="16" t="s">
        <v>26</v>
      </c>
      <c r="AQ377" s="16" t="s">
        <v>27</v>
      </c>
      <c r="AR377" s="16" t="s">
        <v>28</v>
      </c>
      <c r="AS377" s="17" t="s">
        <v>29</v>
      </c>
      <c r="AT377" s="18" t="s">
        <v>30</v>
      </c>
      <c r="AU377" s="18"/>
      <c r="AV377" s="18"/>
      <c r="AW377" s="18" t="s">
        <v>31</v>
      </c>
      <c r="AX377" s="19" t="s">
        <v>32</v>
      </c>
    </row>
    <row r="378" spans="1:50" ht="26.4">
      <c r="A378" s="20">
        <v>1</v>
      </c>
      <c r="B378" s="44" t="s">
        <v>33</v>
      </c>
      <c r="C378" s="45" t="s">
        <v>34</v>
      </c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43"/>
      <c r="AJ378" s="49"/>
      <c r="AK378" s="21"/>
      <c r="AL378" s="20">
        <v>1</v>
      </c>
      <c r="AM378" s="44" t="s">
        <v>33</v>
      </c>
      <c r="AN378" s="45" t="s">
        <v>34</v>
      </c>
      <c r="AO378" s="26">
        <v>9000000</v>
      </c>
      <c r="AP378" s="27">
        <v>1000000</v>
      </c>
      <c r="AQ378" s="27">
        <v>700000</v>
      </c>
      <c r="AR378" s="27">
        <v>700000</v>
      </c>
      <c r="AS378" s="27"/>
      <c r="AT378" s="27"/>
      <c r="AU378" s="27"/>
      <c r="AV378" s="27"/>
      <c r="AW378" s="27"/>
      <c r="AX378" s="27">
        <f>SUM(AO378:AR378)/26*AS378+AW378+AT378+AU378+AV378</f>
        <v>0</v>
      </c>
    </row>
    <row r="379" spans="1:50" ht="13.8">
      <c r="A379" s="20">
        <v>2</v>
      </c>
      <c r="B379" s="44" t="s">
        <v>77</v>
      </c>
      <c r="C379" s="45" t="s">
        <v>76</v>
      </c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43"/>
      <c r="AJ379" s="49"/>
      <c r="AK379" s="21"/>
      <c r="AL379" s="20">
        <v>2</v>
      </c>
      <c r="AM379" s="44" t="s">
        <v>77</v>
      </c>
      <c r="AN379" s="45" t="s">
        <v>76</v>
      </c>
      <c r="AO379" s="26">
        <v>5310000</v>
      </c>
      <c r="AP379" s="27">
        <v>1000000</v>
      </c>
      <c r="AQ379" s="27">
        <v>700000</v>
      </c>
      <c r="AR379" s="27">
        <v>700000</v>
      </c>
      <c r="AS379" s="27"/>
      <c r="AT379" s="27"/>
      <c r="AU379" s="27"/>
      <c r="AV379" s="27"/>
      <c r="AW379" s="27"/>
      <c r="AX379" s="27">
        <f>(AO379+AP379+AQ379+AR379+AU379)/26*AS379+AT379+AW379</f>
        <v>0</v>
      </c>
    </row>
    <row r="380" spans="1:50" ht="13.8">
      <c r="A380" s="20">
        <v>3</v>
      </c>
      <c r="B380" s="44" t="s">
        <v>100</v>
      </c>
      <c r="C380" s="45" t="s">
        <v>76</v>
      </c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43"/>
      <c r="AJ380" s="49"/>
      <c r="AK380" s="21"/>
      <c r="AL380" s="20">
        <v>3</v>
      </c>
      <c r="AM380" s="44" t="s">
        <v>100</v>
      </c>
      <c r="AN380" s="45" t="s">
        <v>76</v>
      </c>
      <c r="AO380" s="26">
        <v>5310000</v>
      </c>
      <c r="AP380" s="27">
        <v>1000000</v>
      </c>
      <c r="AQ380" s="27">
        <v>700000</v>
      </c>
      <c r="AR380" s="27">
        <v>700000</v>
      </c>
      <c r="AS380" s="27"/>
      <c r="AT380" s="27"/>
      <c r="AU380" s="27"/>
      <c r="AV380" s="27"/>
      <c r="AW380" s="27"/>
      <c r="AX380" s="27">
        <f t="shared" ref="AX380:AX387" si="77">SUM(AO380:AR380)/26*AS380+AW380+AT380+AU380+AV380</f>
        <v>0</v>
      </c>
    </row>
    <row r="381" spans="1:50" ht="13.8">
      <c r="A381" s="20">
        <v>4</v>
      </c>
      <c r="B381" s="44" t="s">
        <v>101</v>
      </c>
      <c r="C381" s="45" t="s">
        <v>76</v>
      </c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43"/>
      <c r="AJ381" s="49"/>
      <c r="AK381" s="21"/>
      <c r="AL381" s="20">
        <v>4</v>
      </c>
      <c r="AM381" s="44" t="s">
        <v>101</v>
      </c>
      <c r="AN381" s="45" t="s">
        <v>76</v>
      </c>
      <c r="AO381" s="48">
        <v>5310000</v>
      </c>
      <c r="AP381" s="27">
        <v>1000000</v>
      </c>
      <c r="AQ381" s="27">
        <v>700000</v>
      </c>
      <c r="AR381" s="27">
        <v>700000</v>
      </c>
      <c r="AS381" s="27"/>
      <c r="AT381" s="27"/>
      <c r="AU381" s="27"/>
      <c r="AV381" s="27"/>
      <c r="AW381" s="27"/>
      <c r="AX381" s="27">
        <f t="shared" si="77"/>
        <v>0</v>
      </c>
    </row>
    <row r="382" spans="1:50" ht="13.8">
      <c r="A382" s="20">
        <v>5</v>
      </c>
      <c r="B382" s="44" t="s">
        <v>78</v>
      </c>
      <c r="C382" s="45" t="s">
        <v>76</v>
      </c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43"/>
      <c r="AJ382" s="49"/>
      <c r="AK382" s="21"/>
      <c r="AL382" s="20">
        <v>5</v>
      </c>
      <c r="AM382" s="44" t="s">
        <v>78</v>
      </c>
      <c r="AN382" s="45" t="s">
        <v>76</v>
      </c>
      <c r="AO382" s="48">
        <v>5310000</v>
      </c>
      <c r="AP382" s="27">
        <v>1000000</v>
      </c>
      <c r="AQ382" s="27">
        <v>700000</v>
      </c>
      <c r="AR382" s="27">
        <v>700000</v>
      </c>
      <c r="AS382" s="27"/>
      <c r="AT382" s="27"/>
      <c r="AU382" s="27"/>
      <c r="AV382" s="27"/>
      <c r="AW382" s="27"/>
      <c r="AX382" s="27">
        <f t="shared" si="77"/>
        <v>0</v>
      </c>
    </row>
    <row r="383" spans="1:50" ht="13.8">
      <c r="A383" s="20">
        <v>6</v>
      </c>
      <c r="B383" s="44" t="s">
        <v>36</v>
      </c>
      <c r="C383" s="45" t="s">
        <v>37</v>
      </c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43"/>
      <c r="AJ383" s="49"/>
      <c r="AK383" s="21"/>
      <c r="AL383" s="20">
        <v>6</v>
      </c>
      <c r="AM383" s="44" t="s">
        <v>36</v>
      </c>
      <c r="AN383" s="45" t="s">
        <v>37</v>
      </c>
      <c r="AO383" s="48">
        <v>5310000</v>
      </c>
      <c r="AP383" s="27">
        <v>1000000</v>
      </c>
      <c r="AQ383" s="27">
        <v>300000</v>
      </c>
      <c r="AR383" s="27">
        <v>600000</v>
      </c>
      <c r="AS383" s="27"/>
      <c r="AT383" s="27"/>
      <c r="AU383" s="27"/>
      <c r="AV383" s="27"/>
      <c r="AW383" s="27"/>
      <c r="AX383" s="27">
        <f t="shared" si="77"/>
        <v>0</v>
      </c>
    </row>
    <row r="384" spans="1:50" ht="13.8">
      <c r="A384" s="20">
        <v>7</v>
      </c>
      <c r="B384" s="44" t="s">
        <v>38</v>
      </c>
      <c r="C384" s="45" t="s">
        <v>37</v>
      </c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7">
        <f t="shared" ref="AI384:AI410" si="78">COUNTIF(D384:AH384,"+")</f>
        <v>0</v>
      </c>
      <c r="AJ384" s="55"/>
      <c r="AK384" s="21"/>
      <c r="AL384" s="20">
        <v>7</v>
      </c>
      <c r="AM384" s="44" t="s">
        <v>38</v>
      </c>
      <c r="AN384" s="45" t="s">
        <v>37</v>
      </c>
      <c r="AO384" s="48">
        <v>5310000</v>
      </c>
      <c r="AP384" s="27">
        <v>1000000</v>
      </c>
      <c r="AQ384" s="27">
        <v>300000</v>
      </c>
      <c r="AR384" s="27">
        <v>600000</v>
      </c>
      <c r="AS384" s="27"/>
      <c r="AT384" s="27"/>
      <c r="AU384" s="27"/>
      <c r="AV384" s="27"/>
      <c r="AW384" s="27"/>
      <c r="AX384" s="27">
        <f t="shared" si="77"/>
        <v>0</v>
      </c>
    </row>
    <row r="385" spans="1:50" ht="13.8">
      <c r="A385" s="20">
        <v>8</v>
      </c>
      <c r="B385" s="44" t="s">
        <v>39</v>
      </c>
      <c r="C385" s="45" t="s">
        <v>37</v>
      </c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7">
        <f t="shared" si="78"/>
        <v>0</v>
      </c>
      <c r="AJ385" s="55"/>
      <c r="AK385" s="44"/>
      <c r="AL385" s="20">
        <v>8</v>
      </c>
      <c r="AM385" s="44" t="s">
        <v>39</v>
      </c>
      <c r="AN385" s="45" t="s">
        <v>37</v>
      </c>
      <c r="AO385" s="48">
        <v>5310000</v>
      </c>
      <c r="AP385" s="27">
        <v>1000000</v>
      </c>
      <c r="AQ385" s="27">
        <v>300000</v>
      </c>
      <c r="AR385" s="27">
        <v>600000</v>
      </c>
      <c r="AS385" s="27"/>
      <c r="AT385" s="27"/>
      <c r="AU385" s="27"/>
      <c r="AV385" s="27"/>
      <c r="AW385" s="27"/>
      <c r="AX385" s="27">
        <f t="shared" si="77"/>
        <v>0</v>
      </c>
    </row>
    <row r="386" spans="1:50" ht="13.8">
      <c r="A386" s="20">
        <v>9</v>
      </c>
      <c r="B386" s="44" t="s">
        <v>40</v>
      </c>
      <c r="C386" s="45" t="s">
        <v>37</v>
      </c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46"/>
      <c r="AH386" s="46"/>
      <c r="AI386" s="47">
        <f t="shared" si="78"/>
        <v>0</v>
      </c>
      <c r="AJ386" s="55"/>
      <c r="AK386" s="21"/>
      <c r="AL386" s="20">
        <v>9</v>
      </c>
      <c r="AM386" s="44" t="s">
        <v>40</v>
      </c>
      <c r="AN386" s="45" t="s">
        <v>37</v>
      </c>
      <c r="AO386" s="48">
        <v>5310000</v>
      </c>
      <c r="AP386" s="27">
        <v>1000000</v>
      </c>
      <c r="AQ386" s="27">
        <v>300000</v>
      </c>
      <c r="AR386" s="27">
        <v>600000</v>
      </c>
      <c r="AS386" s="27"/>
      <c r="AT386" s="27"/>
      <c r="AU386" s="27"/>
      <c r="AV386" s="27"/>
      <c r="AW386" s="27"/>
      <c r="AX386" s="27">
        <f t="shared" si="77"/>
        <v>0</v>
      </c>
    </row>
    <row r="387" spans="1:50" ht="13.8">
      <c r="A387" s="20">
        <v>10</v>
      </c>
      <c r="B387" s="44" t="s">
        <v>42</v>
      </c>
      <c r="C387" s="45" t="s">
        <v>37</v>
      </c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46"/>
      <c r="AH387" s="46"/>
      <c r="AI387" s="47">
        <f t="shared" si="78"/>
        <v>0</v>
      </c>
      <c r="AJ387" s="55"/>
      <c r="AK387" s="21"/>
      <c r="AL387" s="20">
        <v>10</v>
      </c>
      <c r="AM387" s="44" t="s">
        <v>42</v>
      </c>
      <c r="AN387" s="45" t="s">
        <v>37</v>
      </c>
      <c r="AO387" s="48">
        <v>5310000</v>
      </c>
      <c r="AP387" s="27">
        <v>1000000</v>
      </c>
      <c r="AQ387" s="27">
        <v>300000</v>
      </c>
      <c r="AR387" s="27">
        <v>600000</v>
      </c>
      <c r="AS387" s="27"/>
      <c r="AT387" s="27"/>
      <c r="AU387" s="27"/>
      <c r="AV387" s="27"/>
      <c r="AW387" s="27"/>
      <c r="AX387" s="27">
        <f t="shared" si="77"/>
        <v>0</v>
      </c>
    </row>
    <row r="388" spans="1:50" ht="13.8">
      <c r="A388" s="20">
        <v>11</v>
      </c>
      <c r="B388" s="44" t="s">
        <v>79</v>
      </c>
      <c r="C388" s="45" t="s">
        <v>37</v>
      </c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46"/>
      <c r="AH388" s="46"/>
      <c r="AI388" s="47">
        <f t="shared" si="78"/>
        <v>0</v>
      </c>
      <c r="AJ388" s="55"/>
      <c r="AK388" s="21"/>
      <c r="AL388" s="20">
        <v>11</v>
      </c>
      <c r="AM388" s="44" t="s">
        <v>79</v>
      </c>
      <c r="AN388" s="45" t="s">
        <v>37</v>
      </c>
      <c r="AO388" s="48">
        <v>5310000</v>
      </c>
      <c r="AP388" s="27">
        <v>1000000</v>
      </c>
      <c r="AQ388" s="27">
        <v>300000</v>
      </c>
      <c r="AR388" s="27">
        <v>600000</v>
      </c>
      <c r="AS388" s="27"/>
      <c r="AT388" s="27"/>
      <c r="AU388" s="27"/>
      <c r="AV388" s="27"/>
      <c r="AW388" s="27"/>
      <c r="AX388" s="27">
        <f>(AO388+AP388+AQ388+AR388+AU388)/26*AS388+AT388+AW388</f>
        <v>0</v>
      </c>
    </row>
    <row r="389" spans="1:50" ht="13.8">
      <c r="A389" s="20">
        <v>12</v>
      </c>
      <c r="B389" s="21" t="s">
        <v>80</v>
      </c>
      <c r="C389" s="22" t="s">
        <v>37</v>
      </c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46"/>
      <c r="AH389" s="46"/>
      <c r="AI389" s="47">
        <f t="shared" si="78"/>
        <v>0</v>
      </c>
      <c r="AJ389" s="55"/>
      <c r="AK389" s="21"/>
      <c r="AL389" s="20">
        <v>12</v>
      </c>
      <c r="AM389" s="21" t="s">
        <v>80</v>
      </c>
      <c r="AN389" s="22" t="s">
        <v>37</v>
      </c>
      <c r="AO389" s="48">
        <v>5310000</v>
      </c>
      <c r="AP389" s="27">
        <v>1000000</v>
      </c>
      <c r="AQ389" s="27">
        <v>300000</v>
      </c>
      <c r="AR389" s="27">
        <v>600000</v>
      </c>
      <c r="AS389" s="27"/>
      <c r="AT389" s="27"/>
      <c r="AU389" s="27"/>
      <c r="AV389" s="27"/>
      <c r="AW389" s="27"/>
      <c r="AX389" s="27">
        <f>SUM(AO389:AR389)/26*AS389+AW389+AT389+AU389+AV389</f>
        <v>0</v>
      </c>
    </row>
    <row r="390" spans="1:50" ht="13.8">
      <c r="A390" s="20">
        <v>13</v>
      </c>
      <c r="B390" s="21" t="s">
        <v>81</v>
      </c>
      <c r="C390" s="22" t="s">
        <v>37</v>
      </c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46"/>
      <c r="AH390" s="46"/>
      <c r="AI390" s="47">
        <f t="shared" si="78"/>
        <v>0</v>
      </c>
      <c r="AJ390" s="55"/>
      <c r="AK390" s="21"/>
      <c r="AL390" s="20">
        <v>13</v>
      </c>
      <c r="AM390" s="21" t="s">
        <v>81</v>
      </c>
      <c r="AN390" s="22" t="s">
        <v>37</v>
      </c>
      <c r="AO390" s="48">
        <v>5310000</v>
      </c>
      <c r="AP390" s="27">
        <v>1000000</v>
      </c>
      <c r="AQ390" s="27">
        <v>300000</v>
      </c>
      <c r="AR390" s="27">
        <v>600000</v>
      </c>
      <c r="AS390" s="27"/>
      <c r="AT390" s="27"/>
      <c r="AU390" s="27"/>
      <c r="AV390" s="27"/>
      <c r="AW390" s="27"/>
      <c r="AX390" s="27">
        <f>SUM(AO390:AR390)/26*AS390+AW390+AT390+AU390+AV390</f>
        <v>0</v>
      </c>
    </row>
    <row r="391" spans="1:50" ht="13.8">
      <c r="A391" s="20">
        <v>14</v>
      </c>
      <c r="B391" s="21" t="s">
        <v>82</v>
      </c>
      <c r="C391" s="22" t="s">
        <v>37</v>
      </c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46"/>
      <c r="AH391" s="46"/>
      <c r="AI391" s="47">
        <f t="shared" si="78"/>
        <v>0</v>
      </c>
      <c r="AJ391" s="55"/>
      <c r="AK391" s="21"/>
      <c r="AL391" s="20">
        <v>14</v>
      </c>
      <c r="AM391" s="21" t="s">
        <v>82</v>
      </c>
      <c r="AN391" s="22" t="s">
        <v>37</v>
      </c>
      <c r="AO391" s="48">
        <v>5310000</v>
      </c>
      <c r="AP391" s="27">
        <v>1000000</v>
      </c>
      <c r="AQ391" s="27">
        <v>300000</v>
      </c>
      <c r="AR391" s="27">
        <v>600000</v>
      </c>
      <c r="AS391" s="27"/>
      <c r="AT391" s="27"/>
      <c r="AU391" s="27"/>
      <c r="AV391" s="27"/>
      <c r="AW391" s="27"/>
      <c r="AX391" s="27">
        <f>SUM(AO391:AR391)/26*AS391+AW391+AT391+AU391+AV391</f>
        <v>0</v>
      </c>
    </row>
    <row r="392" spans="1:50" ht="13.8">
      <c r="A392" s="20">
        <v>15</v>
      </c>
      <c r="B392" s="21" t="s">
        <v>83</v>
      </c>
      <c r="C392" s="22" t="s">
        <v>37</v>
      </c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46"/>
      <c r="AH392" s="46"/>
      <c r="AI392" s="47">
        <f t="shared" si="78"/>
        <v>0</v>
      </c>
      <c r="AJ392" s="55"/>
      <c r="AK392" s="21"/>
      <c r="AL392" s="20">
        <v>15</v>
      </c>
      <c r="AM392" s="21" t="s">
        <v>83</v>
      </c>
      <c r="AN392" s="22" t="s">
        <v>37</v>
      </c>
      <c r="AO392" s="48">
        <v>5310000</v>
      </c>
      <c r="AP392" s="27">
        <v>1000000</v>
      </c>
      <c r="AQ392" s="27">
        <v>300000</v>
      </c>
      <c r="AR392" s="27">
        <v>600000</v>
      </c>
      <c r="AS392" s="27"/>
      <c r="AT392" s="27"/>
      <c r="AU392" s="27"/>
      <c r="AV392" s="27"/>
      <c r="AW392" s="27"/>
      <c r="AX392" s="27">
        <f>SUM(AO392:AR392)/26*AS392+AW392+AT392+AU392+AV392</f>
        <v>0</v>
      </c>
    </row>
    <row r="393" spans="1:50" ht="13.8">
      <c r="A393" s="20">
        <v>16</v>
      </c>
      <c r="B393" s="21" t="s">
        <v>84</v>
      </c>
      <c r="C393" s="22" t="s">
        <v>37</v>
      </c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7">
        <f t="shared" si="78"/>
        <v>0</v>
      </c>
      <c r="AJ393" s="55"/>
      <c r="AK393" s="42"/>
      <c r="AL393" s="20">
        <v>16</v>
      </c>
      <c r="AM393" s="21" t="s">
        <v>84</v>
      </c>
      <c r="AN393" s="22" t="s">
        <v>37</v>
      </c>
      <c r="AO393" s="48">
        <v>5310000</v>
      </c>
      <c r="AP393" s="27">
        <v>1000000</v>
      </c>
      <c r="AQ393" s="27">
        <v>300000</v>
      </c>
      <c r="AR393" s="27">
        <v>600000</v>
      </c>
      <c r="AS393" s="42"/>
      <c r="AT393" s="42"/>
      <c r="AU393" s="42"/>
      <c r="AV393" s="42"/>
      <c r="AW393" s="42"/>
      <c r="AX393" s="42"/>
    </row>
    <row r="394" spans="1:50" ht="13.8">
      <c r="A394" s="20">
        <v>17</v>
      </c>
      <c r="B394" s="21" t="s">
        <v>85</v>
      </c>
      <c r="C394" s="22" t="s">
        <v>37</v>
      </c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7">
        <f t="shared" si="78"/>
        <v>0</v>
      </c>
      <c r="AJ394" s="55"/>
      <c r="AK394" s="42"/>
      <c r="AL394" s="20">
        <v>17</v>
      </c>
      <c r="AM394" s="21" t="s">
        <v>85</v>
      </c>
      <c r="AN394" s="22" t="s">
        <v>37</v>
      </c>
      <c r="AO394" s="48">
        <v>5310000</v>
      </c>
      <c r="AP394" s="27">
        <v>1000000</v>
      </c>
      <c r="AQ394" s="27">
        <v>300000</v>
      </c>
      <c r="AR394" s="27">
        <v>600000</v>
      </c>
      <c r="AS394" s="42"/>
      <c r="AT394" s="42"/>
      <c r="AU394" s="42"/>
      <c r="AV394" s="42"/>
      <c r="AW394" s="42"/>
      <c r="AX394" s="42"/>
    </row>
    <row r="395" spans="1:50" ht="13.8">
      <c r="A395" s="20">
        <v>18</v>
      </c>
      <c r="B395" s="21" t="s">
        <v>86</v>
      </c>
      <c r="C395" s="22" t="s">
        <v>37</v>
      </c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7">
        <f t="shared" si="78"/>
        <v>0</v>
      </c>
      <c r="AJ395" s="55"/>
      <c r="AK395" s="42"/>
      <c r="AL395" s="20">
        <v>18</v>
      </c>
      <c r="AM395" s="21" t="s">
        <v>86</v>
      </c>
      <c r="AN395" s="22" t="s">
        <v>37</v>
      </c>
      <c r="AO395" s="48">
        <v>5310000</v>
      </c>
      <c r="AP395" s="27">
        <v>1000000</v>
      </c>
      <c r="AQ395" s="27">
        <v>300000</v>
      </c>
      <c r="AR395" s="27">
        <v>600000</v>
      </c>
      <c r="AS395" s="42"/>
      <c r="AT395" s="42"/>
      <c r="AU395" s="42"/>
      <c r="AV395" s="42"/>
      <c r="AW395" s="42"/>
      <c r="AX395" s="42"/>
    </row>
    <row r="396" spans="1:50" ht="13.8">
      <c r="A396" s="20">
        <v>19</v>
      </c>
      <c r="B396" s="21" t="s">
        <v>87</v>
      </c>
      <c r="C396" s="22" t="s">
        <v>37</v>
      </c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7">
        <f t="shared" si="78"/>
        <v>0</v>
      </c>
      <c r="AJ396" s="55"/>
      <c r="AK396" s="42"/>
      <c r="AL396" s="20">
        <v>19</v>
      </c>
      <c r="AM396" s="21" t="s">
        <v>87</v>
      </c>
      <c r="AN396" s="22" t="s">
        <v>37</v>
      </c>
      <c r="AO396" s="48">
        <v>5310000</v>
      </c>
      <c r="AP396" s="27">
        <v>1000000</v>
      </c>
      <c r="AQ396" s="27">
        <v>300000</v>
      </c>
      <c r="AR396" s="27">
        <v>600000</v>
      </c>
      <c r="AS396" s="42"/>
      <c r="AT396" s="42"/>
      <c r="AU396" s="42"/>
      <c r="AV396" s="42"/>
      <c r="AW396" s="42"/>
      <c r="AX396" s="42"/>
    </row>
    <row r="397" spans="1:50" ht="13.8">
      <c r="A397" s="20">
        <v>20</v>
      </c>
      <c r="B397" s="21" t="s">
        <v>88</v>
      </c>
      <c r="C397" s="22" t="s">
        <v>37</v>
      </c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7">
        <f t="shared" si="78"/>
        <v>0</v>
      </c>
      <c r="AJ397" s="55"/>
      <c r="AK397" s="42"/>
      <c r="AL397" s="20">
        <v>20</v>
      </c>
      <c r="AM397" s="21" t="s">
        <v>88</v>
      </c>
      <c r="AN397" s="22" t="s">
        <v>37</v>
      </c>
      <c r="AO397" s="48">
        <v>5310000</v>
      </c>
      <c r="AP397" s="27">
        <v>1000000</v>
      </c>
      <c r="AQ397" s="27">
        <v>300000</v>
      </c>
      <c r="AR397" s="27">
        <v>600000</v>
      </c>
      <c r="AS397" s="42"/>
      <c r="AT397" s="42"/>
      <c r="AU397" s="42"/>
      <c r="AV397" s="42"/>
      <c r="AW397" s="42"/>
      <c r="AX397" s="42"/>
    </row>
    <row r="398" spans="1:50" ht="13.8">
      <c r="A398" s="20">
        <v>21</v>
      </c>
      <c r="B398" s="21" t="s">
        <v>92</v>
      </c>
      <c r="C398" s="22" t="s">
        <v>37</v>
      </c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7">
        <f t="shared" si="78"/>
        <v>0</v>
      </c>
      <c r="AJ398" s="55"/>
      <c r="AK398" s="42"/>
      <c r="AL398" s="20">
        <v>21</v>
      </c>
      <c r="AM398" s="21" t="s">
        <v>92</v>
      </c>
      <c r="AN398" s="22" t="s">
        <v>37</v>
      </c>
      <c r="AO398" s="48">
        <v>5310000</v>
      </c>
      <c r="AP398" s="27">
        <v>1000000</v>
      </c>
      <c r="AQ398" s="27">
        <v>300000</v>
      </c>
      <c r="AR398" s="27">
        <v>600000</v>
      </c>
      <c r="AS398" s="42"/>
      <c r="AT398" s="42"/>
      <c r="AU398" s="42"/>
      <c r="AV398" s="42"/>
      <c r="AW398" s="42"/>
      <c r="AX398" s="42"/>
    </row>
    <row r="399" spans="1:50" ht="13.8">
      <c r="A399" s="20">
        <v>22</v>
      </c>
      <c r="B399" s="21" t="s">
        <v>93</v>
      </c>
      <c r="C399" s="22" t="s">
        <v>37</v>
      </c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7">
        <f t="shared" si="78"/>
        <v>0</v>
      </c>
      <c r="AJ399" s="55"/>
      <c r="AK399" s="42"/>
      <c r="AL399" s="20">
        <v>22</v>
      </c>
      <c r="AM399" s="21" t="s">
        <v>93</v>
      </c>
      <c r="AN399" s="22" t="s">
        <v>37</v>
      </c>
      <c r="AO399" s="48">
        <v>5310000</v>
      </c>
      <c r="AP399" s="27">
        <v>1000000</v>
      </c>
      <c r="AQ399" s="27">
        <v>300000</v>
      </c>
      <c r="AR399" s="27">
        <v>600000</v>
      </c>
      <c r="AS399" s="42"/>
      <c r="AT399" s="42"/>
      <c r="AU399" s="42"/>
      <c r="AV399" s="42"/>
      <c r="AW399" s="42"/>
      <c r="AX399" s="42"/>
    </row>
    <row r="400" spans="1:50" ht="13.8">
      <c r="A400" s="20">
        <v>23</v>
      </c>
      <c r="B400" s="21" t="s">
        <v>94</v>
      </c>
      <c r="C400" s="22" t="s">
        <v>37</v>
      </c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47">
        <f t="shared" si="78"/>
        <v>0</v>
      </c>
      <c r="AJ400" s="55"/>
      <c r="AK400" s="21"/>
      <c r="AL400" s="20">
        <v>23</v>
      </c>
      <c r="AM400" s="21" t="s">
        <v>94</v>
      </c>
      <c r="AN400" s="22" t="s">
        <v>37</v>
      </c>
      <c r="AO400" s="48">
        <v>5310000</v>
      </c>
      <c r="AP400" s="27">
        <v>1000000</v>
      </c>
      <c r="AQ400" s="27">
        <v>300000</v>
      </c>
      <c r="AR400" s="27">
        <v>600000</v>
      </c>
      <c r="AS400" s="27"/>
      <c r="AT400" s="27"/>
      <c r="AU400" s="27"/>
      <c r="AV400" s="27"/>
      <c r="AW400" s="27"/>
      <c r="AX400" s="27"/>
    </row>
    <row r="401" spans="1:50" ht="13.8">
      <c r="A401" s="20">
        <v>24</v>
      </c>
      <c r="B401" s="21" t="s">
        <v>95</v>
      </c>
      <c r="C401" s="22" t="s">
        <v>37</v>
      </c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47">
        <f t="shared" si="78"/>
        <v>0</v>
      </c>
      <c r="AJ401" s="55"/>
      <c r="AK401" s="21"/>
      <c r="AL401" s="20">
        <v>24</v>
      </c>
      <c r="AM401" s="21" t="s">
        <v>95</v>
      </c>
      <c r="AN401" s="22" t="s">
        <v>37</v>
      </c>
      <c r="AO401" s="48">
        <v>5310000</v>
      </c>
      <c r="AP401" s="27">
        <v>1000000</v>
      </c>
      <c r="AQ401" s="27">
        <v>300000</v>
      </c>
      <c r="AR401" s="27">
        <v>600000</v>
      </c>
      <c r="AS401" s="27"/>
      <c r="AT401" s="27"/>
      <c r="AU401" s="27"/>
      <c r="AV401" s="27"/>
      <c r="AW401" s="27"/>
      <c r="AX401" s="27">
        <f t="shared" ref="AX401:AX407" si="79">SUM(AO401:AR401)/26*AS401+AW401+AT401+AU401+AV401</f>
        <v>0</v>
      </c>
    </row>
    <row r="402" spans="1:50" ht="13.8">
      <c r="A402" s="20">
        <v>25</v>
      </c>
      <c r="B402" s="44" t="s">
        <v>44</v>
      </c>
      <c r="C402" s="45" t="s">
        <v>45</v>
      </c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47">
        <f t="shared" si="78"/>
        <v>0</v>
      </c>
      <c r="AJ402" s="55"/>
      <c r="AK402" s="21"/>
      <c r="AL402" s="20">
        <v>25</v>
      </c>
      <c r="AM402" s="44" t="s">
        <v>44</v>
      </c>
      <c r="AN402" s="45" t="s">
        <v>45</v>
      </c>
      <c r="AO402" s="26">
        <v>5307200</v>
      </c>
      <c r="AP402" s="27">
        <v>1000000</v>
      </c>
      <c r="AQ402" s="27">
        <v>300000</v>
      </c>
      <c r="AR402" s="27">
        <v>600000</v>
      </c>
      <c r="AS402" s="27"/>
      <c r="AT402" s="27"/>
      <c r="AU402" s="27"/>
      <c r="AV402" s="27"/>
      <c r="AW402" s="27"/>
      <c r="AX402" s="27">
        <f t="shared" si="79"/>
        <v>0</v>
      </c>
    </row>
    <row r="403" spans="1:50" ht="13.8">
      <c r="A403" s="20">
        <v>26</v>
      </c>
      <c r="B403" s="44" t="s">
        <v>51</v>
      </c>
      <c r="C403" s="45" t="s">
        <v>45</v>
      </c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47">
        <f t="shared" si="78"/>
        <v>0</v>
      </c>
      <c r="AJ403" s="55"/>
      <c r="AK403" s="21"/>
      <c r="AL403" s="20">
        <v>26</v>
      </c>
      <c r="AM403" s="44" t="s">
        <v>51</v>
      </c>
      <c r="AN403" s="45" t="s">
        <v>45</v>
      </c>
      <c r="AO403" s="26">
        <v>5307200</v>
      </c>
      <c r="AP403" s="27">
        <v>1000000</v>
      </c>
      <c r="AQ403" s="27">
        <v>300000</v>
      </c>
      <c r="AR403" s="27">
        <v>600000</v>
      </c>
      <c r="AS403" s="27"/>
      <c r="AT403" s="27"/>
      <c r="AU403" s="27"/>
      <c r="AV403" s="27"/>
      <c r="AW403" s="27"/>
      <c r="AX403" s="27">
        <f t="shared" si="79"/>
        <v>0</v>
      </c>
    </row>
    <row r="404" spans="1:50" ht="13.8">
      <c r="A404" s="20">
        <v>27</v>
      </c>
      <c r="B404" s="44" t="s">
        <v>46</v>
      </c>
      <c r="C404" s="45" t="s">
        <v>45</v>
      </c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47">
        <f t="shared" si="78"/>
        <v>0</v>
      </c>
      <c r="AJ404" s="55"/>
      <c r="AK404" s="21"/>
      <c r="AL404" s="20">
        <v>27</v>
      </c>
      <c r="AM404" s="44" t="s">
        <v>46</v>
      </c>
      <c r="AN404" s="45" t="s">
        <v>45</v>
      </c>
      <c r="AO404" s="26">
        <v>5307200</v>
      </c>
      <c r="AP404" s="27">
        <v>1000000</v>
      </c>
      <c r="AQ404" s="27">
        <v>300000</v>
      </c>
      <c r="AR404" s="27">
        <v>600000</v>
      </c>
      <c r="AS404" s="27"/>
      <c r="AT404" s="27"/>
      <c r="AU404" s="27"/>
      <c r="AV404" s="27"/>
      <c r="AW404" s="27"/>
      <c r="AX404" s="27">
        <f t="shared" si="79"/>
        <v>0</v>
      </c>
    </row>
    <row r="405" spans="1:50" ht="13.8">
      <c r="A405" s="20">
        <v>28</v>
      </c>
      <c r="B405" s="44" t="s">
        <v>47</v>
      </c>
      <c r="C405" s="45" t="s">
        <v>45</v>
      </c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47">
        <f t="shared" si="78"/>
        <v>0</v>
      </c>
      <c r="AJ405" s="55"/>
      <c r="AK405" s="21"/>
      <c r="AL405" s="20">
        <v>28</v>
      </c>
      <c r="AM405" s="44" t="s">
        <v>47</v>
      </c>
      <c r="AN405" s="45" t="s">
        <v>45</v>
      </c>
      <c r="AO405" s="26">
        <v>5307200</v>
      </c>
      <c r="AP405" s="27">
        <v>1000000</v>
      </c>
      <c r="AQ405" s="27">
        <v>300000</v>
      </c>
      <c r="AR405" s="27">
        <v>600000</v>
      </c>
      <c r="AS405" s="27"/>
      <c r="AT405" s="27"/>
      <c r="AU405" s="27"/>
      <c r="AV405" s="27"/>
      <c r="AW405" s="27"/>
      <c r="AX405" s="27">
        <f t="shared" si="79"/>
        <v>0</v>
      </c>
    </row>
    <row r="406" spans="1:50" ht="13.8">
      <c r="A406" s="20">
        <v>29</v>
      </c>
      <c r="B406" s="44" t="s">
        <v>48</v>
      </c>
      <c r="C406" s="45" t="s">
        <v>45</v>
      </c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47">
        <f t="shared" si="78"/>
        <v>0</v>
      </c>
      <c r="AJ406" s="55"/>
      <c r="AK406" s="21"/>
      <c r="AL406" s="20">
        <v>29</v>
      </c>
      <c r="AM406" s="44" t="s">
        <v>48</v>
      </c>
      <c r="AN406" s="45" t="s">
        <v>45</v>
      </c>
      <c r="AO406" s="26">
        <v>5307200</v>
      </c>
      <c r="AP406" s="27">
        <v>1000000</v>
      </c>
      <c r="AQ406" s="27">
        <v>300000</v>
      </c>
      <c r="AR406" s="27">
        <v>600000</v>
      </c>
      <c r="AS406" s="27"/>
      <c r="AT406" s="27"/>
      <c r="AU406" s="27"/>
      <c r="AV406" s="27"/>
      <c r="AW406" s="27"/>
      <c r="AX406" s="27">
        <f t="shared" si="79"/>
        <v>0</v>
      </c>
    </row>
    <row r="407" spans="1:50" ht="13.8">
      <c r="A407" s="20">
        <v>30</v>
      </c>
      <c r="B407" s="44" t="s">
        <v>49</v>
      </c>
      <c r="C407" s="45" t="s">
        <v>45</v>
      </c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47">
        <f t="shared" si="78"/>
        <v>0</v>
      </c>
      <c r="AJ407" s="47">
        <f>COUNTIF(E407:AI407,"TC")</f>
        <v>0</v>
      </c>
      <c r="AK407" s="21"/>
      <c r="AL407" s="20">
        <v>30</v>
      </c>
      <c r="AM407" s="44" t="s">
        <v>49</v>
      </c>
      <c r="AN407" s="45" t="s">
        <v>45</v>
      </c>
      <c r="AO407" s="26">
        <v>5307200</v>
      </c>
      <c r="AP407" s="27">
        <v>1000000</v>
      </c>
      <c r="AQ407" s="27">
        <v>300000</v>
      </c>
      <c r="AR407" s="27">
        <v>600000</v>
      </c>
      <c r="AS407" s="27"/>
      <c r="AT407" s="27"/>
      <c r="AU407" s="27"/>
      <c r="AV407" s="27"/>
      <c r="AW407" s="27"/>
      <c r="AX407" s="27">
        <f t="shared" si="79"/>
        <v>0</v>
      </c>
    </row>
    <row r="408" spans="1:50" ht="13.8">
      <c r="A408" s="20">
        <v>31</v>
      </c>
      <c r="B408" s="44" t="s">
        <v>50</v>
      </c>
      <c r="C408" s="45" t="s">
        <v>45</v>
      </c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 t="s">
        <v>41</v>
      </c>
      <c r="P408" s="23" t="s">
        <v>41</v>
      </c>
      <c r="Q408" s="23" t="s">
        <v>41</v>
      </c>
      <c r="R408" s="23" t="s">
        <v>41</v>
      </c>
      <c r="S408" s="23"/>
      <c r="T408" s="23" t="s">
        <v>41</v>
      </c>
      <c r="U408" s="23" t="s">
        <v>41</v>
      </c>
      <c r="V408" s="23" t="s">
        <v>41</v>
      </c>
      <c r="W408" s="23" t="s">
        <v>41</v>
      </c>
      <c r="X408" s="23" t="s">
        <v>41</v>
      </c>
      <c r="Y408" s="23" t="s">
        <v>41</v>
      </c>
      <c r="Z408" s="24" t="s">
        <v>119</v>
      </c>
      <c r="AA408" s="23" t="s">
        <v>41</v>
      </c>
      <c r="AB408" s="23" t="s">
        <v>41</v>
      </c>
      <c r="AC408" s="23" t="s">
        <v>41</v>
      </c>
      <c r="AD408" s="23" t="s">
        <v>41</v>
      </c>
      <c r="AE408" s="23" t="s">
        <v>41</v>
      </c>
      <c r="AF408" s="23" t="s">
        <v>41</v>
      </c>
      <c r="AG408" s="23"/>
      <c r="AH408" s="23" t="s">
        <v>41</v>
      </c>
      <c r="AI408" s="47">
        <f t="shared" si="78"/>
        <v>17</v>
      </c>
      <c r="AJ408" s="47">
        <f t="shared" ref="AJ408:AJ411" si="80">COUNTIF(E408:AI408,"TC")</f>
        <v>1</v>
      </c>
      <c r="AK408" s="53"/>
      <c r="AL408" s="20">
        <v>31</v>
      </c>
      <c r="AM408" s="44" t="s">
        <v>50</v>
      </c>
      <c r="AN408" s="45" t="s">
        <v>45</v>
      </c>
      <c r="AO408" s="26">
        <v>5307200</v>
      </c>
      <c r="AP408" s="27">
        <v>1000000</v>
      </c>
      <c r="AQ408" s="27">
        <v>300000</v>
      </c>
      <c r="AR408" s="27">
        <v>600000</v>
      </c>
      <c r="AS408" s="27">
        <f>AI408</f>
        <v>17</v>
      </c>
      <c r="AT408" s="27">
        <f>AO408/26*200%*AJ408</f>
        <v>408246.15384615387</v>
      </c>
      <c r="AU408" s="27">
        <f>AO408*21.5%</f>
        <v>1141048</v>
      </c>
      <c r="AV408" s="27"/>
      <c r="AW408" s="27">
        <v>300000</v>
      </c>
      <c r="AX408" s="27">
        <f>SUM(AO408:AR408)/26*AS408+AW408+AT408+AU408+AV408</f>
        <v>6561694.153846154</v>
      </c>
    </row>
    <row r="409" spans="1:50" ht="13.8">
      <c r="A409" s="20">
        <v>32</v>
      </c>
      <c r="B409" s="21" t="s">
        <v>52</v>
      </c>
      <c r="C409" s="22" t="s">
        <v>45</v>
      </c>
      <c r="D409" s="23" t="s">
        <v>41</v>
      </c>
      <c r="E409" s="24" t="s">
        <v>119</v>
      </c>
      <c r="F409" s="23" t="s">
        <v>41</v>
      </c>
      <c r="G409" s="23" t="s">
        <v>41</v>
      </c>
      <c r="H409" s="23" t="s">
        <v>41</v>
      </c>
      <c r="I409" s="23" t="s">
        <v>41</v>
      </c>
      <c r="J409" s="23" t="s">
        <v>41</v>
      </c>
      <c r="K409" s="23" t="s">
        <v>41</v>
      </c>
      <c r="L409" s="23"/>
      <c r="M409" s="23" t="s">
        <v>41</v>
      </c>
      <c r="N409" s="23" t="s">
        <v>41</v>
      </c>
      <c r="O409" s="23" t="s">
        <v>41</v>
      </c>
      <c r="P409" s="23" t="s">
        <v>41</v>
      </c>
      <c r="Q409" s="23" t="s">
        <v>41</v>
      </c>
      <c r="R409" s="23" t="s">
        <v>41</v>
      </c>
      <c r="S409" s="24" t="s">
        <v>119</v>
      </c>
      <c r="T409" s="23" t="s">
        <v>41</v>
      </c>
      <c r="U409" s="23" t="s">
        <v>41</v>
      </c>
      <c r="V409" s="23" t="s">
        <v>41</v>
      </c>
      <c r="W409" s="23" t="s">
        <v>41</v>
      </c>
      <c r="X409" s="23" t="s">
        <v>41</v>
      </c>
      <c r="Y409" s="23" t="s">
        <v>41</v>
      </c>
      <c r="Z409" s="23"/>
      <c r="AA409" s="23" t="s">
        <v>41</v>
      </c>
      <c r="AB409" s="23" t="s">
        <v>41</v>
      </c>
      <c r="AC409" s="23" t="s">
        <v>41</v>
      </c>
      <c r="AD409" s="23" t="s">
        <v>41</v>
      </c>
      <c r="AE409" s="23" t="s">
        <v>41</v>
      </c>
      <c r="AF409" s="23" t="s">
        <v>41</v>
      </c>
      <c r="AG409" s="24" t="s">
        <v>119</v>
      </c>
      <c r="AH409" s="23" t="s">
        <v>41</v>
      </c>
      <c r="AI409" s="47">
        <f t="shared" si="78"/>
        <v>26</v>
      </c>
      <c r="AJ409" s="47">
        <f t="shared" si="80"/>
        <v>3</v>
      </c>
      <c r="AK409" s="28"/>
      <c r="AL409" s="20">
        <v>32</v>
      </c>
      <c r="AM409" s="21" t="s">
        <v>52</v>
      </c>
      <c r="AN409" s="22" t="s">
        <v>45</v>
      </c>
      <c r="AO409" s="26">
        <v>5307200</v>
      </c>
      <c r="AP409" s="27">
        <v>1000000</v>
      </c>
      <c r="AQ409" s="27">
        <v>300000</v>
      </c>
      <c r="AR409" s="27">
        <v>600000</v>
      </c>
      <c r="AS409" s="27">
        <f>AI409</f>
        <v>26</v>
      </c>
      <c r="AT409" s="27">
        <f>AO409/26*200%*AJ409</f>
        <v>1224738.4615384615</v>
      </c>
      <c r="AU409" s="27">
        <f>AO409*21.5%</f>
        <v>1141048</v>
      </c>
      <c r="AV409" s="27"/>
      <c r="AW409" s="27">
        <v>300000</v>
      </c>
      <c r="AX409" s="27">
        <f>SUM(AO409:AR409)/26*AS409+AW409+AT409+AU409+AV409</f>
        <v>9872986.461538462</v>
      </c>
    </row>
    <row r="410" spans="1:50" ht="13.8">
      <c r="A410" s="20">
        <v>33</v>
      </c>
      <c r="B410" s="21" t="s">
        <v>53</v>
      </c>
      <c r="C410" s="22" t="s">
        <v>45</v>
      </c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47">
        <f t="shared" si="78"/>
        <v>0</v>
      </c>
      <c r="AJ410" s="47">
        <f t="shared" si="80"/>
        <v>0</v>
      </c>
      <c r="AK410" s="28"/>
      <c r="AL410" s="20">
        <v>33</v>
      </c>
      <c r="AM410" s="21" t="s">
        <v>53</v>
      </c>
      <c r="AN410" s="22" t="s">
        <v>45</v>
      </c>
      <c r="AO410" s="26">
        <v>5307200</v>
      </c>
      <c r="AP410" s="27">
        <v>1000000</v>
      </c>
      <c r="AQ410" s="27">
        <v>300000</v>
      </c>
      <c r="AR410" s="27">
        <v>600000</v>
      </c>
      <c r="AS410" s="27"/>
      <c r="AT410" s="27"/>
      <c r="AU410" s="27"/>
      <c r="AV410" s="27"/>
      <c r="AW410" s="27"/>
      <c r="AX410" s="27">
        <f>SUM(AO410:AR410)/26*AS410+AW410+AT410+AU410+AV410</f>
        <v>0</v>
      </c>
    </row>
    <row r="411" spans="1:50" ht="13.8">
      <c r="A411" s="29"/>
      <c r="B411" s="10" t="s">
        <v>54</v>
      </c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50">
        <f>SUM(AI378:AI407)</f>
        <v>0</v>
      </c>
      <c r="AJ411" s="47">
        <f t="shared" si="80"/>
        <v>0</v>
      </c>
      <c r="AK411" s="31"/>
      <c r="AL411" s="10" t="s">
        <v>89</v>
      </c>
      <c r="AM411" s="31" t="s">
        <v>56</v>
      </c>
      <c r="AN411" s="30"/>
      <c r="AO411" s="32">
        <f t="shared" ref="AO411:AU411" si="81">SUM(AO378:AO407)</f>
        <v>162973200</v>
      </c>
      <c r="AP411" s="32">
        <f t="shared" si="81"/>
        <v>30000000</v>
      </c>
      <c r="AQ411" s="32">
        <f t="shared" si="81"/>
        <v>11000000</v>
      </c>
      <c r="AR411" s="32">
        <f t="shared" si="81"/>
        <v>18500000</v>
      </c>
      <c r="AS411" s="32">
        <f t="shared" si="81"/>
        <v>0</v>
      </c>
      <c r="AT411" s="32">
        <f t="shared" si="81"/>
        <v>0</v>
      </c>
      <c r="AU411" s="32">
        <f t="shared" si="81"/>
        <v>0</v>
      </c>
      <c r="AV411" s="32">
        <f>SUM(AV378:AV410)</f>
        <v>0</v>
      </c>
      <c r="AW411" s="32">
        <f>SUM(AW378:AW407)</f>
        <v>0</v>
      </c>
      <c r="AX411" s="32">
        <f>SUM(AX378:AX410)</f>
        <v>16434680.615384616</v>
      </c>
    </row>
    <row r="412" spans="1:50" ht="13.8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3.8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99">
        <f>VALUE("28/02/"&amp;Q373)</f>
        <v>45716</v>
      </c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33"/>
      <c r="AM413" s="33"/>
      <c r="AN413" s="33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3.8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3.8">
      <c r="A415" s="35"/>
      <c r="B415" s="109" t="s">
        <v>57</v>
      </c>
      <c r="C415" s="109"/>
      <c r="D415" s="37"/>
      <c r="E415" s="37"/>
      <c r="F415" s="37"/>
      <c r="G415" s="37"/>
      <c r="H415" s="37"/>
      <c r="I415" s="37"/>
      <c r="J415" s="37"/>
      <c r="K415" s="37"/>
      <c r="L415" s="2"/>
      <c r="M415" s="36" t="s">
        <v>58</v>
      </c>
      <c r="N415" s="37"/>
      <c r="O415" s="37"/>
      <c r="P415" s="37"/>
      <c r="Q415" s="2"/>
      <c r="R415" s="2"/>
      <c r="S415" s="36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6" t="s">
        <v>59</v>
      </c>
      <c r="AE415" s="37"/>
      <c r="AF415" s="37"/>
      <c r="AG415" s="36"/>
      <c r="AH415" s="37"/>
      <c r="AI415" s="37"/>
      <c r="AJ415" s="37"/>
      <c r="AK415" s="37"/>
      <c r="AL415" s="37"/>
      <c r="AM415" s="109" t="s">
        <v>60</v>
      </c>
      <c r="AN415" s="109"/>
      <c r="AO415" s="109"/>
      <c r="AP415" s="102"/>
      <c r="AQ415" s="102"/>
      <c r="AR415" s="2"/>
      <c r="AS415" s="2"/>
      <c r="AT415" s="2"/>
      <c r="AU415" s="2"/>
      <c r="AV415" s="2"/>
      <c r="AW415" s="2"/>
      <c r="AX415" s="2"/>
    </row>
    <row r="416" spans="1:50" ht="13.8">
      <c r="A416" s="3"/>
      <c r="B416" s="126" t="s">
        <v>61</v>
      </c>
      <c r="C416" s="126"/>
      <c r="D416" s="2"/>
      <c r="E416" s="2"/>
      <c r="F416" s="2"/>
      <c r="G416" s="2"/>
      <c r="H416" s="2"/>
      <c r="I416" s="2"/>
      <c r="J416" s="2"/>
      <c r="K416" s="2"/>
      <c r="L416" s="2"/>
      <c r="M416" s="38" t="s">
        <v>61</v>
      </c>
      <c r="N416" s="2"/>
      <c r="O416" s="2"/>
      <c r="P416" s="2"/>
      <c r="Q416" s="2"/>
      <c r="R416" s="2"/>
      <c r="S416" s="38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38" t="s">
        <v>62</v>
      </c>
      <c r="AE416" s="2"/>
      <c r="AF416" s="2"/>
      <c r="AG416" s="38"/>
      <c r="AH416" s="2"/>
      <c r="AI416" s="2"/>
      <c r="AJ416" s="2"/>
      <c r="AK416" s="2"/>
      <c r="AL416" s="2"/>
      <c r="AM416" s="126" t="s">
        <v>61</v>
      </c>
      <c r="AN416" s="126"/>
      <c r="AO416" s="126"/>
      <c r="AP416" s="126"/>
      <c r="AQ416" s="126"/>
      <c r="AR416" s="2"/>
      <c r="AS416" s="2"/>
      <c r="AT416" s="2"/>
      <c r="AU416" s="2"/>
      <c r="AV416" s="2"/>
      <c r="AW416" s="2"/>
      <c r="AX416" s="2"/>
    </row>
    <row r="417" spans="1:50" ht="13.8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3.8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20" spans="1:50" ht="15.6">
      <c r="A420" s="1" t="s">
        <v>0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1" t="s">
        <v>0</v>
      </c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3.8">
      <c r="A421" s="3" t="s">
        <v>1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 t="s">
        <v>1</v>
      </c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3.8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20.399999999999999">
      <c r="A423" s="100" t="s">
        <v>73</v>
      </c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1" t="s">
        <v>2</v>
      </c>
      <c r="AM423" s="101"/>
      <c r="AN423" s="101"/>
      <c r="AO423" s="101"/>
      <c r="AP423" s="101"/>
      <c r="AQ423" s="101"/>
      <c r="AR423" s="101"/>
      <c r="AS423" s="101"/>
      <c r="AT423" s="101"/>
      <c r="AU423" s="101"/>
      <c r="AV423" s="101"/>
      <c r="AW423" s="101"/>
      <c r="AX423" s="101"/>
    </row>
    <row r="424" spans="1:50" ht="20.399999999999999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3.8">
      <c r="A425" s="3"/>
      <c r="B425" s="2"/>
      <c r="C425" s="2"/>
      <c r="D425" s="2"/>
      <c r="E425" s="2"/>
      <c r="F425" s="2"/>
      <c r="G425" s="2"/>
      <c r="H425" s="6"/>
      <c r="I425" s="6"/>
      <c r="J425" s="6"/>
      <c r="K425" s="102" t="s">
        <v>3</v>
      </c>
      <c r="L425" s="102"/>
      <c r="M425" s="103">
        <v>3</v>
      </c>
      <c r="N425" s="103"/>
      <c r="O425" s="102" t="s">
        <v>4</v>
      </c>
      <c r="P425" s="102"/>
      <c r="Q425" s="102">
        <v>2025</v>
      </c>
      <c r="R425" s="10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102" t="str">
        <f>"THÁNG "&amp;M425 &amp;" NĂM 2025"</f>
        <v>THÁNG 3 NĂM 2025</v>
      </c>
      <c r="AM425" s="102"/>
      <c r="AN425" s="102"/>
      <c r="AO425" s="102"/>
      <c r="AP425" s="102"/>
      <c r="AQ425" s="102"/>
      <c r="AR425" s="102"/>
      <c r="AS425" s="102"/>
      <c r="AT425" s="102"/>
      <c r="AU425" s="102"/>
      <c r="AV425" s="102"/>
      <c r="AW425" s="102"/>
      <c r="AX425" s="102"/>
    </row>
    <row r="426" spans="1:50" ht="13.8">
      <c r="A426" s="3"/>
      <c r="B426" s="2"/>
      <c r="C426" s="2"/>
      <c r="D426" s="8">
        <f>DATE(Q425,M425,1)</f>
        <v>45717</v>
      </c>
      <c r="E426" s="8">
        <f>D426+1</f>
        <v>45718</v>
      </c>
      <c r="F426" s="8">
        <f>E426+1</f>
        <v>45719</v>
      </c>
      <c r="G426" s="8">
        <f t="shared" ref="G426:AH426" si="82">F426+1</f>
        <v>45720</v>
      </c>
      <c r="H426" s="9">
        <f t="shared" si="82"/>
        <v>45721</v>
      </c>
      <c r="I426" s="9">
        <f t="shared" si="82"/>
        <v>45722</v>
      </c>
      <c r="J426" s="9">
        <f t="shared" si="82"/>
        <v>45723</v>
      </c>
      <c r="K426" s="9">
        <f t="shared" si="82"/>
        <v>45724</v>
      </c>
      <c r="L426" s="9">
        <f t="shared" si="82"/>
        <v>45725</v>
      </c>
      <c r="M426" s="9">
        <f t="shared" si="82"/>
        <v>45726</v>
      </c>
      <c r="N426" s="9">
        <f t="shared" si="82"/>
        <v>45727</v>
      </c>
      <c r="O426" s="9">
        <f t="shared" si="82"/>
        <v>45728</v>
      </c>
      <c r="P426" s="9">
        <f t="shared" si="82"/>
        <v>45729</v>
      </c>
      <c r="Q426" s="9">
        <f t="shared" si="82"/>
        <v>45730</v>
      </c>
      <c r="R426" s="9">
        <f t="shared" si="82"/>
        <v>45731</v>
      </c>
      <c r="S426" s="8">
        <f t="shared" si="82"/>
        <v>45732</v>
      </c>
      <c r="T426" s="8">
        <f t="shared" si="82"/>
        <v>45733</v>
      </c>
      <c r="U426" s="8">
        <f t="shared" si="82"/>
        <v>45734</v>
      </c>
      <c r="V426" s="8">
        <f t="shared" si="82"/>
        <v>45735</v>
      </c>
      <c r="W426" s="8">
        <f t="shared" si="82"/>
        <v>45736</v>
      </c>
      <c r="X426" s="8">
        <f t="shared" si="82"/>
        <v>45737</v>
      </c>
      <c r="Y426" s="8">
        <f t="shared" si="82"/>
        <v>45738</v>
      </c>
      <c r="Z426" s="8">
        <f t="shared" si="82"/>
        <v>45739</v>
      </c>
      <c r="AA426" s="8">
        <f t="shared" si="82"/>
        <v>45740</v>
      </c>
      <c r="AB426" s="8">
        <f t="shared" si="82"/>
        <v>45741</v>
      </c>
      <c r="AC426" s="8">
        <f t="shared" si="82"/>
        <v>45742</v>
      </c>
      <c r="AD426" s="8">
        <f t="shared" si="82"/>
        <v>45743</v>
      </c>
      <c r="AE426" s="8">
        <f t="shared" si="82"/>
        <v>45744</v>
      </c>
      <c r="AF426" s="8">
        <f t="shared" si="82"/>
        <v>45745</v>
      </c>
      <c r="AG426" s="8">
        <f t="shared" si="82"/>
        <v>45746</v>
      </c>
      <c r="AH426" s="8">
        <f t="shared" si="82"/>
        <v>45747</v>
      </c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3.8">
      <c r="A427" s="110" t="s">
        <v>5</v>
      </c>
      <c r="B427" s="113" t="s">
        <v>6</v>
      </c>
      <c r="C427" s="96" t="s">
        <v>7</v>
      </c>
      <c r="D427" s="119" t="s">
        <v>8</v>
      </c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96" t="s">
        <v>9</v>
      </c>
      <c r="AJ427" s="96" t="s">
        <v>119</v>
      </c>
      <c r="AK427" s="96" t="s">
        <v>10</v>
      </c>
      <c r="AL427" s="119" t="s">
        <v>5</v>
      </c>
      <c r="AM427" s="119" t="s">
        <v>6</v>
      </c>
      <c r="AN427" s="120" t="s">
        <v>7</v>
      </c>
      <c r="AO427" s="122" t="s">
        <v>11</v>
      </c>
      <c r="AP427" s="123" t="s">
        <v>12</v>
      </c>
      <c r="AQ427" s="124"/>
      <c r="AR427" s="125"/>
      <c r="AS427" s="106" t="s">
        <v>13</v>
      </c>
      <c r="AT427" s="104" t="s">
        <v>74</v>
      </c>
      <c r="AU427" s="104" t="s">
        <v>15</v>
      </c>
      <c r="AV427" s="104" t="s">
        <v>75</v>
      </c>
      <c r="AW427" s="104" t="s">
        <v>17</v>
      </c>
      <c r="AX427" s="104" t="s">
        <v>18</v>
      </c>
    </row>
    <row r="428" spans="1:50" ht="26.4">
      <c r="A428" s="111"/>
      <c r="B428" s="114"/>
      <c r="C428" s="97"/>
      <c r="D428" s="11">
        <v>1</v>
      </c>
      <c r="E428" s="11">
        <v>2</v>
      </c>
      <c r="F428" s="11">
        <v>3</v>
      </c>
      <c r="G428" s="11">
        <v>4</v>
      </c>
      <c r="H428" s="11">
        <v>5</v>
      </c>
      <c r="I428" s="11">
        <v>6</v>
      </c>
      <c r="J428" s="11">
        <v>7</v>
      </c>
      <c r="K428" s="11">
        <v>8</v>
      </c>
      <c r="L428" s="11">
        <v>9</v>
      </c>
      <c r="M428" s="11">
        <v>10</v>
      </c>
      <c r="N428" s="11">
        <v>11</v>
      </c>
      <c r="O428" s="11">
        <v>12</v>
      </c>
      <c r="P428" s="11">
        <v>13</v>
      </c>
      <c r="Q428" s="11">
        <v>14</v>
      </c>
      <c r="R428" s="11">
        <v>15</v>
      </c>
      <c r="S428" s="11">
        <v>16</v>
      </c>
      <c r="T428" s="11">
        <v>17</v>
      </c>
      <c r="U428" s="11">
        <v>18</v>
      </c>
      <c r="V428" s="11">
        <v>19</v>
      </c>
      <c r="W428" s="11">
        <v>20</v>
      </c>
      <c r="X428" s="11">
        <v>21</v>
      </c>
      <c r="Y428" s="11">
        <v>22</v>
      </c>
      <c r="Z428" s="11">
        <v>23</v>
      </c>
      <c r="AA428" s="11">
        <v>24</v>
      </c>
      <c r="AB428" s="11">
        <v>25</v>
      </c>
      <c r="AC428" s="11">
        <v>26</v>
      </c>
      <c r="AD428" s="11">
        <v>27</v>
      </c>
      <c r="AE428" s="11">
        <v>28</v>
      </c>
      <c r="AF428" s="64">
        <v>29</v>
      </c>
      <c r="AG428" s="64">
        <v>30</v>
      </c>
      <c r="AH428" s="64">
        <v>31</v>
      </c>
      <c r="AI428" s="97"/>
      <c r="AJ428" s="97"/>
      <c r="AK428" s="97"/>
      <c r="AL428" s="119"/>
      <c r="AM428" s="119"/>
      <c r="AN428" s="121"/>
      <c r="AO428" s="122"/>
      <c r="AP428" s="12" t="s">
        <v>19</v>
      </c>
      <c r="AQ428" s="12" t="s">
        <v>20</v>
      </c>
      <c r="AR428" s="12" t="s">
        <v>21</v>
      </c>
      <c r="AS428" s="107"/>
      <c r="AT428" s="108"/>
      <c r="AU428" s="108"/>
      <c r="AV428" s="108"/>
      <c r="AW428" s="105"/>
      <c r="AX428" s="105"/>
    </row>
    <row r="429" spans="1:50" ht="20.399999999999999">
      <c r="A429" s="112"/>
      <c r="B429" s="115"/>
      <c r="C429" s="98"/>
      <c r="D429" s="11" t="str">
        <f>IF(WEEKDAY(D426)=1,"CN",IF(WEEKDAY(D426)=2,"T2",IF(WEEKDAY(D426)=3,"T3",IF(WEEKDAY(D426)=4,"T4",IF(WEEKDAY(D426)=5,"T5",IF(WEEKDAY(D426)=6,"T6",IF(WEEKDAY(D426)=7,"T7","")))))))</f>
        <v>T7</v>
      </c>
      <c r="E429" s="11" t="str">
        <f>IF(WEEKDAY(E426)=1,"CN",IF(WEEKDAY(E426)=2,"T2",IF(WEEKDAY(E426)=3,"T3",IF(WEEKDAY(E426)=4,"T4",IF(WEEKDAY(E426)=5,"T5",IF(WEEKDAY(E426)=6,"T6",IF(WEEKDAY(E426)=7,"T7","")))))))</f>
        <v>CN</v>
      </c>
      <c r="F429" s="11" t="str">
        <f t="shared" ref="F429:AH429" si="83">IF(WEEKDAY(F426)=1,"CN",IF(WEEKDAY(F426)=2,"T2",IF(WEEKDAY(F426)=3,"T3",IF(WEEKDAY(F426)=4,"T4",IF(WEEKDAY(F426)=5,"T5",IF(WEEKDAY(F426)=6,"T6",IF(WEEKDAY(F426)=7,"T7","")))))))</f>
        <v>T2</v>
      </c>
      <c r="G429" s="11" t="str">
        <f t="shared" si="83"/>
        <v>T3</v>
      </c>
      <c r="H429" s="11" t="str">
        <f t="shared" si="83"/>
        <v>T4</v>
      </c>
      <c r="I429" s="11" t="str">
        <f t="shared" si="83"/>
        <v>T5</v>
      </c>
      <c r="J429" s="11" t="str">
        <f t="shared" si="83"/>
        <v>T6</v>
      </c>
      <c r="K429" s="11" t="str">
        <f t="shared" si="83"/>
        <v>T7</v>
      </c>
      <c r="L429" s="11" t="str">
        <f t="shared" si="83"/>
        <v>CN</v>
      </c>
      <c r="M429" s="11" t="str">
        <f t="shared" si="83"/>
        <v>T2</v>
      </c>
      <c r="N429" s="11" t="str">
        <f t="shared" si="83"/>
        <v>T3</v>
      </c>
      <c r="O429" s="11" t="str">
        <f t="shared" si="83"/>
        <v>T4</v>
      </c>
      <c r="P429" s="11" t="str">
        <f t="shared" si="83"/>
        <v>T5</v>
      </c>
      <c r="Q429" s="11" t="str">
        <f t="shared" si="83"/>
        <v>T6</v>
      </c>
      <c r="R429" s="11" t="str">
        <f t="shared" si="83"/>
        <v>T7</v>
      </c>
      <c r="S429" s="11" t="str">
        <f t="shared" si="83"/>
        <v>CN</v>
      </c>
      <c r="T429" s="11" t="str">
        <f t="shared" si="83"/>
        <v>T2</v>
      </c>
      <c r="U429" s="11" t="str">
        <f t="shared" si="83"/>
        <v>T3</v>
      </c>
      <c r="V429" s="11" t="str">
        <f t="shared" si="83"/>
        <v>T4</v>
      </c>
      <c r="W429" s="11" t="str">
        <f t="shared" si="83"/>
        <v>T5</v>
      </c>
      <c r="X429" s="11" t="str">
        <f t="shared" si="83"/>
        <v>T6</v>
      </c>
      <c r="Y429" s="11" t="str">
        <f t="shared" si="83"/>
        <v>T7</v>
      </c>
      <c r="Z429" s="11" t="str">
        <f t="shared" si="83"/>
        <v>CN</v>
      </c>
      <c r="AA429" s="11" t="str">
        <f t="shared" si="83"/>
        <v>T2</v>
      </c>
      <c r="AB429" s="11" t="str">
        <f t="shared" si="83"/>
        <v>T3</v>
      </c>
      <c r="AC429" s="11" t="str">
        <f t="shared" si="83"/>
        <v>T4</v>
      </c>
      <c r="AD429" s="11" t="str">
        <f t="shared" si="83"/>
        <v>T5</v>
      </c>
      <c r="AE429" s="11" t="str">
        <f t="shared" si="83"/>
        <v>T6</v>
      </c>
      <c r="AF429" s="64" t="str">
        <f t="shared" si="83"/>
        <v>T7</v>
      </c>
      <c r="AG429" s="64" t="str">
        <f t="shared" si="83"/>
        <v>CN</v>
      </c>
      <c r="AH429" s="64" t="str">
        <f t="shared" si="83"/>
        <v>T2</v>
      </c>
      <c r="AI429" s="98"/>
      <c r="AJ429" s="98"/>
      <c r="AK429" s="98"/>
      <c r="AL429" s="13" t="s">
        <v>22</v>
      </c>
      <c r="AM429" s="13" t="s">
        <v>23</v>
      </c>
      <c r="AN429" s="14" t="s">
        <v>24</v>
      </c>
      <c r="AO429" s="15" t="s">
        <v>25</v>
      </c>
      <c r="AP429" s="16" t="s">
        <v>26</v>
      </c>
      <c r="AQ429" s="16" t="s">
        <v>27</v>
      </c>
      <c r="AR429" s="16" t="s">
        <v>28</v>
      </c>
      <c r="AS429" s="17" t="s">
        <v>29</v>
      </c>
      <c r="AT429" s="18" t="s">
        <v>30</v>
      </c>
      <c r="AU429" s="18"/>
      <c r="AV429" s="18"/>
      <c r="AW429" s="18" t="s">
        <v>31</v>
      </c>
      <c r="AX429" s="19" t="s">
        <v>32</v>
      </c>
    </row>
    <row r="430" spans="1:50" ht="26.4">
      <c r="A430" s="20">
        <v>1</v>
      </c>
      <c r="B430" s="44" t="s">
        <v>33</v>
      </c>
      <c r="C430" s="45" t="s">
        <v>34</v>
      </c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43">
        <f t="shared" ref="AI430:AI460" si="84">COUNTIF(D430:AH430,"+")</f>
        <v>0</v>
      </c>
      <c r="AJ430" s="43">
        <f>COUNTIF(E430:AI430,"TC")</f>
        <v>0</v>
      </c>
      <c r="AK430" s="21"/>
      <c r="AL430" s="20">
        <v>1</v>
      </c>
      <c r="AM430" s="44" t="s">
        <v>33</v>
      </c>
      <c r="AN430" s="45" t="s">
        <v>34</v>
      </c>
      <c r="AO430" s="26">
        <v>9000000</v>
      </c>
      <c r="AP430" s="27">
        <v>1000000</v>
      </c>
      <c r="AQ430" s="27">
        <v>700000</v>
      </c>
      <c r="AR430" s="27">
        <v>700000</v>
      </c>
      <c r="AS430" s="27">
        <f>AI430</f>
        <v>0</v>
      </c>
      <c r="AT430" s="27">
        <f t="shared" ref="AT430:AT437" si="85">AO430/26*200%*AJ430</f>
        <v>0</v>
      </c>
      <c r="AU430" s="27"/>
      <c r="AV430" s="27"/>
      <c r="AW430" s="27"/>
      <c r="AX430" s="27">
        <f>(AO430+AP430+AQ430+AR430+AU430)/26*AS430+AT430+AV430+AW430</f>
        <v>0</v>
      </c>
    </row>
    <row r="431" spans="1:50" ht="13.8">
      <c r="A431" s="20">
        <v>2</v>
      </c>
      <c r="B431" s="44" t="s">
        <v>77</v>
      </c>
      <c r="C431" s="45" t="s">
        <v>76</v>
      </c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43">
        <f t="shared" si="84"/>
        <v>0</v>
      </c>
      <c r="AJ431" s="43">
        <f t="shared" ref="AJ431:AJ462" si="86">COUNTIF(E431:AI431,"TC")</f>
        <v>0</v>
      </c>
      <c r="AK431" s="21"/>
      <c r="AL431" s="20">
        <v>2</v>
      </c>
      <c r="AM431" s="44" t="s">
        <v>77</v>
      </c>
      <c r="AN431" s="45" t="s">
        <v>76</v>
      </c>
      <c r="AO431" s="26">
        <v>5310000</v>
      </c>
      <c r="AP431" s="27">
        <v>1000000</v>
      </c>
      <c r="AQ431" s="27">
        <v>700000</v>
      </c>
      <c r="AR431" s="27">
        <v>700000</v>
      </c>
      <c r="AS431" s="27">
        <f t="shared" ref="AS431:AS462" si="87">AI431</f>
        <v>0</v>
      </c>
      <c r="AT431" s="27">
        <f t="shared" si="85"/>
        <v>0</v>
      </c>
      <c r="AU431" s="27"/>
      <c r="AV431" s="27"/>
      <c r="AW431" s="27"/>
      <c r="AX431" s="27">
        <f>(AO431+AP431+AQ431+AR431+AU431)/26*AS431+AT431+AV431</f>
        <v>0</v>
      </c>
    </row>
    <row r="432" spans="1:50" ht="13.8">
      <c r="A432" s="20">
        <v>3</v>
      </c>
      <c r="B432" s="44" t="s">
        <v>100</v>
      </c>
      <c r="C432" s="45" t="s">
        <v>76</v>
      </c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43">
        <f t="shared" si="84"/>
        <v>0</v>
      </c>
      <c r="AJ432" s="43">
        <f t="shared" si="86"/>
        <v>0</v>
      </c>
      <c r="AK432" s="21"/>
      <c r="AL432" s="20">
        <v>3</v>
      </c>
      <c r="AM432" s="44" t="s">
        <v>100</v>
      </c>
      <c r="AN432" s="45" t="s">
        <v>76</v>
      </c>
      <c r="AO432" s="26">
        <v>5310000</v>
      </c>
      <c r="AP432" s="27">
        <v>1000000</v>
      </c>
      <c r="AQ432" s="27">
        <v>700000</v>
      </c>
      <c r="AR432" s="27">
        <v>700000</v>
      </c>
      <c r="AS432" s="27">
        <f t="shared" si="87"/>
        <v>0</v>
      </c>
      <c r="AT432" s="27">
        <f t="shared" si="85"/>
        <v>0</v>
      </c>
      <c r="AU432" s="27"/>
      <c r="AV432" s="27"/>
      <c r="AW432" s="27"/>
      <c r="AX432" s="27">
        <f t="shared" ref="AX432:AX446" si="88">(AO432+AP432+AQ432+AR432+AU432)/26*AS432+AT432+AV432+AW432</f>
        <v>0</v>
      </c>
    </row>
    <row r="433" spans="1:50" ht="13.8">
      <c r="A433" s="20">
        <v>4</v>
      </c>
      <c r="B433" s="44" t="s">
        <v>101</v>
      </c>
      <c r="C433" s="45" t="s">
        <v>76</v>
      </c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46"/>
      <c r="AI433" s="43">
        <f t="shared" si="84"/>
        <v>0</v>
      </c>
      <c r="AJ433" s="43">
        <f t="shared" si="86"/>
        <v>0</v>
      </c>
      <c r="AK433" s="21"/>
      <c r="AL433" s="20">
        <v>4</v>
      </c>
      <c r="AM433" s="44" t="s">
        <v>101</v>
      </c>
      <c r="AN433" s="45" t="s">
        <v>76</v>
      </c>
      <c r="AO433" s="48">
        <v>5310000</v>
      </c>
      <c r="AP433" s="27">
        <v>1000000</v>
      </c>
      <c r="AQ433" s="27">
        <v>700000</v>
      </c>
      <c r="AR433" s="27">
        <v>700000</v>
      </c>
      <c r="AS433" s="27">
        <f t="shared" si="87"/>
        <v>0</v>
      </c>
      <c r="AT433" s="27">
        <f t="shared" si="85"/>
        <v>0</v>
      </c>
      <c r="AU433" s="27"/>
      <c r="AV433" s="27"/>
      <c r="AW433" s="27"/>
      <c r="AX433" s="27">
        <f t="shared" si="88"/>
        <v>0</v>
      </c>
    </row>
    <row r="434" spans="1:50" ht="13.8">
      <c r="A434" s="20">
        <v>5</v>
      </c>
      <c r="B434" s="44" t="s">
        <v>78</v>
      </c>
      <c r="C434" s="45" t="s">
        <v>76</v>
      </c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46"/>
      <c r="AI434" s="43">
        <f t="shared" si="84"/>
        <v>0</v>
      </c>
      <c r="AJ434" s="43">
        <f t="shared" si="86"/>
        <v>0</v>
      </c>
      <c r="AK434" s="21"/>
      <c r="AL434" s="20">
        <v>5</v>
      </c>
      <c r="AM434" s="44" t="s">
        <v>78</v>
      </c>
      <c r="AN434" s="45" t="s">
        <v>76</v>
      </c>
      <c r="AO434" s="48">
        <v>5310000</v>
      </c>
      <c r="AP434" s="27">
        <v>1000000</v>
      </c>
      <c r="AQ434" s="27">
        <v>700000</v>
      </c>
      <c r="AR434" s="27">
        <v>700000</v>
      </c>
      <c r="AS434" s="27">
        <f t="shared" si="87"/>
        <v>0</v>
      </c>
      <c r="AT434" s="27">
        <f t="shared" si="85"/>
        <v>0</v>
      </c>
      <c r="AU434" s="27">
        <v>1000000</v>
      </c>
      <c r="AV434" s="27"/>
      <c r="AW434" s="27">
        <v>300000</v>
      </c>
      <c r="AX434" s="27">
        <f t="shared" si="88"/>
        <v>300000</v>
      </c>
    </row>
    <row r="435" spans="1:50" ht="13.8">
      <c r="A435" s="20">
        <v>6</v>
      </c>
      <c r="B435" s="44" t="s">
        <v>36</v>
      </c>
      <c r="C435" s="45" t="s">
        <v>37</v>
      </c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46"/>
      <c r="AI435" s="43">
        <f t="shared" si="84"/>
        <v>0</v>
      </c>
      <c r="AJ435" s="43">
        <f t="shared" si="86"/>
        <v>0</v>
      </c>
      <c r="AK435" s="21"/>
      <c r="AL435" s="20">
        <v>6</v>
      </c>
      <c r="AM435" s="44" t="s">
        <v>36</v>
      </c>
      <c r="AN435" s="45" t="s">
        <v>37</v>
      </c>
      <c r="AO435" s="48">
        <v>5310000</v>
      </c>
      <c r="AP435" s="27">
        <v>1000000</v>
      </c>
      <c r="AQ435" s="27">
        <v>300000</v>
      </c>
      <c r="AR435" s="27">
        <v>600000</v>
      </c>
      <c r="AS435" s="27">
        <f t="shared" si="87"/>
        <v>0</v>
      </c>
      <c r="AT435" s="27">
        <f t="shared" si="85"/>
        <v>0</v>
      </c>
      <c r="AU435" s="27"/>
      <c r="AV435" s="27"/>
      <c r="AW435" s="27"/>
      <c r="AX435" s="27">
        <f t="shared" si="88"/>
        <v>0</v>
      </c>
    </row>
    <row r="436" spans="1:50" ht="13.8">
      <c r="A436" s="20">
        <v>7</v>
      </c>
      <c r="B436" s="44" t="s">
        <v>38</v>
      </c>
      <c r="C436" s="45" t="s">
        <v>37</v>
      </c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46"/>
      <c r="AI436" s="43">
        <f t="shared" si="84"/>
        <v>0</v>
      </c>
      <c r="AJ436" s="43">
        <f t="shared" si="86"/>
        <v>0</v>
      </c>
      <c r="AK436" s="21"/>
      <c r="AL436" s="20">
        <v>7</v>
      </c>
      <c r="AM436" s="44" t="s">
        <v>38</v>
      </c>
      <c r="AN436" s="45" t="s">
        <v>37</v>
      </c>
      <c r="AO436" s="48">
        <v>5310000</v>
      </c>
      <c r="AP436" s="27">
        <v>1000000</v>
      </c>
      <c r="AQ436" s="27">
        <v>300000</v>
      </c>
      <c r="AR436" s="27">
        <v>600000</v>
      </c>
      <c r="AS436" s="27">
        <f t="shared" si="87"/>
        <v>0</v>
      </c>
      <c r="AT436" s="27">
        <f t="shared" si="85"/>
        <v>0</v>
      </c>
      <c r="AU436" s="27"/>
      <c r="AV436" s="27"/>
      <c r="AW436" s="27"/>
      <c r="AX436" s="27">
        <f t="shared" si="88"/>
        <v>0</v>
      </c>
    </row>
    <row r="437" spans="1:50" ht="13.8">
      <c r="A437" s="20">
        <v>8</v>
      </c>
      <c r="B437" s="44" t="s">
        <v>39</v>
      </c>
      <c r="C437" s="45" t="s">
        <v>37</v>
      </c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 t="s">
        <v>41</v>
      </c>
      <c r="AF437" s="23" t="s">
        <v>41</v>
      </c>
      <c r="AG437" s="23"/>
      <c r="AH437" s="46" t="s">
        <v>41</v>
      </c>
      <c r="AI437" s="43">
        <f t="shared" si="84"/>
        <v>3</v>
      </c>
      <c r="AJ437" s="43">
        <f t="shared" si="86"/>
        <v>0</v>
      </c>
      <c r="AK437" s="44"/>
      <c r="AL437" s="20">
        <v>8</v>
      </c>
      <c r="AM437" s="44" t="s">
        <v>39</v>
      </c>
      <c r="AN437" s="45" t="s">
        <v>37</v>
      </c>
      <c r="AO437" s="48">
        <v>5310000</v>
      </c>
      <c r="AP437" s="27">
        <v>1000000</v>
      </c>
      <c r="AQ437" s="27">
        <v>300000</v>
      </c>
      <c r="AR437" s="27">
        <v>600000</v>
      </c>
      <c r="AS437" s="27">
        <f t="shared" si="87"/>
        <v>3</v>
      </c>
      <c r="AT437" s="27">
        <f t="shared" si="85"/>
        <v>0</v>
      </c>
      <c r="AU437" s="27">
        <v>500000</v>
      </c>
      <c r="AV437" s="27"/>
      <c r="AW437" s="27">
        <v>300000</v>
      </c>
      <c r="AX437" s="27">
        <f t="shared" si="88"/>
        <v>1189615.3846153847</v>
      </c>
    </row>
    <row r="438" spans="1:50" ht="13.8">
      <c r="A438" s="20">
        <v>9</v>
      </c>
      <c r="B438" s="44" t="s">
        <v>40</v>
      </c>
      <c r="C438" s="45" t="s">
        <v>37</v>
      </c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 t="s">
        <v>41</v>
      </c>
      <c r="AF438" s="23" t="s">
        <v>41</v>
      </c>
      <c r="AG438" s="24" t="s">
        <v>119</v>
      </c>
      <c r="AH438" s="46" t="s">
        <v>41</v>
      </c>
      <c r="AI438" s="43">
        <f t="shared" si="84"/>
        <v>3</v>
      </c>
      <c r="AJ438" s="43">
        <f t="shared" si="86"/>
        <v>1</v>
      </c>
      <c r="AK438" s="21"/>
      <c r="AL438" s="20">
        <v>9</v>
      </c>
      <c r="AM438" s="44" t="s">
        <v>40</v>
      </c>
      <c r="AN438" s="45" t="s">
        <v>37</v>
      </c>
      <c r="AO438" s="48">
        <v>5310000</v>
      </c>
      <c r="AP438" s="27">
        <v>1000000</v>
      </c>
      <c r="AQ438" s="27">
        <v>300000</v>
      </c>
      <c r="AR438" s="27">
        <v>600000</v>
      </c>
      <c r="AS438" s="27">
        <f t="shared" si="87"/>
        <v>3</v>
      </c>
      <c r="AT438" s="27">
        <f>AO438/26*200%*AJ438</f>
        <v>408461.53846153844</v>
      </c>
      <c r="AU438" s="27">
        <v>500000</v>
      </c>
      <c r="AV438" s="27"/>
      <c r="AW438" s="27">
        <v>300000</v>
      </c>
      <c r="AX438" s="27">
        <f t="shared" si="88"/>
        <v>1598076.9230769232</v>
      </c>
    </row>
    <row r="439" spans="1:50" ht="13.8">
      <c r="A439" s="20">
        <v>10</v>
      </c>
      <c r="B439" s="44" t="s">
        <v>42</v>
      </c>
      <c r="C439" s="45" t="s">
        <v>37</v>
      </c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 t="s">
        <v>41</v>
      </c>
      <c r="AF439" s="23" t="s">
        <v>41</v>
      </c>
      <c r="AG439" s="24" t="s">
        <v>119</v>
      </c>
      <c r="AH439" s="46" t="s">
        <v>41</v>
      </c>
      <c r="AI439" s="43">
        <f t="shared" si="84"/>
        <v>3</v>
      </c>
      <c r="AJ439" s="43">
        <f t="shared" si="86"/>
        <v>1</v>
      </c>
      <c r="AK439" s="21"/>
      <c r="AL439" s="20">
        <v>10</v>
      </c>
      <c r="AM439" s="44" t="s">
        <v>42</v>
      </c>
      <c r="AN439" s="45" t="s">
        <v>37</v>
      </c>
      <c r="AO439" s="48">
        <v>5310000</v>
      </c>
      <c r="AP439" s="27">
        <v>1000000</v>
      </c>
      <c r="AQ439" s="27">
        <v>300000</v>
      </c>
      <c r="AR439" s="27">
        <v>600000</v>
      </c>
      <c r="AS439" s="27">
        <f t="shared" si="87"/>
        <v>3</v>
      </c>
      <c r="AT439" s="27">
        <f t="shared" ref="AT439:AT462" si="89">AO439/26*200%*AJ439</f>
        <v>408461.53846153844</v>
      </c>
      <c r="AU439" s="27">
        <v>500000</v>
      </c>
      <c r="AV439" s="27"/>
      <c r="AW439" s="27">
        <v>300000</v>
      </c>
      <c r="AX439" s="27">
        <f t="shared" si="88"/>
        <v>1598076.9230769232</v>
      </c>
    </row>
    <row r="440" spans="1:50" ht="13.8">
      <c r="A440" s="20">
        <v>11</v>
      </c>
      <c r="B440" s="44" t="s">
        <v>79</v>
      </c>
      <c r="C440" s="45" t="s">
        <v>37</v>
      </c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46"/>
      <c r="AI440" s="43">
        <f t="shared" si="84"/>
        <v>0</v>
      </c>
      <c r="AJ440" s="43">
        <f t="shared" si="86"/>
        <v>0</v>
      </c>
      <c r="AK440" s="21"/>
      <c r="AL440" s="20">
        <v>11</v>
      </c>
      <c r="AM440" s="44" t="s">
        <v>79</v>
      </c>
      <c r="AN440" s="45" t="s">
        <v>37</v>
      </c>
      <c r="AO440" s="48">
        <v>5310000</v>
      </c>
      <c r="AP440" s="27">
        <v>1000000</v>
      </c>
      <c r="AQ440" s="27">
        <v>300000</v>
      </c>
      <c r="AR440" s="27">
        <v>600000</v>
      </c>
      <c r="AS440" s="27">
        <f t="shared" si="87"/>
        <v>0</v>
      </c>
      <c r="AT440" s="27">
        <f t="shared" si="89"/>
        <v>0</v>
      </c>
      <c r="AU440" s="27"/>
      <c r="AV440" s="27"/>
      <c r="AW440" s="27"/>
      <c r="AX440" s="27">
        <f t="shared" si="88"/>
        <v>0</v>
      </c>
    </row>
    <row r="441" spans="1:50" ht="13.8">
      <c r="A441" s="20">
        <v>12</v>
      </c>
      <c r="B441" s="21" t="s">
        <v>80</v>
      </c>
      <c r="C441" s="22" t="s">
        <v>37</v>
      </c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46"/>
      <c r="AI441" s="43">
        <f t="shared" si="84"/>
        <v>0</v>
      </c>
      <c r="AJ441" s="43">
        <f t="shared" si="86"/>
        <v>0</v>
      </c>
      <c r="AK441" s="21"/>
      <c r="AL441" s="20">
        <v>12</v>
      </c>
      <c r="AM441" s="21" t="s">
        <v>80</v>
      </c>
      <c r="AN441" s="22" t="s">
        <v>37</v>
      </c>
      <c r="AO441" s="48">
        <v>5310000</v>
      </c>
      <c r="AP441" s="27">
        <v>1000000</v>
      </c>
      <c r="AQ441" s="27">
        <v>300000</v>
      </c>
      <c r="AR441" s="27">
        <v>600000</v>
      </c>
      <c r="AS441" s="27">
        <f t="shared" si="87"/>
        <v>0</v>
      </c>
      <c r="AT441" s="27">
        <f t="shared" si="89"/>
        <v>0</v>
      </c>
      <c r="AU441" s="27"/>
      <c r="AV441" s="27"/>
      <c r="AW441" s="27"/>
      <c r="AX441" s="27">
        <f t="shared" si="88"/>
        <v>0</v>
      </c>
    </row>
    <row r="442" spans="1:50" ht="13.8">
      <c r="A442" s="20">
        <v>13</v>
      </c>
      <c r="B442" s="21" t="s">
        <v>81</v>
      </c>
      <c r="C442" s="22" t="s">
        <v>37</v>
      </c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46"/>
      <c r="AI442" s="43">
        <f t="shared" si="84"/>
        <v>0</v>
      </c>
      <c r="AJ442" s="43">
        <f t="shared" si="86"/>
        <v>0</v>
      </c>
      <c r="AK442" s="21"/>
      <c r="AL442" s="20">
        <v>13</v>
      </c>
      <c r="AM442" s="21" t="s">
        <v>81</v>
      </c>
      <c r="AN442" s="22" t="s">
        <v>37</v>
      </c>
      <c r="AO442" s="48">
        <v>5310000</v>
      </c>
      <c r="AP442" s="27">
        <v>1000000</v>
      </c>
      <c r="AQ442" s="27">
        <v>300000</v>
      </c>
      <c r="AR442" s="27">
        <v>600000</v>
      </c>
      <c r="AS442" s="27">
        <f t="shared" si="87"/>
        <v>0</v>
      </c>
      <c r="AT442" s="27">
        <f t="shared" si="89"/>
        <v>0</v>
      </c>
      <c r="AU442" s="27"/>
      <c r="AV442" s="27"/>
      <c r="AW442" s="27"/>
      <c r="AX442" s="27">
        <f t="shared" si="88"/>
        <v>0</v>
      </c>
    </row>
    <row r="443" spans="1:50" ht="13.8">
      <c r="A443" s="20">
        <v>14</v>
      </c>
      <c r="B443" s="21" t="s">
        <v>82</v>
      </c>
      <c r="C443" s="22" t="s">
        <v>37</v>
      </c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46"/>
      <c r="AI443" s="43">
        <f t="shared" si="84"/>
        <v>0</v>
      </c>
      <c r="AJ443" s="43">
        <f t="shared" si="86"/>
        <v>0</v>
      </c>
      <c r="AK443" s="21"/>
      <c r="AL443" s="20">
        <v>14</v>
      </c>
      <c r="AM443" s="21" t="s">
        <v>82</v>
      </c>
      <c r="AN443" s="22" t="s">
        <v>37</v>
      </c>
      <c r="AO443" s="48">
        <v>5310000</v>
      </c>
      <c r="AP443" s="27">
        <v>1000000</v>
      </c>
      <c r="AQ443" s="27">
        <v>300000</v>
      </c>
      <c r="AR443" s="27">
        <v>600000</v>
      </c>
      <c r="AS443" s="27">
        <f t="shared" si="87"/>
        <v>0</v>
      </c>
      <c r="AT443" s="27">
        <f t="shared" si="89"/>
        <v>0</v>
      </c>
      <c r="AU443" s="27"/>
      <c r="AV443" s="27"/>
      <c r="AW443" s="27"/>
      <c r="AX443" s="27">
        <f t="shared" si="88"/>
        <v>0</v>
      </c>
    </row>
    <row r="444" spans="1:50" ht="13.8">
      <c r="A444" s="20">
        <v>15</v>
      </c>
      <c r="B444" s="21" t="s">
        <v>83</v>
      </c>
      <c r="C444" s="22" t="s">
        <v>37</v>
      </c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46"/>
      <c r="AI444" s="43">
        <f t="shared" si="84"/>
        <v>0</v>
      </c>
      <c r="AJ444" s="43">
        <f t="shared" si="86"/>
        <v>0</v>
      </c>
      <c r="AK444" s="53"/>
      <c r="AL444" s="20">
        <v>15</v>
      </c>
      <c r="AM444" s="21" t="s">
        <v>83</v>
      </c>
      <c r="AN444" s="22" t="s">
        <v>37</v>
      </c>
      <c r="AO444" s="48">
        <v>5310000</v>
      </c>
      <c r="AP444" s="27">
        <v>1000000</v>
      </c>
      <c r="AQ444" s="27">
        <v>300000</v>
      </c>
      <c r="AR444" s="27">
        <v>600000</v>
      </c>
      <c r="AS444" s="27">
        <f t="shared" si="87"/>
        <v>0</v>
      </c>
      <c r="AT444" s="27">
        <f t="shared" si="89"/>
        <v>0</v>
      </c>
      <c r="AU444" s="27"/>
      <c r="AV444" s="27"/>
      <c r="AW444" s="27"/>
      <c r="AX444" s="27">
        <f t="shared" si="88"/>
        <v>0</v>
      </c>
    </row>
    <row r="445" spans="1:50" ht="13.8">
      <c r="A445" s="20">
        <v>16</v>
      </c>
      <c r="B445" s="21" t="s">
        <v>84</v>
      </c>
      <c r="C445" s="22" t="s">
        <v>37</v>
      </c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46"/>
      <c r="AI445" s="43">
        <f t="shared" si="84"/>
        <v>0</v>
      </c>
      <c r="AJ445" s="43">
        <f t="shared" si="86"/>
        <v>0</v>
      </c>
      <c r="AK445" s="42"/>
      <c r="AL445" s="20">
        <v>16</v>
      </c>
      <c r="AM445" s="21" t="s">
        <v>84</v>
      </c>
      <c r="AN445" s="22" t="s">
        <v>37</v>
      </c>
      <c r="AO445" s="48">
        <v>5310000</v>
      </c>
      <c r="AP445" s="27">
        <v>1000000</v>
      </c>
      <c r="AQ445" s="27">
        <v>300000</v>
      </c>
      <c r="AR445" s="27">
        <v>600000</v>
      </c>
      <c r="AS445" s="27">
        <f t="shared" si="87"/>
        <v>0</v>
      </c>
      <c r="AT445" s="27">
        <f t="shared" si="89"/>
        <v>0</v>
      </c>
      <c r="AU445" s="42"/>
      <c r="AV445" s="42"/>
      <c r="AW445" s="42"/>
      <c r="AX445" s="27">
        <f t="shared" si="88"/>
        <v>0</v>
      </c>
    </row>
    <row r="446" spans="1:50" ht="13.8">
      <c r="A446" s="20">
        <v>17</v>
      </c>
      <c r="B446" s="21" t="s">
        <v>85</v>
      </c>
      <c r="C446" s="22" t="s">
        <v>37</v>
      </c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46"/>
      <c r="AI446" s="43">
        <f t="shared" si="84"/>
        <v>0</v>
      </c>
      <c r="AJ446" s="43">
        <f t="shared" si="86"/>
        <v>0</v>
      </c>
      <c r="AK446" s="42"/>
      <c r="AL446" s="20">
        <v>17</v>
      </c>
      <c r="AM446" s="21" t="s">
        <v>85</v>
      </c>
      <c r="AN446" s="22" t="s">
        <v>37</v>
      </c>
      <c r="AO446" s="48">
        <v>5310000</v>
      </c>
      <c r="AP446" s="27">
        <v>1000000</v>
      </c>
      <c r="AQ446" s="27">
        <v>300000</v>
      </c>
      <c r="AR446" s="27">
        <v>600000</v>
      </c>
      <c r="AS446" s="27">
        <f t="shared" si="87"/>
        <v>0</v>
      </c>
      <c r="AT446" s="27">
        <f t="shared" si="89"/>
        <v>0</v>
      </c>
      <c r="AU446" s="42"/>
      <c r="AV446" s="42"/>
      <c r="AW446" s="42"/>
      <c r="AX446" s="27">
        <f t="shared" si="88"/>
        <v>0</v>
      </c>
    </row>
    <row r="447" spans="1:50" ht="13.8">
      <c r="A447" s="20">
        <v>18</v>
      </c>
      <c r="B447" s="21" t="s">
        <v>86</v>
      </c>
      <c r="C447" s="22" t="s">
        <v>37</v>
      </c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46"/>
      <c r="AI447" s="43"/>
      <c r="AJ447" s="43">
        <f t="shared" si="86"/>
        <v>0</v>
      </c>
      <c r="AK447" s="42"/>
      <c r="AL447" s="20">
        <v>18</v>
      </c>
      <c r="AM447" s="21" t="s">
        <v>86</v>
      </c>
      <c r="AN447" s="22" t="s">
        <v>37</v>
      </c>
      <c r="AO447" s="48">
        <v>5310000</v>
      </c>
      <c r="AP447" s="27">
        <v>1000000</v>
      </c>
      <c r="AQ447" s="27">
        <v>300000</v>
      </c>
      <c r="AR447" s="27">
        <v>600000</v>
      </c>
      <c r="AS447" s="27">
        <f t="shared" si="87"/>
        <v>0</v>
      </c>
      <c r="AT447" s="27">
        <f t="shared" si="89"/>
        <v>0</v>
      </c>
      <c r="AU447" s="42"/>
      <c r="AV447" s="42"/>
      <c r="AW447" s="42"/>
      <c r="AX447" s="27"/>
    </row>
    <row r="448" spans="1:50" ht="13.8">
      <c r="A448" s="20">
        <v>19</v>
      </c>
      <c r="B448" s="21" t="s">
        <v>87</v>
      </c>
      <c r="C448" s="22" t="s">
        <v>37</v>
      </c>
      <c r="D448" s="23" t="s">
        <v>41</v>
      </c>
      <c r="E448" s="24" t="s">
        <v>119</v>
      </c>
      <c r="F448" s="23" t="s">
        <v>41</v>
      </c>
      <c r="G448" s="23" t="s">
        <v>41</v>
      </c>
      <c r="H448" s="23" t="s">
        <v>41</v>
      </c>
      <c r="I448" s="23" t="s">
        <v>41</v>
      </c>
      <c r="J448" s="23" t="s">
        <v>41</v>
      </c>
      <c r="K448" s="23" t="s">
        <v>41</v>
      </c>
      <c r="L448" s="23"/>
      <c r="M448" s="23" t="s">
        <v>41</v>
      </c>
      <c r="N448" s="23" t="s">
        <v>41</v>
      </c>
      <c r="O448" s="23" t="s">
        <v>41</v>
      </c>
      <c r="P448" s="23" t="s">
        <v>41</v>
      </c>
      <c r="Q448" s="23" t="s">
        <v>41</v>
      </c>
      <c r="R448" s="23" t="s">
        <v>41</v>
      </c>
      <c r="S448" s="24" t="s">
        <v>119</v>
      </c>
      <c r="T448" s="23" t="s">
        <v>41</v>
      </c>
      <c r="U448" s="23" t="s">
        <v>41</v>
      </c>
      <c r="V448" s="23" t="s">
        <v>41</v>
      </c>
      <c r="W448" s="23" t="s">
        <v>41</v>
      </c>
      <c r="X448" s="23" t="s">
        <v>41</v>
      </c>
      <c r="Y448" s="23" t="s">
        <v>41</v>
      </c>
      <c r="Z448" s="23"/>
      <c r="AA448" s="23" t="s">
        <v>41</v>
      </c>
      <c r="AB448" s="23" t="s">
        <v>41</v>
      </c>
      <c r="AC448" s="23" t="s">
        <v>41</v>
      </c>
      <c r="AD448" s="23" t="s">
        <v>41</v>
      </c>
      <c r="AE448" s="23" t="s">
        <v>41</v>
      </c>
      <c r="AF448" s="23" t="s">
        <v>41</v>
      </c>
      <c r="AG448" s="24" t="s">
        <v>119</v>
      </c>
      <c r="AH448" s="23" t="s">
        <v>41</v>
      </c>
      <c r="AI448" s="43">
        <f t="shared" si="84"/>
        <v>26</v>
      </c>
      <c r="AJ448" s="43">
        <f t="shared" si="86"/>
        <v>3</v>
      </c>
      <c r="AK448" s="42"/>
      <c r="AL448" s="20">
        <v>19</v>
      </c>
      <c r="AM448" s="21" t="s">
        <v>87</v>
      </c>
      <c r="AN448" s="22" t="s">
        <v>37</v>
      </c>
      <c r="AO448" s="48">
        <v>5310000</v>
      </c>
      <c r="AP448" s="27">
        <v>1000000</v>
      </c>
      <c r="AQ448" s="27">
        <v>300000</v>
      </c>
      <c r="AR448" s="27">
        <v>600000</v>
      </c>
      <c r="AS448" s="27">
        <f t="shared" si="87"/>
        <v>26</v>
      </c>
      <c r="AT448" s="27">
        <f t="shared" si="89"/>
        <v>1225384.6153846153</v>
      </c>
      <c r="AU448" s="27">
        <v>500000</v>
      </c>
      <c r="AV448" s="42"/>
      <c r="AW448" s="27">
        <v>300000</v>
      </c>
      <c r="AX448" s="27">
        <f t="shared" ref="AX448:AX462" si="90">(AO448+AP448+AQ448+AR448+AU448)/26*AS448+AT448+AV448+AW448</f>
        <v>9235384.615384616</v>
      </c>
    </row>
    <row r="449" spans="1:50" ht="13.8">
      <c r="A449" s="20">
        <v>20</v>
      </c>
      <c r="B449" s="21" t="s">
        <v>88</v>
      </c>
      <c r="C449" s="22" t="s">
        <v>37</v>
      </c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46"/>
      <c r="AI449" s="43">
        <f t="shared" si="84"/>
        <v>0</v>
      </c>
      <c r="AJ449" s="43">
        <f t="shared" si="86"/>
        <v>0</v>
      </c>
      <c r="AK449" s="42"/>
      <c r="AL449" s="20">
        <v>20</v>
      </c>
      <c r="AM449" s="21" t="s">
        <v>88</v>
      </c>
      <c r="AN449" s="22" t="s">
        <v>37</v>
      </c>
      <c r="AO449" s="48">
        <v>5310000</v>
      </c>
      <c r="AP449" s="27">
        <v>1000000</v>
      </c>
      <c r="AQ449" s="27">
        <v>300000</v>
      </c>
      <c r="AR449" s="27">
        <v>600000</v>
      </c>
      <c r="AS449" s="27">
        <f t="shared" si="87"/>
        <v>0</v>
      </c>
      <c r="AT449" s="27">
        <f t="shared" si="89"/>
        <v>0</v>
      </c>
      <c r="AU449" s="27"/>
      <c r="AV449" s="42"/>
      <c r="AW449" s="27"/>
      <c r="AX449" s="27">
        <f t="shared" si="90"/>
        <v>0</v>
      </c>
    </row>
    <row r="450" spans="1:50" ht="13.8">
      <c r="A450" s="20">
        <v>21</v>
      </c>
      <c r="B450" s="21" t="s">
        <v>92</v>
      </c>
      <c r="C450" s="22" t="s">
        <v>37</v>
      </c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46"/>
      <c r="AI450" s="43">
        <f t="shared" si="84"/>
        <v>0</v>
      </c>
      <c r="AJ450" s="43">
        <f t="shared" si="86"/>
        <v>0</v>
      </c>
      <c r="AK450" s="42"/>
      <c r="AL450" s="20">
        <v>21</v>
      </c>
      <c r="AM450" s="21" t="s">
        <v>92</v>
      </c>
      <c r="AN450" s="22" t="s">
        <v>37</v>
      </c>
      <c r="AO450" s="48">
        <v>5310000</v>
      </c>
      <c r="AP450" s="27">
        <v>1000000</v>
      </c>
      <c r="AQ450" s="27">
        <v>300000</v>
      </c>
      <c r="AR450" s="27">
        <v>600000</v>
      </c>
      <c r="AS450" s="27">
        <f t="shared" si="87"/>
        <v>0</v>
      </c>
      <c r="AT450" s="27">
        <f t="shared" si="89"/>
        <v>0</v>
      </c>
      <c r="AU450" s="42"/>
      <c r="AV450" s="42"/>
      <c r="AW450" s="42"/>
      <c r="AX450" s="27">
        <f t="shared" si="90"/>
        <v>0</v>
      </c>
    </row>
    <row r="451" spans="1:50" ht="13.8">
      <c r="A451" s="20">
        <v>22</v>
      </c>
      <c r="B451" s="21" t="s">
        <v>93</v>
      </c>
      <c r="C451" s="22" t="s">
        <v>37</v>
      </c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46"/>
      <c r="AI451" s="43">
        <f t="shared" si="84"/>
        <v>0</v>
      </c>
      <c r="AJ451" s="43">
        <f t="shared" si="86"/>
        <v>0</v>
      </c>
      <c r="AK451" s="42"/>
      <c r="AL451" s="20">
        <v>22</v>
      </c>
      <c r="AM451" s="21" t="s">
        <v>93</v>
      </c>
      <c r="AN451" s="22" t="s">
        <v>37</v>
      </c>
      <c r="AO451" s="48">
        <v>5310000</v>
      </c>
      <c r="AP451" s="27">
        <v>1000000</v>
      </c>
      <c r="AQ451" s="27">
        <v>300000</v>
      </c>
      <c r="AR451" s="27">
        <v>600000</v>
      </c>
      <c r="AS451" s="27">
        <f t="shared" si="87"/>
        <v>0</v>
      </c>
      <c r="AT451" s="27">
        <f t="shared" si="89"/>
        <v>0</v>
      </c>
      <c r="AU451" s="42"/>
      <c r="AV451" s="42"/>
      <c r="AW451" s="42"/>
      <c r="AX451" s="27">
        <f t="shared" si="90"/>
        <v>0</v>
      </c>
    </row>
    <row r="452" spans="1:50" ht="13.8">
      <c r="A452" s="20">
        <v>23</v>
      </c>
      <c r="B452" s="21" t="s">
        <v>94</v>
      </c>
      <c r="C452" s="22" t="s">
        <v>37</v>
      </c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46"/>
      <c r="AI452" s="43">
        <f t="shared" si="84"/>
        <v>0</v>
      </c>
      <c r="AJ452" s="43">
        <f t="shared" si="86"/>
        <v>0</v>
      </c>
      <c r="AK452" s="42"/>
      <c r="AL452" s="20">
        <v>23</v>
      </c>
      <c r="AM452" s="21" t="s">
        <v>94</v>
      </c>
      <c r="AN452" s="22" t="s">
        <v>37</v>
      </c>
      <c r="AO452" s="48">
        <v>5310000</v>
      </c>
      <c r="AP452" s="27">
        <v>1000000</v>
      </c>
      <c r="AQ452" s="27">
        <v>300000</v>
      </c>
      <c r="AR452" s="27">
        <v>600000</v>
      </c>
      <c r="AS452" s="27">
        <f t="shared" si="87"/>
        <v>0</v>
      </c>
      <c r="AT452" s="27">
        <f t="shared" si="89"/>
        <v>0</v>
      </c>
      <c r="AU452" s="42"/>
      <c r="AV452" s="42"/>
      <c r="AW452" s="42"/>
      <c r="AX452" s="27">
        <f t="shared" si="90"/>
        <v>0</v>
      </c>
    </row>
    <row r="453" spans="1:50" ht="13.8">
      <c r="A453" s="20">
        <v>24</v>
      </c>
      <c r="B453" s="21" t="s">
        <v>95</v>
      </c>
      <c r="C453" s="22" t="s">
        <v>37</v>
      </c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46"/>
      <c r="AI453" s="43">
        <f t="shared" si="84"/>
        <v>0</v>
      </c>
      <c r="AJ453" s="43">
        <f t="shared" si="86"/>
        <v>0</v>
      </c>
      <c r="AK453" s="53"/>
      <c r="AL453" s="20">
        <v>24</v>
      </c>
      <c r="AM453" s="21" t="s">
        <v>95</v>
      </c>
      <c r="AN453" s="22" t="s">
        <v>37</v>
      </c>
      <c r="AO453" s="48">
        <v>5310000</v>
      </c>
      <c r="AP453" s="27">
        <v>1000000</v>
      </c>
      <c r="AQ453" s="27">
        <v>300000</v>
      </c>
      <c r="AR453" s="27">
        <v>600000</v>
      </c>
      <c r="AS453" s="27">
        <f t="shared" si="87"/>
        <v>0</v>
      </c>
      <c r="AT453" s="27">
        <f t="shared" si="89"/>
        <v>0</v>
      </c>
      <c r="AU453" s="27"/>
      <c r="AV453" s="27"/>
      <c r="AW453" s="27"/>
      <c r="AX453" s="27">
        <f t="shared" si="90"/>
        <v>0</v>
      </c>
    </row>
    <row r="454" spans="1:50" ht="13.8">
      <c r="A454" s="20">
        <v>25</v>
      </c>
      <c r="B454" s="44" t="s">
        <v>44</v>
      </c>
      <c r="C454" s="45" t="s">
        <v>45</v>
      </c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 t="s">
        <v>41</v>
      </c>
      <c r="R454" s="23" t="s">
        <v>41</v>
      </c>
      <c r="S454" s="23" t="s">
        <v>41</v>
      </c>
      <c r="T454" s="23" t="s">
        <v>41</v>
      </c>
      <c r="U454" s="23" t="s">
        <v>41</v>
      </c>
      <c r="V454" s="23" t="s">
        <v>41</v>
      </c>
      <c r="W454" s="23" t="s">
        <v>41</v>
      </c>
      <c r="X454" s="23" t="s">
        <v>41</v>
      </c>
      <c r="Y454" s="23" t="s">
        <v>41</v>
      </c>
      <c r="Z454" s="24" t="s">
        <v>119</v>
      </c>
      <c r="AA454" s="23" t="s">
        <v>41</v>
      </c>
      <c r="AB454" s="23" t="s">
        <v>41</v>
      </c>
      <c r="AC454" s="23" t="s">
        <v>41</v>
      </c>
      <c r="AD454" s="23" t="s">
        <v>41</v>
      </c>
      <c r="AE454" s="23" t="s">
        <v>41</v>
      </c>
      <c r="AF454" s="23" t="s">
        <v>41</v>
      </c>
      <c r="AG454" s="23" t="s">
        <v>41</v>
      </c>
      <c r="AH454" s="23" t="s">
        <v>41</v>
      </c>
      <c r="AI454" s="43">
        <f t="shared" si="84"/>
        <v>17</v>
      </c>
      <c r="AJ454" s="43">
        <f t="shared" si="86"/>
        <v>1</v>
      </c>
      <c r="AK454" s="21"/>
      <c r="AL454" s="20">
        <v>25</v>
      </c>
      <c r="AM454" s="44" t="s">
        <v>44</v>
      </c>
      <c r="AN454" s="45" t="s">
        <v>45</v>
      </c>
      <c r="AO454" s="26">
        <v>5307200</v>
      </c>
      <c r="AP454" s="27">
        <v>1000000</v>
      </c>
      <c r="AQ454" s="27">
        <v>300000</v>
      </c>
      <c r="AR454" s="27">
        <v>600000</v>
      </c>
      <c r="AS454" s="27">
        <f t="shared" si="87"/>
        <v>17</v>
      </c>
      <c r="AT454" s="27">
        <f t="shared" si="89"/>
        <v>408246.15384615387</v>
      </c>
      <c r="AU454" s="27"/>
      <c r="AV454" s="27">
        <f>AO454*21.5%</f>
        <v>1141048</v>
      </c>
      <c r="AW454" s="27">
        <v>300000</v>
      </c>
      <c r="AX454" s="27">
        <f t="shared" si="90"/>
        <v>6561694.153846154</v>
      </c>
    </row>
    <row r="455" spans="1:50" ht="13.8">
      <c r="A455" s="20">
        <v>26</v>
      </c>
      <c r="B455" s="44" t="s">
        <v>51</v>
      </c>
      <c r="C455" s="45" t="s">
        <v>45</v>
      </c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46"/>
      <c r="AI455" s="43">
        <f t="shared" si="84"/>
        <v>0</v>
      </c>
      <c r="AJ455" s="43">
        <f t="shared" si="86"/>
        <v>0</v>
      </c>
      <c r="AK455" s="21"/>
      <c r="AL455" s="20">
        <v>26</v>
      </c>
      <c r="AM455" s="44" t="s">
        <v>51</v>
      </c>
      <c r="AN455" s="45" t="s">
        <v>45</v>
      </c>
      <c r="AO455" s="26">
        <v>5307200</v>
      </c>
      <c r="AP455" s="27">
        <v>1000000</v>
      </c>
      <c r="AQ455" s="27">
        <v>300000</v>
      </c>
      <c r="AR455" s="27">
        <v>600000</v>
      </c>
      <c r="AS455" s="27">
        <f t="shared" si="87"/>
        <v>0</v>
      </c>
      <c r="AT455" s="27">
        <f t="shared" si="89"/>
        <v>0</v>
      </c>
      <c r="AU455" s="27"/>
      <c r="AV455" s="27"/>
      <c r="AW455" s="27"/>
      <c r="AX455" s="27">
        <f t="shared" si="90"/>
        <v>0</v>
      </c>
    </row>
    <row r="456" spans="1:50" ht="13.8">
      <c r="A456" s="20">
        <v>27</v>
      </c>
      <c r="B456" s="44" t="s">
        <v>46</v>
      </c>
      <c r="C456" s="45" t="s">
        <v>45</v>
      </c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43">
        <f t="shared" si="84"/>
        <v>0</v>
      </c>
      <c r="AJ456" s="43">
        <f t="shared" si="86"/>
        <v>0</v>
      </c>
      <c r="AK456" s="21"/>
      <c r="AL456" s="20">
        <v>27</v>
      </c>
      <c r="AM456" s="44" t="s">
        <v>46</v>
      </c>
      <c r="AN456" s="45" t="s">
        <v>45</v>
      </c>
      <c r="AO456" s="26">
        <v>5307200</v>
      </c>
      <c r="AP456" s="27">
        <v>1000000</v>
      </c>
      <c r="AQ456" s="27">
        <v>300000</v>
      </c>
      <c r="AR456" s="27">
        <v>600000</v>
      </c>
      <c r="AS456" s="27">
        <f t="shared" si="87"/>
        <v>0</v>
      </c>
      <c r="AT456" s="27">
        <f t="shared" si="89"/>
        <v>0</v>
      </c>
      <c r="AU456" s="27"/>
      <c r="AV456" s="27"/>
      <c r="AW456" s="27"/>
      <c r="AX456" s="27">
        <f t="shared" si="90"/>
        <v>0</v>
      </c>
    </row>
    <row r="457" spans="1:50" ht="13.8">
      <c r="A457" s="20">
        <v>28</v>
      </c>
      <c r="B457" s="44" t="s">
        <v>47</v>
      </c>
      <c r="C457" s="45" t="s">
        <v>45</v>
      </c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43">
        <f t="shared" si="84"/>
        <v>0</v>
      </c>
      <c r="AJ457" s="43">
        <f t="shared" si="86"/>
        <v>0</v>
      </c>
      <c r="AK457" s="21"/>
      <c r="AL457" s="20">
        <v>28</v>
      </c>
      <c r="AM457" s="44" t="s">
        <v>47</v>
      </c>
      <c r="AN457" s="45" t="s">
        <v>45</v>
      </c>
      <c r="AO457" s="26">
        <v>5307200</v>
      </c>
      <c r="AP457" s="27">
        <v>1000000</v>
      </c>
      <c r="AQ457" s="27">
        <v>300000</v>
      </c>
      <c r="AR457" s="27">
        <v>600000</v>
      </c>
      <c r="AS457" s="27">
        <f t="shared" si="87"/>
        <v>0</v>
      </c>
      <c r="AT457" s="27">
        <f t="shared" si="89"/>
        <v>0</v>
      </c>
      <c r="AU457" s="27"/>
      <c r="AV457" s="27"/>
      <c r="AW457" s="27"/>
      <c r="AX457" s="27">
        <f t="shared" si="90"/>
        <v>0</v>
      </c>
    </row>
    <row r="458" spans="1:50" ht="13.8">
      <c r="A458" s="20">
        <v>29</v>
      </c>
      <c r="B458" s="44" t="s">
        <v>48</v>
      </c>
      <c r="C458" s="45" t="s">
        <v>45</v>
      </c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43">
        <f t="shared" si="84"/>
        <v>0</v>
      </c>
      <c r="AJ458" s="43">
        <f t="shared" si="86"/>
        <v>0</v>
      </c>
      <c r="AK458" s="21"/>
      <c r="AL458" s="20">
        <v>29</v>
      </c>
      <c r="AM458" s="44" t="s">
        <v>48</v>
      </c>
      <c r="AN458" s="45" t="s">
        <v>45</v>
      </c>
      <c r="AO458" s="26">
        <v>5307200</v>
      </c>
      <c r="AP458" s="27">
        <v>1000000</v>
      </c>
      <c r="AQ458" s="27">
        <v>300000</v>
      </c>
      <c r="AR458" s="27">
        <v>600000</v>
      </c>
      <c r="AS458" s="27">
        <f t="shared" si="87"/>
        <v>0</v>
      </c>
      <c r="AT458" s="27">
        <f t="shared" si="89"/>
        <v>0</v>
      </c>
      <c r="AU458" s="27"/>
      <c r="AV458" s="27"/>
      <c r="AW458" s="27"/>
      <c r="AX458" s="27">
        <f t="shared" si="90"/>
        <v>0</v>
      </c>
    </row>
    <row r="459" spans="1:50" ht="13.8">
      <c r="A459" s="20">
        <v>30</v>
      </c>
      <c r="B459" s="44" t="s">
        <v>49</v>
      </c>
      <c r="C459" s="45" t="s">
        <v>45</v>
      </c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 t="s">
        <v>41</v>
      </c>
      <c r="AF459" s="23" t="s">
        <v>41</v>
      </c>
      <c r="AG459" s="23"/>
      <c r="AH459" s="23" t="s">
        <v>41</v>
      </c>
      <c r="AI459" s="43">
        <f t="shared" si="84"/>
        <v>3</v>
      </c>
      <c r="AJ459" s="43">
        <f t="shared" si="86"/>
        <v>0</v>
      </c>
      <c r="AK459" s="21"/>
      <c r="AL459" s="20">
        <v>30</v>
      </c>
      <c r="AM459" s="44" t="s">
        <v>49</v>
      </c>
      <c r="AN459" s="45" t="s">
        <v>45</v>
      </c>
      <c r="AO459" s="26">
        <v>5307200</v>
      </c>
      <c r="AP459" s="27">
        <v>1000000</v>
      </c>
      <c r="AQ459" s="27">
        <v>300000</v>
      </c>
      <c r="AR459" s="27">
        <v>600000</v>
      </c>
      <c r="AS459" s="27">
        <f t="shared" si="87"/>
        <v>3</v>
      </c>
      <c r="AT459" s="27">
        <f t="shared" si="89"/>
        <v>0</v>
      </c>
      <c r="AU459" s="27"/>
      <c r="AV459" s="27">
        <f t="shared" ref="AV459" si="91">AO459*21.5%</f>
        <v>1141048</v>
      </c>
      <c r="AW459" s="27">
        <v>300000</v>
      </c>
      <c r="AX459" s="27">
        <f t="shared" si="90"/>
        <v>2272648</v>
      </c>
    </row>
    <row r="460" spans="1:50" ht="13.8">
      <c r="A460" s="20">
        <v>31</v>
      </c>
      <c r="B460" s="44" t="s">
        <v>50</v>
      </c>
      <c r="C460" s="45" t="s">
        <v>45</v>
      </c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43">
        <f t="shared" si="84"/>
        <v>0</v>
      </c>
      <c r="AJ460" s="43">
        <f t="shared" si="86"/>
        <v>0</v>
      </c>
      <c r="AK460" s="21"/>
      <c r="AL460" s="20">
        <v>31</v>
      </c>
      <c r="AM460" s="44" t="s">
        <v>50</v>
      </c>
      <c r="AN460" s="45" t="s">
        <v>45</v>
      </c>
      <c r="AO460" s="26">
        <v>5307200</v>
      </c>
      <c r="AP460" s="27">
        <v>1000000</v>
      </c>
      <c r="AQ460" s="27">
        <v>300000</v>
      </c>
      <c r="AR460" s="27">
        <v>600000</v>
      </c>
      <c r="AS460" s="27">
        <f t="shared" si="87"/>
        <v>0</v>
      </c>
      <c r="AT460" s="27">
        <f t="shared" si="89"/>
        <v>0</v>
      </c>
      <c r="AU460" s="27"/>
      <c r="AV460" s="27"/>
      <c r="AW460" s="27"/>
      <c r="AX460" s="27">
        <f t="shared" si="90"/>
        <v>0</v>
      </c>
    </row>
    <row r="461" spans="1:50" ht="13.8">
      <c r="A461" s="20">
        <v>32</v>
      </c>
      <c r="B461" s="21" t="s">
        <v>52</v>
      </c>
      <c r="C461" s="22" t="s">
        <v>45</v>
      </c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49"/>
      <c r="AJ461" s="43">
        <f t="shared" si="86"/>
        <v>0</v>
      </c>
      <c r="AK461" s="28"/>
      <c r="AL461" s="20">
        <v>32</v>
      </c>
      <c r="AM461" s="21" t="s">
        <v>52</v>
      </c>
      <c r="AN461" s="22" t="s">
        <v>45</v>
      </c>
      <c r="AO461" s="26">
        <v>5307200</v>
      </c>
      <c r="AP461" s="27">
        <v>1000000</v>
      </c>
      <c r="AQ461" s="27">
        <v>300000</v>
      </c>
      <c r="AR461" s="27">
        <v>600000</v>
      </c>
      <c r="AS461" s="27">
        <f t="shared" si="87"/>
        <v>0</v>
      </c>
      <c r="AT461" s="27">
        <f t="shared" si="89"/>
        <v>0</v>
      </c>
      <c r="AU461" s="27"/>
      <c r="AV461" s="27"/>
      <c r="AW461" s="27"/>
      <c r="AX461" s="27">
        <f t="shared" si="90"/>
        <v>0</v>
      </c>
    </row>
    <row r="462" spans="1:50" ht="13.8">
      <c r="A462" s="20">
        <v>33</v>
      </c>
      <c r="B462" s="21" t="s">
        <v>53</v>
      </c>
      <c r="C462" s="22" t="s">
        <v>45</v>
      </c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49"/>
      <c r="AJ462" s="43">
        <f t="shared" si="86"/>
        <v>0</v>
      </c>
      <c r="AK462" s="28"/>
      <c r="AL462" s="20">
        <v>33</v>
      </c>
      <c r="AM462" s="21" t="s">
        <v>53</v>
      </c>
      <c r="AN462" s="22" t="s">
        <v>45</v>
      </c>
      <c r="AO462" s="26">
        <v>5307200</v>
      </c>
      <c r="AP462" s="27">
        <v>1000000</v>
      </c>
      <c r="AQ462" s="27">
        <v>300000</v>
      </c>
      <c r="AR462" s="27">
        <v>600000</v>
      </c>
      <c r="AS462" s="27">
        <f t="shared" si="87"/>
        <v>0</v>
      </c>
      <c r="AT462" s="27">
        <f t="shared" si="89"/>
        <v>0</v>
      </c>
      <c r="AU462" s="27"/>
      <c r="AV462" s="27"/>
      <c r="AW462" s="27"/>
      <c r="AX462" s="27">
        <f t="shared" si="90"/>
        <v>0</v>
      </c>
    </row>
    <row r="463" spans="1:50" ht="13.8">
      <c r="A463" s="29"/>
      <c r="B463" s="10" t="s">
        <v>54</v>
      </c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50">
        <f>SUM(AI430:AI460)</f>
        <v>55</v>
      </c>
      <c r="AJ463" s="50"/>
      <c r="AK463" s="31"/>
      <c r="AL463" s="10" t="s">
        <v>89</v>
      </c>
      <c r="AM463" s="31" t="s">
        <v>56</v>
      </c>
      <c r="AN463" s="30"/>
      <c r="AO463" s="32">
        <f t="shared" ref="AO463:AU463" si="92">SUM(AO430:AO460)</f>
        <v>168280400</v>
      </c>
      <c r="AP463" s="32">
        <f t="shared" si="92"/>
        <v>31000000</v>
      </c>
      <c r="AQ463" s="32">
        <f t="shared" si="92"/>
        <v>11300000</v>
      </c>
      <c r="AR463" s="32">
        <f t="shared" si="92"/>
        <v>19100000</v>
      </c>
      <c r="AS463" s="32">
        <f t="shared" si="92"/>
        <v>55</v>
      </c>
      <c r="AT463" s="32">
        <f t="shared" si="92"/>
        <v>2450553.846153846</v>
      </c>
      <c r="AU463" s="32">
        <f t="shared" si="92"/>
        <v>3000000</v>
      </c>
      <c r="AV463" s="32">
        <f>SUM(AV430:AV462)</f>
        <v>2282096</v>
      </c>
      <c r="AW463" s="32">
        <f>SUM(AW430:AW460)</f>
        <v>2100000</v>
      </c>
      <c r="AX463" s="32">
        <f>SUM(AX430:AX462)</f>
        <v>22755496</v>
      </c>
    </row>
    <row r="464" spans="1:50" ht="13.8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3.8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99">
        <f>VALUE("28/02/"&amp;Q425)</f>
        <v>45716</v>
      </c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33"/>
      <c r="AM465" s="33"/>
      <c r="AN465" s="33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3.8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3.8">
      <c r="A467" s="35"/>
      <c r="B467" s="109" t="s">
        <v>57</v>
      </c>
      <c r="C467" s="109"/>
      <c r="D467" s="37"/>
      <c r="E467" s="37"/>
      <c r="F467" s="37"/>
      <c r="G467" s="37"/>
      <c r="H467" s="37"/>
      <c r="I467" s="37"/>
      <c r="J467" s="37"/>
      <c r="K467" s="37"/>
      <c r="L467" s="2"/>
      <c r="M467" s="36" t="s">
        <v>58</v>
      </c>
      <c r="N467" s="37"/>
      <c r="O467" s="37"/>
      <c r="P467" s="37"/>
      <c r="Q467" s="2"/>
      <c r="R467" s="2"/>
      <c r="S467" s="36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6" t="s">
        <v>59</v>
      </c>
      <c r="AE467" s="37"/>
      <c r="AF467" s="37"/>
      <c r="AG467" s="36"/>
      <c r="AH467" s="37"/>
      <c r="AI467" s="37"/>
      <c r="AJ467" s="37"/>
      <c r="AK467" s="37"/>
      <c r="AL467" s="37"/>
      <c r="AM467" s="109" t="s">
        <v>60</v>
      </c>
      <c r="AN467" s="109"/>
      <c r="AO467" s="109"/>
      <c r="AP467" s="102"/>
      <c r="AQ467" s="102"/>
      <c r="AR467" s="2"/>
      <c r="AS467" s="2"/>
      <c r="AT467" s="2"/>
      <c r="AU467" s="2"/>
      <c r="AV467" s="2"/>
      <c r="AW467" s="2"/>
      <c r="AX467" s="2"/>
    </row>
    <row r="468" spans="1:50" ht="13.8">
      <c r="A468" s="3"/>
      <c r="B468" s="126" t="s">
        <v>61</v>
      </c>
      <c r="C468" s="126"/>
      <c r="D468" s="2"/>
      <c r="E468" s="2"/>
      <c r="F468" s="2"/>
      <c r="G468" s="2"/>
      <c r="H468" s="2"/>
      <c r="I468" s="2"/>
      <c r="J468" s="2"/>
      <c r="K468" s="2"/>
      <c r="L468" s="2"/>
      <c r="M468" s="38" t="s">
        <v>61</v>
      </c>
      <c r="N468" s="2"/>
      <c r="O468" s="2"/>
      <c r="P468" s="2"/>
      <c r="Q468" s="2"/>
      <c r="R468" s="2"/>
      <c r="S468" s="38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38" t="s">
        <v>62</v>
      </c>
      <c r="AE468" s="2"/>
      <c r="AF468" s="2"/>
      <c r="AG468" s="38"/>
      <c r="AH468" s="2"/>
      <c r="AI468" s="2"/>
      <c r="AJ468" s="2"/>
      <c r="AK468" s="2"/>
      <c r="AL468" s="2"/>
      <c r="AM468" s="126" t="s">
        <v>61</v>
      </c>
      <c r="AN468" s="126"/>
      <c r="AO468" s="126"/>
      <c r="AP468" s="126"/>
      <c r="AQ468" s="126"/>
      <c r="AR468" s="2"/>
      <c r="AS468" s="2"/>
      <c r="AT468" s="2"/>
      <c r="AU468" s="2"/>
      <c r="AV468" s="2"/>
      <c r="AW468" s="2"/>
      <c r="AX468" s="2"/>
    </row>
    <row r="469" spans="1:50" ht="13.8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1" spans="1:50" ht="15.6">
      <c r="A471" s="1" t="s">
        <v>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1" t="s">
        <v>0</v>
      </c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3.8">
      <c r="A472" s="3" t="s">
        <v>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 t="s">
        <v>1</v>
      </c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3.8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20.399999999999999">
      <c r="A474" s="100" t="s">
        <v>90</v>
      </c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1" t="s">
        <v>2</v>
      </c>
      <c r="AM474" s="101"/>
      <c r="AN474" s="101"/>
      <c r="AO474" s="101"/>
      <c r="AP474" s="101"/>
      <c r="AQ474" s="101"/>
      <c r="AR474" s="101"/>
      <c r="AS474" s="101"/>
      <c r="AT474" s="101"/>
      <c r="AU474" s="101"/>
      <c r="AV474" s="101"/>
      <c r="AW474" s="101"/>
      <c r="AX474" s="101"/>
    </row>
    <row r="475" spans="1:50" ht="20.399999999999999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3.8">
      <c r="A476" s="3"/>
      <c r="B476" s="2"/>
      <c r="C476" s="2"/>
      <c r="D476" s="2"/>
      <c r="E476" s="2"/>
      <c r="F476" s="2"/>
      <c r="G476" s="2"/>
      <c r="H476" s="6"/>
      <c r="I476" s="6"/>
      <c r="J476" s="6"/>
      <c r="K476" s="102" t="s">
        <v>3</v>
      </c>
      <c r="L476" s="102"/>
      <c r="M476" s="103">
        <v>3</v>
      </c>
      <c r="N476" s="103"/>
      <c r="O476" s="102" t="s">
        <v>4</v>
      </c>
      <c r="P476" s="102"/>
      <c r="Q476" s="102">
        <v>2025</v>
      </c>
      <c r="R476" s="10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102" t="str">
        <f>"THÁNG "&amp;M476 &amp;" NĂM 2025"</f>
        <v>THÁNG 3 NĂM 2025</v>
      </c>
      <c r="AM476" s="102"/>
      <c r="AN476" s="102"/>
      <c r="AO476" s="102"/>
      <c r="AP476" s="102"/>
      <c r="AQ476" s="102"/>
      <c r="AR476" s="102"/>
      <c r="AS476" s="102"/>
      <c r="AT476" s="102"/>
      <c r="AU476" s="102"/>
      <c r="AV476" s="102"/>
      <c r="AW476" s="102"/>
      <c r="AX476" s="102"/>
    </row>
    <row r="477" spans="1:50" ht="13.8">
      <c r="A477" s="3"/>
      <c r="B477" s="2"/>
      <c r="C477" s="2"/>
      <c r="D477" s="8">
        <f>DATE(Q476,M476,1)</f>
        <v>45717</v>
      </c>
      <c r="E477" s="8">
        <f>D477+1</f>
        <v>45718</v>
      </c>
      <c r="F477" s="8">
        <f>E477+1</f>
        <v>45719</v>
      </c>
      <c r="G477" s="8">
        <f t="shared" ref="G477:AH477" si="93">F477+1</f>
        <v>45720</v>
      </c>
      <c r="H477" s="9">
        <f t="shared" si="93"/>
        <v>45721</v>
      </c>
      <c r="I477" s="9">
        <f t="shared" si="93"/>
        <v>45722</v>
      </c>
      <c r="J477" s="9">
        <f t="shared" si="93"/>
        <v>45723</v>
      </c>
      <c r="K477" s="9">
        <f t="shared" si="93"/>
        <v>45724</v>
      </c>
      <c r="L477" s="9">
        <f t="shared" si="93"/>
        <v>45725</v>
      </c>
      <c r="M477" s="9">
        <f t="shared" si="93"/>
        <v>45726</v>
      </c>
      <c r="N477" s="9">
        <f t="shared" si="93"/>
        <v>45727</v>
      </c>
      <c r="O477" s="9">
        <f t="shared" si="93"/>
        <v>45728</v>
      </c>
      <c r="P477" s="9">
        <f t="shared" si="93"/>
        <v>45729</v>
      </c>
      <c r="Q477" s="9">
        <f t="shared" si="93"/>
        <v>45730</v>
      </c>
      <c r="R477" s="9">
        <f t="shared" si="93"/>
        <v>45731</v>
      </c>
      <c r="S477" s="8">
        <f t="shared" si="93"/>
        <v>45732</v>
      </c>
      <c r="T477" s="8">
        <f t="shared" si="93"/>
        <v>45733</v>
      </c>
      <c r="U477" s="8">
        <f t="shared" si="93"/>
        <v>45734</v>
      </c>
      <c r="V477" s="8">
        <f t="shared" si="93"/>
        <v>45735</v>
      </c>
      <c r="W477" s="8">
        <f t="shared" si="93"/>
        <v>45736</v>
      </c>
      <c r="X477" s="8">
        <f t="shared" si="93"/>
        <v>45737</v>
      </c>
      <c r="Y477" s="8">
        <f t="shared" si="93"/>
        <v>45738</v>
      </c>
      <c r="Z477" s="8">
        <f t="shared" si="93"/>
        <v>45739</v>
      </c>
      <c r="AA477" s="8">
        <f t="shared" si="93"/>
        <v>45740</v>
      </c>
      <c r="AB477" s="8">
        <f t="shared" si="93"/>
        <v>45741</v>
      </c>
      <c r="AC477" s="8">
        <f t="shared" si="93"/>
        <v>45742</v>
      </c>
      <c r="AD477" s="8">
        <f t="shared" si="93"/>
        <v>45743</v>
      </c>
      <c r="AE477" s="8">
        <f t="shared" si="93"/>
        <v>45744</v>
      </c>
      <c r="AF477" s="8">
        <f t="shared" si="93"/>
        <v>45745</v>
      </c>
      <c r="AG477" s="8">
        <f t="shared" si="93"/>
        <v>45746</v>
      </c>
      <c r="AH477" s="8">
        <f t="shared" si="93"/>
        <v>45747</v>
      </c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3.8">
      <c r="A478" s="110" t="s">
        <v>5</v>
      </c>
      <c r="B478" s="113" t="s">
        <v>6</v>
      </c>
      <c r="C478" s="96" t="s">
        <v>7</v>
      </c>
      <c r="D478" s="119" t="s">
        <v>8</v>
      </c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  <c r="AA478" s="119"/>
      <c r="AB478" s="119"/>
      <c r="AC478" s="119"/>
      <c r="AD478" s="119"/>
      <c r="AE478" s="119"/>
      <c r="AF478" s="119"/>
      <c r="AG478" s="119"/>
      <c r="AH478" s="119"/>
      <c r="AI478" s="96" t="s">
        <v>9</v>
      </c>
      <c r="AJ478" s="96" t="s">
        <v>119</v>
      </c>
      <c r="AK478" s="96" t="s">
        <v>10</v>
      </c>
      <c r="AL478" s="119" t="s">
        <v>5</v>
      </c>
      <c r="AM478" s="119" t="s">
        <v>6</v>
      </c>
      <c r="AN478" s="120" t="s">
        <v>7</v>
      </c>
      <c r="AO478" s="122" t="s">
        <v>11</v>
      </c>
      <c r="AP478" s="123" t="s">
        <v>12</v>
      </c>
      <c r="AQ478" s="124"/>
      <c r="AR478" s="125"/>
      <c r="AS478" s="106" t="s">
        <v>13</v>
      </c>
      <c r="AT478" s="104" t="s">
        <v>74</v>
      </c>
      <c r="AU478" s="104" t="s">
        <v>15</v>
      </c>
      <c r="AV478" s="104" t="s">
        <v>75</v>
      </c>
      <c r="AW478" s="104" t="s">
        <v>17</v>
      </c>
      <c r="AX478" s="104" t="s">
        <v>18</v>
      </c>
    </row>
    <row r="479" spans="1:50" ht="26.4">
      <c r="A479" s="111"/>
      <c r="B479" s="114"/>
      <c r="C479" s="97"/>
      <c r="D479" s="11">
        <v>1</v>
      </c>
      <c r="E479" s="11">
        <v>2</v>
      </c>
      <c r="F479" s="11">
        <v>3</v>
      </c>
      <c r="G479" s="11">
        <v>4</v>
      </c>
      <c r="H479" s="11">
        <v>5</v>
      </c>
      <c r="I479" s="11">
        <v>6</v>
      </c>
      <c r="J479" s="11">
        <v>7</v>
      </c>
      <c r="K479" s="11">
        <v>8</v>
      </c>
      <c r="L479" s="11">
        <v>9</v>
      </c>
      <c r="M479" s="11">
        <v>10</v>
      </c>
      <c r="N479" s="11">
        <v>11</v>
      </c>
      <c r="O479" s="11">
        <v>12</v>
      </c>
      <c r="P479" s="11">
        <v>13</v>
      </c>
      <c r="Q479" s="11">
        <v>14</v>
      </c>
      <c r="R479" s="11">
        <v>15</v>
      </c>
      <c r="S479" s="11">
        <v>16</v>
      </c>
      <c r="T479" s="11">
        <v>17</v>
      </c>
      <c r="U479" s="11">
        <v>18</v>
      </c>
      <c r="V479" s="11">
        <v>19</v>
      </c>
      <c r="W479" s="11">
        <v>20</v>
      </c>
      <c r="X479" s="11">
        <v>21</v>
      </c>
      <c r="Y479" s="11">
        <v>22</v>
      </c>
      <c r="Z479" s="11">
        <v>23</v>
      </c>
      <c r="AA479" s="11">
        <v>24</v>
      </c>
      <c r="AB479" s="11">
        <v>25</v>
      </c>
      <c r="AC479" s="11">
        <v>26</v>
      </c>
      <c r="AD479" s="11">
        <v>27</v>
      </c>
      <c r="AE479" s="11">
        <v>28</v>
      </c>
      <c r="AF479" s="64">
        <v>29</v>
      </c>
      <c r="AG479" s="64">
        <v>30</v>
      </c>
      <c r="AH479" s="64">
        <v>31</v>
      </c>
      <c r="AI479" s="97"/>
      <c r="AJ479" s="97"/>
      <c r="AK479" s="97"/>
      <c r="AL479" s="119"/>
      <c r="AM479" s="119"/>
      <c r="AN479" s="121"/>
      <c r="AO479" s="122"/>
      <c r="AP479" s="12" t="s">
        <v>19</v>
      </c>
      <c r="AQ479" s="12" t="s">
        <v>20</v>
      </c>
      <c r="AR479" s="12" t="s">
        <v>21</v>
      </c>
      <c r="AS479" s="107"/>
      <c r="AT479" s="108"/>
      <c r="AU479" s="108"/>
      <c r="AV479" s="108"/>
      <c r="AW479" s="105"/>
      <c r="AX479" s="105"/>
    </row>
    <row r="480" spans="1:50" ht="20.399999999999999">
      <c r="A480" s="112"/>
      <c r="B480" s="115"/>
      <c r="C480" s="98"/>
      <c r="D480" s="11" t="str">
        <f>IF(WEEKDAY(D477)=1,"CN",IF(WEEKDAY(D477)=2,"T2",IF(WEEKDAY(D477)=3,"T3",IF(WEEKDAY(D477)=4,"T4",IF(WEEKDAY(D477)=5,"T5",IF(WEEKDAY(D477)=6,"T6",IF(WEEKDAY(D477)=7,"T7","")))))))</f>
        <v>T7</v>
      </c>
      <c r="E480" s="11" t="str">
        <f>IF(WEEKDAY(E477)=1,"CN",IF(WEEKDAY(E477)=2,"T2",IF(WEEKDAY(E477)=3,"T3",IF(WEEKDAY(E477)=4,"T4",IF(WEEKDAY(E477)=5,"T5",IF(WEEKDAY(E477)=6,"T6",IF(WEEKDAY(E477)=7,"T7","")))))))</f>
        <v>CN</v>
      </c>
      <c r="F480" s="11" t="str">
        <f t="shared" ref="F480:AH480" si="94">IF(WEEKDAY(F477)=1,"CN",IF(WEEKDAY(F477)=2,"T2",IF(WEEKDAY(F477)=3,"T3",IF(WEEKDAY(F477)=4,"T4",IF(WEEKDAY(F477)=5,"T5",IF(WEEKDAY(F477)=6,"T6",IF(WEEKDAY(F477)=7,"T7","")))))))</f>
        <v>T2</v>
      </c>
      <c r="G480" s="11" t="str">
        <f t="shared" si="94"/>
        <v>T3</v>
      </c>
      <c r="H480" s="11" t="str">
        <f t="shared" si="94"/>
        <v>T4</v>
      </c>
      <c r="I480" s="11" t="str">
        <f t="shared" si="94"/>
        <v>T5</v>
      </c>
      <c r="J480" s="11" t="str">
        <f t="shared" si="94"/>
        <v>T6</v>
      </c>
      <c r="K480" s="11" t="str">
        <f t="shared" si="94"/>
        <v>T7</v>
      </c>
      <c r="L480" s="11" t="str">
        <f t="shared" si="94"/>
        <v>CN</v>
      </c>
      <c r="M480" s="11" t="str">
        <f t="shared" si="94"/>
        <v>T2</v>
      </c>
      <c r="N480" s="11" t="str">
        <f t="shared" si="94"/>
        <v>T3</v>
      </c>
      <c r="O480" s="11" t="str">
        <f t="shared" si="94"/>
        <v>T4</v>
      </c>
      <c r="P480" s="11" t="str">
        <f t="shared" si="94"/>
        <v>T5</v>
      </c>
      <c r="Q480" s="11" t="str">
        <f t="shared" si="94"/>
        <v>T6</v>
      </c>
      <c r="R480" s="11" t="str">
        <f t="shared" si="94"/>
        <v>T7</v>
      </c>
      <c r="S480" s="11" t="str">
        <f t="shared" si="94"/>
        <v>CN</v>
      </c>
      <c r="T480" s="11" t="str">
        <f t="shared" si="94"/>
        <v>T2</v>
      </c>
      <c r="U480" s="11" t="str">
        <f t="shared" si="94"/>
        <v>T3</v>
      </c>
      <c r="V480" s="11" t="str">
        <f t="shared" si="94"/>
        <v>T4</v>
      </c>
      <c r="W480" s="11" t="str">
        <f t="shared" si="94"/>
        <v>T5</v>
      </c>
      <c r="X480" s="11" t="str">
        <f t="shared" si="94"/>
        <v>T6</v>
      </c>
      <c r="Y480" s="11" t="str">
        <f t="shared" si="94"/>
        <v>T7</v>
      </c>
      <c r="Z480" s="11" t="str">
        <f t="shared" si="94"/>
        <v>CN</v>
      </c>
      <c r="AA480" s="11" t="str">
        <f t="shared" si="94"/>
        <v>T2</v>
      </c>
      <c r="AB480" s="11" t="str">
        <f t="shared" si="94"/>
        <v>T3</v>
      </c>
      <c r="AC480" s="11" t="str">
        <f t="shared" si="94"/>
        <v>T4</v>
      </c>
      <c r="AD480" s="11" t="str">
        <f t="shared" si="94"/>
        <v>T5</v>
      </c>
      <c r="AE480" s="11" t="str">
        <f t="shared" si="94"/>
        <v>T6</v>
      </c>
      <c r="AF480" s="64" t="str">
        <f t="shared" si="94"/>
        <v>T7</v>
      </c>
      <c r="AG480" s="64" t="str">
        <f t="shared" si="94"/>
        <v>CN</v>
      </c>
      <c r="AH480" s="64" t="str">
        <f t="shared" si="94"/>
        <v>T2</v>
      </c>
      <c r="AI480" s="98"/>
      <c r="AJ480" s="98"/>
      <c r="AK480" s="98"/>
      <c r="AL480" s="13" t="s">
        <v>22</v>
      </c>
      <c r="AM480" s="13" t="s">
        <v>23</v>
      </c>
      <c r="AN480" s="14" t="s">
        <v>24</v>
      </c>
      <c r="AO480" s="15" t="s">
        <v>25</v>
      </c>
      <c r="AP480" s="16" t="s">
        <v>26</v>
      </c>
      <c r="AQ480" s="16" t="s">
        <v>27</v>
      </c>
      <c r="AR480" s="16" t="s">
        <v>28</v>
      </c>
      <c r="AS480" s="17" t="s">
        <v>29</v>
      </c>
      <c r="AT480" s="18" t="s">
        <v>30</v>
      </c>
      <c r="AU480" s="18"/>
      <c r="AV480" s="18"/>
      <c r="AW480" s="18" t="s">
        <v>31</v>
      </c>
      <c r="AX480" s="19" t="s">
        <v>32</v>
      </c>
    </row>
    <row r="481" spans="1:50" ht="26.4">
      <c r="A481" s="20">
        <v>1</v>
      </c>
      <c r="B481" s="44" t="s">
        <v>33</v>
      </c>
      <c r="C481" s="45" t="s">
        <v>34</v>
      </c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43">
        <f t="shared" ref="AI481" si="95">COUNTIF(D481:AH481,"+")</f>
        <v>0</v>
      </c>
      <c r="AJ481" s="43">
        <f>COUNTIF(E481:AI481,"TC")</f>
        <v>0</v>
      </c>
      <c r="AK481" s="21"/>
      <c r="AL481" s="20">
        <v>1</v>
      </c>
      <c r="AM481" s="44" t="s">
        <v>33</v>
      </c>
      <c r="AN481" s="45" t="s">
        <v>34</v>
      </c>
      <c r="AO481" s="26">
        <v>9000000</v>
      </c>
      <c r="AP481" s="27">
        <v>1000000</v>
      </c>
      <c r="AQ481" s="27">
        <v>700000</v>
      </c>
      <c r="AR481" s="27">
        <v>700000</v>
      </c>
      <c r="AS481" s="27">
        <f>AI481</f>
        <v>0</v>
      </c>
      <c r="AT481" s="27"/>
      <c r="AU481" s="27"/>
      <c r="AV481" s="27"/>
      <c r="AW481" s="27"/>
      <c r="AX481" s="27">
        <f>(AO481+AP481+AQ481+AR481+AU481)/26*AS481+AT481+AV481+AW481</f>
        <v>0</v>
      </c>
    </row>
    <row r="482" spans="1:50" ht="13.8">
      <c r="A482" s="20">
        <v>2</v>
      </c>
      <c r="B482" s="44" t="s">
        <v>77</v>
      </c>
      <c r="C482" s="45" t="s">
        <v>76</v>
      </c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43">
        <f>COUNTIF(D482:AH482,"+")</f>
        <v>0</v>
      </c>
      <c r="AJ482" s="43">
        <f t="shared" ref="AJ482:AJ513" si="96">COUNTIF(E482:AI482,"TC")</f>
        <v>0</v>
      </c>
      <c r="AK482" s="21"/>
      <c r="AL482" s="20">
        <v>2</v>
      </c>
      <c r="AM482" s="44" t="s">
        <v>77</v>
      </c>
      <c r="AN482" s="45" t="s">
        <v>76</v>
      </c>
      <c r="AO482" s="26">
        <v>5310000</v>
      </c>
      <c r="AP482" s="27">
        <v>1000000</v>
      </c>
      <c r="AQ482" s="27">
        <v>700000</v>
      </c>
      <c r="AR482" s="27">
        <v>700000</v>
      </c>
      <c r="AS482" s="27">
        <f t="shared" ref="AS482:AS513" si="97">AI482</f>
        <v>0</v>
      </c>
      <c r="AT482" s="27"/>
      <c r="AU482" s="27"/>
      <c r="AV482" s="27"/>
      <c r="AW482" s="27"/>
      <c r="AX482" s="27">
        <f>(AO482+AP482+AQ482+AR482+AU482)/26*AS482+AT482+AV482</f>
        <v>0</v>
      </c>
    </row>
    <row r="483" spans="1:50" ht="13.8">
      <c r="A483" s="20">
        <v>3</v>
      </c>
      <c r="B483" s="44" t="s">
        <v>100</v>
      </c>
      <c r="C483" s="45" t="s">
        <v>76</v>
      </c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43">
        <f t="shared" ref="AI483:AI511" si="98">COUNTIF(D483:AH483,"+")</f>
        <v>0</v>
      </c>
      <c r="AJ483" s="43">
        <f t="shared" si="96"/>
        <v>0</v>
      </c>
      <c r="AK483" s="21"/>
      <c r="AL483" s="20">
        <v>3</v>
      </c>
      <c r="AM483" s="44" t="s">
        <v>100</v>
      </c>
      <c r="AN483" s="45" t="s">
        <v>76</v>
      </c>
      <c r="AO483" s="26">
        <v>5310000</v>
      </c>
      <c r="AP483" s="27">
        <v>1000000</v>
      </c>
      <c r="AQ483" s="27">
        <v>700000</v>
      </c>
      <c r="AR483" s="27">
        <v>700000</v>
      </c>
      <c r="AS483" s="27">
        <f t="shared" si="97"/>
        <v>0</v>
      </c>
      <c r="AT483" s="27">
        <f t="shared" ref="AT483:AT501" si="99">AO483/26*AJ483*200%</f>
        <v>0</v>
      </c>
      <c r="AU483" s="27"/>
      <c r="AV483" s="27"/>
      <c r="AW483" s="27"/>
      <c r="AX483" s="27">
        <f t="shared" ref="AX483:AX500" si="100">(AO483+AP483+AQ483+AR483+AU483)/26*AS483+AT483+AV483+AW483</f>
        <v>0</v>
      </c>
    </row>
    <row r="484" spans="1:50" ht="13.8">
      <c r="A484" s="20">
        <v>4</v>
      </c>
      <c r="B484" s="44" t="s">
        <v>101</v>
      </c>
      <c r="C484" s="45" t="s">
        <v>76</v>
      </c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46"/>
      <c r="AI484" s="47">
        <f t="shared" si="98"/>
        <v>0</v>
      </c>
      <c r="AJ484" s="43">
        <f t="shared" si="96"/>
        <v>0</v>
      </c>
      <c r="AK484" s="21"/>
      <c r="AL484" s="20">
        <v>4</v>
      </c>
      <c r="AM484" s="44" t="s">
        <v>101</v>
      </c>
      <c r="AN484" s="45" t="s">
        <v>76</v>
      </c>
      <c r="AO484" s="48">
        <v>5310000</v>
      </c>
      <c r="AP484" s="27">
        <v>1000000</v>
      </c>
      <c r="AQ484" s="27">
        <v>700000</v>
      </c>
      <c r="AR484" s="27">
        <v>700000</v>
      </c>
      <c r="AS484" s="27">
        <f t="shared" si="97"/>
        <v>0</v>
      </c>
      <c r="AT484" s="27">
        <f t="shared" si="99"/>
        <v>0</v>
      </c>
      <c r="AU484" s="27"/>
      <c r="AV484" s="27"/>
      <c r="AW484" s="27"/>
      <c r="AX484" s="27">
        <f t="shared" si="100"/>
        <v>0</v>
      </c>
    </row>
    <row r="485" spans="1:50" ht="13.8">
      <c r="A485" s="20">
        <v>5</v>
      </c>
      <c r="B485" s="44" t="s">
        <v>78</v>
      </c>
      <c r="C485" s="45" t="s">
        <v>76</v>
      </c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46"/>
      <c r="AI485" s="47">
        <f t="shared" si="98"/>
        <v>0</v>
      </c>
      <c r="AJ485" s="43">
        <f t="shared" si="96"/>
        <v>0</v>
      </c>
      <c r="AK485" s="21"/>
      <c r="AL485" s="20">
        <v>5</v>
      </c>
      <c r="AM485" s="44" t="s">
        <v>78</v>
      </c>
      <c r="AN485" s="45" t="s">
        <v>76</v>
      </c>
      <c r="AO485" s="48">
        <v>5310000</v>
      </c>
      <c r="AP485" s="27">
        <v>1000000</v>
      </c>
      <c r="AQ485" s="27">
        <v>700000</v>
      </c>
      <c r="AR485" s="27">
        <v>700000</v>
      </c>
      <c r="AS485" s="27">
        <f t="shared" si="97"/>
        <v>0</v>
      </c>
      <c r="AT485" s="27">
        <f t="shared" si="99"/>
        <v>0</v>
      </c>
      <c r="AU485" s="27"/>
      <c r="AV485" s="27"/>
      <c r="AW485" s="27"/>
      <c r="AX485" s="27">
        <f t="shared" si="100"/>
        <v>0</v>
      </c>
    </row>
    <row r="486" spans="1:50" ht="13.8">
      <c r="A486" s="20">
        <v>6</v>
      </c>
      <c r="B486" s="44" t="s">
        <v>36</v>
      </c>
      <c r="C486" s="45" t="s">
        <v>37</v>
      </c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 t="s">
        <v>41</v>
      </c>
      <c r="AF486" s="23" t="s">
        <v>41</v>
      </c>
      <c r="AG486" s="23"/>
      <c r="AH486" s="46" t="s">
        <v>41</v>
      </c>
      <c r="AI486" s="47">
        <f t="shared" si="98"/>
        <v>3</v>
      </c>
      <c r="AJ486" s="43">
        <f t="shared" si="96"/>
        <v>0</v>
      </c>
      <c r="AK486" s="21"/>
      <c r="AL486" s="20">
        <v>6</v>
      </c>
      <c r="AM486" s="44" t="s">
        <v>36</v>
      </c>
      <c r="AN486" s="45" t="s">
        <v>37</v>
      </c>
      <c r="AO486" s="48">
        <v>5310000</v>
      </c>
      <c r="AP486" s="27">
        <v>1000000</v>
      </c>
      <c r="AQ486" s="27">
        <v>300000</v>
      </c>
      <c r="AR486" s="27">
        <v>600000</v>
      </c>
      <c r="AS486" s="27">
        <f t="shared" si="97"/>
        <v>3</v>
      </c>
      <c r="AT486" s="27">
        <f t="shared" si="99"/>
        <v>0</v>
      </c>
      <c r="AU486" s="27">
        <v>500000</v>
      </c>
      <c r="AV486" s="27"/>
      <c r="AW486" s="27">
        <v>300000</v>
      </c>
      <c r="AX486" s="27">
        <f>(AO486+AP486+AQ486+AR486+AU486)/26*AS486+AT486+AV486+AW486</f>
        <v>1189615.3846153847</v>
      </c>
    </row>
    <row r="487" spans="1:50" ht="13.8">
      <c r="A487" s="20">
        <v>7</v>
      </c>
      <c r="B487" s="44" t="s">
        <v>38</v>
      </c>
      <c r="C487" s="45" t="s">
        <v>37</v>
      </c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46"/>
      <c r="AI487" s="47">
        <f t="shared" si="98"/>
        <v>0</v>
      </c>
      <c r="AJ487" s="43">
        <f t="shared" si="96"/>
        <v>0</v>
      </c>
      <c r="AK487" s="21"/>
      <c r="AL487" s="20">
        <v>7</v>
      </c>
      <c r="AM487" s="44" t="s">
        <v>38</v>
      </c>
      <c r="AN487" s="45" t="s">
        <v>37</v>
      </c>
      <c r="AO487" s="48">
        <v>5310000</v>
      </c>
      <c r="AP487" s="27">
        <v>1000000</v>
      </c>
      <c r="AQ487" s="27">
        <v>300000</v>
      </c>
      <c r="AR487" s="27">
        <v>600000</v>
      </c>
      <c r="AS487" s="27">
        <f t="shared" si="97"/>
        <v>0</v>
      </c>
      <c r="AT487" s="27">
        <f t="shared" si="99"/>
        <v>0</v>
      </c>
      <c r="AU487" s="27"/>
      <c r="AV487" s="27"/>
      <c r="AW487" s="27"/>
      <c r="AX487" s="27">
        <f t="shared" si="100"/>
        <v>0</v>
      </c>
    </row>
    <row r="488" spans="1:50" ht="13.8">
      <c r="A488" s="20">
        <v>8</v>
      </c>
      <c r="B488" s="44" t="s">
        <v>39</v>
      </c>
      <c r="C488" s="45" t="s">
        <v>37</v>
      </c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46"/>
      <c r="AI488" s="47">
        <f t="shared" si="98"/>
        <v>0</v>
      </c>
      <c r="AJ488" s="43">
        <f t="shared" si="96"/>
        <v>0</v>
      </c>
      <c r="AK488" s="44"/>
      <c r="AL488" s="20">
        <v>8</v>
      </c>
      <c r="AM488" s="44" t="s">
        <v>39</v>
      </c>
      <c r="AN488" s="45" t="s">
        <v>37</v>
      </c>
      <c r="AO488" s="48">
        <v>5310000</v>
      </c>
      <c r="AP488" s="27">
        <v>1000000</v>
      </c>
      <c r="AQ488" s="27">
        <v>300000</v>
      </c>
      <c r="AR488" s="27">
        <v>600000</v>
      </c>
      <c r="AS488" s="27">
        <f t="shared" si="97"/>
        <v>0</v>
      </c>
      <c r="AT488" s="27">
        <f t="shared" si="99"/>
        <v>0</v>
      </c>
      <c r="AU488" s="27"/>
      <c r="AV488" s="27"/>
      <c r="AW488" s="27"/>
      <c r="AX488" s="27">
        <f t="shared" si="100"/>
        <v>0</v>
      </c>
    </row>
    <row r="489" spans="1:50" ht="13.8">
      <c r="A489" s="20">
        <v>9</v>
      </c>
      <c r="B489" s="44" t="s">
        <v>40</v>
      </c>
      <c r="C489" s="45" t="s">
        <v>37</v>
      </c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46"/>
      <c r="AI489" s="47">
        <f t="shared" si="98"/>
        <v>0</v>
      </c>
      <c r="AJ489" s="43">
        <f t="shared" si="96"/>
        <v>0</v>
      </c>
      <c r="AK489" s="21"/>
      <c r="AL489" s="20">
        <v>9</v>
      </c>
      <c r="AM489" s="44" t="s">
        <v>40</v>
      </c>
      <c r="AN489" s="45" t="s">
        <v>37</v>
      </c>
      <c r="AO489" s="48">
        <v>5310000</v>
      </c>
      <c r="AP489" s="27">
        <v>1000000</v>
      </c>
      <c r="AQ489" s="27">
        <v>300000</v>
      </c>
      <c r="AR489" s="27">
        <v>600000</v>
      </c>
      <c r="AS489" s="27">
        <f t="shared" si="97"/>
        <v>0</v>
      </c>
      <c r="AT489" s="27">
        <f t="shared" si="99"/>
        <v>0</v>
      </c>
      <c r="AU489" s="27"/>
      <c r="AV489" s="27"/>
      <c r="AW489" s="27"/>
      <c r="AX489" s="27">
        <f t="shared" si="100"/>
        <v>0</v>
      </c>
    </row>
    <row r="490" spans="1:50" ht="13.8">
      <c r="A490" s="20">
        <v>10</v>
      </c>
      <c r="B490" s="44" t="s">
        <v>42</v>
      </c>
      <c r="C490" s="45" t="s">
        <v>37</v>
      </c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46"/>
      <c r="AI490" s="47">
        <f t="shared" si="98"/>
        <v>0</v>
      </c>
      <c r="AJ490" s="43">
        <f t="shared" si="96"/>
        <v>0</v>
      </c>
      <c r="AK490" s="21"/>
      <c r="AL490" s="20">
        <v>10</v>
      </c>
      <c r="AM490" s="44" t="s">
        <v>42</v>
      </c>
      <c r="AN490" s="45" t="s">
        <v>37</v>
      </c>
      <c r="AO490" s="48">
        <v>5310000</v>
      </c>
      <c r="AP490" s="27">
        <v>1000000</v>
      </c>
      <c r="AQ490" s="27">
        <v>300000</v>
      </c>
      <c r="AR490" s="27">
        <v>600000</v>
      </c>
      <c r="AS490" s="27">
        <f t="shared" si="97"/>
        <v>0</v>
      </c>
      <c r="AT490" s="27">
        <f t="shared" si="99"/>
        <v>0</v>
      </c>
      <c r="AU490" s="27"/>
      <c r="AV490" s="27"/>
      <c r="AW490" s="27"/>
      <c r="AX490" s="27">
        <f t="shared" si="100"/>
        <v>0</v>
      </c>
    </row>
    <row r="491" spans="1:50" ht="13.8">
      <c r="A491" s="20">
        <v>11</v>
      </c>
      <c r="B491" s="44" t="s">
        <v>79</v>
      </c>
      <c r="C491" s="45" t="s">
        <v>37</v>
      </c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 t="s">
        <v>41</v>
      </c>
      <c r="AF491" s="23" t="s">
        <v>41</v>
      </c>
      <c r="AG491" s="24" t="s">
        <v>119</v>
      </c>
      <c r="AH491" s="46" t="s">
        <v>41</v>
      </c>
      <c r="AI491" s="47">
        <f t="shared" si="98"/>
        <v>3</v>
      </c>
      <c r="AJ491" s="43">
        <f t="shared" si="96"/>
        <v>1</v>
      </c>
      <c r="AK491" s="21"/>
      <c r="AL491" s="20">
        <v>11</v>
      </c>
      <c r="AM491" s="44" t="s">
        <v>79</v>
      </c>
      <c r="AN491" s="45" t="s">
        <v>37</v>
      </c>
      <c r="AO491" s="48">
        <v>5310000</v>
      </c>
      <c r="AP491" s="27">
        <v>1000000</v>
      </c>
      <c r="AQ491" s="27">
        <v>300000</v>
      </c>
      <c r="AR491" s="27">
        <v>600000</v>
      </c>
      <c r="AS491" s="27">
        <f t="shared" si="97"/>
        <v>3</v>
      </c>
      <c r="AT491" s="27">
        <f t="shared" si="99"/>
        <v>408461.53846153844</v>
      </c>
      <c r="AU491" s="27">
        <v>500000</v>
      </c>
      <c r="AV491" s="27"/>
      <c r="AW491" s="27">
        <v>300000</v>
      </c>
      <c r="AX491" s="27">
        <f t="shared" si="100"/>
        <v>1598076.9230769232</v>
      </c>
    </row>
    <row r="492" spans="1:50" ht="13.8">
      <c r="A492" s="20">
        <v>12</v>
      </c>
      <c r="B492" s="21" t="s">
        <v>80</v>
      </c>
      <c r="C492" s="22" t="s">
        <v>37</v>
      </c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 t="s">
        <v>41</v>
      </c>
      <c r="AF492" s="23" t="s">
        <v>41</v>
      </c>
      <c r="AG492" s="24" t="s">
        <v>119</v>
      </c>
      <c r="AH492" s="46" t="s">
        <v>41</v>
      </c>
      <c r="AI492" s="47">
        <f t="shared" si="98"/>
        <v>3</v>
      </c>
      <c r="AJ492" s="43">
        <f t="shared" si="96"/>
        <v>1</v>
      </c>
      <c r="AK492" s="21"/>
      <c r="AL492" s="20">
        <v>12</v>
      </c>
      <c r="AM492" s="21" t="s">
        <v>80</v>
      </c>
      <c r="AN492" s="22" t="s">
        <v>37</v>
      </c>
      <c r="AO492" s="48">
        <v>5310000</v>
      </c>
      <c r="AP492" s="27">
        <v>1000000</v>
      </c>
      <c r="AQ492" s="27">
        <v>300000</v>
      </c>
      <c r="AR492" s="27">
        <v>600000</v>
      </c>
      <c r="AS492" s="27">
        <f t="shared" si="97"/>
        <v>3</v>
      </c>
      <c r="AT492" s="27">
        <f t="shared" si="99"/>
        <v>408461.53846153844</v>
      </c>
      <c r="AU492" s="27">
        <v>500000</v>
      </c>
      <c r="AV492" s="27"/>
      <c r="AW492" s="27">
        <v>300000</v>
      </c>
      <c r="AX492" s="27">
        <f t="shared" si="100"/>
        <v>1598076.9230769232</v>
      </c>
    </row>
    <row r="493" spans="1:50" ht="13.8">
      <c r="A493" s="20">
        <v>13</v>
      </c>
      <c r="B493" s="21" t="s">
        <v>81</v>
      </c>
      <c r="C493" s="22" t="s">
        <v>37</v>
      </c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 t="s">
        <v>41</v>
      </c>
      <c r="AF493" s="23" t="s">
        <v>41</v>
      </c>
      <c r="AG493" s="23"/>
      <c r="AH493" s="46" t="s">
        <v>41</v>
      </c>
      <c r="AI493" s="47">
        <f t="shared" si="98"/>
        <v>3</v>
      </c>
      <c r="AJ493" s="43">
        <f t="shared" si="96"/>
        <v>0</v>
      </c>
      <c r="AK493" s="21"/>
      <c r="AL493" s="20">
        <v>13</v>
      </c>
      <c r="AM493" s="21" t="s">
        <v>81</v>
      </c>
      <c r="AN493" s="22" t="s">
        <v>37</v>
      </c>
      <c r="AO493" s="48">
        <v>5310000</v>
      </c>
      <c r="AP493" s="27">
        <v>1000000</v>
      </c>
      <c r="AQ493" s="27">
        <v>300000</v>
      </c>
      <c r="AR493" s="27">
        <v>600000</v>
      </c>
      <c r="AS493" s="27">
        <f t="shared" si="97"/>
        <v>3</v>
      </c>
      <c r="AT493" s="27">
        <f t="shared" si="99"/>
        <v>0</v>
      </c>
      <c r="AU493" s="27">
        <v>500000</v>
      </c>
      <c r="AV493" s="27"/>
      <c r="AW493" s="27">
        <v>300000</v>
      </c>
      <c r="AX493" s="27">
        <f t="shared" si="100"/>
        <v>1189615.3846153847</v>
      </c>
    </row>
    <row r="494" spans="1:50" ht="13.8">
      <c r="A494" s="20">
        <v>14</v>
      </c>
      <c r="B494" s="21" t="s">
        <v>82</v>
      </c>
      <c r="C494" s="22" t="s">
        <v>37</v>
      </c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46"/>
      <c r="AI494" s="47">
        <f t="shared" si="98"/>
        <v>0</v>
      </c>
      <c r="AJ494" s="43">
        <f t="shared" si="96"/>
        <v>0</v>
      </c>
      <c r="AK494" s="21"/>
      <c r="AL494" s="20">
        <v>14</v>
      </c>
      <c r="AM494" s="21" t="s">
        <v>82</v>
      </c>
      <c r="AN494" s="22" t="s">
        <v>37</v>
      </c>
      <c r="AO494" s="48">
        <v>5310000</v>
      </c>
      <c r="AP494" s="27">
        <v>1000000</v>
      </c>
      <c r="AQ494" s="27">
        <v>300000</v>
      </c>
      <c r="AR494" s="27">
        <v>600000</v>
      </c>
      <c r="AS494" s="27">
        <f t="shared" si="97"/>
        <v>0</v>
      </c>
      <c r="AT494" s="27">
        <f t="shared" si="99"/>
        <v>0</v>
      </c>
      <c r="AU494" s="27"/>
      <c r="AV494" s="27"/>
      <c r="AW494" s="27"/>
      <c r="AX494" s="27">
        <f t="shared" si="100"/>
        <v>0</v>
      </c>
    </row>
    <row r="495" spans="1:50" ht="13.8">
      <c r="A495" s="20">
        <v>15</v>
      </c>
      <c r="B495" s="21" t="s">
        <v>83</v>
      </c>
      <c r="C495" s="22" t="s">
        <v>37</v>
      </c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46"/>
      <c r="AI495" s="47">
        <f t="shared" si="98"/>
        <v>0</v>
      </c>
      <c r="AJ495" s="43">
        <f t="shared" si="96"/>
        <v>0</v>
      </c>
      <c r="AK495" s="21"/>
      <c r="AL495" s="20">
        <v>15</v>
      </c>
      <c r="AM495" s="21" t="s">
        <v>83</v>
      </c>
      <c r="AN495" s="22" t="s">
        <v>37</v>
      </c>
      <c r="AO495" s="48">
        <v>5310000</v>
      </c>
      <c r="AP495" s="27">
        <v>1000000</v>
      </c>
      <c r="AQ495" s="27">
        <v>300000</v>
      </c>
      <c r="AR495" s="27">
        <v>600000</v>
      </c>
      <c r="AS495" s="27">
        <f t="shared" si="97"/>
        <v>0</v>
      </c>
      <c r="AT495" s="27">
        <f t="shared" si="99"/>
        <v>0</v>
      </c>
      <c r="AU495" s="27"/>
      <c r="AV495" s="27"/>
      <c r="AW495" s="27"/>
      <c r="AX495" s="27">
        <f t="shared" si="100"/>
        <v>0</v>
      </c>
    </row>
    <row r="496" spans="1:50" ht="13.8">
      <c r="A496" s="20">
        <v>16</v>
      </c>
      <c r="B496" s="21" t="s">
        <v>84</v>
      </c>
      <c r="C496" s="22" t="s">
        <v>37</v>
      </c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43">
        <f t="shared" si="98"/>
        <v>0</v>
      </c>
      <c r="AJ496" s="43">
        <f t="shared" si="96"/>
        <v>0</v>
      </c>
      <c r="AK496" s="21"/>
      <c r="AL496" s="20">
        <v>16</v>
      </c>
      <c r="AM496" s="21" t="s">
        <v>84</v>
      </c>
      <c r="AN496" s="22" t="s">
        <v>37</v>
      </c>
      <c r="AO496" s="48">
        <v>5310000</v>
      </c>
      <c r="AP496" s="27">
        <v>1000000</v>
      </c>
      <c r="AQ496" s="27">
        <v>300000</v>
      </c>
      <c r="AR496" s="27">
        <v>600000</v>
      </c>
      <c r="AS496" s="27">
        <f t="shared" si="97"/>
        <v>0</v>
      </c>
      <c r="AT496" s="27">
        <f t="shared" si="99"/>
        <v>0</v>
      </c>
      <c r="AU496" s="27"/>
      <c r="AV496" s="27"/>
      <c r="AW496" s="27"/>
      <c r="AX496" s="27">
        <f t="shared" si="100"/>
        <v>0</v>
      </c>
    </row>
    <row r="497" spans="1:50" ht="13.8">
      <c r="A497" s="20">
        <v>17</v>
      </c>
      <c r="B497" s="21" t="s">
        <v>85</v>
      </c>
      <c r="C497" s="22" t="s">
        <v>37</v>
      </c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43">
        <f t="shared" si="98"/>
        <v>0</v>
      </c>
      <c r="AJ497" s="43">
        <f t="shared" si="96"/>
        <v>0</v>
      </c>
      <c r="AK497" s="21"/>
      <c r="AL497" s="20">
        <v>17</v>
      </c>
      <c r="AM497" s="21" t="s">
        <v>85</v>
      </c>
      <c r="AN497" s="22" t="s">
        <v>37</v>
      </c>
      <c r="AO497" s="48">
        <v>5310000</v>
      </c>
      <c r="AP497" s="27">
        <v>1000000</v>
      </c>
      <c r="AQ497" s="27">
        <v>300000</v>
      </c>
      <c r="AR497" s="27">
        <v>600000</v>
      </c>
      <c r="AS497" s="27">
        <f t="shared" si="97"/>
        <v>0</v>
      </c>
      <c r="AT497" s="27">
        <f t="shared" si="99"/>
        <v>0</v>
      </c>
      <c r="AU497" s="27"/>
      <c r="AV497" s="27"/>
      <c r="AW497" s="27"/>
      <c r="AX497" s="27">
        <f t="shared" si="100"/>
        <v>0</v>
      </c>
    </row>
    <row r="498" spans="1:50" ht="13.8">
      <c r="A498" s="20">
        <v>18</v>
      </c>
      <c r="B498" s="21" t="s">
        <v>86</v>
      </c>
      <c r="C498" s="22" t="s">
        <v>37</v>
      </c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 t="s">
        <v>41</v>
      </c>
      <c r="R498" s="23" t="s">
        <v>41</v>
      </c>
      <c r="S498" s="23" t="s">
        <v>41</v>
      </c>
      <c r="T498" s="23" t="s">
        <v>41</v>
      </c>
      <c r="U498" s="23" t="s">
        <v>41</v>
      </c>
      <c r="V498" s="23" t="s">
        <v>41</v>
      </c>
      <c r="W498" s="23" t="s">
        <v>41</v>
      </c>
      <c r="X498" s="23" t="s">
        <v>41</v>
      </c>
      <c r="Y498" s="23" t="s">
        <v>41</v>
      </c>
      <c r="Z498" s="24" t="s">
        <v>119</v>
      </c>
      <c r="AA498" s="23" t="s">
        <v>41</v>
      </c>
      <c r="AB498" s="23" t="s">
        <v>41</v>
      </c>
      <c r="AC498" s="23" t="s">
        <v>41</v>
      </c>
      <c r="AD498" s="23" t="s">
        <v>41</v>
      </c>
      <c r="AE498" s="23" t="s">
        <v>41</v>
      </c>
      <c r="AF498" s="23" t="s">
        <v>41</v>
      </c>
      <c r="AG498" s="23"/>
      <c r="AH498" s="23" t="s">
        <v>41</v>
      </c>
      <c r="AI498" s="43">
        <f t="shared" si="98"/>
        <v>16</v>
      </c>
      <c r="AJ498" s="43">
        <f t="shared" si="96"/>
        <v>1</v>
      </c>
      <c r="AK498" s="21"/>
      <c r="AL498" s="20">
        <v>18</v>
      </c>
      <c r="AM498" s="21" t="s">
        <v>86</v>
      </c>
      <c r="AN498" s="22" t="s">
        <v>37</v>
      </c>
      <c r="AO498" s="48">
        <v>5310000</v>
      </c>
      <c r="AP498" s="27">
        <v>1000000</v>
      </c>
      <c r="AQ498" s="27">
        <v>300000</v>
      </c>
      <c r="AR498" s="27">
        <v>600000</v>
      </c>
      <c r="AS498" s="27">
        <f t="shared" si="97"/>
        <v>16</v>
      </c>
      <c r="AT498" s="27">
        <f t="shared" si="99"/>
        <v>408461.53846153844</v>
      </c>
      <c r="AU498" s="27">
        <v>500000</v>
      </c>
      <c r="AV498" s="27"/>
      <c r="AW498" s="27">
        <v>300000</v>
      </c>
      <c r="AX498" s="27">
        <f t="shared" si="100"/>
        <v>5453076.923076923</v>
      </c>
    </row>
    <row r="499" spans="1:50" ht="13.8">
      <c r="A499" s="20">
        <v>19</v>
      </c>
      <c r="B499" s="21" t="s">
        <v>87</v>
      </c>
      <c r="C499" s="22" t="s">
        <v>37</v>
      </c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43">
        <f t="shared" si="98"/>
        <v>0</v>
      </c>
      <c r="AJ499" s="43">
        <f t="shared" si="96"/>
        <v>0</v>
      </c>
      <c r="AK499" s="21"/>
      <c r="AL499" s="20">
        <v>19</v>
      </c>
      <c r="AM499" s="21" t="s">
        <v>87</v>
      </c>
      <c r="AN499" s="22" t="s">
        <v>37</v>
      </c>
      <c r="AO499" s="48">
        <v>5310000</v>
      </c>
      <c r="AP499" s="27">
        <v>1000000</v>
      </c>
      <c r="AQ499" s="27">
        <v>300000</v>
      </c>
      <c r="AR499" s="27">
        <v>600000</v>
      </c>
      <c r="AS499" s="27">
        <f t="shared" si="97"/>
        <v>0</v>
      </c>
      <c r="AT499" s="27">
        <f t="shared" si="99"/>
        <v>0</v>
      </c>
      <c r="AU499" s="27"/>
      <c r="AV499" s="27"/>
      <c r="AW499" s="27"/>
      <c r="AX499" s="27">
        <f t="shared" si="100"/>
        <v>0</v>
      </c>
    </row>
    <row r="500" spans="1:50" ht="13.8">
      <c r="A500" s="20">
        <v>20</v>
      </c>
      <c r="B500" s="21" t="s">
        <v>88</v>
      </c>
      <c r="C500" s="22" t="s">
        <v>37</v>
      </c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43">
        <f t="shared" si="98"/>
        <v>0</v>
      </c>
      <c r="AJ500" s="43">
        <f t="shared" si="96"/>
        <v>0</v>
      </c>
      <c r="AK500" s="21"/>
      <c r="AL500" s="20">
        <v>20</v>
      </c>
      <c r="AM500" s="21" t="s">
        <v>88</v>
      </c>
      <c r="AN500" s="22" t="s">
        <v>37</v>
      </c>
      <c r="AO500" s="48">
        <v>5310000</v>
      </c>
      <c r="AP500" s="27">
        <v>1000000</v>
      </c>
      <c r="AQ500" s="27">
        <v>300000</v>
      </c>
      <c r="AR500" s="27">
        <v>600000</v>
      </c>
      <c r="AS500" s="27">
        <f t="shared" si="97"/>
        <v>0</v>
      </c>
      <c r="AT500" s="27">
        <f t="shared" si="99"/>
        <v>0</v>
      </c>
      <c r="AU500" s="27"/>
      <c r="AV500" s="27"/>
      <c r="AW500" s="27"/>
      <c r="AX500" s="27">
        <f t="shared" si="100"/>
        <v>0</v>
      </c>
    </row>
    <row r="501" spans="1:50" ht="13.8">
      <c r="A501" s="20">
        <v>21</v>
      </c>
      <c r="B501" s="21" t="s">
        <v>92</v>
      </c>
      <c r="C501" s="22" t="s">
        <v>37</v>
      </c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43">
        <f t="shared" si="98"/>
        <v>0</v>
      </c>
      <c r="AJ501" s="43">
        <f t="shared" si="96"/>
        <v>0</v>
      </c>
      <c r="AK501" s="21"/>
      <c r="AL501" s="20">
        <v>21</v>
      </c>
      <c r="AM501" s="21" t="s">
        <v>92</v>
      </c>
      <c r="AN501" s="22" t="s">
        <v>37</v>
      </c>
      <c r="AO501" s="48">
        <v>5310000</v>
      </c>
      <c r="AP501" s="27">
        <v>1000000</v>
      </c>
      <c r="AQ501" s="27">
        <v>300000</v>
      </c>
      <c r="AR501" s="27">
        <v>600000</v>
      </c>
      <c r="AS501" s="27">
        <f t="shared" si="97"/>
        <v>0</v>
      </c>
      <c r="AT501" s="27">
        <f t="shared" si="99"/>
        <v>0</v>
      </c>
      <c r="AU501" s="27"/>
      <c r="AV501" s="27"/>
      <c r="AW501" s="27"/>
      <c r="AX501" s="27"/>
    </row>
    <row r="502" spans="1:50" ht="13.8">
      <c r="A502" s="20">
        <v>22</v>
      </c>
      <c r="B502" s="21" t="s">
        <v>93</v>
      </c>
      <c r="C502" s="22" t="s">
        <v>37</v>
      </c>
      <c r="D502" s="23" t="s">
        <v>41</v>
      </c>
      <c r="E502" s="24" t="s">
        <v>119</v>
      </c>
      <c r="F502" s="23" t="s">
        <v>41</v>
      </c>
      <c r="G502" s="23" t="s">
        <v>41</v>
      </c>
      <c r="H502" s="23" t="s">
        <v>41</v>
      </c>
      <c r="I502" s="23" t="s">
        <v>41</v>
      </c>
      <c r="J502" s="23" t="s">
        <v>41</v>
      </c>
      <c r="K502" s="23" t="s">
        <v>41</v>
      </c>
      <c r="L502" s="23"/>
      <c r="M502" s="23" t="s">
        <v>41</v>
      </c>
      <c r="N502" s="23" t="s">
        <v>41</v>
      </c>
      <c r="O502" s="23" t="s">
        <v>41</v>
      </c>
      <c r="P502" s="23" t="s">
        <v>41</v>
      </c>
      <c r="Q502" s="23" t="s">
        <v>41</v>
      </c>
      <c r="R502" s="23" t="s">
        <v>41</v>
      </c>
      <c r="S502" s="24" t="s">
        <v>119</v>
      </c>
      <c r="T502" s="23" t="s">
        <v>41</v>
      </c>
      <c r="U502" s="23" t="s">
        <v>41</v>
      </c>
      <c r="V502" s="23" t="s">
        <v>41</v>
      </c>
      <c r="W502" s="23" t="s">
        <v>41</v>
      </c>
      <c r="X502" s="23" t="s">
        <v>41</v>
      </c>
      <c r="Y502" s="23" t="s">
        <v>41</v>
      </c>
      <c r="Z502" s="23"/>
      <c r="AA502" s="23" t="s">
        <v>41</v>
      </c>
      <c r="AB502" s="23" t="s">
        <v>41</v>
      </c>
      <c r="AC502" s="23" t="s">
        <v>41</v>
      </c>
      <c r="AD502" s="23" t="s">
        <v>41</v>
      </c>
      <c r="AE502" s="23" t="s">
        <v>41</v>
      </c>
      <c r="AF502" s="23" t="s">
        <v>41</v>
      </c>
      <c r="AG502" s="24" t="s">
        <v>119</v>
      </c>
      <c r="AH502" s="23" t="s">
        <v>41</v>
      </c>
      <c r="AI502" s="43">
        <f t="shared" si="98"/>
        <v>26</v>
      </c>
      <c r="AJ502" s="43">
        <f t="shared" si="96"/>
        <v>3</v>
      </c>
      <c r="AK502" s="21"/>
      <c r="AL502" s="20">
        <v>22</v>
      </c>
      <c r="AM502" s="21" t="s">
        <v>93</v>
      </c>
      <c r="AN502" s="22" t="s">
        <v>37</v>
      </c>
      <c r="AO502" s="48">
        <v>5310000</v>
      </c>
      <c r="AP502" s="27">
        <v>1000000</v>
      </c>
      <c r="AQ502" s="27">
        <v>300000</v>
      </c>
      <c r="AR502" s="27">
        <v>600000</v>
      </c>
      <c r="AS502" s="27">
        <f t="shared" si="97"/>
        <v>26</v>
      </c>
      <c r="AT502" s="27">
        <f>AO502/26*AJ502*200%</f>
        <v>1225384.6153846153</v>
      </c>
      <c r="AU502" s="27">
        <v>500000</v>
      </c>
      <c r="AV502" s="27"/>
      <c r="AW502" s="27">
        <v>300000</v>
      </c>
      <c r="AX502" s="27">
        <f>(AO502+AP502+AQ502+AR502+AU502)/26*AS502+AT502+AV502+AW502</f>
        <v>9235384.615384616</v>
      </c>
    </row>
    <row r="503" spans="1:50" ht="13.8">
      <c r="A503" s="20">
        <v>23</v>
      </c>
      <c r="B503" s="21" t="s">
        <v>94</v>
      </c>
      <c r="C503" s="22" t="s">
        <v>37</v>
      </c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43">
        <f t="shared" si="98"/>
        <v>0</v>
      </c>
      <c r="AJ503" s="43">
        <f t="shared" si="96"/>
        <v>0</v>
      </c>
      <c r="AK503" s="21"/>
      <c r="AL503" s="20">
        <v>23</v>
      </c>
      <c r="AM503" s="21" t="s">
        <v>94</v>
      </c>
      <c r="AN503" s="22" t="s">
        <v>37</v>
      </c>
      <c r="AO503" s="48">
        <v>5310000</v>
      </c>
      <c r="AP503" s="27">
        <v>1000000</v>
      </c>
      <c r="AQ503" s="27">
        <v>300000</v>
      </c>
      <c r="AR503" s="27">
        <v>600000</v>
      </c>
      <c r="AS503" s="27">
        <f t="shared" si="97"/>
        <v>0</v>
      </c>
      <c r="AT503" s="27">
        <f t="shared" ref="AT503:AT513" si="101">AO503/26*AJ503*200%</f>
        <v>0</v>
      </c>
      <c r="AU503" s="27"/>
      <c r="AV503" s="27"/>
      <c r="AW503" s="27"/>
      <c r="AX503" s="27">
        <f>(AO503+AP503+AQ503+AR503+AU503)/26*AS503+AT503+AV503+AW503</f>
        <v>0</v>
      </c>
    </row>
    <row r="504" spans="1:50" ht="13.8">
      <c r="A504" s="20">
        <v>24</v>
      </c>
      <c r="B504" s="21" t="s">
        <v>95</v>
      </c>
      <c r="C504" s="22" t="s">
        <v>37</v>
      </c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43">
        <f t="shared" si="98"/>
        <v>0</v>
      </c>
      <c r="AJ504" s="43">
        <f t="shared" si="96"/>
        <v>0</v>
      </c>
      <c r="AK504" s="53"/>
      <c r="AL504" s="20">
        <v>24</v>
      </c>
      <c r="AM504" s="21" t="s">
        <v>95</v>
      </c>
      <c r="AN504" s="22" t="s">
        <v>37</v>
      </c>
      <c r="AO504" s="48">
        <v>5310000</v>
      </c>
      <c r="AP504" s="27">
        <v>1000000</v>
      </c>
      <c r="AQ504" s="27">
        <v>300000</v>
      </c>
      <c r="AR504" s="27">
        <v>600000</v>
      </c>
      <c r="AS504" s="27">
        <f t="shared" si="97"/>
        <v>0</v>
      </c>
      <c r="AT504" s="27">
        <f t="shared" si="101"/>
        <v>0</v>
      </c>
      <c r="AU504" s="27"/>
      <c r="AV504" s="27"/>
      <c r="AW504" s="27"/>
      <c r="AX504" s="27">
        <f>(AO504+AP504+AQ504+AR504+AU504)/26*AS504+AT504+AV504+AW504</f>
        <v>0</v>
      </c>
    </row>
    <row r="505" spans="1:50" ht="13.8">
      <c r="A505" s="20">
        <v>25</v>
      </c>
      <c r="B505" s="44" t="s">
        <v>44</v>
      </c>
      <c r="C505" s="45" t="s">
        <v>45</v>
      </c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43">
        <f t="shared" si="98"/>
        <v>0</v>
      </c>
      <c r="AJ505" s="43">
        <f t="shared" si="96"/>
        <v>0</v>
      </c>
      <c r="AK505" s="53"/>
      <c r="AL505" s="20">
        <v>25</v>
      </c>
      <c r="AM505" s="44" t="s">
        <v>44</v>
      </c>
      <c r="AN505" s="45" t="s">
        <v>45</v>
      </c>
      <c r="AO505" s="26">
        <v>5307200</v>
      </c>
      <c r="AP505" s="27">
        <v>1000000</v>
      </c>
      <c r="AQ505" s="27">
        <v>300000</v>
      </c>
      <c r="AR505" s="27">
        <v>600000</v>
      </c>
      <c r="AS505" s="27">
        <f t="shared" si="97"/>
        <v>0</v>
      </c>
      <c r="AT505" s="27">
        <f t="shared" si="101"/>
        <v>0</v>
      </c>
      <c r="AU505" s="27"/>
      <c r="AV505" s="27"/>
      <c r="AW505" s="27"/>
      <c r="AX505" s="27">
        <f>(AO505+AP505+AQ505+AR505+AU505)/26*AS505+AT505+AV505+AW505</f>
        <v>0</v>
      </c>
    </row>
    <row r="506" spans="1:50" ht="13.8">
      <c r="A506" s="20">
        <v>26</v>
      </c>
      <c r="B506" s="44" t="s">
        <v>51</v>
      </c>
      <c r="C506" s="45" t="s">
        <v>45</v>
      </c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 t="s">
        <v>41</v>
      </c>
      <c r="R506" s="23" t="s">
        <v>41</v>
      </c>
      <c r="S506" s="23" t="s">
        <v>41</v>
      </c>
      <c r="T506" s="23" t="s">
        <v>41</v>
      </c>
      <c r="U506" s="23" t="s">
        <v>41</v>
      </c>
      <c r="V506" s="23" t="s">
        <v>41</v>
      </c>
      <c r="W506" s="23" t="s">
        <v>41</v>
      </c>
      <c r="X506" s="23" t="s">
        <v>41</v>
      </c>
      <c r="Y506" s="23" t="s">
        <v>41</v>
      </c>
      <c r="Z506" s="24" t="s">
        <v>119</v>
      </c>
      <c r="AA506" s="23" t="s">
        <v>41</v>
      </c>
      <c r="AB506" s="23" t="s">
        <v>41</v>
      </c>
      <c r="AC506" s="23" t="s">
        <v>41</v>
      </c>
      <c r="AD506" s="23" t="s">
        <v>41</v>
      </c>
      <c r="AE506" s="23" t="s">
        <v>41</v>
      </c>
      <c r="AF506" s="23" t="s">
        <v>41</v>
      </c>
      <c r="AG506" s="23"/>
      <c r="AH506" s="23" t="s">
        <v>41</v>
      </c>
      <c r="AI506" s="43">
        <f t="shared" si="98"/>
        <v>16</v>
      </c>
      <c r="AJ506" s="43">
        <f t="shared" si="96"/>
        <v>1</v>
      </c>
      <c r="AK506" s="53"/>
      <c r="AL506" s="20">
        <v>26</v>
      </c>
      <c r="AM506" s="44" t="s">
        <v>51</v>
      </c>
      <c r="AN506" s="45" t="s">
        <v>45</v>
      </c>
      <c r="AO506" s="26">
        <v>5307200</v>
      </c>
      <c r="AP506" s="27">
        <v>1000000</v>
      </c>
      <c r="AQ506" s="27">
        <v>300000</v>
      </c>
      <c r="AR506" s="27">
        <v>600000</v>
      </c>
      <c r="AS506" s="27">
        <f t="shared" si="97"/>
        <v>16</v>
      </c>
      <c r="AT506" s="27">
        <f t="shared" si="101"/>
        <v>408246.15384615387</v>
      </c>
      <c r="AU506" s="27"/>
      <c r="AV506" s="27">
        <f>AO506*21.5%</f>
        <v>1141048</v>
      </c>
      <c r="AW506" s="27">
        <v>300000</v>
      </c>
      <c r="AX506" s="27">
        <f>(AO506+AP506+AQ506+AR506+AU506)/26*AS506+AT506+AV506+AW506</f>
        <v>6284494.153846154</v>
      </c>
    </row>
    <row r="507" spans="1:50" ht="13.8">
      <c r="A507" s="20">
        <v>27</v>
      </c>
      <c r="B507" s="44" t="s">
        <v>46</v>
      </c>
      <c r="C507" s="45" t="s">
        <v>45</v>
      </c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43">
        <f t="shared" si="98"/>
        <v>0</v>
      </c>
      <c r="AJ507" s="43">
        <f t="shared" si="96"/>
        <v>0</v>
      </c>
      <c r="AK507" s="53"/>
      <c r="AL507" s="20">
        <v>27</v>
      </c>
      <c r="AM507" s="44" t="s">
        <v>46</v>
      </c>
      <c r="AN507" s="45" t="s">
        <v>45</v>
      </c>
      <c r="AO507" s="26">
        <v>5307200</v>
      </c>
      <c r="AP507" s="27">
        <v>1000000</v>
      </c>
      <c r="AQ507" s="27">
        <v>300000</v>
      </c>
      <c r="AR507" s="27">
        <v>600000</v>
      </c>
      <c r="AS507" s="27">
        <f t="shared" si="97"/>
        <v>0</v>
      </c>
      <c r="AT507" s="27">
        <f t="shared" si="101"/>
        <v>0</v>
      </c>
      <c r="AU507" s="27"/>
      <c r="AV507" s="27"/>
      <c r="AW507" s="27"/>
      <c r="AX507" s="27"/>
    </row>
    <row r="508" spans="1:50" ht="13.8">
      <c r="A508" s="20">
        <v>28</v>
      </c>
      <c r="B508" s="44" t="s">
        <v>47</v>
      </c>
      <c r="C508" s="45" t="s">
        <v>45</v>
      </c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43">
        <f t="shared" si="98"/>
        <v>0</v>
      </c>
      <c r="AJ508" s="43">
        <f t="shared" si="96"/>
        <v>0</v>
      </c>
      <c r="AK508" s="25"/>
      <c r="AL508" s="20">
        <v>28</v>
      </c>
      <c r="AM508" s="44" t="s">
        <v>47</v>
      </c>
      <c r="AN508" s="45" t="s">
        <v>45</v>
      </c>
      <c r="AO508" s="26">
        <v>5307200</v>
      </c>
      <c r="AP508" s="27">
        <v>1000000</v>
      </c>
      <c r="AQ508" s="27">
        <v>300000</v>
      </c>
      <c r="AR508" s="27">
        <v>600000</v>
      </c>
      <c r="AS508" s="27">
        <f t="shared" si="97"/>
        <v>0</v>
      </c>
      <c r="AT508" s="27">
        <f t="shared" si="101"/>
        <v>0</v>
      </c>
      <c r="AU508" s="27"/>
      <c r="AV508" s="27"/>
      <c r="AW508" s="27"/>
      <c r="AX508" s="27">
        <f t="shared" ref="AX508:AX513" si="102">(AO508+AP508+AQ508+AR508+AU508)/26*AS508+AT508+AV508+AW508</f>
        <v>0</v>
      </c>
    </row>
    <row r="509" spans="1:50" ht="13.8">
      <c r="A509" s="20">
        <v>29</v>
      </c>
      <c r="B509" s="44" t="s">
        <v>48</v>
      </c>
      <c r="C509" s="45" t="s">
        <v>45</v>
      </c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43">
        <f t="shared" si="98"/>
        <v>0</v>
      </c>
      <c r="AJ509" s="43">
        <f t="shared" si="96"/>
        <v>0</v>
      </c>
      <c r="AK509" s="25"/>
      <c r="AL509" s="20">
        <v>29</v>
      </c>
      <c r="AM509" s="44" t="s">
        <v>48</v>
      </c>
      <c r="AN509" s="45" t="s">
        <v>45</v>
      </c>
      <c r="AO509" s="26">
        <v>5307200</v>
      </c>
      <c r="AP509" s="27">
        <v>1000000</v>
      </c>
      <c r="AQ509" s="27">
        <v>300000</v>
      </c>
      <c r="AR509" s="27">
        <v>600000</v>
      </c>
      <c r="AS509" s="27">
        <f t="shared" si="97"/>
        <v>0</v>
      </c>
      <c r="AT509" s="27">
        <f t="shared" si="101"/>
        <v>0</v>
      </c>
      <c r="AU509" s="27"/>
      <c r="AV509" s="27"/>
      <c r="AW509" s="27"/>
      <c r="AX509" s="27">
        <f t="shared" si="102"/>
        <v>0</v>
      </c>
    </row>
    <row r="510" spans="1:50" ht="13.8">
      <c r="A510" s="20">
        <v>30</v>
      </c>
      <c r="B510" s="44" t="s">
        <v>49</v>
      </c>
      <c r="C510" s="45" t="s">
        <v>45</v>
      </c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43">
        <f t="shared" si="98"/>
        <v>0</v>
      </c>
      <c r="AJ510" s="43">
        <f t="shared" si="96"/>
        <v>0</v>
      </c>
      <c r="AK510" s="25"/>
      <c r="AL510" s="20">
        <v>30</v>
      </c>
      <c r="AM510" s="44" t="s">
        <v>49</v>
      </c>
      <c r="AN510" s="45" t="s">
        <v>45</v>
      </c>
      <c r="AO510" s="26">
        <v>5307200</v>
      </c>
      <c r="AP510" s="27">
        <v>1000000</v>
      </c>
      <c r="AQ510" s="27">
        <v>300000</v>
      </c>
      <c r="AR510" s="27">
        <v>600000</v>
      </c>
      <c r="AS510" s="27">
        <f t="shared" si="97"/>
        <v>0</v>
      </c>
      <c r="AT510" s="27">
        <f t="shared" si="101"/>
        <v>0</v>
      </c>
      <c r="AU510" s="27"/>
      <c r="AV510" s="27"/>
      <c r="AW510" s="27"/>
      <c r="AX510" s="27">
        <f t="shared" si="102"/>
        <v>0</v>
      </c>
    </row>
    <row r="511" spans="1:50" ht="13.8">
      <c r="A511" s="20">
        <v>31</v>
      </c>
      <c r="B511" s="44" t="s">
        <v>50</v>
      </c>
      <c r="C511" s="45" t="s">
        <v>45</v>
      </c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43">
        <f t="shared" si="98"/>
        <v>0</v>
      </c>
      <c r="AJ511" s="43">
        <f t="shared" si="96"/>
        <v>0</v>
      </c>
      <c r="AK511" s="25"/>
      <c r="AL511" s="20">
        <v>31</v>
      </c>
      <c r="AM511" s="44" t="s">
        <v>50</v>
      </c>
      <c r="AN511" s="45" t="s">
        <v>45</v>
      </c>
      <c r="AO511" s="26">
        <v>5307200</v>
      </c>
      <c r="AP511" s="27">
        <v>1000000</v>
      </c>
      <c r="AQ511" s="27">
        <v>300000</v>
      </c>
      <c r="AR511" s="27">
        <v>600000</v>
      </c>
      <c r="AS511" s="27">
        <f t="shared" si="97"/>
        <v>0</v>
      </c>
      <c r="AT511" s="27">
        <f t="shared" si="101"/>
        <v>0</v>
      </c>
      <c r="AU511" s="27"/>
      <c r="AV511" s="27"/>
      <c r="AW511" s="27"/>
      <c r="AX511" s="27">
        <f t="shared" si="102"/>
        <v>0</v>
      </c>
    </row>
    <row r="512" spans="1:50" ht="13.8">
      <c r="A512" s="20">
        <v>32</v>
      </c>
      <c r="B512" s="21" t="s">
        <v>52</v>
      </c>
      <c r="C512" s="22" t="s">
        <v>45</v>
      </c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49"/>
      <c r="AJ512" s="43">
        <f t="shared" si="96"/>
        <v>0</v>
      </c>
      <c r="AK512" s="28"/>
      <c r="AL512" s="20">
        <v>32</v>
      </c>
      <c r="AM512" s="21" t="s">
        <v>52</v>
      </c>
      <c r="AN512" s="22" t="s">
        <v>45</v>
      </c>
      <c r="AO512" s="26">
        <v>5307200</v>
      </c>
      <c r="AP512" s="27">
        <v>1000000</v>
      </c>
      <c r="AQ512" s="27">
        <v>300000</v>
      </c>
      <c r="AR512" s="27">
        <v>600000</v>
      </c>
      <c r="AS512" s="27">
        <f t="shared" si="97"/>
        <v>0</v>
      </c>
      <c r="AT512" s="27">
        <f t="shared" si="101"/>
        <v>0</v>
      </c>
      <c r="AU512" s="27"/>
      <c r="AV512" s="27"/>
      <c r="AW512" s="27"/>
      <c r="AX512" s="27">
        <f t="shared" si="102"/>
        <v>0</v>
      </c>
    </row>
    <row r="513" spans="1:50" ht="13.8">
      <c r="A513" s="20">
        <v>33</v>
      </c>
      <c r="B513" s="21" t="s">
        <v>53</v>
      </c>
      <c r="C513" s="22" t="s">
        <v>45</v>
      </c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49"/>
      <c r="AJ513" s="43">
        <f t="shared" si="96"/>
        <v>0</v>
      </c>
      <c r="AK513" s="28"/>
      <c r="AL513" s="20">
        <v>33</v>
      </c>
      <c r="AM513" s="21" t="s">
        <v>53</v>
      </c>
      <c r="AN513" s="22" t="s">
        <v>45</v>
      </c>
      <c r="AO513" s="26">
        <v>5307200</v>
      </c>
      <c r="AP513" s="27">
        <v>1000000</v>
      </c>
      <c r="AQ513" s="27">
        <v>300000</v>
      </c>
      <c r="AR513" s="27">
        <v>600000</v>
      </c>
      <c r="AS513" s="27">
        <f t="shared" si="97"/>
        <v>0</v>
      </c>
      <c r="AT513" s="27">
        <f t="shared" si="101"/>
        <v>0</v>
      </c>
      <c r="AU513" s="27"/>
      <c r="AV513" s="27"/>
      <c r="AW513" s="27"/>
      <c r="AX513" s="27">
        <f t="shared" si="102"/>
        <v>0</v>
      </c>
    </row>
    <row r="514" spans="1:50" ht="13.8">
      <c r="A514" s="29"/>
      <c r="B514" s="10" t="s">
        <v>54</v>
      </c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50">
        <f>SUM(AI481:AI511)</f>
        <v>70</v>
      </c>
      <c r="AJ514" s="50"/>
      <c r="AK514" s="31"/>
      <c r="AL514" s="10" t="s">
        <v>89</v>
      </c>
      <c r="AM514" s="31" t="s">
        <v>56</v>
      </c>
      <c r="AN514" s="30"/>
      <c r="AO514" s="32">
        <f t="shared" ref="AO514:AU514" si="103">SUM(AO481:AO511)</f>
        <v>168280400</v>
      </c>
      <c r="AP514" s="32">
        <f t="shared" si="103"/>
        <v>31000000</v>
      </c>
      <c r="AQ514" s="32">
        <f t="shared" si="103"/>
        <v>11300000</v>
      </c>
      <c r="AR514" s="32">
        <f t="shared" si="103"/>
        <v>19100000</v>
      </c>
      <c r="AS514" s="32">
        <f t="shared" si="103"/>
        <v>70</v>
      </c>
      <c r="AT514" s="32">
        <f t="shared" si="103"/>
        <v>2859015.3846153845</v>
      </c>
      <c r="AU514" s="32">
        <f t="shared" si="103"/>
        <v>3000000</v>
      </c>
      <c r="AV514" s="32">
        <f>SUM(AV481:AV513)</f>
        <v>1141048</v>
      </c>
      <c r="AW514" s="32">
        <f>SUM(AW481:AW511)</f>
        <v>2100000</v>
      </c>
      <c r="AX514" s="32">
        <f>SUM(AX481:AX513)</f>
        <v>26548340.307692312</v>
      </c>
    </row>
    <row r="515" spans="1:50" ht="13.8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3.8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99">
        <f>VALUE("28/02/"&amp;Q476)</f>
        <v>45716</v>
      </c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33"/>
      <c r="AM516" s="33"/>
      <c r="AN516" s="33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3.8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3.8">
      <c r="A518" s="35"/>
      <c r="B518" s="109" t="s">
        <v>57</v>
      </c>
      <c r="C518" s="109"/>
      <c r="D518" s="37"/>
      <c r="E518" s="37"/>
      <c r="F518" s="37"/>
      <c r="G518" s="37"/>
      <c r="H518" s="37"/>
      <c r="I518" s="37"/>
      <c r="J518" s="37"/>
      <c r="K518" s="37"/>
      <c r="L518" s="2"/>
      <c r="M518" s="36" t="s">
        <v>58</v>
      </c>
      <c r="N518" s="37"/>
      <c r="O518" s="37"/>
      <c r="P518" s="37"/>
      <c r="Q518" s="2"/>
      <c r="R518" s="2"/>
      <c r="S518" s="36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6" t="s">
        <v>59</v>
      </c>
      <c r="AE518" s="37"/>
      <c r="AF518" s="37"/>
      <c r="AG518" s="36"/>
      <c r="AH518" s="37"/>
      <c r="AI518" s="37"/>
      <c r="AJ518" s="37"/>
      <c r="AK518" s="37"/>
      <c r="AL518" s="37"/>
      <c r="AM518" s="109" t="s">
        <v>60</v>
      </c>
      <c r="AN518" s="109"/>
      <c r="AO518" s="109"/>
      <c r="AP518" s="102"/>
      <c r="AQ518" s="102"/>
      <c r="AR518" s="2"/>
      <c r="AS518" s="2"/>
      <c r="AT518" s="2"/>
      <c r="AU518" s="2"/>
      <c r="AV518" s="2"/>
      <c r="AW518" s="2"/>
      <c r="AX518" s="2"/>
    </row>
    <row r="519" spans="1:50" ht="13.8">
      <c r="A519" s="3"/>
      <c r="B519" s="126" t="s">
        <v>61</v>
      </c>
      <c r="C519" s="126"/>
      <c r="D519" s="2"/>
      <c r="E519" s="2"/>
      <c r="F519" s="2"/>
      <c r="G519" s="2"/>
      <c r="H519" s="2"/>
      <c r="I519" s="2"/>
      <c r="J519" s="2"/>
      <c r="K519" s="2"/>
      <c r="L519" s="2"/>
      <c r="M519" s="38" t="s">
        <v>61</v>
      </c>
      <c r="N519" s="2"/>
      <c r="O519" s="2"/>
      <c r="P519" s="2"/>
      <c r="Q519" s="2"/>
      <c r="R519" s="2"/>
      <c r="S519" s="38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38" t="s">
        <v>62</v>
      </c>
      <c r="AE519" s="2"/>
      <c r="AF519" s="2"/>
      <c r="AG519" s="38"/>
      <c r="AH519" s="2"/>
      <c r="AI519" s="2"/>
      <c r="AJ519" s="2"/>
      <c r="AK519" s="2"/>
      <c r="AL519" s="2"/>
      <c r="AM519" s="126" t="s">
        <v>61</v>
      </c>
      <c r="AN519" s="126"/>
      <c r="AO519" s="126"/>
      <c r="AP519" s="126"/>
      <c r="AQ519" s="126"/>
      <c r="AR519" s="2"/>
      <c r="AS519" s="2"/>
      <c r="AT519" s="2"/>
      <c r="AU519" s="2"/>
      <c r="AV519" s="2"/>
      <c r="AW519" s="2"/>
      <c r="AX519" s="2"/>
    </row>
    <row r="520" spans="1:50" ht="13.8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2" spans="1:50" ht="15.6">
      <c r="A522" s="1" t="s">
        <v>0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1" t="s">
        <v>0</v>
      </c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3.8">
      <c r="A523" s="3" t="s">
        <v>1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 t="s">
        <v>1</v>
      </c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3.8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20.399999999999999">
      <c r="A525" s="100" t="s">
        <v>91</v>
      </c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1" t="s">
        <v>2</v>
      </c>
      <c r="AM525" s="101"/>
      <c r="AN525" s="101"/>
      <c r="AO525" s="101"/>
      <c r="AP525" s="101"/>
      <c r="AQ525" s="101"/>
      <c r="AR525" s="101"/>
      <c r="AS525" s="101"/>
      <c r="AT525" s="101"/>
      <c r="AU525" s="101"/>
      <c r="AV525" s="101"/>
      <c r="AW525" s="101"/>
      <c r="AX525" s="101"/>
    </row>
    <row r="526" spans="1:50" ht="20.399999999999999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3.8">
      <c r="A527" s="3"/>
      <c r="B527" s="2"/>
      <c r="C527" s="2"/>
      <c r="D527" s="2"/>
      <c r="E527" s="2"/>
      <c r="F527" s="2"/>
      <c r="G527" s="2"/>
      <c r="H527" s="6"/>
      <c r="I527" s="6"/>
      <c r="J527" s="6"/>
      <c r="K527" s="102" t="s">
        <v>3</v>
      </c>
      <c r="L527" s="102"/>
      <c r="M527" s="103">
        <v>3</v>
      </c>
      <c r="N527" s="103"/>
      <c r="O527" s="102" t="s">
        <v>4</v>
      </c>
      <c r="P527" s="102"/>
      <c r="Q527" s="102">
        <v>2025</v>
      </c>
      <c r="R527" s="10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102" t="str">
        <f>"THÁNG "&amp;M527 &amp;" NĂM 2025"</f>
        <v>THÁNG 3 NĂM 2025</v>
      </c>
      <c r="AM527" s="102"/>
      <c r="AN527" s="102"/>
      <c r="AO527" s="102"/>
      <c r="AP527" s="102"/>
      <c r="AQ527" s="102"/>
      <c r="AR527" s="102"/>
      <c r="AS527" s="102"/>
      <c r="AT527" s="102"/>
      <c r="AU527" s="102"/>
      <c r="AV527" s="102"/>
      <c r="AW527" s="102"/>
      <c r="AX527" s="102"/>
    </row>
    <row r="528" spans="1:50" ht="13.8">
      <c r="A528" s="3"/>
      <c r="B528" s="2"/>
      <c r="C528" s="2"/>
      <c r="D528" s="8">
        <f>DATE(Q527,M527,1)</f>
        <v>45717</v>
      </c>
      <c r="E528" s="8">
        <f>D528+1</f>
        <v>45718</v>
      </c>
      <c r="F528" s="8">
        <f>E528+1</f>
        <v>45719</v>
      </c>
      <c r="G528" s="8">
        <f t="shared" ref="G528:AH528" si="104">F528+1</f>
        <v>45720</v>
      </c>
      <c r="H528" s="9">
        <f t="shared" si="104"/>
        <v>45721</v>
      </c>
      <c r="I528" s="9">
        <f t="shared" si="104"/>
        <v>45722</v>
      </c>
      <c r="J528" s="9">
        <f t="shared" si="104"/>
        <v>45723</v>
      </c>
      <c r="K528" s="9">
        <f t="shared" si="104"/>
        <v>45724</v>
      </c>
      <c r="L528" s="9">
        <f t="shared" si="104"/>
        <v>45725</v>
      </c>
      <c r="M528" s="9">
        <f t="shared" si="104"/>
        <v>45726</v>
      </c>
      <c r="N528" s="9">
        <f t="shared" si="104"/>
        <v>45727</v>
      </c>
      <c r="O528" s="9">
        <f t="shared" si="104"/>
        <v>45728</v>
      </c>
      <c r="P528" s="9">
        <f t="shared" si="104"/>
        <v>45729</v>
      </c>
      <c r="Q528" s="9">
        <f t="shared" si="104"/>
        <v>45730</v>
      </c>
      <c r="R528" s="9">
        <f t="shared" si="104"/>
        <v>45731</v>
      </c>
      <c r="S528" s="8">
        <f t="shared" si="104"/>
        <v>45732</v>
      </c>
      <c r="T528" s="8">
        <f t="shared" si="104"/>
        <v>45733</v>
      </c>
      <c r="U528" s="8">
        <f t="shared" si="104"/>
        <v>45734</v>
      </c>
      <c r="V528" s="8">
        <f t="shared" si="104"/>
        <v>45735</v>
      </c>
      <c r="W528" s="8">
        <f t="shared" si="104"/>
        <v>45736</v>
      </c>
      <c r="X528" s="8">
        <f t="shared" si="104"/>
        <v>45737</v>
      </c>
      <c r="Y528" s="8">
        <f t="shared" si="104"/>
        <v>45738</v>
      </c>
      <c r="Z528" s="8">
        <f t="shared" si="104"/>
        <v>45739</v>
      </c>
      <c r="AA528" s="8">
        <f t="shared" si="104"/>
        <v>45740</v>
      </c>
      <c r="AB528" s="8">
        <f t="shared" si="104"/>
        <v>45741</v>
      </c>
      <c r="AC528" s="8">
        <f t="shared" si="104"/>
        <v>45742</v>
      </c>
      <c r="AD528" s="8">
        <f t="shared" si="104"/>
        <v>45743</v>
      </c>
      <c r="AE528" s="8">
        <f t="shared" si="104"/>
        <v>45744</v>
      </c>
      <c r="AF528" s="8">
        <f t="shared" si="104"/>
        <v>45745</v>
      </c>
      <c r="AG528" s="8">
        <f t="shared" si="104"/>
        <v>45746</v>
      </c>
      <c r="AH528" s="8">
        <f t="shared" si="104"/>
        <v>45747</v>
      </c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3.8">
      <c r="A529" s="110" t="s">
        <v>5</v>
      </c>
      <c r="B529" s="113" t="s">
        <v>6</v>
      </c>
      <c r="C529" s="96" t="s">
        <v>7</v>
      </c>
      <c r="D529" s="119" t="s">
        <v>8</v>
      </c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  <c r="AE529" s="119"/>
      <c r="AF529" s="119"/>
      <c r="AG529" s="119"/>
      <c r="AH529" s="119"/>
      <c r="AI529" s="96" t="s">
        <v>9</v>
      </c>
      <c r="AJ529" s="96" t="s">
        <v>119</v>
      </c>
      <c r="AK529" s="96" t="s">
        <v>10</v>
      </c>
      <c r="AL529" s="119" t="s">
        <v>5</v>
      </c>
      <c r="AM529" s="119" t="s">
        <v>6</v>
      </c>
      <c r="AN529" s="120" t="s">
        <v>7</v>
      </c>
      <c r="AO529" s="122" t="s">
        <v>11</v>
      </c>
      <c r="AP529" s="123" t="s">
        <v>12</v>
      </c>
      <c r="AQ529" s="124"/>
      <c r="AR529" s="125"/>
      <c r="AS529" s="106" t="s">
        <v>13</v>
      </c>
      <c r="AT529" s="104" t="s">
        <v>74</v>
      </c>
      <c r="AU529" s="104" t="s">
        <v>15</v>
      </c>
      <c r="AV529" s="104" t="s">
        <v>75</v>
      </c>
      <c r="AW529" s="104" t="s">
        <v>17</v>
      </c>
      <c r="AX529" s="104" t="s">
        <v>18</v>
      </c>
    </row>
    <row r="530" spans="1:50" ht="26.4">
      <c r="A530" s="111"/>
      <c r="B530" s="114"/>
      <c r="C530" s="97"/>
      <c r="D530" s="11">
        <v>1</v>
      </c>
      <c r="E530" s="11">
        <v>2</v>
      </c>
      <c r="F530" s="11">
        <v>3</v>
      </c>
      <c r="G530" s="11">
        <v>4</v>
      </c>
      <c r="H530" s="11">
        <v>5</v>
      </c>
      <c r="I530" s="11">
        <v>6</v>
      </c>
      <c r="J530" s="11">
        <v>7</v>
      </c>
      <c r="K530" s="11">
        <v>8</v>
      </c>
      <c r="L530" s="11">
        <v>9</v>
      </c>
      <c r="M530" s="11">
        <v>10</v>
      </c>
      <c r="N530" s="11">
        <v>11</v>
      </c>
      <c r="O530" s="11">
        <v>12</v>
      </c>
      <c r="P530" s="11">
        <v>13</v>
      </c>
      <c r="Q530" s="11">
        <v>14</v>
      </c>
      <c r="R530" s="11">
        <v>15</v>
      </c>
      <c r="S530" s="11">
        <v>16</v>
      </c>
      <c r="T530" s="11">
        <v>17</v>
      </c>
      <c r="U530" s="11">
        <v>18</v>
      </c>
      <c r="V530" s="11">
        <v>19</v>
      </c>
      <c r="W530" s="11">
        <v>20</v>
      </c>
      <c r="X530" s="11">
        <v>21</v>
      </c>
      <c r="Y530" s="11">
        <v>22</v>
      </c>
      <c r="Z530" s="11">
        <v>23</v>
      </c>
      <c r="AA530" s="11">
        <v>24</v>
      </c>
      <c r="AB530" s="11">
        <v>25</v>
      </c>
      <c r="AC530" s="11">
        <v>26</v>
      </c>
      <c r="AD530" s="11">
        <v>27</v>
      </c>
      <c r="AE530" s="11">
        <v>28</v>
      </c>
      <c r="AF530" s="64">
        <v>29</v>
      </c>
      <c r="AG530" s="64">
        <v>30</v>
      </c>
      <c r="AH530" s="64">
        <v>31</v>
      </c>
      <c r="AI530" s="97"/>
      <c r="AJ530" s="97"/>
      <c r="AK530" s="97"/>
      <c r="AL530" s="119"/>
      <c r="AM530" s="119"/>
      <c r="AN530" s="121"/>
      <c r="AO530" s="122"/>
      <c r="AP530" s="12" t="s">
        <v>19</v>
      </c>
      <c r="AQ530" s="12" t="s">
        <v>20</v>
      </c>
      <c r="AR530" s="12" t="s">
        <v>21</v>
      </c>
      <c r="AS530" s="107"/>
      <c r="AT530" s="108"/>
      <c r="AU530" s="108"/>
      <c r="AV530" s="108"/>
      <c r="AW530" s="105"/>
      <c r="AX530" s="105"/>
    </row>
    <row r="531" spans="1:50" ht="20.399999999999999">
      <c r="A531" s="112"/>
      <c r="B531" s="115"/>
      <c r="C531" s="98"/>
      <c r="D531" s="11" t="str">
        <f>IF(WEEKDAY(D528)=1,"CN",IF(WEEKDAY(D528)=2,"T2",IF(WEEKDAY(D528)=3,"T3",IF(WEEKDAY(D528)=4,"T4",IF(WEEKDAY(D528)=5,"T5",IF(WEEKDAY(D528)=6,"T6",IF(WEEKDAY(D528)=7,"T7","")))))))</f>
        <v>T7</v>
      </c>
      <c r="E531" s="11" t="str">
        <f>IF(WEEKDAY(E528)=1,"CN",IF(WEEKDAY(E528)=2,"T2",IF(WEEKDAY(E528)=3,"T3",IF(WEEKDAY(E528)=4,"T4",IF(WEEKDAY(E528)=5,"T5",IF(WEEKDAY(E528)=6,"T6",IF(WEEKDAY(E528)=7,"T7","")))))))</f>
        <v>CN</v>
      </c>
      <c r="F531" s="11" t="str">
        <f t="shared" ref="F531:AH531" si="105">IF(WEEKDAY(F528)=1,"CN",IF(WEEKDAY(F528)=2,"T2",IF(WEEKDAY(F528)=3,"T3",IF(WEEKDAY(F528)=4,"T4",IF(WEEKDAY(F528)=5,"T5",IF(WEEKDAY(F528)=6,"T6",IF(WEEKDAY(F528)=7,"T7","")))))))</f>
        <v>T2</v>
      </c>
      <c r="G531" s="11" t="str">
        <f t="shared" si="105"/>
        <v>T3</v>
      </c>
      <c r="H531" s="11" t="str">
        <f t="shared" si="105"/>
        <v>T4</v>
      </c>
      <c r="I531" s="11" t="str">
        <f t="shared" si="105"/>
        <v>T5</v>
      </c>
      <c r="J531" s="11" t="str">
        <f t="shared" si="105"/>
        <v>T6</v>
      </c>
      <c r="K531" s="11" t="str">
        <f t="shared" si="105"/>
        <v>T7</v>
      </c>
      <c r="L531" s="11" t="str">
        <f t="shared" si="105"/>
        <v>CN</v>
      </c>
      <c r="M531" s="11" t="str">
        <f t="shared" si="105"/>
        <v>T2</v>
      </c>
      <c r="N531" s="11" t="str">
        <f t="shared" si="105"/>
        <v>T3</v>
      </c>
      <c r="O531" s="11" t="str">
        <f t="shared" si="105"/>
        <v>T4</v>
      </c>
      <c r="P531" s="11" t="str">
        <f t="shared" si="105"/>
        <v>T5</v>
      </c>
      <c r="Q531" s="11" t="str">
        <f t="shared" si="105"/>
        <v>T6</v>
      </c>
      <c r="R531" s="11" t="str">
        <f t="shared" si="105"/>
        <v>T7</v>
      </c>
      <c r="S531" s="11" t="str">
        <f t="shared" si="105"/>
        <v>CN</v>
      </c>
      <c r="T531" s="11" t="str">
        <f t="shared" si="105"/>
        <v>T2</v>
      </c>
      <c r="U531" s="11" t="str">
        <f t="shared" si="105"/>
        <v>T3</v>
      </c>
      <c r="V531" s="11" t="str">
        <f t="shared" si="105"/>
        <v>T4</v>
      </c>
      <c r="W531" s="11" t="str">
        <f t="shared" si="105"/>
        <v>T5</v>
      </c>
      <c r="X531" s="11" t="str">
        <f t="shared" si="105"/>
        <v>T6</v>
      </c>
      <c r="Y531" s="11" t="str">
        <f t="shared" si="105"/>
        <v>T7</v>
      </c>
      <c r="Z531" s="11" t="str">
        <f t="shared" si="105"/>
        <v>CN</v>
      </c>
      <c r="AA531" s="11" t="str">
        <f t="shared" si="105"/>
        <v>T2</v>
      </c>
      <c r="AB531" s="11" t="str">
        <f t="shared" si="105"/>
        <v>T3</v>
      </c>
      <c r="AC531" s="11" t="str">
        <f t="shared" si="105"/>
        <v>T4</v>
      </c>
      <c r="AD531" s="11" t="str">
        <f t="shared" si="105"/>
        <v>T5</v>
      </c>
      <c r="AE531" s="11" t="str">
        <f t="shared" si="105"/>
        <v>T6</v>
      </c>
      <c r="AF531" s="64" t="str">
        <f t="shared" si="105"/>
        <v>T7</v>
      </c>
      <c r="AG531" s="64" t="str">
        <f t="shared" si="105"/>
        <v>CN</v>
      </c>
      <c r="AH531" s="64" t="str">
        <f t="shared" si="105"/>
        <v>T2</v>
      </c>
      <c r="AI531" s="98"/>
      <c r="AJ531" s="98"/>
      <c r="AK531" s="98"/>
      <c r="AL531" s="13" t="s">
        <v>22</v>
      </c>
      <c r="AM531" s="13" t="s">
        <v>23</v>
      </c>
      <c r="AN531" s="14" t="s">
        <v>24</v>
      </c>
      <c r="AO531" s="15" t="s">
        <v>25</v>
      </c>
      <c r="AP531" s="16" t="s">
        <v>26</v>
      </c>
      <c r="AQ531" s="16" t="s">
        <v>27</v>
      </c>
      <c r="AR531" s="16" t="s">
        <v>28</v>
      </c>
      <c r="AS531" s="17" t="s">
        <v>29</v>
      </c>
      <c r="AT531" s="18" t="s">
        <v>30</v>
      </c>
      <c r="AU531" s="18"/>
      <c r="AV531" s="18"/>
      <c r="AW531" s="18" t="s">
        <v>31</v>
      </c>
      <c r="AX531" s="19" t="s">
        <v>32</v>
      </c>
    </row>
    <row r="532" spans="1:50" ht="26.4">
      <c r="A532" s="20">
        <v>1</v>
      </c>
      <c r="B532" s="44" t="s">
        <v>33</v>
      </c>
      <c r="C532" s="45" t="s">
        <v>34</v>
      </c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43">
        <f t="shared" ref="AI532" si="106">COUNTIF(D532:AH532,"+")</f>
        <v>0</v>
      </c>
      <c r="AJ532" s="43">
        <f>COUNTIF(E532:AI532,"TC")</f>
        <v>0</v>
      </c>
      <c r="AK532" s="21"/>
      <c r="AL532" s="20">
        <v>1</v>
      </c>
      <c r="AM532" s="44" t="s">
        <v>33</v>
      </c>
      <c r="AN532" s="45" t="s">
        <v>34</v>
      </c>
      <c r="AO532" s="26">
        <v>9000000</v>
      </c>
      <c r="AP532" s="27">
        <v>1000000</v>
      </c>
      <c r="AQ532" s="27">
        <v>700000</v>
      </c>
      <c r="AR532" s="27">
        <v>700000</v>
      </c>
      <c r="AS532" s="27">
        <f>AI532</f>
        <v>0</v>
      </c>
      <c r="AT532" s="27">
        <f t="shared" ref="AT532:AT553" si="107">AO532/26*AJ532*200%</f>
        <v>0</v>
      </c>
      <c r="AU532" s="27"/>
      <c r="AV532" s="27"/>
      <c r="AW532" s="27"/>
      <c r="AX532" s="27">
        <f>(AO532+AP532+AQ532+AR532+AU532)/26*AS532+AT532+AV532+AW532</f>
        <v>0</v>
      </c>
    </row>
    <row r="533" spans="1:50" ht="13.8">
      <c r="A533" s="20">
        <v>2</v>
      </c>
      <c r="B533" s="44" t="s">
        <v>77</v>
      </c>
      <c r="C533" s="45" t="s">
        <v>76</v>
      </c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43">
        <f>COUNTIF(D533:AH533,"+")</f>
        <v>0</v>
      </c>
      <c r="AJ533" s="43">
        <f t="shared" ref="AJ533:AJ564" si="108">COUNTIF(E533:AI533,"TC")</f>
        <v>0</v>
      </c>
      <c r="AK533" s="21"/>
      <c r="AL533" s="20">
        <v>2</v>
      </c>
      <c r="AM533" s="44" t="s">
        <v>77</v>
      </c>
      <c r="AN533" s="45" t="s">
        <v>76</v>
      </c>
      <c r="AO533" s="26">
        <v>5310000</v>
      </c>
      <c r="AP533" s="27">
        <v>1000000</v>
      </c>
      <c r="AQ533" s="27">
        <v>700000</v>
      </c>
      <c r="AR533" s="27">
        <v>700000</v>
      </c>
      <c r="AS533" s="27">
        <f t="shared" ref="AS533:AS564" si="109">AI533</f>
        <v>0</v>
      </c>
      <c r="AT533" s="27">
        <f t="shared" si="107"/>
        <v>0</v>
      </c>
      <c r="AU533" s="27"/>
      <c r="AV533" s="27"/>
      <c r="AW533" s="27"/>
      <c r="AX533" s="27">
        <f>(AO533+AP533+AQ533+AR533+AU533)/26*AS533+AT533+AV533</f>
        <v>0</v>
      </c>
    </row>
    <row r="534" spans="1:50" ht="13.8">
      <c r="A534" s="20">
        <v>3</v>
      </c>
      <c r="B534" s="44" t="s">
        <v>100</v>
      </c>
      <c r="C534" s="45" t="s">
        <v>76</v>
      </c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43">
        <f t="shared" ref="AI534:AI562" si="110">COUNTIF(D534:AH534,"+")</f>
        <v>0</v>
      </c>
      <c r="AJ534" s="43">
        <f t="shared" si="108"/>
        <v>0</v>
      </c>
      <c r="AK534" s="21"/>
      <c r="AL534" s="20">
        <v>3</v>
      </c>
      <c r="AM534" s="44" t="s">
        <v>100</v>
      </c>
      <c r="AN534" s="45" t="s">
        <v>76</v>
      </c>
      <c r="AO534" s="26">
        <v>5310000</v>
      </c>
      <c r="AP534" s="27">
        <v>1000000</v>
      </c>
      <c r="AQ534" s="27">
        <v>700000</v>
      </c>
      <c r="AR534" s="27">
        <v>700000</v>
      </c>
      <c r="AS534" s="27">
        <f t="shared" si="109"/>
        <v>0</v>
      </c>
      <c r="AT534" s="27">
        <f t="shared" si="107"/>
        <v>0</v>
      </c>
      <c r="AU534" s="27"/>
      <c r="AV534" s="27"/>
      <c r="AW534" s="27"/>
      <c r="AX534" s="27">
        <f t="shared" ref="AX534:AX552" si="111">(AO534+AP534+AQ534+AR534+AU534)/26*AS534+AT534+AV534+AW534</f>
        <v>0</v>
      </c>
    </row>
    <row r="535" spans="1:50" ht="13.8">
      <c r="A535" s="20">
        <v>4</v>
      </c>
      <c r="B535" s="44" t="s">
        <v>101</v>
      </c>
      <c r="C535" s="45" t="s">
        <v>76</v>
      </c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46"/>
      <c r="AI535" s="47">
        <f t="shared" si="110"/>
        <v>0</v>
      </c>
      <c r="AJ535" s="43">
        <f t="shared" si="108"/>
        <v>0</v>
      </c>
      <c r="AK535" s="21"/>
      <c r="AL535" s="20">
        <v>4</v>
      </c>
      <c r="AM535" s="44" t="s">
        <v>101</v>
      </c>
      <c r="AN535" s="45" t="s">
        <v>76</v>
      </c>
      <c r="AO535" s="48">
        <v>5310000</v>
      </c>
      <c r="AP535" s="27">
        <v>1000000</v>
      </c>
      <c r="AQ535" s="27">
        <v>700000</v>
      </c>
      <c r="AR535" s="27">
        <v>700000</v>
      </c>
      <c r="AS535" s="27">
        <f t="shared" si="109"/>
        <v>0</v>
      </c>
      <c r="AT535" s="27">
        <f t="shared" si="107"/>
        <v>0</v>
      </c>
      <c r="AU535" s="27"/>
      <c r="AV535" s="27"/>
      <c r="AW535" s="27"/>
      <c r="AX535" s="27">
        <f t="shared" si="111"/>
        <v>0</v>
      </c>
    </row>
    <row r="536" spans="1:50" ht="13.8">
      <c r="A536" s="20">
        <v>5</v>
      </c>
      <c r="B536" s="44" t="s">
        <v>78</v>
      </c>
      <c r="C536" s="45" t="s">
        <v>76</v>
      </c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46"/>
      <c r="AI536" s="47">
        <f t="shared" si="110"/>
        <v>0</v>
      </c>
      <c r="AJ536" s="43">
        <f t="shared" si="108"/>
        <v>0</v>
      </c>
      <c r="AK536" s="21"/>
      <c r="AL536" s="20">
        <v>5</v>
      </c>
      <c r="AM536" s="44" t="s">
        <v>78</v>
      </c>
      <c r="AN536" s="45" t="s">
        <v>76</v>
      </c>
      <c r="AO536" s="48">
        <v>5310000</v>
      </c>
      <c r="AP536" s="27">
        <v>1000000</v>
      </c>
      <c r="AQ536" s="27">
        <v>700000</v>
      </c>
      <c r="AR536" s="27">
        <v>700000</v>
      </c>
      <c r="AS536" s="27">
        <f t="shared" si="109"/>
        <v>0</v>
      </c>
      <c r="AT536" s="27">
        <f t="shared" si="107"/>
        <v>0</v>
      </c>
      <c r="AU536" s="27"/>
      <c r="AV536" s="27"/>
      <c r="AW536" s="27"/>
      <c r="AX536" s="27">
        <f t="shared" si="111"/>
        <v>0</v>
      </c>
    </row>
    <row r="537" spans="1:50" ht="13.8">
      <c r="A537" s="20">
        <v>6</v>
      </c>
      <c r="B537" s="44" t="s">
        <v>36</v>
      </c>
      <c r="C537" s="45" t="s">
        <v>37</v>
      </c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46"/>
      <c r="AI537" s="47">
        <f t="shared" si="110"/>
        <v>0</v>
      </c>
      <c r="AJ537" s="43">
        <f t="shared" si="108"/>
        <v>0</v>
      </c>
      <c r="AK537" s="21"/>
      <c r="AL537" s="20">
        <v>6</v>
      </c>
      <c r="AM537" s="44" t="s">
        <v>36</v>
      </c>
      <c r="AN537" s="45" t="s">
        <v>37</v>
      </c>
      <c r="AO537" s="48">
        <v>5310000</v>
      </c>
      <c r="AP537" s="27">
        <v>1000000</v>
      </c>
      <c r="AQ537" s="27">
        <v>300000</v>
      </c>
      <c r="AR537" s="27">
        <v>600000</v>
      </c>
      <c r="AS537" s="27">
        <f t="shared" si="109"/>
        <v>0</v>
      </c>
      <c r="AT537" s="27">
        <f t="shared" si="107"/>
        <v>0</v>
      </c>
      <c r="AU537" s="27"/>
      <c r="AV537" s="27"/>
      <c r="AW537" s="27"/>
      <c r="AX537" s="27">
        <f t="shared" si="111"/>
        <v>0</v>
      </c>
    </row>
    <row r="538" spans="1:50" ht="13.8">
      <c r="A538" s="20">
        <v>7</v>
      </c>
      <c r="B538" s="44" t="s">
        <v>38</v>
      </c>
      <c r="C538" s="45" t="s">
        <v>37</v>
      </c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 t="s">
        <v>41</v>
      </c>
      <c r="AF538" s="23" t="s">
        <v>41</v>
      </c>
      <c r="AG538" s="23"/>
      <c r="AH538" s="46" t="s">
        <v>41</v>
      </c>
      <c r="AI538" s="47">
        <f t="shared" si="110"/>
        <v>3</v>
      </c>
      <c r="AJ538" s="43">
        <f t="shared" si="108"/>
        <v>0</v>
      </c>
      <c r="AK538" s="21"/>
      <c r="AL538" s="20">
        <v>7</v>
      </c>
      <c r="AM538" s="44" t="s">
        <v>38</v>
      </c>
      <c r="AN538" s="45" t="s">
        <v>37</v>
      </c>
      <c r="AO538" s="48">
        <v>5310000</v>
      </c>
      <c r="AP538" s="27">
        <v>1000000</v>
      </c>
      <c r="AQ538" s="27">
        <v>300000</v>
      </c>
      <c r="AR538" s="27">
        <v>600000</v>
      </c>
      <c r="AS538" s="27">
        <f t="shared" si="109"/>
        <v>3</v>
      </c>
      <c r="AT538" s="27">
        <f t="shared" si="107"/>
        <v>0</v>
      </c>
      <c r="AU538" s="27">
        <v>500000</v>
      </c>
      <c r="AV538" s="27"/>
      <c r="AW538" s="27">
        <v>300000</v>
      </c>
      <c r="AX538" s="27">
        <f t="shared" si="111"/>
        <v>1189615.3846153847</v>
      </c>
    </row>
    <row r="539" spans="1:50" ht="13.8">
      <c r="A539" s="20">
        <v>8</v>
      </c>
      <c r="B539" s="44" t="s">
        <v>39</v>
      </c>
      <c r="C539" s="45" t="s">
        <v>37</v>
      </c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46"/>
      <c r="AI539" s="47">
        <f t="shared" si="110"/>
        <v>0</v>
      </c>
      <c r="AJ539" s="43">
        <f t="shared" si="108"/>
        <v>0</v>
      </c>
      <c r="AK539" s="44"/>
      <c r="AL539" s="20">
        <v>8</v>
      </c>
      <c r="AM539" s="44" t="s">
        <v>39</v>
      </c>
      <c r="AN539" s="45" t="s">
        <v>37</v>
      </c>
      <c r="AO539" s="48">
        <v>5310000</v>
      </c>
      <c r="AP539" s="27">
        <v>1000000</v>
      </c>
      <c r="AQ539" s="27">
        <v>300000</v>
      </c>
      <c r="AR539" s="27">
        <v>600000</v>
      </c>
      <c r="AS539" s="27">
        <f t="shared" si="109"/>
        <v>0</v>
      </c>
      <c r="AT539" s="27">
        <f t="shared" si="107"/>
        <v>0</v>
      </c>
      <c r="AU539" s="27"/>
      <c r="AV539" s="27"/>
      <c r="AW539" s="27"/>
      <c r="AX539" s="27">
        <f t="shared" si="111"/>
        <v>0</v>
      </c>
    </row>
    <row r="540" spans="1:50" ht="13.8">
      <c r="A540" s="20">
        <v>9</v>
      </c>
      <c r="B540" s="44" t="s">
        <v>40</v>
      </c>
      <c r="C540" s="45" t="s">
        <v>37</v>
      </c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46"/>
      <c r="AI540" s="47">
        <f t="shared" si="110"/>
        <v>0</v>
      </c>
      <c r="AJ540" s="43">
        <f t="shared" si="108"/>
        <v>0</v>
      </c>
      <c r="AK540" s="21"/>
      <c r="AL540" s="20">
        <v>9</v>
      </c>
      <c r="AM540" s="44" t="s">
        <v>40</v>
      </c>
      <c r="AN540" s="45" t="s">
        <v>37</v>
      </c>
      <c r="AO540" s="48">
        <v>5310000</v>
      </c>
      <c r="AP540" s="27">
        <v>1000000</v>
      </c>
      <c r="AQ540" s="27">
        <v>300000</v>
      </c>
      <c r="AR540" s="27">
        <v>600000</v>
      </c>
      <c r="AS540" s="27">
        <f t="shared" si="109"/>
        <v>0</v>
      </c>
      <c r="AT540" s="27">
        <f t="shared" si="107"/>
        <v>0</v>
      </c>
      <c r="AU540" s="27"/>
      <c r="AV540" s="27"/>
      <c r="AW540" s="27"/>
      <c r="AX540" s="27">
        <f t="shared" si="111"/>
        <v>0</v>
      </c>
    </row>
    <row r="541" spans="1:50" ht="13.8">
      <c r="A541" s="20">
        <v>10</v>
      </c>
      <c r="B541" s="44" t="s">
        <v>42</v>
      </c>
      <c r="C541" s="45" t="s">
        <v>37</v>
      </c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46"/>
      <c r="AI541" s="47">
        <f t="shared" si="110"/>
        <v>0</v>
      </c>
      <c r="AJ541" s="43">
        <f t="shared" si="108"/>
        <v>0</v>
      </c>
      <c r="AK541" s="21"/>
      <c r="AL541" s="20">
        <v>10</v>
      </c>
      <c r="AM541" s="44" t="s">
        <v>42</v>
      </c>
      <c r="AN541" s="45" t="s">
        <v>37</v>
      </c>
      <c r="AO541" s="48">
        <v>5310000</v>
      </c>
      <c r="AP541" s="27">
        <v>1000000</v>
      </c>
      <c r="AQ541" s="27">
        <v>300000</v>
      </c>
      <c r="AR541" s="27">
        <v>600000</v>
      </c>
      <c r="AS541" s="27">
        <f t="shared" si="109"/>
        <v>0</v>
      </c>
      <c r="AT541" s="27">
        <f t="shared" si="107"/>
        <v>0</v>
      </c>
      <c r="AU541" s="27"/>
      <c r="AV541" s="27"/>
      <c r="AW541" s="27"/>
      <c r="AX541" s="27">
        <f t="shared" si="111"/>
        <v>0</v>
      </c>
    </row>
    <row r="542" spans="1:50" ht="13.8">
      <c r="A542" s="20">
        <v>11</v>
      </c>
      <c r="B542" s="44" t="s">
        <v>79</v>
      </c>
      <c r="C542" s="45" t="s">
        <v>37</v>
      </c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46"/>
      <c r="AI542" s="47">
        <f t="shared" si="110"/>
        <v>0</v>
      </c>
      <c r="AJ542" s="43">
        <f t="shared" si="108"/>
        <v>0</v>
      </c>
      <c r="AK542" s="21"/>
      <c r="AL542" s="20">
        <v>11</v>
      </c>
      <c r="AM542" s="44" t="s">
        <v>79</v>
      </c>
      <c r="AN542" s="45" t="s">
        <v>37</v>
      </c>
      <c r="AO542" s="48">
        <v>5310000</v>
      </c>
      <c r="AP542" s="27">
        <v>1000000</v>
      </c>
      <c r="AQ542" s="27">
        <v>300000</v>
      </c>
      <c r="AR542" s="27">
        <v>600000</v>
      </c>
      <c r="AS542" s="27">
        <f t="shared" si="109"/>
        <v>0</v>
      </c>
      <c r="AT542" s="27">
        <f t="shared" si="107"/>
        <v>0</v>
      </c>
      <c r="AU542" s="27"/>
      <c r="AV542" s="27"/>
      <c r="AW542" s="27"/>
      <c r="AX542" s="27">
        <f t="shared" si="111"/>
        <v>0</v>
      </c>
    </row>
    <row r="543" spans="1:50" ht="13.8">
      <c r="A543" s="20">
        <v>12</v>
      </c>
      <c r="B543" s="21" t="s">
        <v>80</v>
      </c>
      <c r="C543" s="22" t="s">
        <v>37</v>
      </c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46"/>
      <c r="AI543" s="47">
        <f t="shared" si="110"/>
        <v>0</v>
      </c>
      <c r="AJ543" s="43">
        <f t="shared" si="108"/>
        <v>0</v>
      </c>
      <c r="AK543" s="21"/>
      <c r="AL543" s="20">
        <v>12</v>
      </c>
      <c r="AM543" s="21" t="s">
        <v>80</v>
      </c>
      <c r="AN543" s="22" t="s">
        <v>37</v>
      </c>
      <c r="AO543" s="48">
        <v>5310000</v>
      </c>
      <c r="AP543" s="27">
        <v>1000000</v>
      </c>
      <c r="AQ543" s="27">
        <v>300000</v>
      </c>
      <c r="AR543" s="27">
        <v>600000</v>
      </c>
      <c r="AS543" s="27">
        <f t="shared" si="109"/>
        <v>0</v>
      </c>
      <c r="AT543" s="27">
        <f t="shared" si="107"/>
        <v>0</v>
      </c>
      <c r="AU543" s="27"/>
      <c r="AV543" s="27"/>
      <c r="AW543" s="27"/>
      <c r="AX543" s="27">
        <f t="shared" si="111"/>
        <v>0</v>
      </c>
    </row>
    <row r="544" spans="1:50" ht="13.8">
      <c r="A544" s="20">
        <v>13</v>
      </c>
      <c r="B544" s="21" t="s">
        <v>81</v>
      </c>
      <c r="C544" s="22" t="s">
        <v>37</v>
      </c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46"/>
      <c r="AI544" s="47">
        <f t="shared" si="110"/>
        <v>0</v>
      </c>
      <c r="AJ544" s="43">
        <f t="shared" si="108"/>
        <v>0</v>
      </c>
      <c r="AK544" s="21"/>
      <c r="AL544" s="20">
        <v>13</v>
      </c>
      <c r="AM544" s="21" t="s">
        <v>81</v>
      </c>
      <c r="AN544" s="22" t="s">
        <v>37</v>
      </c>
      <c r="AO544" s="48">
        <v>5310000</v>
      </c>
      <c r="AP544" s="27">
        <v>1000000</v>
      </c>
      <c r="AQ544" s="27">
        <v>300000</v>
      </c>
      <c r="AR544" s="27">
        <v>600000</v>
      </c>
      <c r="AS544" s="27">
        <f t="shared" si="109"/>
        <v>0</v>
      </c>
      <c r="AT544" s="27">
        <f t="shared" si="107"/>
        <v>0</v>
      </c>
      <c r="AU544" s="27"/>
      <c r="AV544" s="27"/>
      <c r="AW544" s="27"/>
      <c r="AX544" s="27">
        <f t="shared" si="111"/>
        <v>0</v>
      </c>
    </row>
    <row r="545" spans="1:50" ht="13.8">
      <c r="A545" s="20">
        <v>14</v>
      </c>
      <c r="B545" s="21" t="s">
        <v>82</v>
      </c>
      <c r="C545" s="22" t="s">
        <v>37</v>
      </c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 t="s">
        <v>41</v>
      </c>
      <c r="AF545" s="23" t="s">
        <v>41</v>
      </c>
      <c r="AG545" s="24" t="s">
        <v>119</v>
      </c>
      <c r="AH545" s="46" t="s">
        <v>41</v>
      </c>
      <c r="AI545" s="47">
        <f t="shared" si="110"/>
        <v>3</v>
      </c>
      <c r="AJ545" s="43">
        <f t="shared" si="108"/>
        <v>1</v>
      </c>
      <c r="AK545" s="21"/>
      <c r="AL545" s="20">
        <v>14</v>
      </c>
      <c r="AM545" s="21" t="s">
        <v>82</v>
      </c>
      <c r="AN545" s="22" t="s">
        <v>37</v>
      </c>
      <c r="AO545" s="48">
        <v>5310000</v>
      </c>
      <c r="AP545" s="27">
        <v>1000000</v>
      </c>
      <c r="AQ545" s="27">
        <v>300000</v>
      </c>
      <c r="AR545" s="27">
        <v>600000</v>
      </c>
      <c r="AS545" s="27">
        <f t="shared" si="109"/>
        <v>3</v>
      </c>
      <c r="AT545" s="27">
        <f t="shared" si="107"/>
        <v>408461.53846153844</v>
      </c>
      <c r="AU545" s="27">
        <v>500000</v>
      </c>
      <c r="AV545" s="27"/>
      <c r="AW545" s="27">
        <v>300000</v>
      </c>
      <c r="AX545" s="27">
        <f t="shared" si="111"/>
        <v>1598076.9230769232</v>
      </c>
    </row>
    <row r="546" spans="1:50" ht="13.8">
      <c r="A546" s="20">
        <v>15</v>
      </c>
      <c r="B546" s="21" t="s">
        <v>83</v>
      </c>
      <c r="C546" s="22" t="s">
        <v>37</v>
      </c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 t="s">
        <v>41</v>
      </c>
      <c r="AF546" s="23" t="s">
        <v>41</v>
      </c>
      <c r="AG546" s="23"/>
      <c r="AH546" s="46" t="s">
        <v>41</v>
      </c>
      <c r="AI546" s="47">
        <f t="shared" si="110"/>
        <v>3</v>
      </c>
      <c r="AJ546" s="43">
        <f t="shared" si="108"/>
        <v>0</v>
      </c>
      <c r="AK546" s="21"/>
      <c r="AL546" s="20">
        <v>15</v>
      </c>
      <c r="AM546" s="21" t="s">
        <v>83</v>
      </c>
      <c r="AN546" s="22" t="s">
        <v>37</v>
      </c>
      <c r="AO546" s="48">
        <v>5310000</v>
      </c>
      <c r="AP546" s="27">
        <v>1000000</v>
      </c>
      <c r="AQ546" s="27">
        <v>300000</v>
      </c>
      <c r="AR546" s="27">
        <v>600000</v>
      </c>
      <c r="AS546" s="27">
        <f t="shared" si="109"/>
        <v>3</v>
      </c>
      <c r="AT546" s="27">
        <f t="shared" si="107"/>
        <v>0</v>
      </c>
      <c r="AU546" s="27">
        <v>500000</v>
      </c>
      <c r="AV546" s="27"/>
      <c r="AW546" s="27">
        <v>300000</v>
      </c>
      <c r="AX546" s="27">
        <f t="shared" si="111"/>
        <v>1189615.3846153847</v>
      </c>
    </row>
    <row r="547" spans="1:50" ht="13.8">
      <c r="A547" s="20">
        <v>16</v>
      </c>
      <c r="B547" s="21" t="s">
        <v>84</v>
      </c>
      <c r="C547" s="22" t="s">
        <v>37</v>
      </c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43">
        <f t="shared" si="110"/>
        <v>0</v>
      </c>
      <c r="AJ547" s="43">
        <f t="shared" si="108"/>
        <v>0</v>
      </c>
      <c r="AK547" s="21"/>
      <c r="AL547" s="20">
        <v>16</v>
      </c>
      <c r="AM547" s="21" t="s">
        <v>84</v>
      </c>
      <c r="AN547" s="22" t="s">
        <v>37</v>
      </c>
      <c r="AO547" s="48">
        <v>5310000</v>
      </c>
      <c r="AP547" s="27">
        <v>1000000</v>
      </c>
      <c r="AQ547" s="27">
        <v>300000</v>
      </c>
      <c r="AR547" s="27">
        <v>600000</v>
      </c>
      <c r="AS547" s="27">
        <f t="shared" si="109"/>
        <v>0</v>
      </c>
      <c r="AT547" s="27">
        <f t="shared" si="107"/>
        <v>0</v>
      </c>
      <c r="AU547" s="27"/>
      <c r="AV547" s="27"/>
      <c r="AW547" s="27"/>
      <c r="AX547" s="27">
        <f t="shared" si="111"/>
        <v>0</v>
      </c>
    </row>
    <row r="548" spans="1:50" ht="13.8">
      <c r="A548" s="20">
        <v>17</v>
      </c>
      <c r="B548" s="21" t="s">
        <v>85</v>
      </c>
      <c r="C548" s="22" t="s">
        <v>37</v>
      </c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43">
        <f t="shared" si="110"/>
        <v>0</v>
      </c>
      <c r="AJ548" s="43">
        <f t="shared" si="108"/>
        <v>0</v>
      </c>
      <c r="AK548" s="21"/>
      <c r="AL548" s="20">
        <v>17</v>
      </c>
      <c r="AM548" s="21" t="s">
        <v>85</v>
      </c>
      <c r="AN548" s="22" t="s">
        <v>37</v>
      </c>
      <c r="AO548" s="48">
        <v>5310000</v>
      </c>
      <c r="AP548" s="27">
        <v>1000000</v>
      </c>
      <c r="AQ548" s="27">
        <v>300000</v>
      </c>
      <c r="AR548" s="27">
        <v>600000</v>
      </c>
      <c r="AS548" s="27">
        <f t="shared" si="109"/>
        <v>0</v>
      </c>
      <c r="AT548" s="27">
        <f t="shared" si="107"/>
        <v>0</v>
      </c>
      <c r="AU548" s="27"/>
      <c r="AV548" s="27"/>
      <c r="AW548" s="27"/>
      <c r="AX548" s="27">
        <f t="shared" si="111"/>
        <v>0</v>
      </c>
    </row>
    <row r="549" spans="1:50" ht="13.8">
      <c r="A549" s="20">
        <v>18</v>
      </c>
      <c r="B549" s="21" t="s">
        <v>86</v>
      </c>
      <c r="C549" s="22" t="s">
        <v>37</v>
      </c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43">
        <f t="shared" si="110"/>
        <v>0</v>
      </c>
      <c r="AJ549" s="43">
        <f t="shared" si="108"/>
        <v>0</v>
      </c>
      <c r="AK549" s="21"/>
      <c r="AL549" s="20">
        <v>18</v>
      </c>
      <c r="AM549" s="21" t="s">
        <v>86</v>
      </c>
      <c r="AN549" s="22" t="s">
        <v>37</v>
      </c>
      <c r="AO549" s="48">
        <v>5310000</v>
      </c>
      <c r="AP549" s="27">
        <v>1000000</v>
      </c>
      <c r="AQ549" s="27">
        <v>300000</v>
      </c>
      <c r="AR549" s="27">
        <v>600000</v>
      </c>
      <c r="AS549" s="27">
        <f t="shared" si="109"/>
        <v>0</v>
      </c>
      <c r="AT549" s="27">
        <f t="shared" si="107"/>
        <v>0</v>
      </c>
      <c r="AU549" s="27"/>
      <c r="AV549" s="27"/>
      <c r="AW549" s="27"/>
      <c r="AX549" s="27">
        <f t="shared" si="111"/>
        <v>0</v>
      </c>
    </row>
    <row r="550" spans="1:50" ht="13.8">
      <c r="A550" s="20">
        <v>19</v>
      </c>
      <c r="B550" s="21" t="s">
        <v>87</v>
      </c>
      <c r="C550" s="22" t="s">
        <v>37</v>
      </c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43">
        <f t="shared" si="110"/>
        <v>0</v>
      </c>
      <c r="AJ550" s="43">
        <f t="shared" si="108"/>
        <v>0</v>
      </c>
      <c r="AK550" s="21"/>
      <c r="AL550" s="20">
        <v>19</v>
      </c>
      <c r="AM550" s="21" t="s">
        <v>87</v>
      </c>
      <c r="AN550" s="22" t="s">
        <v>37</v>
      </c>
      <c r="AO550" s="48">
        <v>5310000</v>
      </c>
      <c r="AP550" s="27">
        <v>1000000</v>
      </c>
      <c r="AQ550" s="27">
        <v>300000</v>
      </c>
      <c r="AR550" s="27">
        <v>600000</v>
      </c>
      <c r="AS550" s="27">
        <f t="shared" si="109"/>
        <v>0</v>
      </c>
      <c r="AT550" s="27">
        <f t="shared" si="107"/>
        <v>0</v>
      </c>
      <c r="AU550" s="27"/>
      <c r="AV550" s="27"/>
      <c r="AW550" s="27"/>
      <c r="AX550" s="27">
        <f t="shared" si="111"/>
        <v>0</v>
      </c>
    </row>
    <row r="551" spans="1:50" ht="13.8">
      <c r="A551" s="20">
        <v>20</v>
      </c>
      <c r="B551" s="21" t="s">
        <v>88</v>
      </c>
      <c r="C551" s="22" t="s">
        <v>37</v>
      </c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43">
        <f t="shared" si="110"/>
        <v>0</v>
      </c>
      <c r="AJ551" s="43">
        <f t="shared" si="108"/>
        <v>0</v>
      </c>
      <c r="AK551" s="21"/>
      <c r="AL551" s="20">
        <v>20</v>
      </c>
      <c r="AM551" s="21" t="s">
        <v>88</v>
      </c>
      <c r="AN551" s="22" t="s">
        <v>37</v>
      </c>
      <c r="AO551" s="48">
        <v>5310000</v>
      </c>
      <c r="AP551" s="27">
        <v>1000000</v>
      </c>
      <c r="AQ551" s="27">
        <v>300000</v>
      </c>
      <c r="AR551" s="27">
        <v>600000</v>
      </c>
      <c r="AS551" s="27">
        <f t="shared" si="109"/>
        <v>0</v>
      </c>
      <c r="AT551" s="27">
        <f t="shared" si="107"/>
        <v>0</v>
      </c>
      <c r="AU551" s="27"/>
      <c r="AV551" s="27"/>
      <c r="AW551" s="27"/>
      <c r="AX551" s="27">
        <f t="shared" si="111"/>
        <v>0</v>
      </c>
    </row>
    <row r="552" spans="1:50" ht="13.8">
      <c r="A552" s="20">
        <v>21</v>
      </c>
      <c r="B552" s="21" t="s">
        <v>92</v>
      </c>
      <c r="C552" s="22" t="s">
        <v>37</v>
      </c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43">
        <f t="shared" si="110"/>
        <v>0</v>
      </c>
      <c r="AJ552" s="43">
        <f t="shared" si="108"/>
        <v>0</v>
      </c>
      <c r="AK552" s="21"/>
      <c r="AL552" s="20">
        <v>21</v>
      </c>
      <c r="AM552" s="21" t="s">
        <v>92</v>
      </c>
      <c r="AN552" s="22" t="s">
        <v>37</v>
      </c>
      <c r="AO552" s="48">
        <v>5310000</v>
      </c>
      <c r="AP552" s="27">
        <v>1000000</v>
      </c>
      <c r="AQ552" s="27">
        <v>300000</v>
      </c>
      <c r="AR552" s="27">
        <v>600000</v>
      </c>
      <c r="AS552" s="27">
        <f t="shared" si="109"/>
        <v>0</v>
      </c>
      <c r="AT552" s="27">
        <f t="shared" si="107"/>
        <v>0</v>
      </c>
      <c r="AU552" s="27"/>
      <c r="AV552" s="27"/>
      <c r="AW552" s="27"/>
      <c r="AX552" s="27">
        <f t="shared" si="111"/>
        <v>0</v>
      </c>
    </row>
    <row r="553" spans="1:50" ht="13.8">
      <c r="A553" s="20">
        <v>22</v>
      </c>
      <c r="B553" s="21" t="s">
        <v>93</v>
      </c>
      <c r="C553" s="22" t="s">
        <v>37</v>
      </c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43"/>
      <c r="AJ553" s="43">
        <f t="shared" si="108"/>
        <v>0</v>
      </c>
      <c r="AK553" s="21"/>
      <c r="AL553" s="20">
        <v>22</v>
      </c>
      <c r="AM553" s="21" t="s">
        <v>93</v>
      </c>
      <c r="AN553" s="22" t="s">
        <v>37</v>
      </c>
      <c r="AO553" s="48">
        <v>5310000</v>
      </c>
      <c r="AP553" s="27">
        <v>1000000</v>
      </c>
      <c r="AQ553" s="27">
        <v>300000</v>
      </c>
      <c r="AR553" s="27">
        <v>600000</v>
      </c>
      <c r="AS553" s="27">
        <f t="shared" si="109"/>
        <v>0</v>
      </c>
      <c r="AT553" s="27">
        <f t="shared" si="107"/>
        <v>0</v>
      </c>
      <c r="AU553" s="27"/>
      <c r="AV553" s="27"/>
      <c r="AW553" s="27"/>
      <c r="AX553" s="27"/>
    </row>
    <row r="554" spans="1:50" ht="13.8">
      <c r="A554" s="20">
        <v>23</v>
      </c>
      <c r="B554" s="21" t="s">
        <v>94</v>
      </c>
      <c r="C554" s="22" t="s">
        <v>37</v>
      </c>
      <c r="D554" s="23" t="s">
        <v>41</v>
      </c>
      <c r="E554" s="24" t="s">
        <v>119</v>
      </c>
      <c r="F554" s="23" t="s">
        <v>41</v>
      </c>
      <c r="G554" s="23" t="s">
        <v>41</v>
      </c>
      <c r="H554" s="23" t="s">
        <v>41</v>
      </c>
      <c r="I554" s="23" t="s">
        <v>41</v>
      </c>
      <c r="J554" s="23" t="s">
        <v>41</v>
      </c>
      <c r="K554" s="23" t="s">
        <v>41</v>
      </c>
      <c r="L554" s="23"/>
      <c r="M554" s="23" t="s">
        <v>41</v>
      </c>
      <c r="N554" s="23" t="s">
        <v>41</v>
      </c>
      <c r="O554" s="23" t="s">
        <v>41</v>
      </c>
      <c r="P554" s="23" t="s">
        <v>41</v>
      </c>
      <c r="Q554" s="23" t="s">
        <v>41</v>
      </c>
      <c r="R554" s="23" t="s">
        <v>41</v>
      </c>
      <c r="S554" s="24" t="s">
        <v>119</v>
      </c>
      <c r="T554" s="23" t="s">
        <v>41</v>
      </c>
      <c r="U554" s="23" t="s">
        <v>41</v>
      </c>
      <c r="V554" s="23" t="s">
        <v>41</v>
      </c>
      <c r="W554" s="23" t="s">
        <v>41</v>
      </c>
      <c r="X554" s="23" t="s">
        <v>41</v>
      </c>
      <c r="Y554" s="23" t="s">
        <v>41</v>
      </c>
      <c r="Z554" s="23"/>
      <c r="AA554" s="23" t="s">
        <v>41</v>
      </c>
      <c r="AB554" s="23" t="s">
        <v>41</v>
      </c>
      <c r="AC554" s="23" t="s">
        <v>41</v>
      </c>
      <c r="AD554" s="23" t="s">
        <v>41</v>
      </c>
      <c r="AE554" s="23" t="s">
        <v>41</v>
      </c>
      <c r="AF554" s="23" t="s">
        <v>41</v>
      </c>
      <c r="AG554" s="24" t="s">
        <v>119</v>
      </c>
      <c r="AH554" s="23" t="s">
        <v>41</v>
      </c>
      <c r="AI554" s="43">
        <f t="shared" si="110"/>
        <v>26</v>
      </c>
      <c r="AJ554" s="43">
        <f t="shared" si="108"/>
        <v>3</v>
      </c>
      <c r="AK554" s="21"/>
      <c r="AL554" s="20">
        <v>23</v>
      </c>
      <c r="AM554" s="21" t="s">
        <v>94</v>
      </c>
      <c r="AN554" s="22" t="s">
        <v>37</v>
      </c>
      <c r="AO554" s="48">
        <v>5310000</v>
      </c>
      <c r="AP554" s="27">
        <v>1000000</v>
      </c>
      <c r="AQ554" s="27">
        <v>300000</v>
      </c>
      <c r="AR554" s="27">
        <v>600000</v>
      </c>
      <c r="AS554" s="27">
        <f t="shared" si="109"/>
        <v>26</v>
      </c>
      <c r="AT554" s="27">
        <f>AO554/26*AJ554*200%</f>
        <v>1225384.6153846153</v>
      </c>
      <c r="AU554" s="27">
        <v>500000</v>
      </c>
      <c r="AV554" s="27"/>
      <c r="AW554" s="27">
        <v>300000</v>
      </c>
      <c r="AX554" s="27">
        <f>(AO554+AP554+AQ554+AR554+AU554)/26*AS554+AT554+AV554+AW554</f>
        <v>9235384.615384616</v>
      </c>
    </row>
    <row r="555" spans="1:50" ht="13.8">
      <c r="A555" s="20">
        <v>24</v>
      </c>
      <c r="B555" s="21" t="s">
        <v>95</v>
      </c>
      <c r="C555" s="22" t="s">
        <v>37</v>
      </c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43"/>
      <c r="AJ555" s="43">
        <f t="shared" si="108"/>
        <v>0</v>
      </c>
      <c r="AK555" s="53"/>
      <c r="AL555" s="20">
        <v>24</v>
      </c>
      <c r="AM555" s="21" t="s">
        <v>95</v>
      </c>
      <c r="AN555" s="22" t="s">
        <v>37</v>
      </c>
      <c r="AO555" s="48">
        <v>5310000</v>
      </c>
      <c r="AP555" s="27">
        <v>1000000</v>
      </c>
      <c r="AQ555" s="27">
        <v>300000</v>
      </c>
      <c r="AR555" s="27">
        <v>600000</v>
      </c>
      <c r="AS555" s="27">
        <f t="shared" si="109"/>
        <v>0</v>
      </c>
      <c r="AT555" s="27">
        <f t="shared" ref="AT555:AT564" si="112">AO555/26*AJ555*200%</f>
        <v>0</v>
      </c>
      <c r="AU555" s="27"/>
      <c r="AV555" s="27"/>
      <c r="AW555" s="27"/>
      <c r="AX555" s="27"/>
    </row>
    <row r="556" spans="1:50" ht="13.8">
      <c r="A556" s="20">
        <v>25</v>
      </c>
      <c r="B556" s="44" t="s">
        <v>44</v>
      </c>
      <c r="C556" s="45" t="s">
        <v>45</v>
      </c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43"/>
      <c r="AJ556" s="43">
        <f t="shared" si="108"/>
        <v>0</v>
      </c>
      <c r="AK556" s="53"/>
      <c r="AL556" s="20">
        <v>25</v>
      </c>
      <c r="AM556" s="44" t="s">
        <v>44</v>
      </c>
      <c r="AN556" s="45" t="s">
        <v>45</v>
      </c>
      <c r="AO556" s="26">
        <v>5307200</v>
      </c>
      <c r="AP556" s="27">
        <v>1000000</v>
      </c>
      <c r="AQ556" s="27">
        <v>300000</v>
      </c>
      <c r="AR556" s="27">
        <v>600000</v>
      </c>
      <c r="AS556" s="27">
        <f t="shared" si="109"/>
        <v>0</v>
      </c>
      <c r="AT556" s="27">
        <f t="shared" si="112"/>
        <v>0</v>
      </c>
      <c r="AU556" s="27"/>
      <c r="AV556" s="27"/>
      <c r="AW556" s="27"/>
      <c r="AX556" s="27"/>
    </row>
    <row r="557" spans="1:50" ht="13.8">
      <c r="A557" s="20">
        <v>26</v>
      </c>
      <c r="B557" s="44" t="s">
        <v>51</v>
      </c>
      <c r="C557" s="45" t="s">
        <v>45</v>
      </c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43"/>
      <c r="AJ557" s="43">
        <f t="shared" si="108"/>
        <v>0</v>
      </c>
      <c r="AK557" s="53"/>
      <c r="AL557" s="20">
        <v>26</v>
      </c>
      <c r="AM557" s="44" t="s">
        <v>51</v>
      </c>
      <c r="AN557" s="45" t="s">
        <v>45</v>
      </c>
      <c r="AO557" s="26">
        <v>5307200</v>
      </c>
      <c r="AP557" s="27">
        <v>1000000</v>
      </c>
      <c r="AQ557" s="27">
        <v>300000</v>
      </c>
      <c r="AR557" s="27">
        <v>600000</v>
      </c>
      <c r="AS557" s="27">
        <f t="shared" si="109"/>
        <v>0</v>
      </c>
      <c r="AT557" s="27">
        <f t="shared" si="112"/>
        <v>0</v>
      </c>
      <c r="AU557" s="27"/>
      <c r="AV557" s="27"/>
      <c r="AW557" s="27"/>
      <c r="AX557" s="27"/>
    </row>
    <row r="558" spans="1:50" ht="13.8">
      <c r="A558" s="20">
        <v>27</v>
      </c>
      <c r="B558" s="44" t="s">
        <v>46</v>
      </c>
      <c r="C558" s="45" t="s">
        <v>45</v>
      </c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43"/>
      <c r="AJ558" s="43">
        <f t="shared" si="108"/>
        <v>0</v>
      </c>
      <c r="AK558" s="53"/>
      <c r="AL558" s="20">
        <v>27</v>
      </c>
      <c r="AM558" s="44" t="s">
        <v>46</v>
      </c>
      <c r="AN558" s="45" t="s">
        <v>45</v>
      </c>
      <c r="AO558" s="26">
        <v>5307200</v>
      </c>
      <c r="AP558" s="27">
        <v>1000000</v>
      </c>
      <c r="AQ558" s="27">
        <v>300000</v>
      </c>
      <c r="AR558" s="27">
        <v>600000</v>
      </c>
      <c r="AS558" s="27">
        <f t="shared" si="109"/>
        <v>0</v>
      </c>
      <c r="AT558" s="27">
        <f t="shared" si="112"/>
        <v>0</v>
      </c>
      <c r="AU558" s="27"/>
      <c r="AV558" s="27"/>
      <c r="AW558" s="27"/>
      <c r="AX558" s="27"/>
    </row>
    <row r="559" spans="1:50" ht="13.8">
      <c r="A559" s="20">
        <v>28</v>
      </c>
      <c r="B559" s="44" t="s">
        <v>47</v>
      </c>
      <c r="C559" s="45" t="s">
        <v>45</v>
      </c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43">
        <f t="shared" si="110"/>
        <v>0</v>
      </c>
      <c r="AJ559" s="43">
        <f t="shared" si="108"/>
        <v>0</v>
      </c>
      <c r="AK559" s="25"/>
      <c r="AL559" s="20">
        <v>28</v>
      </c>
      <c r="AM559" s="44" t="s">
        <v>47</v>
      </c>
      <c r="AN559" s="45" t="s">
        <v>45</v>
      </c>
      <c r="AO559" s="26">
        <v>5307200</v>
      </c>
      <c r="AP559" s="27">
        <v>1000000</v>
      </c>
      <c r="AQ559" s="27">
        <v>300000</v>
      </c>
      <c r="AR559" s="27">
        <v>600000</v>
      </c>
      <c r="AS559" s="27">
        <f t="shared" si="109"/>
        <v>0</v>
      </c>
      <c r="AT559" s="27">
        <f t="shared" si="112"/>
        <v>0</v>
      </c>
      <c r="AU559" s="27"/>
      <c r="AV559" s="27"/>
      <c r="AW559" s="27"/>
      <c r="AX559" s="27">
        <f t="shared" ref="AX559:AX564" si="113">(AO559+AP559+AQ559+AR559+AU559)/26*AS559+AT559+AV559+AW559</f>
        <v>0</v>
      </c>
    </row>
    <row r="560" spans="1:50" ht="13.8">
      <c r="A560" s="20">
        <v>29</v>
      </c>
      <c r="B560" s="44" t="s">
        <v>48</v>
      </c>
      <c r="C560" s="45" t="s">
        <v>45</v>
      </c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43">
        <f t="shared" si="110"/>
        <v>0</v>
      </c>
      <c r="AJ560" s="43">
        <f t="shared" si="108"/>
        <v>0</v>
      </c>
      <c r="AK560" s="25"/>
      <c r="AL560" s="20">
        <v>29</v>
      </c>
      <c r="AM560" s="44" t="s">
        <v>48</v>
      </c>
      <c r="AN560" s="45" t="s">
        <v>45</v>
      </c>
      <c r="AO560" s="26">
        <v>5307200</v>
      </c>
      <c r="AP560" s="27">
        <v>1000000</v>
      </c>
      <c r="AQ560" s="27">
        <v>300000</v>
      </c>
      <c r="AR560" s="27">
        <v>600000</v>
      </c>
      <c r="AS560" s="27">
        <f t="shared" si="109"/>
        <v>0</v>
      </c>
      <c r="AT560" s="27">
        <f t="shared" si="112"/>
        <v>0</v>
      </c>
      <c r="AU560" s="27"/>
      <c r="AV560" s="27"/>
      <c r="AW560" s="27"/>
      <c r="AX560" s="27">
        <f t="shared" si="113"/>
        <v>0</v>
      </c>
    </row>
    <row r="561" spans="1:50" ht="13.8">
      <c r="A561" s="20">
        <v>30</v>
      </c>
      <c r="B561" s="44" t="s">
        <v>49</v>
      </c>
      <c r="C561" s="45" t="s">
        <v>45</v>
      </c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43">
        <f t="shared" si="110"/>
        <v>0</v>
      </c>
      <c r="AJ561" s="43">
        <f t="shared" si="108"/>
        <v>0</v>
      </c>
      <c r="AK561" s="25"/>
      <c r="AL561" s="20">
        <v>30</v>
      </c>
      <c r="AM561" s="44" t="s">
        <v>49</v>
      </c>
      <c r="AN561" s="45" t="s">
        <v>45</v>
      </c>
      <c r="AO561" s="26">
        <v>5307200</v>
      </c>
      <c r="AP561" s="27">
        <v>1000000</v>
      </c>
      <c r="AQ561" s="27">
        <v>300000</v>
      </c>
      <c r="AR561" s="27">
        <v>600000</v>
      </c>
      <c r="AS561" s="27">
        <f t="shared" si="109"/>
        <v>0</v>
      </c>
      <c r="AT561" s="27">
        <f t="shared" si="112"/>
        <v>0</v>
      </c>
      <c r="AU561" s="27"/>
      <c r="AV561" s="27"/>
      <c r="AW561" s="27"/>
      <c r="AX561" s="27">
        <f t="shared" si="113"/>
        <v>0</v>
      </c>
    </row>
    <row r="562" spans="1:50" ht="13.8">
      <c r="A562" s="20">
        <v>31</v>
      </c>
      <c r="B562" s="44" t="s">
        <v>50</v>
      </c>
      <c r="C562" s="45" t="s">
        <v>45</v>
      </c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43">
        <f t="shared" si="110"/>
        <v>0</v>
      </c>
      <c r="AJ562" s="43">
        <f t="shared" si="108"/>
        <v>0</v>
      </c>
      <c r="AK562" s="25"/>
      <c r="AL562" s="20">
        <v>31</v>
      </c>
      <c r="AM562" s="44" t="s">
        <v>50</v>
      </c>
      <c r="AN562" s="45" t="s">
        <v>45</v>
      </c>
      <c r="AO562" s="26">
        <v>5307200</v>
      </c>
      <c r="AP562" s="27">
        <v>1000000</v>
      </c>
      <c r="AQ562" s="27">
        <v>300000</v>
      </c>
      <c r="AR562" s="27">
        <v>600000</v>
      </c>
      <c r="AS562" s="27">
        <f t="shared" si="109"/>
        <v>0</v>
      </c>
      <c r="AT562" s="27">
        <f t="shared" si="112"/>
        <v>0</v>
      </c>
      <c r="AU562" s="27"/>
      <c r="AV562" s="27"/>
      <c r="AW562" s="27"/>
      <c r="AX562" s="27">
        <f t="shared" si="113"/>
        <v>0</v>
      </c>
    </row>
    <row r="563" spans="1:50" ht="13.8">
      <c r="A563" s="20">
        <v>32</v>
      </c>
      <c r="B563" s="21" t="s">
        <v>52</v>
      </c>
      <c r="C563" s="22" t="s">
        <v>45</v>
      </c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49"/>
      <c r="AJ563" s="43">
        <f t="shared" si="108"/>
        <v>0</v>
      </c>
      <c r="AK563" s="28"/>
      <c r="AL563" s="20">
        <v>32</v>
      </c>
      <c r="AM563" s="21" t="s">
        <v>52</v>
      </c>
      <c r="AN563" s="22" t="s">
        <v>45</v>
      </c>
      <c r="AO563" s="26">
        <v>5307200</v>
      </c>
      <c r="AP563" s="27">
        <v>1000000</v>
      </c>
      <c r="AQ563" s="27">
        <v>300000</v>
      </c>
      <c r="AR563" s="27">
        <v>600000</v>
      </c>
      <c r="AS563" s="27">
        <f t="shared" si="109"/>
        <v>0</v>
      </c>
      <c r="AT563" s="27">
        <f t="shared" si="112"/>
        <v>0</v>
      </c>
      <c r="AU563" s="27"/>
      <c r="AV563" s="27"/>
      <c r="AW563" s="27"/>
      <c r="AX563" s="27">
        <f t="shared" si="113"/>
        <v>0</v>
      </c>
    </row>
    <row r="564" spans="1:50" ht="13.8">
      <c r="A564" s="20">
        <v>33</v>
      </c>
      <c r="B564" s="21" t="s">
        <v>53</v>
      </c>
      <c r="C564" s="22" t="s">
        <v>45</v>
      </c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49"/>
      <c r="AJ564" s="43">
        <f t="shared" si="108"/>
        <v>0</v>
      </c>
      <c r="AK564" s="28"/>
      <c r="AL564" s="20">
        <v>33</v>
      </c>
      <c r="AM564" s="21" t="s">
        <v>53</v>
      </c>
      <c r="AN564" s="22" t="s">
        <v>45</v>
      </c>
      <c r="AO564" s="26">
        <v>5307200</v>
      </c>
      <c r="AP564" s="27">
        <v>1000000</v>
      </c>
      <c r="AQ564" s="27">
        <v>300000</v>
      </c>
      <c r="AR564" s="27">
        <v>600000</v>
      </c>
      <c r="AS564" s="27">
        <f t="shared" si="109"/>
        <v>0</v>
      </c>
      <c r="AT564" s="27">
        <f t="shared" si="112"/>
        <v>0</v>
      </c>
      <c r="AU564" s="27"/>
      <c r="AV564" s="27"/>
      <c r="AW564" s="27"/>
      <c r="AX564" s="27">
        <f t="shared" si="113"/>
        <v>0</v>
      </c>
    </row>
    <row r="565" spans="1:50" ht="13.8">
      <c r="A565" s="29"/>
      <c r="B565" s="10" t="s">
        <v>54</v>
      </c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50">
        <f>SUM(AI532:AI562)</f>
        <v>35</v>
      </c>
      <c r="AJ565" s="50"/>
      <c r="AK565" s="31"/>
      <c r="AL565" s="10" t="s">
        <v>89</v>
      </c>
      <c r="AM565" s="31" t="s">
        <v>56</v>
      </c>
      <c r="AN565" s="30"/>
      <c r="AO565" s="32">
        <f t="shared" ref="AO565:AU565" si="114">SUM(AO532:AO562)</f>
        <v>168280400</v>
      </c>
      <c r="AP565" s="32">
        <f t="shared" si="114"/>
        <v>31000000</v>
      </c>
      <c r="AQ565" s="32">
        <f t="shared" si="114"/>
        <v>11300000</v>
      </c>
      <c r="AR565" s="32">
        <f t="shared" si="114"/>
        <v>19100000</v>
      </c>
      <c r="AS565" s="32">
        <f t="shared" si="114"/>
        <v>35</v>
      </c>
      <c r="AT565" s="32">
        <f t="shared" si="114"/>
        <v>1633846.1538461538</v>
      </c>
      <c r="AU565" s="32">
        <f t="shared" si="114"/>
        <v>2000000</v>
      </c>
      <c r="AV565" s="32">
        <f>SUM(AV532:AV564)</f>
        <v>0</v>
      </c>
      <c r="AW565" s="32">
        <f>SUM(AW532:AW562)</f>
        <v>1200000</v>
      </c>
      <c r="AX565" s="32">
        <f>SUM(AX532:AX564)</f>
        <v>13212692.307692308</v>
      </c>
    </row>
    <row r="566" spans="1:50" ht="13.8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3.8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99">
        <f>VALUE("28/02/"&amp;Q527)</f>
        <v>45716</v>
      </c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33"/>
      <c r="AM567" s="33"/>
      <c r="AN567" s="33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3.8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3.8">
      <c r="A569" s="35"/>
      <c r="B569" s="109" t="s">
        <v>57</v>
      </c>
      <c r="C569" s="109"/>
      <c r="D569" s="37"/>
      <c r="E569" s="37"/>
      <c r="F569" s="37"/>
      <c r="G569" s="37"/>
      <c r="H569" s="37"/>
      <c r="I569" s="37"/>
      <c r="J569" s="37"/>
      <c r="K569" s="37"/>
      <c r="L569" s="2"/>
      <c r="M569" s="36" t="s">
        <v>58</v>
      </c>
      <c r="N569" s="37"/>
      <c r="O569" s="37"/>
      <c r="P569" s="37"/>
      <c r="Q569" s="2"/>
      <c r="R569" s="2"/>
      <c r="S569" s="36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6" t="s">
        <v>59</v>
      </c>
      <c r="AE569" s="37"/>
      <c r="AF569" s="37"/>
      <c r="AG569" s="36"/>
      <c r="AH569" s="37"/>
      <c r="AI569" s="37"/>
      <c r="AJ569" s="37"/>
      <c r="AK569" s="37"/>
      <c r="AL569" s="37"/>
      <c r="AM569" s="109" t="s">
        <v>60</v>
      </c>
      <c r="AN569" s="109"/>
      <c r="AO569" s="109"/>
      <c r="AP569" s="102"/>
      <c r="AQ569" s="102"/>
      <c r="AR569" s="2"/>
      <c r="AS569" s="2"/>
      <c r="AT569" s="2"/>
      <c r="AU569" s="2"/>
      <c r="AV569" s="2"/>
      <c r="AW569" s="2"/>
      <c r="AX569" s="2"/>
    </row>
    <row r="570" spans="1:50" ht="13.8">
      <c r="A570" s="3"/>
      <c r="B570" s="126" t="s">
        <v>61</v>
      </c>
      <c r="C570" s="126"/>
      <c r="D570" s="2"/>
      <c r="E570" s="2"/>
      <c r="F570" s="2"/>
      <c r="G570" s="2"/>
      <c r="H570" s="2"/>
      <c r="I570" s="2"/>
      <c r="J570" s="2"/>
      <c r="K570" s="2"/>
      <c r="L570" s="2"/>
      <c r="M570" s="38" t="s">
        <v>61</v>
      </c>
      <c r="N570" s="2"/>
      <c r="O570" s="2"/>
      <c r="P570" s="2"/>
      <c r="Q570" s="2"/>
      <c r="R570" s="2"/>
      <c r="S570" s="38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38" t="s">
        <v>62</v>
      </c>
      <c r="AE570" s="2"/>
      <c r="AF570" s="2"/>
      <c r="AG570" s="38"/>
      <c r="AH570" s="2"/>
      <c r="AI570" s="2"/>
      <c r="AJ570" s="2"/>
      <c r="AK570" s="2"/>
      <c r="AL570" s="2"/>
      <c r="AM570" s="126" t="s">
        <v>61</v>
      </c>
      <c r="AN570" s="126"/>
      <c r="AO570" s="126"/>
      <c r="AP570" s="126"/>
      <c r="AQ570" s="126"/>
      <c r="AR570" s="2"/>
      <c r="AS570" s="2"/>
      <c r="AT570" s="2"/>
      <c r="AU570" s="2"/>
      <c r="AV570" s="2"/>
      <c r="AW570" s="2"/>
      <c r="AX570" s="2"/>
    </row>
    <row r="571" spans="1:50" ht="13.8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3" spans="1:50" ht="15.6">
      <c r="A573" s="1" t="s">
        <v>0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1" t="s">
        <v>0</v>
      </c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3.8">
      <c r="A574" s="3" t="s">
        <v>1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 t="s">
        <v>1</v>
      </c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3.8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20.399999999999999">
      <c r="A576" s="129" t="s">
        <v>105</v>
      </c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  <c r="AA576" s="129"/>
      <c r="AB576" s="129"/>
      <c r="AC576" s="129"/>
      <c r="AD576" s="129"/>
      <c r="AE576" s="129"/>
      <c r="AF576" s="129"/>
      <c r="AG576" s="129"/>
      <c r="AH576" s="129"/>
      <c r="AI576" s="129"/>
      <c r="AJ576" s="129"/>
      <c r="AK576" s="129"/>
      <c r="AL576" s="101" t="s">
        <v>2</v>
      </c>
      <c r="AM576" s="101"/>
      <c r="AN576" s="101"/>
      <c r="AO576" s="101"/>
      <c r="AP576" s="101"/>
      <c r="AQ576" s="101"/>
      <c r="AR576" s="101"/>
      <c r="AS576" s="101"/>
      <c r="AT576" s="101"/>
      <c r="AU576" s="101"/>
      <c r="AV576" s="101"/>
      <c r="AW576" s="101"/>
      <c r="AX576" s="101"/>
    </row>
    <row r="577" spans="1:50" ht="20.399999999999999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3.8">
      <c r="A578" s="3"/>
      <c r="B578" s="2"/>
      <c r="C578" s="2"/>
      <c r="D578" s="2"/>
      <c r="E578" s="2"/>
      <c r="F578" s="2"/>
      <c r="G578" s="2"/>
      <c r="H578" s="6"/>
      <c r="I578" s="6"/>
      <c r="J578" s="6"/>
      <c r="K578" s="102" t="s">
        <v>3</v>
      </c>
      <c r="L578" s="102"/>
      <c r="M578" s="103">
        <v>2</v>
      </c>
      <c r="N578" s="103"/>
      <c r="O578" s="102" t="s">
        <v>4</v>
      </c>
      <c r="P578" s="102"/>
      <c r="Q578" s="102">
        <v>2025</v>
      </c>
      <c r="R578" s="10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102" t="str">
        <f>"THÁNG "&amp;M578 &amp;" NĂM 2025"</f>
        <v>THÁNG 2 NĂM 2025</v>
      </c>
      <c r="AM578" s="102"/>
      <c r="AN578" s="102"/>
      <c r="AO578" s="102"/>
      <c r="AP578" s="102"/>
      <c r="AQ578" s="102"/>
      <c r="AR578" s="102"/>
      <c r="AS578" s="102"/>
      <c r="AT578" s="102"/>
      <c r="AU578" s="102"/>
      <c r="AV578" s="102"/>
      <c r="AW578" s="102"/>
      <c r="AX578" s="102"/>
    </row>
    <row r="579" spans="1:50" ht="13.8">
      <c r="A579" s="3"/>
      <c r="B579" s="2"/>
      <c r="C579" s="2"/>
      <c r="D579" s="8">
        <f>DATE(Q578,M578,1)</f>
        <v>45689</v>
      </c>
      <c r="E579" s="8">
        <f>D579+1</f>
        <v>45690</v>
      </c>
      <c r="F579" s="8">
        <f>E579+1</f>
        <v>45691</v>
      </c>
      <c r="G579" s="8">
        <f t="shared" ref="G579" si="115">F579+1</f>
        <v>45692</v>
      </c>
      <c r="H579" s="9">
        <f t="shared" ref="H579" si="116">G579+1</f>
        <v>45693</v>
      </c>
      <c r="I579" s="9">
        <f t="shared" ref="I579" si="117">H579+1</f>
        <v>45694</v>
      </c>
      <c r="J579" s="9">
        <f t="shared" ref="J579" si="118">I579+1</f>
        <v>45695</v>
      </c>
      <c r="K579" s="9">
        <f t="shared" ref="K579" si="119">J579+1</f>
        <v>45696</v>
      </c>
      <c r="L579" s="9">
        <f t="shared" ref="L579" si="120">K579+1</f>
        <v>45697</v>
      </c>
      <c r="M579" s="9">
        <f t="shared" ref="M579" si="121">L579+1</f>
        <v>45698</v>
      </c>
      <c r="N579" s="9">
        <f t="shared" ref="N579" si="122">M579+1</f>
        <v>45699</v>
      </c>
      <c r="O579" s="9">
        <f t="shared" ref="O579" si="123">N579+1</f>
        <v>45700</v>
      </c>
      <c r="P579" s="9">
        <f t="shared" ref="P579" si="124">O579+1</f>
        <v>45701</v>
      </c>
      <c r="Q579" s="9">
        <f t="shared" ref="Q579" si="125">P579+1</f>
        <v>45702</v>
      </c>
      <c r="R579" s="9">
        <f t="shared" ref="R579" si="126">Q579+1</f>
        <v>45703</v>
      </c>
      <c r="S579" s="8">
        <f t="shared" ref="S579" si="127">R579+1</f>
        <v>45704</v>
      </c>
      <c r="T579" s="8">
        <f t="shared" ref="T579" si="128">S579+1</f>
        <v>45705</v>
      </c>
      <c r="U579" s="8">
        <f t="shared" ref="U579" si="129">T579+1</f>
        <v>45706</v>
      </c>
      <c r="V579" s="8">
        <f t="shared" ref="V579" si="130">U579+1</f>
        <v>45707</v>
      </c>
      <c r="W579" s="8">
        <f t="shared" ref="W579" si="131">V579+1</f>
        <v>45708</v>
      </c>
      <c r="X579" s="8">
        <f t="shared" ref="X579" si="132">W579+1</f>
        <v>45709</v>
      </c>
      <c r="Y579" s="8">
        <f t="shared" ref="Y579" si="133">X579+1</f>
        <v>45710</v>
      </c>
      <c r="Z579" s="8">
        <f t="shared" ref="Z579" si="134">Y579+1</f>
        <v>45711</v>
      </c>
      <c r="AA579" s="8">
        <f t="shared" ref="AA579" si="135">Z579+1</f>
        <v>45712</v>
      </c>
      <c r="AB579" s="8">
        <f t="shared" ref="AB579" si="136">AA579+1</f>
        <v>45713</v>
      </c>
      <c r="AC579" s="8">
        <f t="shared" ref="AC579" si="137">AB579+1</f>
        <v>45714</v>
      </c>
      <c r="AD579" s="8">
        <f t="shared" ref="AD579" si="138">AC579+1</f>
        <v>45715</v>
      </c>
      <c r="AE579" s="8">
        <f t="shared" ref="AE579" si="139">AD579+1</f>
        <v>45716</v>
      </c>
      <c r="AF579" s="8">
        <f t="shared" ref="AF579" si="140">AE579+1</f>
        <v>45717</v>
      </c>
      <c r="AG579" s="8">
        <f t="shared" ref="AG579" si="141">AF579+1</f>
        <v>45718</v>
      </c>
      <c r="AH579" s="8">
        <f t="shared" ref="AH579" si="142">AG579+1</f>
        <v>45719</v>
      </c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3.8">
      <c r="A580" s="110" t="s">
        <v>5</v>
      </c>
      <c r="B580" s="113" t="s">
        <v>6</v>
      </c>
      <c r="C580" s="96" t="s">
        <v>7</v>
      </c>
      <c r="D580" s="119" t="s">
        <v>8</v>
      </c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  <c r="AA580" s="119"/>
      <c r="AB580" s="119"/>
      <c r="AC580" s="119"/>
      <c r="AD580" s="119"/>
      <c r="AE580" s="119"/>
      <c r="AF580" s="119"/>
      <c r="AG580" s="119"/>
      <c r="AH580" s="119"/>
      <c r="AI580" s="96" t="s">
        <v>9</v>
      </c>
      <c r="AJ580" s="96" t="s">
        <v>119</v>
      </c>
      <c r="AK580" s="96" t="s">
        <v>10</v>
      </c>
      <c r="AL580" s="119" t="s">
        <v>5</v>
      </c>
      <c r="AM580" s="119" t="s">
        <v>6</v>
      </c>
      <c r="AN580" s="120" t="s">
        <v>7</v>
      </c>
      <c r="AO580" s="122" t="s">
        <v>11</v>
      </c>
      <c r="AP580" s="123" t="s">
        <v>12</v>
      </c>
      <c r="AQ580" s="124"/>
      <c r="AR580" s="125"/>
      <c r="AS580" s="106" t="s">
        <v>13</v>
      </c>
      <c r="AT580" s="104" t="s">
        <v>74</v>
      </c>
      <c r="AU580" s="104" t="s">
        <v>15</v>
      </c>
      <c r="AV580" s="104" t="s">
        <v>75</v>
      </c>
      <c r="AW580" s="104" t="s">
        <v>17</v>
      </c>
      <c r="AX580" s="104" t="s">
        <v>18</v>
      </c>
    </row>
    <row r="581" spans="1:50" ht="26.4">
      <c r="A581" s="111"/>
      <c r="B581" s="114"/>
      <c r="C581" s="97"/>
      <c r="D581" s="11">
        <v>1</v>
      </c>
      <c r="E581" s="11">
        <v>2</v>
      </c>
      <c r="F581" s="11">
        <v>3</v>
      </c>
      <c r="G581" s="11">
        <v>4</v>
      </c>
      <c r="H581" s="11">
        <v>5</v>
      </c>
      <c r="I581" s="11">
        <v>6</v>
      </c>
      <c r="J581" s="11">
        <v>7</v>
      </c>
      <c r="K581" s="11">
        <v>8</v>
      </c>
      <c r="L581" s="11">
        <v>9</v>
      </c>
      <c r="M581" s="11">
        <v>10</v>
      </c>
      <c r="N581" s="11">
        <v>11</v>
      </c>
      <c r="O581" s="11">
        <v>12</v>
      </c>
      <c r="P581" s="11">
        <v>13</v>
      </c>
      <c r="Q581" s="11">
        <v>14</v>
      </c>
      <c r="R581" s="11">
        <v>15</v>
      </c>
      <c r="S581" s="11">
        <v>16</v>
      </c>
      <c r="T581" s="11">
        <v>17</v>
      </c>
      <c r="U581" s="11">
        <v>18</v>
      </c>
      <c r="V581" s="11">
        <v>19</v>
      </c>
      <c r="W581" s="11">
        <v>20</v>
      </c>
      <c r="X581" s="11">
        <v>21</v>
      </c>
      <c r="Y581" s="11">
        <v>22</v>
      </c>
      <c r="Z581" s="11">
        <v>23</v>
      </c>
      <c r="AA581" s="11">
        <v>24</v>
      </c>
      <c r="AB581" s="11">
        <v>25</v>
      </c>
      <c r="AC581" s="11">
        <v>26</v>
      </c>
      <c r="AD581" s="11">
        <v>27</v>
      </c>
      <c r="AE581" s="11">
        <v>28</v>
      </c>
      <c r="AF581" s="64">
        <v>29</v>
      </c>
      <c r="AG581" s="64">
        <v>30</v>
      </c>
      <c r="AH581" s="64">
        <v>31</v>
      </c>
      <c r="AI581" s="97"/>
      <c r="AJ581" s="97"/>
      <c r="AK581" s="97"/>
      <c r="AL581" s="119"/>
      <c r="AM581" s="119"/>
      <c r="AN581" s="121"/>
      <c r="AO581" s="122"/>
      <c r="AP581" s="12" t="s">
        <v>19</v>
      </c>
      <c r="AQ581" s="12" t="s">
        <v>20</v>
      </c>
      <c r="AR581" s="12" t="s">
        <v>21</v>
      </c>
      <c r="AS581" s="107"/>
      <c r="AT581" s="108"/>
      <c r="AU581" s="108"/>
      <c r="AV581" s="108"/>
      <c r="AW581" s="105"/>
      <c r="AX581" s="105"/>
    </row>
    <row r="582" spans="1:50" ht="20.399999999999999">
      <c r="A582" s="112"/>
      <c r="B582" s="115"/>
      <c r="C582" s="98"/>
      <c r="D582" s="11" t="str">
        <f>IF(WEEKDAY(D579)=1,"CN",IF(WEEKDAY(D579)=2,"T2",IF(WEEKDAY(D579)=3,"T3",IF(WEEKDAY(D579)=4,"T4",IF(WEEKDAY(D579)=5,"T5",IF(WEEKDAY(D579)=6,"T6",IF(WEEKDAY(D579)=7,"T7","")))))))</f>
        <v>T7</v>
      </c>
      <c r="E582" s="11" t="str">
        <f>IF(WEEKDAY(E579)=1,"CN",IF(WEEKDAY(E579)=2,"T2",IF(WEEKDAY(E579)=3,"T3",IF(WEEKDAY(E579)=4,"T4",IF(WEEKDAY(E579)=5,"T5",IF(WEEKDAY(E579)=6,"T6",IF(WEEKDAY(E579)=7,"T7","")))))))</f>
        <v>CN</v>
      </c>
      <c r="F582" s="11" t="str">
        <f t="shared" ref="F582:AH582" si="143">IF(WEEKDAY(F579)=1,"CN",IF(WEEKDAY(F579)=2,"T2",IF(WEEKDAY(F579)=3,"T3",IF(WEEKDAY(F579)=4,"T4",IF(WEEKDAY(F579)=5,"T5",IF(WEEKDAY(F579)=6,"T6",IF(WEEKDAY(F579)=7,"T7","")))))))</f>
        <v>T2</v>
      </c>
      <c r="G582" s="11" t="str">
        <f t="shared" si="143"/>
        <v>T3</v>
      </c>
      <c r="H582" s="11" t="str">
        <f t="shared" si="143"/>
        <v>T4</v>
      </c>
      <c r="I582" s="11" t="str">
        <f t="shared" si="143"/>
        <v>T5</v>
      </c>
      <c r="J582" s="11" t="str">
        <f t="shared" si="143"/>
        <v>T6</v>
      </c>
      <c r="K582" s="11" t="str">
        <f t="shared" si="143"/>
        <v>T7</v>
      </c>
      <c r="L582" s="11" t="str">
        <f t="shared" si="143"/>
        <v>CN</v>
      </c>
      <c r="M582" s="11" t="str">
        <f t="shared" si="143"/>
        <v>T2</v>
      </c>
      <c r="N582" s="11" t="str">
        <f t="shared" si="143"/>
        <v>T3</v>
      </c>
      <c r="O582" s="11" t="str">
        <f t="shared" si="143"/>
        <v>T4</v>
      </c>
      <c r="P582" s="11" t="str">
        <f t="shared" si="143"/>
        <v>T5</v>
      </c>
      <c r="Q582" s="11" t="str">
        <f t="shared" si="143"/>
        <v>T6</v>
      </c>
      <c r="R582" s="11" t="str">
        <f t="shared" si="143"/>
        <v>T7</v>
      </c>
      <c r="S582" s="11" t="str">
        <f t="shared" si="143"/>
        <v>CN</v>
      </c>
      <c r="T582" s="11" t="str">
        <f t="shared" si="143"/>
        <v>T2</v>
      </c>
      <c r="U582" s="11" t="str">
        <f t="shared" si="143"/>
        <v>T3</v>
      </c>
      <c r="V582" s="11" t="str">
        <f t="shared" si="143"/>
        <v>T4</v>
      </c>
      <c r="W582" s="11" t="str">
        <f t="shared" si="143"/>
        <v>T5</v>
      </c>
      <c r="X582" s="11" t="str">
        <f t="shared" si="143"/>
        <v>T6</v>
      </c>
      <c r="Y582" s="11" t="str">
        <f t="shared" si="143"/>
        <v>T7</v>
      </c>
      <c r="Z582" s="11" t="str">
        <f t="shared" si="143"/>
        <v>CN</v>
      </c>
      <c r="AA582" s="11" t="str">
        <f t="shared" si="143"/>
        <v>T2</v>
      </c>
      <c r="AB582" s="11" t="str">
        <f t="shared" si="143"/>
        <v>T3</v>
      </c>
      <c r="AC582" s="11" t="str">
        <f t="shared" si="143"/>
        <v>T4</v>
      </c>
      <c r="AD582" s="11" t="str">
        <f t="shared" si="143"/>
        <v>T5</v>
      </c>
      <c r="AE582" s="11" t="str">
        <f t="shared" si="143"/>
        <v>T6</v>
      </c>
      <c r="AF582" s="64" t="str">
        <f t="shared" si="143"/>
        <v>T7</v>
      </c>
      <c r="AG582" s="64" t="str">
        <f t="shared" si="143"/>
        <v>CN</v>
      </c>
      <c r="AH582" s="64" t="str">
        <f t="shared" si="143"/>
        <v>T2</v>
      </c>
      <c r="AI582" s="98"/>
      <c r="AJ582" s="98"/>
      <c r="AK582" s="98"/>
      <c r="AL582" s="13" t="s">
        <v>22</v>
      </c>
      <c r="AM582" s="13" t="s">
        <v>23</v>
      </c>
      <c r="AN582" s="14" t="s">
        <v>24</v>
      </c>
      <c r="AO582" s="15" t="s">
        <v>25</v>
      </c>
      <c r="AP582" s="16" t="s">
        <v>26</v>
      </c>
      <c r="AQ582" s="16" t="s">
        <v>27</v>
      </c>
      <c r="AR582" s="16" t="s">
        <v>28</v>
      </c>
      <c r="AS582" s="17" t="s">
        <v>29</v>
      </c>
      <c r="AT582" s="18" t="s">
        <v>30</v>
      </c>
      <c r="AU582" s="18"/>
      <c r="AV582" s="18"/>
      <c r="AW582" s="18" t="s">
        <v>31</v>
      </c>
      <c r="AX582" s="19" t="s">
        <v>32</v>
      </c>
    </row>
    <row r="583" spans="1:50" ht="26.4">
      <c r="A583" s="20">
        <v>1</v>
      </c>
      <c r="B583" s="44" t="s">
        <v>33</v>
      </c>
      <c r="C583" s="45" t="s">
        <v>34</v>
      </c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 t="s">
        <v>41</v>
      </c>
      <c r="R583" s="23" t="s">
        <v>41</v>
      </c>
      <c r="S583" s="24" t="s">
        <v>119</v>
      </c>
      <c r="T583" s="23" t="s">
        <v>41</v>
      </c>
      <c r="U583" s="23" t="s">
        <v>41</v>
      </c>
      <c r="V583" s="23" t="s">
        <v>41</v>
      </c>
      <c r="W583" s="23"/>
      <c r="X583" s="23"/>
      <c r="Y583" s="23"/>
      <c r="Z583" s="23"/>
      <c r="AA583" s="23"/>
      <c r="AB583" s="23"/>
      <c r="AC583" s="23"/>
      <c r="AD583" s="23"/>
      <c r="AE583" s="23" t="s">
        <v>41</v>
      </c>
      <c r="AF583" s="23" t="s">
        <v>41</v>
      </c>
      <c r="AG583" s="24" t="s">
        <v>119</v>
      </c>
      <c r="AH583" s="23" t="s">
        <v>41</v>
      </c>
      <c r="AI583" s="43">
        <f t="shared" ref="AI583:AI613" si="144">COUNTIF(D583:AH583,"+")</f>
        <v>8</v>
      </c>
      <c r="AJ583" s="43">
        <f>COUNTIF(E583:AI583,"TC")</f>
        <v>2</v>
      </c>
      <c r="AK583" s="21"/>
      <c r="AL583" s="20">
        <v>1</v>
      </c>
      <c r="AM583" s="44" t="s">
        <v>33</v>
      </c>
      <c r="AN583" s="45" t="s">
        <v>34</v>
      </c>
      <c r="AO583" s="26">
        <v>9000000</v>
      </c>
      <c r="AP583" s="27">
        <v>1000000</v>
      </c>
      <c r="AQ583" s="27">
        <v>700000</v>
      </c>
      <c r="AR583" s="27">
        <v>700000</v>
      </c>
      <c r="AS583" s="27">
        <f>AI583</f>
        <v>8</v>
      </c>
      <c r="AT583" s="27">
        <f t="shared" ref="AT583:AT605" si="145">AO583/26*AJ583*200%</f>
        <v>1384615.3846153845</v>
      </c>
      <c r="AU583" s="27">
        <v>2000000</v>
      </c>
      <c r="AV583" s="27"/>
      <c r="AW583" s="27">
        <v>300000</v>
      </c>
      <c r="AX583" s="27">
        <f>(AO583+AP583+AQ583+AR583+AU583)/26*AS583+AT583+AV583+AW583</f>
        <v>5807692.307692308</v>
      </c>
    </row>
    <row r="584" spans="1:50" ht="13.8">
      <c r="A584" s="20">
        <v>2</v>
      </c>
      <c r="B584" s="44" t="s">
        <v>77</v>
      </c>
      <c r="C584" s="45" t="s">
        <v>76</v>
      </c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43">
        <f t="shared" si="144"/>
        <v>0</v>
      </c>
      <c r="AJ584" s="43">
        <f t="shared" ref="AJ584:AJ615" si="146">COUNTIF(E584:AI584,"TC")</f>
        <v>0</v>
      </c>
      <c r="AK584" s="21"/>
      <c r="AL584" s="20">
        <v>2</v>
      </c>
      <c r="AM584" s="44" t="s">
        <v>77</v>
      </c>
      <c r="AN584" s="45" t="s">
        <v>76</v>
      </c>
      <c r="AO584" s="26">
        <v>5310000</v>
      </c>
      <c r="AP584" s="27">
        <v>1000000</v>
      </c>
      <c r="AQ584" s="27">
        <v>700000</v>
      </c>
      <c r="AR584" s="27">
        <v>700000</v>
      </c>
      <c r="AS584" s="27"/>
      <c r="AT584" s="27">
        <f t="shared" si="145"/>
        <v>0</v>
      </c>
      <c r="AU584" s="27"/>
      <c r="AV584" s="27"/>
      <c r="AW584" s="27"/>
      <c r="AX584" s="27">
        <f>(AO584+AP584+AQ584+AR584+AU584)/26*AS584+AT584+AV584</f>
        <v>0</v>
      </c>
    </row>
    <row r="585" spans="1:50" ht="13.8">
      <c r="A585" s="20">
        <v>3</v>
      </c>
      <c r="B585" s="44" t="s">
        <v>100</v>
      </c>
      <c r="C585" s="45" t="s">
        <v>76</v>
      </c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43">
        <f t="shared" si="144"/>
        <v>0</v>
      </c>
      <c r="AJ585" s="43">
        <f t="shared" si="146"/>
        <v>0</v>
      </c>
      <c r="AK585" s="21"/>
      <c r="AL585" s="20">
        <v>3</v>
      </c>
      <c r="AM585" s="44" t="s">
        <v>100</v>
      </c>
      <c r="AN585" s="45" t="s">
        <v>76</v>
      </c>
      <c r="AO585" s="26">
        <v>5310000</v>
      </c>
      <c r="AP585" s="27">
        <v>1000000</v>
      </c>
      <c r="AQ585" s="27">
        <v>700000</v>
      </c>
      <c r="AR585" s="27">
        <v>700000</v>
      </c>
      <c r="AS585" s="27"/>
      <c r="AT585" s="27">
        <f t="shared" si="145"/>
        <v>0</v>
      </c>
      <c r="AU585" s="27"/>
      <c r="AV585" s="27"/>
      <c r="AW585" s="27"/>
      <c r="AX585" s="27">
        <f t="shared" ref="AX585:AX604" si="147">(AO585+AP585+AQ585+AR585+AU585)/26*AS585+AT585+AV585+AW585</f>
        <v>0</v>
      </c>
    </row>
    <row r="586" spans="1:50" ht="13.8">
      <c r="A586" s="20">
        <v>4</v>
      </c>
      <c r="B586" s="44" t="s">
        <v>101</v>
      </c>
      <c r="C586" s="45" t="s">
        <v>76</v>
      </c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46"/>
      <c r="AI586" s="43">
        <f t="shared" si="144"/>
        <v>0</v>
      </c>
      <c r="AJ586" s="43">
        <f t="shared" si="146"/>
        <v>0</v>
      </c>
      <c r="AK586" s="21"/>
      <c r="AL586" s="20">
        <v>4</v>
      </c>
      <c r="AM586" s="44" t="s">
        <v>101</v>
      </c>
      <c r="AN586" s="45" t="s">
        <v>76</v>
      </c>
      <c r="AO586" s="48">
        <v>5310000</v>
      </c>
      <c r="AP586" s="27">
        <v>1000000</v>
      </c>
      <c r="AQ586" s="27">
        <v>700000</v>
      </c>
      <c r="AR586" s="27">
        <v>700000</v>
      </c>
      <c r="AS586" s="27"/>
      <c r="AT586" s="27">
        <f t="shared" si="145"/>
        <v>0</v>
      </c>
      <c r="AU586" s="27"/>
      <c r="AV586" s="27"/>
      <c r="AW586" s="27"/>
      <c r="AX586" s="27">
        <f t="shared" si="147"/>
        <v>0</v>
      </c>
    </row>
    <row r="587" spans="1:50" ht="13.8">
      <c r="A587" s="20">
        <v>5</v>
      </c>
      <c r="B587" s="44" t="s">
        <v>78</v>
      </c>
      <c r="C587" s="45" t="s">
        <v>76</v>
      </c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46"/>
      <c r="AI587" s="43">
        <f t="shared" si="144"/>
        <v>0</v>
      </c>
      <c r="AJ587" s="43">
        <f t="shared" si="146"/>
        <v>0</v>
      </c>
      <c r="AK587" s="21"/>
      <c r="AL587" s="20">
        <v>5</v>
      </c>
      <c r="AM587" s="44" t="s">
        <v>78</v>
      </c>
      <c r="AN587" s="45" t="s">
        <v>76</v>
      </c>
      <c r="AO587" s="48">
        <v>5310000</v>
      </c>
      <c r="AP587" s="27">
        <v>1000000</v>
      </c>
      <c r="AQ587" s="27">
        <v>700000</v>
      </c>
      <c r="AR587" s="27">
        <v>700000</v>
      </c>
      <c r="AS587" s="27"/>
      <c r="AT587" s="27">
        <f t="shared" si="145"/>
        <v>0</v>
      </c>
      <c r="AU587" s="27"/>
      <c r="AV587" s="27"/>
      <c r="AW587" s="27"/>
      <c r="AX587" s="27">
        <f t="shared" si="147"/>
        <v>0</v>
      </c>
    </row>
    <row r="588" spans="1:50" ht="13.8">
      <c r="A588" s="20">
        <v>6</v>
      </c>
      <c r="B588" s="44" t="s">
        <v>36</v>
      </c>
      <c r="C588" s="45" t="s">
        <v>37</v>
      </c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46"/>
      <c r="AI588" s="43">
        <f t="shared" si="144"/>
        <v>0</v>
      </c>
      <c r="AJ588" s="43">
        <f t="shared" si="146"/>
        <v>0</v>
      </c>
      <c r="AK588" s="21"/>
      <c r="AL588" s="20">
        <v>6</v>
      </c>
      <c r="AM588" s="44" t="s">
        <v>36</v>
      </c>
      <c r="AN588" s="45" t="s">
        <v>37</v>
      </c>
      <c r="AO588" s="48">
        <v>5310000</v>
      </c>
      <c r="AP588" s="27">
        <v>1000000</v>
      </c>
      <c r="AQ588" s="27">
        <v>300000</v>
      </c>
      <c r="AR588" s="27">
        <v>600000</v>
      </c>
      <c r="AS588" s="27"/>
      <c r="AT588" s="27">
        <f t="shared" si="145"/>
        <v>0</v>
      </c>
      <c r="AU588" s="27"/>
      <c r="AV588" s="27"/>
      <c r="AW588" s="27"/>
      <c r="AX588" s="27">
        <f t="shared" si="147"/>
        <v>0</v>
      </c>
    </row>
    <row r="589" spans="1:50" ht="13.8">
      <c r="A589" s="20">
        <v>7</v>
      </c>
      <c r="B589" s="44" t="s">
        <v>38</v>
      </c>
      <c r="C589" s="45" t="s">
        <v>37</v>
      </c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46"/>
      <c r="AI589" s="43">
        <f t="shared" si="144"/>
        <v>0</v>
      </c>
      <c r="AJ589" s="43">
        <f t="shared" si="146"/>
        <v>0</v>
      </c>
      <c r="AK589" s="21"/>
      <c r="AL589" s="20">
        <v>7</v>
      </c>
      <c r="AM589" s="44" t="s">
        <v>38</v>
      </c>
      <c r="AN589" s="45" t="s">
        <v>37</v>
      </c>
      <c r="AO589" s="48">
        <v>5310000</v>
      </c>
      <c r="AP589" s="27">
        <v>1000000</v>
      </c>
      <c r="AQ589" s="27">
        <v>300000</v>
      </c>
      <c r="AR589" s="27">
        <v>600000</v>
      </c>
      <c r="AS589" s="27"/>
      <c r="AT589" s="27">
        <f t="shared" si="145"/>
        <v>0</v>
      </c>
      <c r="AU589" s="27"/>
      <c r="AV589" s="27"/>
      <c r="AW589" s="27"/>
      <c r="AX589" s="27">
        <f t="shared" si="147"/>
        <v>0</v>
      </c>
    </row>
    <row r="590" spans="1:50" ht="13.8">
      <c r="A590" s="20">
        <v>8</v>
      </c>
      <c r="B590" s="44" t="s">
        <v>39</v>
      </c>
      <c r="C590" s="45" t="s">
        <v>37</v>
      </c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46"/>
      <c r="AI590" s="43">
        <f t="shared" si="144"/>
        <v>0</v>
      </c>
      <c r="AJ590" s="43">
        <f t="shared" si="146"/>
        <v>0</v>
      </c>
      <c r="AK590" s="44"/>
      <c r="AL590" s="20">
        <v>8</v>
      </c>
      <c r="AM590" s="44" t="s">
        <v>39</v>
      </c>
      <c r="AN590" s="45" t="s">
        <v>37</v>
      </c>
      <c r="AO590" s="48">
        <v>5310000</v>
      </c>
      <c r="AP590" s="27">
        <v>1000000</v>
      </c>
      <c r="AQ590" s="27">
        <v>300000</v>
      </c>
      <c r="AR590" s="27">
        <v>600000</v>
      </c>
      <c r="AS590" s="27"/>
      <c r="AT590" s="27">
        <f t="shared" si="145"/>
        <v>0</v>
      </c>
      <c r="AU590" s="27"/>
      <c r="AV590" s="27"/>
      <c r="AW590" s="27"/>
      <c r="AX590" s="27">
        <f t="shared" si="147"/>
        <v>0</v>
      </c>
    </row>
    <row r="591" spans="1:50" ht="13.8">
      <c r="A591" s="20">
        <v>9</v>
      </c>
      <c r="B591" s="44" t="s">
        <v>40</v>
      </c>
      <c r="C591" s="45" t="s">
        <v>37</v>
      </c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46"/>
      <c r="AI591" s="43">
        <f t="shared" si="144"/>
        <v>0</v>
      </c>
      <c r="AJ591" s="43">
        <f t="shared" si="146"/>
        <v>0</v>
      </c>
      <c r="AK591" s="21"/>
      <c r="AL591" s="20">
        <v>9</v>
      </c>
      <c r="AM591" s="44" t="s">
        <v>40</v>
      </c>
      <c r="AN591" s="45" t="s">
        <v>37</v>
      </c>
      <c r="AO591" s="48">
        <v>5310000</v>
      </c>
      <c r="AP591" s="27">
        <v>1000000</v>
      </c>
      <c r="AQ591" s="27">
        <v>300000</v>
      </c>
      <c r="AR591" s="27">
        <v>600000</v>
      </c>
      <c r="AS591" s="27"/>
      <c r="AT591" s="27">
        <f t="shared" si="145"/>
        <v>0</v>
      </c>
      <c r="AU591" s="27"/>
      <c r="AV591" s="27"/>
      <c r="AW591" s="27"/>
      <c r="AX591" s="27">
        <f t="shared" si="147"/>
        <v>0</v>
      </c>
    </row>
    <row r="592" spans="1:50" ht="13.8">
      <c r="A592" s="20">
        <v>10</v>
      </c>
      <c r="B592" s="44" t="s">
        <v>42</v>
      </c>
      <c r="C592" s="45" t="s">
        <v>37</v>
      </c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46"/>
      <c r="AI592" s="43">
        <f t="shared" si="144"/>
        <v>0</v>
      </c>
      <c r="AJ592" s="43">
        <f t="shared" si="146"/>
        <v>0</v>
      </c>
      <c r="AK592" s="21"/>
      <c r="AL592" s="20">
        <v>10</v>
      </c>
      <c r="AM592" s="44" t="s">
        <v>42</v>
      </c>
      <c r="AN592" s="45" t="s">
        <v>37</v>
      </c>
      <c r="AO592" s="48">
        <v>5310000</v>
      </c>
      <c r="AP592" s="27">
        <v>1000000</v>
      </c>
      <c r="AQ592" s="27">
        <v>300000</v>
      </c>
      <c r="AR592" s="27">
        <v>600000</v>
      </c>
      <c r="AS592" s="27"/>
      <c r="AT592" s="27">
        <f t="shared" si="145"/>
        <v>0</v>
      </c>
      <c r="AU592" s="27"/>
      <c r="AV592" s="27"/>
      <c r="AW592" s="27"/>
      <c r="AX592" s="27">
        <f t="shared" si="147"/>
        <v>0</v>
      </c>
    </row>
    <row r="593" spans="1:50" ht="13.8">
      <c r="A593" s="20">
        <v>11</v>
      </c>
      <c r="B593" s="44" t="s">
        <v>79</v>
      </c>
      <c r="C593" s="45" t="s">
        <v>37</v>
      </c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46"/>
      <c r="AI593" s="43">
        <f t="shared" si="144"/>
        <v>0</v>
      </c>
      <c r="AJ593" s="43">
        <f t="shared" si="146"/>
        <v>0</v>
      </c>
      <c r="AK593" s="21"/>
      <c r="AL593" s="20">
        <v>11</v>
      </c>
      <c r="AM593" s="44" t="s">
        <v>79</v>
      </c>
      <c r="AN593" s="45" t="s">
        <v>37</v>
      </c>
      <c r="AO593" s="48">
        <v>5310000</v>
      </c>
      <c r="AP593" s="27">
        <v>1000000</v>
      </c>
      <c r="AQ593" s="27">
        <v>300000</v>
      </c>
      <c r="AR593" s="27">
        <v>600000</v>
      </c>
      <c r="AS593" s="27"/>
      <c r="AT593" s="27">
        <f t="shared" si="145"/>
        <v>0</v>
      </c>
      <c r="AU593" s="27"/>
      <c r="AV593" s="27"/>
      <c r="AW593" s="27"/>
      <c r="AX593" s="27">
        <f t="shared" si="147"/>
        <v>0</v>
      </c>
    </row>
    <row r="594" spans="1:50" ht="13.8">
      <c r="A594" s="20">
        <v>12</v>
      </c>
      <c r="B594" s="21" t="s">
        <v>80</v>
      </c>
      <c r="C594" s="22" t="s">
        <v>37</v>
      </c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46"/>
      <c r="AI594" s="43">
        <f t="shared" si="144"/>
        <v>0</v>
      </c>
      <c r="AJ594" s="43">
        <f t="shared" si="146"/>
        <v>0</v>
      </c>
      <c r="AK594" s="21"/>
      <c r="AL594" s="20">
        <v>12</v>
      </c>
      <c r="AM594" s="21" t="s">
        <v>80</v>
      </c>
      <c r="AN594" s="22" t="s">
        <v>37</v>
      </c>
      <c r="AO594" s="48">
        <v>5310000</v>
      </c>
      <c r="AP594" s="27">
        <v>1000000</v>
      </c>
      <c r="AQ594" s="27">
        <v>300000</v>
      </c>
      <c r="AR594" s="27">
        <v>600000</v>
      </c>
      <c r="AS594" s="27"/>
      <c r="AT594" s="27">
        <f t="shared" si="145"/>
        <v>0</v>
      </c>
      <c r="AU594" s="27"/>
      <c r="AV594" s="27"/>
      <c r="AW594" s="27"/>
      <c r="AX594" s="27">
        <f t="shared" si="147"/>
        <v>0</v>
      </c>
    </row>
    <row r="595" spans="1:50" ht="13.8">
      <c r="A595" s="20">
        <v>13</v>
      </c>
      <c r="B595" s="21" t="s">
        <v>81</v>
      </c>
      <c r="C595" s="22" t="s">
        <v>37</v>
      </c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46"/>
      <c r="AI595" s="43">
        <f t="shared" si="144"/>
        <v>0</v>
      </c>
      <c r="AJ595" s="43">
        <f t="shared" si="146"/>
        <v>0</v>
      </c>
      <c r="AK595" s="21"/>
      <c r="AL595" s="20">
        <v>13</v>
      </c>
      <c r="AM595" s="21" t="s">
        <v>81</v>
      </c>
      <c r="AN595" s="22" t="s">
        <v>37</v>
      </c>
      <c r="AO595" s="48">
        <v>5310000</v>
      </c>
      <c r="AP595" s="27">
        <v>1000000</v>
      </c>
      <c r="AQ595" s="27">
        <v>300000</v>
      </c>
      <c r="AR595" s="27">
        <v>600000</v>
      </c>
      <c r="AS595" s="27"/>
      <c r="AT595" s="27">
        <f t="shared" si="145"/>
        <v>0</v>
      </c>
      <c r="AU595" s="27"/>
      <c r="AV595" s="27"/>
      <c r="AW595" s="27"/>
      <c r="AX595" s="27">
        <f t="shared" si="147"/>
        <v>0</v>
      </c>
    </row>
    <row r="596" spans="1:50" ht="13.8">
      <c r="A596" s="20">
        <v>14</v>
      </c>
      <c r="B596" s="21" t="s">
        <v>82</v>
      </c>
      <c r="C596" s="22" t="s">
        <v>37</v>
      </c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46"/>
      <c r="AI596" s="43">
        <f t="shared" si="144"/>
        <v>0</v>
      </c>
      <c r="AJ596" s="43">
        <f t="shared" si="146"/>
        <v>0</v>
      </c>
      <c r="AK596" s="21"/>
      <c r="AL596" s="20">
        <v>14</v>
      </c>
      <c r="AM596" s="21" t="s">
        <v>82</v>
      </c>
      <c r="AN596" s="22" t="s">
        <v>37</v>
      </c>
      <c r="AO596" s="48">
        <v>5310000</v>
      </c>
      <c r="AP596" s="27">
        <v>1000000</v>
      </c>
      <c r="AQ596" s="27">
        <v>300000</v>
      </c>
      <c r="AR596" s="27">
        <v>600000</v>
      </c>
      <c r="AS596" s="27"/>
      <c r="AT596" s="27">
        <f t="shared" si="145"/>
        <v>0</v>
      </c>
      <c r="AU596" s="27"/>
      <c r="AV596" s="27"/>
      <c r="AW596" s="27"/>
      <c r="AX596" s="27">
        <f t="shared" si="147"/>
        <v>0</v>
      </c>
    </row>
    <row r="597" spans="1:50" ht="13.8">
      <c r="A597" s="20">
        <v>15</v>
      </c>
      <c r="B597" s="21" t="s">
        <v>83</v>
      </c>
      <c r="C597" s="22" t="s">
        <v>37</v>
      </c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46"/>
      <c r="AI597" s="43">
        <f t="shared" si="144"/>
        <v>0</v>
      </c>
      <c r="AJ597" s="43">
        <f t="shared" si="146"/>
        <v>0</v>
      </c>
      <c r="AK597" s="53"/>
      <c r="AL597" s="20">
        <v>15</v>
      </c>
      <c r="AM597" s="21" t="s">
        <v>83</v>
      </c>
      <c r="AN597" s="22" t="s">
        <v>37</v>
      </c>
      <c r="AO597" s="48">
        <v>5310000</v>
      </c>
      <c r="AP597" s="27">
        <v>1000000</v>
      </c>
      <c r="AQ597" s="27">
        <v>300000</v>
      </c>
      <c r="AR597" s="27">
        <v>600000</v>
      </c>
      <c r="AS597" s="27"/>
      <c r="AT597" s="27">
        <f t="shared" si="145"/>
        <v>0</v>
      </c>
      <c r="AU597" s="27"/>
      <c r="AV597" s="27"/>
      <c r="AW597" s="27"/>
      <c r="AX597" s="27">
        <f t="shared" si="147"/>
        <v>0</v>
      </c>
    </row>
    <row r="598" spans="1:50" ht="13.8">
      <c r="A598" s="20">
        <v>16</v>
      </c>
      <c r="B598" s="21" t="s">
        <v>84</v>
      </c>
      <c r="C598" s="22" t="s">
        <v>37</v>
      </c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46"/>
      <c r="AI598" s="43">
        <f t="shared" si="144"/>
        <v>0</v>
      </c>
      <c r="AJ598" s="43">
        <f t="shared" si="146"/>
        <v>0</v>
      </c>
      <c r="AK598" s="42"/>
      <c r="AL598" s="20">
        <v>16</v>
      </c>
      <c r="AM598" s="21" t="s">
        <v>84</v>
      </c>
      <c r="AN598" s="22" t="s">
        <v>37</v>
      </c>
      <c r="AO598" s="48">
        <v>5310000</v>
      </c>
      <c r="AP598" s="27">
        <v>1000000</v>
      </c>
      <c r="AQ598" s="27">
        <v>300000</v>
      </c>
      <c r="AR598" s="27">
        <v>600000</v>
      </c>
      <c r="AS598" s="42"/>
      <c r="AT598" s="27">
        <f t="shared" si="145"/>
        <v>0</v>
      </c>
      <c r="AU598" s="42"/>
      <c r="AV598" s="42"/>
      <c r="AW598" s="42"/>
      <c r="AX598" s="27">
        <f t="shared" si="147"/>
        <v>0</v>
      </c>
    </row>
    <row r="599" spans="1:50" ht="13.8">
      <c r="A599" s="20">
        <v>17</v>
      </c>
      <c r="B599" s="21" t="s">
        <v>85</v>
      </c>
      <c r="C599" s="22" t="s">
        <v>37</v>
      </c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46"/>
      <c r="AI599" s="43">
        <f t="shared" si="144"/>
        <v>0</v>
      </c>
      <c r="AJ599" s="43">
        <f t="shared" si="146"/>
        <v>0</v>
      </c>
      <c r="AK599" s="42"/>
      <c r="AL599" s="20">
        <v>17</v>
      </c>
      <c r="AM599" s="21" t="s">
        <v>85</v>
      </c>
      <c r="AN599" s="22" t="s">
        <v>37</v>
      </c>
      <c r="AO599" s="48">
        <v>5310000</v>
      </c>
      <c r="AP599" s="27">
        <v>1000000</v>
      </c>
      <c r="AQ599" s="27">
        <v>300000</v>
      </c>
      <c r="AR599" s="27">
        <v>600000</v>
      </c>
      <c r="AS599" s="42"/>
      <c r="AT599" s="27">
        <f t="shared" si="145"/>
        <v>0</v>
      </c>
      <c r="AU599" s="42"/>
      <c r="AV599" s="42"/>
      <c r="AW599" s="42"/>
      <c r="AX599" s="27">
        <f t="shared" si="147"/>
        <v>0</v>
      </c>
    </row>
    <row r="600" spans="1:50" ht="13.8">
      <c r="A600" s="20">
        <v>18</v>
      </c>
      <c r="B600" s="21" t="s">
        <v>86</v>
      </c>
      <c r="C600" s="22" t="s">
        <v>37</v>
      </c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46"/>
      <c r="AI600" s="43">
        <f t="shared" si="144"/>
        <v>0</v>
      </c>
      <c r="AJ600" s="43">
        <f t="shared" si="146"/>
        <v>0</v>
      </c>
      <c r="AK600" s="42"/>
      <c r="AL600" s="20">
        <v>18</v>
      </c>
      <c r="AM600" s="21" t="s">
        <v>86</v>
      </c>
      <c r="AN600" s="22" t="s">
        <v>37</v>
      </c>
      <c r="AO600" s="48">
        <v>5310000</v>
      </c>
      <c r="AP600" s="27">
        <v>1000000</v>
      </c>
      <c r="AQ600" s="27">
        <v>300000</v>
      </c>
      <c r="AR600" s="27">
        <v>600000</v>
      </c>
      <c r="AS600" s="42"/>
      <c r="AT600" s="27">
        <f t="shared" si="145"/>
        <v>0</v>
      </c>
      <c r="AU600" s="42"/>
      <c r="AV600" s="42"/>
      <c r="AW600" s="42"/>
      <c r="AX600" s="27">
        <f t="shared" si="147"/>
        <v>0</v>
      </c>
    </row>
    <row r="601" spans="1:50" ht="13.8">
      <c r="A601" s="20">
        <v>19</v>
      </c>
      <c r="B601" s="21" t="s">
        <v>87</v>
      </c>
      <c r="C601" s="22" t="s">
        <v>37</v>
      </c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46"/>
      <c r="AI601" s="43">
        <f t="shared" si="144"/>
        <v>0</v>
      </c>
      <c r="AJ601" s="43">
        <f t="shared" si="146"/>
        <v>0</v>
      </c>
      <c r="AK601" s="42"/>
      <c r="AL601" s="20">
        <v>19</v>
      </c>
      <c r="AM601" s="21" t="s">
        <v>87</v>
      </c>
      <c r="AN601" s="22" t="s">
        <v>37</v>
      </c>
      <c r="AO601" s="48">
        <v>5310000</v>
      </c>
      <c r="AP601" s="27">
        <v>1000000</v>
      </c>
      <c r="AQ601" s="27">
        <v>300000</v>
      </c>
      <c r="AR601" s="27">
        <v>600000</v>
      </c>
      <c r="AS601" s="27"/>
      <c r="AT601" s="27">
        <f t="shared" si="145"/>
        <v>0</v>
      </c>
      <c r="AU601" s="27"/>
      <c r="AV601" s="42"/>
      <c r="AW601" s="27"/>
      <c r="AX601" s="27">
        <f t="shared" si="147"/>
        <v>0</v>
      </c>
    </row>
    <row r="602" spans="1:50" ht="13.8">
      <c r="A602" s="20">
        <v>20</v>
      </c>
      <c r="B602" s="21" t="s">
        <v>88</v>
      </c>
      <c r="C602" s="22" t="s">
        <v>37</v>
      </c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46"/>
      <c r="AI602" s="43">
        <f t="shared" si="144"/>
        <v>0</v>
      </c>
      <c r="AJ602" s="43">
        <f t="shared" si="146"/>
        <v>0</v>
      </c>
      <c r="AK602" s="42"/>
      <c r="AL602" s="20">
        <v>20</v>
      </c>
      <c r="AM602" s="21" t="s">
        <v>88</v>
      </c>
      <c r="AN602" s="22" t="s">
        <v>37</v>
      </c>
      <c r="AO602" s="48">
        <v>5310000</v>
      </c>
      <c r="AP602" s="27">
        <v>1000000</v>
      </c>
      <c r="AQ602" s="27">
        <v>300000</v>
      </c>
      <c r="AR602" s="27">
        <v>600000</v>
      </c>
      <c r="AS602" s="42"/>
      <c r="AT602" s="27">
        <f t="shared" si="145"/>
        <v>0</v>
      </c>
      <c r="AU602" s="42"/>
      <c r="AV602" s="42"/>
      <c r="AW602" s="42"/>
      <c r="AX602" s="27">
        <f t="shared" si="147"/>
        <v>0</v>
      </c>
    </row>
    <row r="603" spans="1:50" ht="13.8">
      <c r="A603" s="20">
        <v>21</v>
      </c>
      <c r="B603" s="21" t="s">
        <v>92</v>
      </c>
      <c r="C603" s="22" t="s">
        <v>37</v>
      </c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46"/>
      <c r="AI603" s="43">
        <f t="shared" si="144"/>
        <v>0</v>
      </c>
      <c r="AJ603" s="43">
        <f t="shared" si="146"/>
        <v>0</v>
      </c>
      <c r="AK603" s="42"/>
      <c r="AL603" s="20">
        <v>21</v>
      </c>
      <c r="AM603" s="21" t="s">
        <v>92</v>
      </c>
      <c r="AN603" s="22" t="s">
        <v>37</v>
      </c>
      <c r="AO603" s="48">
        <v>5310000</v>
      </c>
      <c r="AP603" s="27">
        <v>1000000</v>
      </c>
      <c r="AQ603" s="27">
        <v>300000</v>
      </c>
      <c r="AR603" s="27">
        <v>600000</v>
      </c>
      <c r="AS603" s="42"/>
      <c r="AT603" s="27">
        <f t="shared" si="145"/>
        <v>0</v>
      </c>
      <c r="AU603" s="42"/>
      <c r="AV603" s="42"/>
      <c r="AW603" s="42"/>
      <c r="AX603" s="27">
        <f t="shared" si="147"/>
        <v>0</v>
      </c>
    </row>
    <row r="604" spans="1:50" ht="13.8">
      <c r="A604" s="20">
        <v>22</v>
      </c>
      <c r="B604" s="21" t="s">
        <v>93</v>
      </c>
      <c r="C604" s="22" t="s">
        <v>37</v>
      </c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46"/>
      <c r="AI604" s="43">
        <f t="shared" si="144"/>
        <v>0</v>
      </c>
      <c r="AJ604" s="43">
        <f t="shared" si="146"/>
        <v>0</v>
      </c>
      <c r="AK604" s="42"/>
      <c r="AL604" s="20">
        <v>22</v>
      </c>
      <c r="AM604" s="21" t="s">
        <v>93</v>
      </c>
      <c r="AN604" s="22" t="s">
        <v>37</v>
      </c>
      <c r="AO604" s="48">
        <v>5310000</v>
      </c>
      <c r="AP604" s="27">
        <v>1000000</v>
      </c>
      <c r="AQ604" s="27">
        <v>300000</v>
      </c>
      <c r="AR604" s="27">
        <v>600000</v>
      </c>
      <c r="AS604" s="42"/>
      <c r="AT604" s="27">
        <f t="shared" si="145"/>
        <v>0</v>
      </c>
      <c r="AU604" s="42"/>
      <c r="AV604" s="42"/>
      <c r="AW604" s="42"/>
      <c r="AX604" s="27">
        <f t="shared" si="147"/>
        <v>0</v>
      </c>
    </row>
    <row r="605" spans="1:50" ht="13.8">
      <c r="A605" s="20">
        <v>23</v>
      </c>
      <c r="B605" s="21" t="s">
        <v>94</v>
      </c>
      <c r="C605" s="22" t="s">
        <v>37</v>
      </c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46"/>
      <c r="AI605" s="43"/>
      <c r="AJ605" s="43">
        <f t="shared" si="146"/>
        <v>0</v>
      </c>
      <c r="AK605" s="65"/>
      <c r="AL605" s="20">
        <v>23</v>
      </c>
      <c r="AM605" s="21" t="s">
        <v>94</v>
      </c>
      <c r="AN605" s="22" t="s">
        <v>37</v>
      </c>
      <c r="AO605" s="48">
        <v>5310000</v>
      </c>
      <c r="AP605" s="27">
        <v>1000000</v>
      </c>
      <c r="AQ605" s="27">
        <v>300000</v>
      </c>
      <c r="AR605" s="27">
        <v>600000</v>
      </c>
      <c r="AS605" s="42"/>
      <c r="AT605" s="27">
        <f t="shared" si="145"/>
        <v>0</v>
      </c>
      <c r="AU605" s="42"/>
      <c r="AV605" s="42"/>
      <c r="AW605" s="42"/>
      <c r="AX605" s="27"/>
    </row>
    <row r="606" spans="1:50" ht="13.8">
      <c r="A606" s="20">
        <v>24</v>
      </c>
      <c r="B606" s="21" t="s">
        <v>95</v>
      </c>
      <c r="C606" s="22" t="s">
        <v>37</v>
      </c>
      <c r="D606" s="23" t="s">
        <v>41</v>
      </c>
      <c r="E606" s="24" t="s">
        <v>119</v>
      </c>
      <c r="F606" s="23" t="s">
        <v>41</v>
      </c>
      <c r="G606" s="23" t="s">
        <v>41</v>
      </c>
      <c r="H606" s="23" t="s">
        <v>41</v>
      </c>
      <c r="I606" s="23" t="s">
        <v>41</v>
      </c>
      <c r="J606" s="23" t="s">
        <v>41</v>
      </c>
      <c r="K606" s="23" t="s">
        <v>41</v>
      </c>
      <c r="L606" s="23"/>
      <c r="M606" s="23" t="s">
        <v>41</v>
      </c>
      <c r="N606" s="23" t="s">
        <v>41</v>
      </c>
      <c r="O606" s="23" t="s">
        <v>41</v>
      </c>
      <c r="P606" s="23" t="s">
        <v>41</v>
      </c>
      <c r="Q606" s="23" t="s">
        <v>41</v>
      </c>
      <c r="R606" s="23" t="s">
        <v>41</v>
      </c>
      <c r="S606" s="24" t="s">
        <v>119</v>
      </c>
      <c r="T606" s="23" t="s">
        <v>41</v>
      </c>
      <c r="U606" s="23" t="s">
        <v>41</v>
      </c>
      <c r="V606" s="23" t="s">
        <v>41</v>
      </c>
      <c r="W606" s="23" t="s">
        <v>41</v>
      </c>
      <c r="X606" s="23" t="s">
        <v>41</v>
      </c>
      <c r="Y606" s="23" t="s">
        <v>41</v>
      </c>
      <c r="Z606" s="23"/>
      <c r="AA606" s="23" t="s">
        <v>41</v>
      </c>
      <c r="AB606" s="23" t="s">
        <v>41</v>
      </c>
      <c r="AC606" s="23" t="s">
        <v>41</v>
      </c>
      <c r="AD606" s="23" t="s">
        <v>41</v>
      </c>
      <c r="AE606" s="23" t="s">
        <v>41</v>
      </c>
      <c r="AF606" s="23" t="s">
        <v>41</v>
      </c>
      <c r="AG606" s="24" t="s">
        <v>119</v>
      </c>
      <c r="AH606" s="23" t="s">
        <v>41</v>
      </c>
      <c r="AI606" s="43">
        <f t="shared" si="144"/>
        <v>26</v>
      </c>
      <c r="AJ606" s="43">
        <f t="shared" si="146"/>
        <v>3</v>
      </c>
      <c r="AK606" s="53"/>
      <c r="AL606" s="20">
        <v>24</v>
      </c>
      <c r="AM606" s="21" t="s">
        <v>95</v>
      </c>
      <c r="AN606" s="22" t="s">
        <v>37</v>
      </c>
      <c r="AO606" s="48">
        <v>5310000</v>
      </c>
      <c r="AP606" s="27">
        <v>1000000</v>
      </c>
      <c r="AQ606" s="27">
        <v>300000</v>
      </c>
      <c r="AR606" s="27">
        <v>600000</v>
      </c>
      <c r="AS606" s="27">
        <v>26</v>
      </c>
      <c r="AT606" s="27">
        <f>AO606/26*AJ606*200%</f>
        <v>1225384.6153846153</v>
      </c>
      <c r="AU606" s="27">
        <v>500000</v>
      </c>
      <c r="AV606" s="42"/>
      <c r="AW606" s="27">
        <v>300000</v>
      </c>
      <c r="AX606" s="27">
        <f t="shared" ref="AX606:AX615" si="148">(AO606+AP606+AQ606+AR606+AU606)/26*AS606+AT606+AV606+AW606</f>
        <v>9235384.615384616</v>
      </c>
    </row>
    <row r="607" spans="1:50" ht="13.8">
      <c r="A607" s="20">
        <v>25</v>
      </c>
      <c r="B607" s="44" t="s">
        <v>44</v>
      </c>
      <c r="C607" s="45" t="s">
        <v>45</v>
      </c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46"/>
      <c r="AI607" s="43">
        <f t="shared" si="144"/>
        <v>0</v>
      </c>
      <c r="AJ607" s="43">
        <f t="shared" si="146"/>
        <v>0</v>
      </c>
      <c r="AK607" s="21"/>
      <c r="AL607" s="20">
        <v>25</v>
      </c>
      <c r="AM607" s="44" t="s">
        <v>44</v>
      </c>
      <c r="AN607" s="45" t="s">
        <v>45</v>
      </c>
      <c r="AO607" s="48">
        <v>5310000</v>
      </c>
      <c r="AP607" s="27">
        <v>1000000</v>
      </c>
      <c r="AQ607" s="27">
        <v>300000</v>
      </c>
      <c r="AR607" s="27">
        <v>600000</v>
      </c>
      <c r="AS607" s="27"/>
      <c r="AT607" s="27"/>
      <c r="AU607" s="27"/>
      <c r="AV607" s="27"/>
      <c r="AW607" s="27"/>
      <c r="AX607" s="27">
        <f t="shared" si="148"/>
        <v>0</v>
      </c>
    </row>
    <row r="608" spans="1:50" ht="13.8">
      <c r="A608" s="20">
        <v>26</v>
      </c>
      <c r="B608" s="44" t="s">
        <v>51</v>
      </c>
      <c r="C608" s="45" t="s">
        <v>45</v>
      </c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46"/>
      <c r="AI608" s="43">
        <f t="shared" si="144"/>
        <v>0</v>
      </c>
      <c r="AJ608" s="43">
        <f t="shared" si="146"/>
        <v>0</v>
      </c>
      <c r="AK608" s="21"/>
      <c r="AL608" s="20">
        <v>26</v>
      </c>
      <c r="AM608" s="44" t="s">
        <v>51</v>
      </c>
      <c r="AN608" s="45" t="s">
        <v>45</v>
      </c>
      <c r="AO608" s="48">
        <v>5310000</v>
      </c>
      <c r="AP608" s="27">
        <v>1000000</v>
      </c>
      <c r="AQ608" s="27">
        <v>300000</v>
      </c>
      <c r="AR608" s="27">
        <v>600000</v>
      </c>
      <c r="AS608" s="27"/>
      <c r="AT608" s="27"/>
      <c r="AU608" s="27"/>
      <c r="AV608" s="27"/>
      <c r="AW608" s="27"/>
      <c r="AX608" s="27">
        <f t="shared" si="148"/>
        <v>0</v>
      </c>
    </row>
    <row r="609" spans="1:50" ht="13.8">
      <c r="A609" s="20">
        <v>27</v>
      </c>
      <c r="B609" s="44" t="s">
        <v>46</v>
      </c>
      <c r="C609" s="45" t="s">
        <v>45</v>
      </c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43">
        <f t="shared" si="144"/>
        <v>0</v>
      </c>
      <c r="AJ609" s="43">
        <f t="shared" si="146"/>
        <v>0</v>
      </c>
      <c r="AK609" s="21"/>
      <c r="AL609" s="20">
        <v>27</v>
      </c>
      <c r="AM609" s="44" t="s">
        <v>46</v>
      </c>
      <c r="AN609" s="45" t="s">
        <v>45</v>
      </c>
      <c r="AO609" s="26">
        <v>5307200</v>
      </c>
      <c r="AP609" s="27">
        <v>1000000</v>
      </c>
      <c r="AQ609" s="27">
        <v>300000</v>
      </c>
      <c r="AR609" s="27">
        <v>600000</v>
      </c>
      <c r="AS609" s="27"/>
      <c r="AT609" s="27"/>
      <c r="AU609" s="27"/>
      <c r="AV609" s="27"/>
      <c r="AW609" s="27"/>
      <c r="AX609" s="27">
        <f t="shared" si="148"/>
        <v>0</v>
      </c>
    </row>
    <row r="610" spans="1:50" ht="13.8">
      <c r="A610" s="20">
        <v>28</v>
      </c>
      <c r="B610" s="44" t="s">
        <v>47</v>
      </c>
      <c r="C610" s="45" t="s">
        <v>45</v>
      </c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43">
        <f t="shared" si="144"/>
        <v>0</v>
      </c>
      <c r="AJ610" s="43">
        <f t="shared" si="146"/>
        <v>0</v>
      </c>
      <c r="AK610" s="21"/>
      <c r="AL610" s="20">
        <v>28</v>
      </c>
      <c r="AM610" s="44" t="s">
        <v>47</v>
      </c>
      <c r="AN610" s="45" t="s">
        <v>45</v>
      </c>
      <c r="AO610" s="26">
        <v>5307200</v>
      </c>
      <c r="AP610" s="27">
        <v>1000000</v>
      </c>
      <c r="AQ610" s="27">
        <v>300000</v>
      </c>
      <c r="AR610" s="27">
        <v>600000</v>
      </c>
      <c r="AS610" s="27"/>
      <c r="AT610" s="27"/>
      <c r="AU610" s="27"/>
      <c r="AV610" s="27"/>
      <c r="AW610" s="27"/>
      <c r="AX610" s="27">
        <f t="shared" si="148"/>
        <v>0</v>
      </c>
    </row>
    <row r="611" spans="1:50" ht="13.8">
      <c r="A611" s="20">
        <v>29</v>
      </c>
      <c r="B611" s="44" t="s">
        <v>48</v>
      </c>
      <c r="C611" s="45" t="s">
        <v>45</v>
      </c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43">
        <f t="shared" si="144"/>
        <v>0</v>
      </c>
      <c r="AJ611" s="43">
        <f t="shared" si="146"/>
        <v>0</v>
      </c>
      <c r="AK611" s="21"/>
      <c r="AL611" s="20">
        <v>29</v>
      </c>
      <c r="AM611" s="44" t="s">
        <v>48</v>
      </c>
      <c r="AN611" s="45" t="s">
        <v>45</v>
      </c>
      <c r="AO611" s="26">
        <v>5307200</v>
      </c>
      <c r="AP611" s="27">
        <v>1000000</v>
      </c>
      <c r="AQ611" s="27">
        <v>300000</v>
      </c>
      <c r="AR611" s="27">
        <v>600000</v>
      </c>
      <c r="AS611" s="27"/>
      <c r="AT611" s="27"/>
      <c r="AU611" s="27"/>
      <c r="AV611" s="27"/>
      <c r="AW611" s="27"/>
      <c r="AX611" s="27">
        <f t="shared" si="148"/>
        <v>0</v>
      </c>
    </row>
    <row r="612" spans="1:50" ht="13.8">
      <c r="A612" s="20">
        <v>30</v>
      </c>
      <c r="B612" s="44" t="s">
        <v>49</v>
      </c>
      <c r="C612" s="45" t="s">
        <v>45</v>
      </c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43">
        <f t="shared" si="144"/>
        <v>0</v>
      </c>
      <c r="AJ612" s="43">
        <f t="shared" si="146"/>
        <v>0</v>
      </c>
      <c r="AK612" s="21"/>
      <c r="AL612" s="20">
        <v>30</v>
      </c>
      <c r="AM612" s="44" t="s">
        <v>49</v>
      </c>
      <c r="AN612" s="45" t="s">
        <v>45</v>
      </c>
      <c r="AO612" s="26">
        <v>5307200</v>
      </c>
      <c r="AP612" s="27">
        <v>1000000</v>
      </c>
      <c r="AQ612" s="27">
        <v>300000</v>
      </c>
      <c r="AR612" s="27">
        <v>600000</v>
      </c>
      <c r="AS612" s="27"/>
      <c r="AT612" s="27"/>
      <c r="AU612" s="27"/>
      <c r="AV612" s="27"/>
      <c r="AW612" s="27"/>
      <c r="AX612" s="27">
        <f t="shared" si="148"/>
        <v>0</v>
      </c>
    </row>
    <row r="613" spans="1:50" ht="13.8">
      <c r="A613" s="20">
        <v>31</v>
      </c>
      <c r="B613" s="44" t="s">
        <v>50</v>
      </c>
      <c r="C613" s="45" t="s">
        <v>45</v>
      </c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43">
        <f t="shared" si="144"/>
        <v>0</v>
      </c>
      <c r="AJ613" s="43">
        <f t="shared" si="146"/>
        <v>0</v>
      </c>
      <c r="AK613" s="21"/>
      <c r="AL613" s="20">
        <v>31</v>
      </c>
      <c r="AM613" s="44" t="s">
        <v>50</v>
      </c>
      <c r="AN613" s="45" t="s">
        <v>45</v>
      </c>
      <c r="AO613" s="26">
        <v>5307200</v>
      </c>
      <c r="AP613" s="27">
        <v>1000000</v>
      </c>
      <c r="AQ613" s="27">
        <v>300000</v>
      </c>
      <c r="AR613" s="27">
        <v>600000</v>
      </c>
      <c r="AS613" s="27"/>
      <c r="AT613" s="27"/>
      <c r="AU613" s="27"/>
      <c r="AV613" s="27"/>
      <c r="AW613" s="27"/>
      <c r="AX613" s="27">
        <f t="shared" si="148"/>
        <v>0</v>
      </c>
    </row>
    <row r="614" spans="1:50" ht="13.8">
      <c r="A614" s="20">
        <v>32</v>
      </c>
      <c r="B614" s="21" t="s">
        <v>52</v>
      </c>
      <c r="C614" s="22" t="s">
        <v>45</v>
      </c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49"/>
      <c r="AJ614" s="43">
        <f t="shared" si="146"/>
        <v>0</v>
      </c>
      <c r="AK614" s="28"/>
      <c r="AL614" s="20">
        <v>32</v>
      </c>
      <c r="AM614" s="21" t="s">
        <v>52</v>
      </c>
      <c r="AN614" s="22" t="s">
        <v>45</v>
      </c>
      <c r="AO614" s="26">
        <v>5307200</v>
      </c>
      <c r="AP614" s="27">
        <v>1000000</v>
      </c>
      <c r="AQ614" s="27">
        <v>300000</v>
      </c>
      <c r="AR614" s="27">
        <v>600000</v>
      </c>
      <c r="AS614" s="27"/>
      <c r="AT614" s="27"/>
      <c r="AU614" s="27"/>
      <c r="AV614" s="27"/>
      <c r="AW614" s="27"/>
      <c r="AX614" s="27">
        <f t="shared" si="148"/>
        <v>0</v>
      </c>
    </row>
    <row r="615" spans="1:50" ht="13.8">
      <c r="A615" s="20">
        <v>33</v>
      </c>
      <c r="B615" s="21" t="s">
        <v>53</v>
      </c>
      <c r="C615" s="22" t="s">
        <v>45</v>
      </c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49"/>
      <c r="AJ615" s="43">
        <f t="shared" si="146"/>
        <v>0</v>
      </c>
      <c r="AK615" s="28"/>
      <c r="AL615" s="20">
        <v>33</v>
      </c>
      <c r="AM615" s="21" t="s">
        <v>53</v>
      </c>
      <c r="AN615" s="22" t="s">
        <v>45</v>
      </c>
      <c r="AO615" s="26">
        <v>5307200</v>
      </c>
      <c r="AP615" s="27">
        <v>1000000</v>
      </c>
      <c r="AQ615" s="27">
        <v>300000</v>
      </c>
      <c r="AR615" s="27">
        <v>600000</v>
      </c>
      <c r="AS615" s="27"/>
      <c r="AT615" s="27"/>
      <c r="AU615" s="27"/>
      <c r="AV615" s="27"/>
      <c r="AW615" s="27"/>
      <c r="AX615" s="27">
        <f t="shared" si="148"/>
        <v>0</v>
      </c>
    </row>
    <row r="616" spans="1:50" ht="13.8">
      <c r="A616" s="29"/>
      <c r="B616" s="10" t="s">
        <v>54</v>
      </c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50">
        <f>SUM(AI583:AI613)</f>
        <v>34</v>
      </c>
      <c r="AJ616" s="50"/>
      <c r="AK616" s="31"/>
      <c r="AL616" s="10" t="s">
        <v>89</v>
      </c>
      <c r="AM616" s="31" t="s">
        <v>56</v>
      </c>
      <c r="AN616" s="30"/>
      <c r="AO616" s="32">
        <f t="shared" ref="AO616:AU616" si="149">SUM(AO583:AO613)</f>
        <v>168286000</v>
      </c>
      <c r="AP616" s="32">
        <f t="shared" si="149"/>
        <v>31000000</v>
      </c>
      <c r="AQ616" s="32">
        <f t="shared" si="149"/>
        <v>11300000</v>
      </c>
      <c r="AR616" s="32">
        <f t="shared" si="149"/>
        <v>19100000</v>
      </c>
      <c r="AS616" s="32">
        <f t="shared" si="149"/>
        <v>34</v>
      </c>
      <c r="AT616" s="32">
        <f t="shared" si="149"/>
        <v>2610000</v>
      </c>
      <c r="AU616" s="32">
        <f t="shared" si="149"/>
        <v>2500000</v>
      </c>
      <c r="AV616" s="32">
        <f>SUM(AV583:AV615)</f>
        <v>0</v>
      </c>
      <c r="AW616" s="32">
        <f>SUM(AW583:AW613)</f>
        <v>600000</v>
      </c>
      <c r="AX616" s="32">
        <f>SUM(AX583:AX615)</f>
        <v>15043076.923076924</v>
      </c>
    </row>
    <row r="617" spans="1:50" ht="13.8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3.8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99">
        <f>VALUE("28/02/"&amp;Q578)</f>
        <v>45716</v>
      </c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33"/>
      <c r="AM618" s="33"/>
      <c r="AN618" s="33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3.8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3.8">
      <c r="A620" s="35"/>
      <c r="B620" s="109" t="s">
        <v>57</v>
      </c>
      <c r="C620" s="109"/>
      <c r="D620" s="37"/>
      <c r="E620" s="37"/>
      <c r="F620" s="37"/>
      <c r="G620" s="37"/>
      <c r="H620" s="37"/>
      <c r="I620" s="37"/>
      <c r="J620" s="37"/>
      <c r="K620" s="37"/>
      <c r="L620" s="2"/>
      <c r="M620" s="36" t="s">
        <v>58</v>
      </c>
      <c r="N620" s="37"/>
      <c r="O620" s="37"/>
      <c r="P620" s="37"/>
      <c r="Q620" s="2"/>
      <c r="R620" s="2"/>
      <c r="S620" s="36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6" t="s">
        <v>59</v>
      </c>
      <c r="AE620" s="37"/>
      <c r="AF620" s="37"/>
      <c r="AG620" s="36"/>
      <c r="AH620" s="37"/>
      <c r="AI620" s="37"/>
      <c r="AJ620" s="37"/>
      <c r="AK620" s="37"/>
      <c r="AL620" s="37"/>
      <c r="AM620" s="109" t="s">
        <v>60</v>
      </c>
      <c r="AN620" s="109"/>
      <c r="AO620" s="109"/>
      <c r="AP620" s="102"/>
      <c r="AQ620" s="102"/>
      <c r="AR620" s="2"/>
      <c r="AS620" s="2"/>
      <c r="AT620" s="2"/>
      <c r="AU620" s="2"/>
      <c r="AV620" s="2"/>
      <c r="AW620" s="2"/>
      <c r="AX620" s="2"/>
    </row>
    <row r="621" spans="1:50" ht="13.8">
      <c r="A621" s="3"/>
      <c r="B621" s="126" t="s">
        <v>61</v>
      </c>
      <c r="C621" s="126"/>
      <c r="D621" s="2"/>
      <c r="E621" s="2"/>
      <c r="F621" s="2"/>
      <c r="G621" s="2"/>
      <c r="H621" s="2"/>
      <c r="I621" s="2"/>
      <c r="J621" s="2"/>
      <c r="K621" s="2"/>
      <c r="L621" s="2"/>
      <c r="M621" s="38" t="s">
        <v>61</v>
      </c>
      <c r="N621" s="2"/>
      <c r="O621" s="2"/>
      <c r="P621" s="2"/>
      <c r="Q621" s="2"/>
      <c r="R621" s="2"/>
      <c r="S621" s="38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38" t="s">
        <v>62</v>
      </c>
      <c r="AE621" s="2"/>
      <c r="AF621" s="2"/>
      <c r="AG621" s="38"/>
      <c r="AH621" s="2"/>
      <c r="AI621" s="2"/>
      <c r="AJ621" s="2"/>
      <c r="AK621" s="2"/>
      <c r="AL621" s="2"/>
      <c r="AM621" s="126" t="s">
        <v>61</v>
      </c>
      <c r="AN621" s="126"/>
      <c r="AO621" s="126"/>
      <c r="AP621" s="126"/>
      <c r="AQ621" s="126"/>
      <c r="AR621" s="2"/>
      <c r="AS621" s="2"/>
      <c r="AT621" s="2"/>
      <c r="AU621" s="2"/>
      <c r="AV621" s="2"/>
      <c r="AW621" s="2"/>
      <c r="AX621" s="2"/>
    </row>
    <row r="622" spans="1:50" ht="13.8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</sheetData>
  <mergeCells count="392">
    <mergeCell ref="B621:C621"/>
    <mergeCell ref="AM621:AO621"/>
    <mergeCell ref="AP621:AQ621"/>
    <mergeCell ref="AT580:AT581"/>
    <mergeCell ref="AU580:AU581"/>
    <mergeCell ref="AV580:AV581"/>
    <mergeCell ref="W618:AK618"/>
    <mergeCell ref="AL580:AL581"/>
    <mergeCell ref="AM580:AM581"/>
    <mergeCell ref="AN580:AN581"/>
    <mergeCell ref="AO580:AO581"/>
    <mergeCell ref="AP580:AR580"/>
    <mergeCell ref="AS580:AS581"/>
    <mergeCell ref="B620:C620"/>
    <mergeCell ref="AM620:AO620"/>
    <mergeCell ref="AP620:AQ620"/>
    <mergeCell ref="AJ580:AJ582"/>
    <mergeCell ref="A580:A582"/>
    <mergeCell ref="B580:B582"/>
    <mergeCell ref="C580:C582"/>
    <mergeCell ref="D580:AH580"/>
    <mergeCell ref="AI580:AI582"/>
    <mergeCell ref="AK580:AK582"/>
    <mergeCell ref="A576:AK576"/>
    <mergeCell ref="AL576:AX576"/>
    <mergeCell ref="K578:L578"/>
    <mergeCell ref="M578:N578"/>
    <mergeCell ref="O578:P578"/>
    <mergeCell ref="Q578:R578"/>
    <mergeCell ref="AL578:AX578"/>
    <mergeCell ref="AW580:AW581"/>
    <mergeCell ref="AX580:AX581"/>
    <mergeCell ref="B569:C569"/>
    <mergeCell ref="AM569:AO569"/>
    <mergeCell ref="AP569:AQ569"/>
    <mergeCell ref="B519:C519"/>
    <mergeCell ref="AM519:AO519"/>
    <mergeCell ref="AP519:AQ519"/>
    <mergeCell ref="AJ529:AJ531"/>
    <mergeCell ref="B570:C570"/>
    <mergeCell ref="AM570:AO570"/>
    <mergeCell ref="AP570:AQ570"/>
    <mergeCell ref="W567:AK567"/>
    <mergeCell ref="AL529:AL530"/>
    <mergeCell ref="AM529:AM530"/>
    <mergeCell ref="A529:A531"/>
    <mergeCell ref="B529:B531"/>
    <mergeCell ref="C529:C531"/>
    <mergeCell ref="D529:AH529"/>
    <mergeCell ref="AI529:AI531"/>
    <mergeCell ref="AK529:AK531"/>
    <mergeCell ref="A525:AK525"/>
    <mergeCell ref="AL525:AX525"/>
    <mergeCell ref="K527:L527"/>
    <mergeCell ref="M527:N527"/>
    <mergeCell ref="O527:P527"/>
    <mergeCell ref="Q527:R527"/>
    <mergeCell ref="AL527:AX527"/>
    <mergeCell ref="AW529:AW530"/>
    <mergeCell ref="AX529:AX530"/>
    <mergeCell ref="AN529:AN530"/>
    <mergeCell ref="AO529:AO530"/>
    <mergeCell ref="AP529:AR529"/>
    <mergeCell ref="AS529:AS530"/>
    <mergeCell ref="AT529:AT530"/>
    <mergeCell ref="AU529:AU530"/>
    <mergeCell ref="AV529:AV530"/>
    <mergeCell ref="B518:C518"/>
    <mergeCell ref="AM518:AO518"/>
    <mergeCell ref="AP518:AQ518"/>
    <mergeCell ref="B468:C468"/>
    <mergeCell ref="AM468:AO468"/>
    <mergeCell ref="AP468:AQ468"/>
    <mergeCell ref="AT427:AT428"/>
    <mergeCell ref="AU427:AU428"/>
    <mergeCell ref="AM467:AO467"/>
    <mergeCell ref="AP467:AQ467"/>
    <mergeCell ref="AT478:AT479"/>
    <mergeCell ref="AU478:AU479"/>
    <mergeCell ref="W516:AK516"/>
    <mergeCell ref="AL478:AL479"/>
    <mergeCell ref="AM478:AM479"/>
    <mergeCell ref="AN478:AN479"/>
    <mergeCell ref="AO478:AO479"/>
    <mergeCell ref="AP478:AR478"/>
    <mergeCell ref="W465:AK465"/>
    <mergeCell ref="AL427:AL428"/>
    <mergeCell ref="AM427:AM428"/>
    <mergeCell ref="AN427:AN428"/>
    <mergeCell ref="AO427:AO428"/>
    <mergeCell ref="AP427:AR427"/>
    <mergeCell ref="B467:C467"/>
    <mergeCell ref="AS478:AS479"/>
    <mergeCell ref="A478:A480"/>
    <mergeCell ref="B478:B480"/>
    <mergeCell ref="C478:C480"/>
    <mergeCell ref="D478:AH478"/>
    <mergeCell ref="AI478:AI480"/>
    <mergeCell ref="AK478:AK480"/>
    <mergeCell ref="A474:AK474"/>
    <mergeCell ref="AL474:AX474"/>
    <mergeCell ref="K476:L476"/>
    <mergeCell ref="M476:N476"/>
    <mergeCell ref="O476:P476"/>
    <mergeCell ref="Q476:R476"/>
    <mergeCell ref="AL476:AX476"/>
    <mergeCell ref="AW478:AW479"/>
    <mergeCell ref="AX478:AX479"/>
    <mergeCell ref="AV478:AV479"/>
    <mergeCell ref="AK427:AK429"/>
    <mergeCell ref="A423:AK423"/>
    <mergeCell ref="AL423:AX423"/>
    <mergeCell ref="K425:L425"/>
    <mergeCell ref="M425:N425"/>
    <mergeCell ref="O425:P425"/>
    <mergeCell ref="Q425:R425"/>
    <mergeCell ref="AL425:AX425"/>
    <mergeCell ref="AW427:AW428"/>
    <mergeCell ref="AX427:AX428"/>
    <mergeCell ref="AV427:AV428"/>
    <mergeCell ref="AJ427:AJ429"/>
    <mergeCell ref="AS427:AS428"/>
    <mergeCell ref="A427:A429"/>
    <mergeCell ref="B427:B429"/>
    <mergeCell ref="C427:C429"/>
    <mergeCell ref="D427:AH427"/>
    <mergeCell ref="AI427:AI429"/>
    <mergeCell ref="B415:C415"/>
    <mergeCell ref="AM415:AO415"/>
    <mergeCell ref="AP415:AQ415"/>
    <mergeCell ref="B364:C364"/>
    <mergeCell ref="AM364:AO364"/>
    <mergeCell ref="AP364:AQ364"/>
    <mergeCell ref="B416:C416"/>
    <mergeCell ref="AM416:AO416"/>
    <mergeCell ref="AP416:AQ416"/>
    <mergeCell ref="W413:AK413"/>
    <mergeCell ref="AL375:AL376"/>
    <mergeCell ref="AM375:AM376"/>
    <mergeCell ref="A375:A377"/>
    <mergeCell ref="B375:B377"/>
    <mergeCell ref="C375:C377"/>
    <mergeCell ref="D375:AH375"/>
    <mergeCell ref="AI375:AI377"/>
    <mergeCell ref="AK375:AK377"/>
    <mergeCell ref="A371:AK371"/>
    <mergeCell ref="AL371:AX371"/>
    <mergeCell ref="K373:L373"/>
    <mergeCell ref="M373:N373"/>
    <mergeCell ref="O373:P373"/>
    <mergeCell ref="Q373:R373"/>
    <mergeCell ref="AL373:AX373"/>
    <mergeCell ref="AW375:AW376"/>
    <mergeCell ref="AX375:AX376"/>
    <mergeCell ref="AN375:AN376"/>
    <mergeCell ref="AO375:AO376"/>
    <mergeCell ref="AP375:AR375"/>
    <mergeCell ref="AS375:AS376"/>
    <mergeCell ref="AT375:AT376"/>
    <mergeCell ref="AU375:AU376"/>
    <mergeCell ref="AV375:AV376"/>
    <mergeCell ref="AJ375:AJ377"/>
    <mergeCell ref="M321:N321"/>
    <mergeCell ref="O321:P321"/>
    <mergeCell ref="Q321:R321"/>
    <mergeCell ref="AL321:AX321"/>
    <mergeCell ref="AS323:AS324"/>
    <mergeCell ref="B363:C363"/>
    <mergeCell ref="AM363:AO363"/>
    <mergeCell ref="AP363:AQ363"/>
    <mergeCell ref="A323:A325"/>
    <mergeCell ref="B323:B325"/>
    <mergeCell ref="C323:C325"/>
    <mergeCell ref="D323:AH323"/>
    <mergeCell ref="AI323:AI325"/>
    <mergeCell ref="AK323:AK325"/>
    <mergeCell ref="AT323:AT324"/>
    <mergeCell ref="AU323:AU324"/>
    <mergeCell ref="AV323:AV324"/>
    <mergeCell ref="W361:AK361"/>
    <mergeCell ref="AL323:AL324"/>
    <mergeCell ref="AM323:AM324"/>
    <mergeCell ref="AN323:AN324"/>
    <mergeCell ref="AO323:AO324"/>
    <mergeCell ref="AP323:AR323"/>
    <mergeCell ref="AW323:AW324"/>
    <mergeCell ref="AX323:AX324"/>
    <mergeCell ref="W309:AK309"/>
    <mergeCell ref="AX309:AY309"/>
    <mergeCell ref="B311:C311"/>
    <mergeCell ref="AM311:AO311"/>
    <mergeCell ref="AP311:AQ311"/>
    <mergeCell ref="AT271:AT272"/>
    <mergeCell ref="AU271:AU272"/>
    <mergeCell ref="AV271:AV272"/>
    <mergeCell ref="AW271:AW272"/>
    <mergeCell ref="AX271:AX272"/>
    <mergeCell ref="AL271:AL272"/>
    <mergeCell ref="AM271:AM272"/>
    <mergeCell ref="AN271:AN272"/>
    <mergeCell ref="AO271:AO272"/>
    <mergeCell ref="AP271:AR271"/>
    <mergeCell ref="AS271:AS272"/>
    <mergeCell ref="B312:C312"/>
    <mergeCell ref="AM312:AO312"/>
    <mergeCell ref="AP312:AQ312"/>
    <mergeCell ref="A319:AK319"/>
    <mergeCell ref="AL319:AX319"/>
    <mergeCell ref="K321:L321"/>
    <mergeCell ref="A271:A273"/>
    <mergeCell ref="B271:B273"/>
    <mergeCell ref="C271:C273"/>
    <mergeCell ref="D271:AH271"/>
    <mergeCell ref="AI271:AI273"/>
    <mergeCell ref="AK271:AK273"/>
    <mergeCell ref="A267:AK267"/>
    <mergeCell ref="AL267:AY267"/>
    <mergeCell ref="K269:L269"/>
    <mergeCell ref="M269:N269"/>
    <mergeCell ref="O269:P269"/>
    <mergeCell ref="Q269:R269"/>
    <mergeCell ref="AL269:AY269"/>
    <mergeCell ref="AY271:AY272"/>
    <mergeCell ref="W257:AK257"/>
    <mergeCell ref="B259:C259"/>
    <mergeCell ref="AM259:AO259"/>
    <mergeCell ref="AP259:AQ259"/>
    <mergeCell ref="B260:C260"/>
    <mergeCell ref="AM260:AO260"/>
    <mergeCell ref="AP260:AQ260"/>
    <mergeCell ref="AT219:AT220"/>
    <mergeCell ref="AU219:AU220"/>
    <mergeCell ref="A219:A221"/>
    <mergeCell ref="B219:B221"/>
    <mergeCell ref="C219:C221"/>
    <mergeCell ref="D219:AH219"/>
    <mergeCell ref="AI219:AI221"/>
    <mergeCell ref="AK219:AK221"/>
    <mergeCell ref="A215:AK215"/>
    <mergeCell ref="AL215:AX215"/>
    <mergeCell ref="K217:L217"/>
    <mergeCell ref="M217:N217"/>
    <mergeCell ref="O217:P217"/>
    <mergeCell ref="Q217:R217"/>
    <mergeCell ref="AL217:AX217"/>
    <mergeCell ref="AV219:AV220"/>
    <mergeCell ref="AW219:AW220"/>
    <mergeCell ref="AX219:AX220"/>
    <mergeCell ref="AL219:AL220"/>
    <mergeCell ref="AM219:AM220"/>
    <mergeCell ref="AN219:AN220"/>
    <mergeCell ref="AO219:AO220"/>
    <mergeCell ref="AP219:AR219"/>
    <mergeCell ref="AS219:AS220"/>
    <mergeCell ref="W204:AK204"/>
    <mergeCell ref="B206:C206"/>
    <mergeCell ref="AM206:AO206"/>
    <mergeCell ref="AP206:AQ206"/>
    <mergeCell ref="B207:C207"/>
    <mergeCell ref="AM207:AO207"/>
    <mergeCell ref="AP207:AQ207"/>
    <mergeCell ref="AT166:AT167"/>
    <mergeCell ref="A166:A168"/>
    <mergeCell ref="B166:B168"/>
    <mergeCell ref="C166:C168"/>
    <mergeCell ref="D166:AH166"/>
    <mergeCell ref="AI166:AI168"/>
    <mergeCell ref="AK166:AK168"/>
    <mergeCell ref="AS166:AS167"/>
    <mergeCell ref="B154:C154"/>
    <mergeCell ref="AM154:AO154"/>
    <mergeCell ref="AP154:AQ154"/>
    <mergeCell ref="A162:AK162"/>
    <mergeCell ref="AL162:AX162"/>
    <mergeCell ref="K164:L164"/>
    <mergeCell ref="M164:N164"/>
    <mergeCell ref="O164:P164"/>
    <mergeCell ref="Q164:R164"/>
    <mergeCell ref="AL164:AX164"/>
    <mergeCell ref="AV166:AV167"/>
    <mergeCell ref="AW166:AW167"/>
    <mergeCell ref="AX166:AX167"/>
    <mergeCell ref="AL166:AL167"/>
    <mergeCell ref="AM166:AM167"/>
    <mergeCell ref="AN166:AN167"/>
    <mergeCell ref="AO166:AO167"/>
    <mergeCell ref="AP166:AR166"/>
    <mergeCell ref="W151:AK151"/>
    <mergeCell ref="AX151:AY151"/>
    <mergeCell ref="AU166:AU167"/>
    <mergeCell ref="AM153:AO153"/>
    <mergeCell ref="AP153:AQ153"/>
    <mergeCell ref="AS62:AS63"/>
    <mergeCell ref="W100:AK100"/>
    <mergeCell ref="B102:C102"/>
    <mergeCell ref="AM102:AO102"/>
    <mergeCell ref="AP102:AQ102"/>
    <mergeCell ref="B103:C103"/>
    <mergeCell ref="AM103:AO103"/>
    <mergeCell ref="AP103:AQ103"/>
    <mergeCell ref="AT62:AT63"/>
    <mergeCell ref="C113:C115"/>
    <mergeCell ref="D113:AH113"/>
    <mergeCell ref="AI113:AI115"/>
    <mergeCell ref="AK113:AK115"/>
    <mergeCell ref="A109:AK109"/>
    <mergeCell ref="AL109:AY109"/>
    <mergeCell ref="K111:L111"/>
    <mergeCell ref="M111:N111"/>
    <mergeCell ref="O111:P111"/>
    <mergeCell ref="Q111:R111"/>
    <mergeCell ref="AL111:AY111"/>
    <mergeCell ref="AY113:AY114"/>
    <mergeCell ref="AT113:AT114"/>
    <mergeCell ref="AU113:AU114"/>
    <mergeCell ref="AV113:AV114"/>
    <mergeCell ref="AW113:AW114"/>
    <mergeCell ref="AX113:AX114"/>
    <mergeCell ref="AL113:AL114"/>
    <mergeCell ref="AM113:AM114"/>
    <mergeCell ref="AN113:AN114"/>
    <mergeCell ref="AO113:AO114"/>
    <mergeCell ref="AP113:AR113"/>
    <mergeCell ref="AS113:AS114"/>
    <mergeCell ref="A4:AK4"/>
    <mergeCell ref="AL4:AY4"/>
    <mergeCell ref="K6:L6"/>
    <mergeCell ref="M6:N6"/>
    <mergeCell ref="O6:P6"/>
    <mergeCell ref="Q6:R6"/>
    <mergeCell ref="AL6:AY6"/>
    <mergeCell ref="AY8:AY9"/>
    <mergeCell ref="AJ8:AJ10"/>
    <mergeCell ref="AT8:AT9"/>
    <mergeCell ref="AU8:AU9"/>
    <mergeCell ref="AV8:AV9"/>
    <mergeCell ref="AW8:AW9"/>
    <mergeCell ref="AX8:AX9"/>
    <mergeCell ref="AL8:AL9"/>
    <mergeCell ref="AM8:AM9"/>
    <mergeCell ref="AN8:AN9"/>
    <mergeCell ref="AO8:AO9"/>
    <mergeCell ref="AP8:AR8"/>
    <mergeCell ref="AS8:AS9"/>
    <mergeCell ref="AJ478:AJ480"/>
    <mergeCell ref="A8:A10"/>
    <mergeCell ref="B8:B10"/>
    <mergeCell ref="C8:C10"/>
    <mergeCell ref="D8:AH8"/>
    <mergeCell ref="AI8:AI10"/>
    <mergeCell ref="AK8:AK10"/>
    <mergeCell ref="W46:AK46"/>
    <mergeCell ref="B48:C48"/>
    <mergeCell ref="A62:A64"/>
    <mergeCell ref="B62:B64"/>
    <mergeCell ref="C62:C64"/>
    <mergeCell ref="D62:AH62"/>
    <mergeCell ref="AI62:AI64"/>
    <mergeCell ref="AK62:AK64"/>
    <mergeCell ref="B49:C49"/>
    <mergeCell ref="A58:AK58"/>
    <mergeCell ref="K60:L60"/>
    <mergeCell ref="M60:N60"/>
    <mergeCell ref="O60:P60"/>
    <mergeCell ref="Q60:R60"/>
    <mergeCell ref="B153:C153"/>
    <mergeCell ref="A113:A115"/>
    <mergeCell ref="B113:B115"/>
    <mergeCell ref="BF10:BH10"/>
    <mergeCell ref="BI10:BK10"/>
    <mergeCell ref="BL10:BN10"/>
    <mergeCell ref="AJ62:AJ64"/>
    <mergeCell ref="AJ113:AJ115"/>
    <mergeCell ref="AJ166:AJ168"/>
    <mergeCell ref="AJ219:AJ221"/>
    <mergeCell ref="AJ271:AJ273"/>
    <mergeCell ref="AJ323:AJ325"/>
    <mergeCell ref="AM48:AO48"/>
    <mergeCell ref="AP48:AQ48"/>
    <mergeCell ref="AM49:AO49"/>
    <mergeCell ref="AP49:AQ49"/>
    <mergeCell ref="AL58:AX58"/>
    <mergeCell ref="AL60:AX60"/>
    <mergeCell ref="AV62:AV63"/>
    <mergeCell ref="AW62:AW63"/>
    <mergeCell ref="AX62:AX63"/>
    <mergeCell ref="AL62:AL63"/>
    <mergeCell ref="AM62:AM63"/>
    <mergeCell ref="AN62:AN63"/>
    <mergeCell ref="AO62:AO63"/>
    <mergeCell ref="AP62:AR62"/>
    <mergeCell ref="AU62:AU63"/>
  </mergeCells>
  <conditionalFormatting sqref="D11:AH43">
    <cfRule type="cellIs" dxfId="34" priority="36" stopIfTrue="1" operator="equal">
      <formula>"+"</formula>
    </cfRule>
  </conditionalFormatting>
  <conditionalFormatting sqref="D65:AH97">
    <cfRule type="cellIs" dxfId="33" priority="32" stopIfTrue="1" operator="equal">
      <formula>"+"</formula>
    </cfRule>
  </conditionalFormatting>
  <conditionalFormatting sqref="D116:AH148">
    <cfRule type="cellIs" dxfId="32" priority="28" stopIfTrue="1" operator="equal">
      <formula>"+"</formula>
    </cfRule>
  </conditionalFormatting>
  <conditionalFormatting sqref="D169:AH201">
    <cfRule type="cellIs" dxfId="31" priority="24" stopIfTrue="1" operator="equal">
      <formula>"+"</formula>
    </cfRule>
  </conditionalFormatting>
  <conditionalFormatting sqref="D222:AH254">
    <cfRule type="cellIs" dxfId="30" priority="20" stopIfTrue="1" operator="equal">
      <formula>"+"</formula>
    </cfRule>
  </conditionalFormatting>
  <conditionalFormatting sqref="D274:AH306">
    <cfRule type="cellIs" dxfId="29" priority="16" stopIfTrue="1" operator="equal">
      <formula>"+"</formula>
    </cfRule>
  </conditionalFormatting>
  <conditionalFormatting sqref="D326:AH358 D378:AH392 D400:AH410 D430:AH462">
    <cfRule type="cellIs" dxfId="28" priority="15" stopIfTrue="1" operator="equal">
      <formula>"+"</formula>
    </cfRule>
  </conditionalFormatting>
  <conditionalFormatting sqref="D481:AH513">
    <cfRule type="cellIs" dxfId="27" priority="7" stopIfTrue="1" operator="equal">
      <formula>"+"</formula>
    </cfRule>
  </conditionalFormatting>
  <conditionalFormatting sqref="D532:AH564">
    <cfRule type="cellIs" dxfId="26" priority="5" stopIfTrue="1" operator="equal">
      <formula>"+"</formula>
    </cfRule>
  </conditionalFormatting>
  <conditionalFormatting sqref="D583:AH615">
    <cfRule type="cellIs" dxfId="25" priority="4" stopIfTrue="1" operator="equal">
      <formula>"+"</formula>
    </cfRule>
  </conditionalFormatting>
  <conditionalFormatting sqref="AK11:AK22">
    <cfRule type="duplicateValues" dxfId="24" priority="37"/>
    <cfRule type="duplicateValues" dxfId="23" priority="38"/>
  </conditionalFormatting>
  <conditionalFormatting sqref="AK65:AK76">
    <cfRule type="duplicateValues" dxfId="22" priority="33"/>
    <cfRule type="duplicateValues" dxfId="21" priority="34"/>
  </conditionalFormatting>
  <conditionalFormatting sqref="AK116:AK127">
    <cfRule type="duplicateValues" dxfId="20" priority="29"/>
    <cfRule type="duplicateValues" dxfId="19" priority="30"/>
  </conditionalFormatting>
  <conditionalFormatting sqref="AK169:AK180">
    <cfRule type="duplicateValues" dxfId="18" priority="25"/>
    <cfRule type="duplicateValues" dxfId="17" priority="26"/>
  </conditionalFormatting>
  <conditionalFormatting sqref="AK222:AK233">
    <cfRule type="duplicateValues" dxfId="16" priority="22"/>
    <cfRule type="duplicateValues" dxfId="15" priority="21"/>
  </conditionalFormatting>
  <conditionalFormatting sqref="AK274:AK285">
    <cfRule type="duplicateValues" dxfId="14" priority="17"/>
    <cfRule type="duplicateValues" dxfId="13" priority="18"/>
  </conditionalFormatting>
  <conditionalFormatting sqref="AK326:AK340">
    <cfRule type="duplicateValues" dxfId="12" priority="13"/>
  </conditionalFormatting>
  <conditionalFormatting sqref="AK378:AK392">
    <cfRule type="duplicateValues" dxfId="11" priority="11"/>
  </conditionalFormatting>
  <conditionalFormatting sqref="AK430:AK444">
    <cfRule type="duplicateValues" dxfId="10" priority="9"/>
  </conditionalFormatting>
  <conditionalFormatting sqref="AK481:AK495">
    <cfRule type="duplicateValues" dxfId="9" priority="8"/>
  </conditionalFormatting>
  <conditionalFormatting sqref="AK532:AK546">
    <cfRule type="duplicateValues" dxfId="8" priority="6"/>
  </conditionalFormatting>
  <conditionalFormatting sqref="AK583:AK597">
    <cfRule type="duplicateValues" dxfId="7" priority="2"/>
  </conditionalFormatting>
  <conditionalFormatting sqref="AK11:AM12 AK13:AK26 AM13:AM26 AL13:AL30">
    <cfRule type="duplicateValues" dxfId="6" priority="39"/>
  </conditionalFormatting>
  <conditionalFormatting sqref="AK65:AM67 AK68:AK80 AM68:AM80 AL68:AL97">
    <cfRule type="duplicateValues" dxfId="5" priority="35"/>
  </conditionalFormatting>
  <conditionalFormatting sqref="AK116:AM131">
    <cfRule type="duplicateValues" dxfId="4" priority="31"/>
  </conditionalFormatting>
  <conditionalFormatting sqref="AK169:AM184 AL193:AL201">
    <cfRule type="duplicateValues" dxfId="3" priority="27"/>
  </conditionalFormatting>
  <conditionalFormatting sqref="AK222:AM237 AL246:AL254">
    <cfRule type="duplicateValues" dxfId="2" priority="23"/>
  </conditionalFormatting>
  <conditionalFormatting sqref="AK274:AM289 AL298:AL306">
    <cfRule type="duplicateValues" dxfId="1" priority="19"/>
  </conditionalFormatting>
  <conditionalFormatting sqref="BC12:BC27">
    <cfRule type="duplicateValues" dxfId="0" priority="1"/>
  </conditionalFormatting>
  <pageMargins left="0.25" right="0.25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C5CE-2225-4E0D-8F98-750F2B8B2B03}">
  <dimension ref="G10:N50"/>
  <sheetViews>
    <sheetView workbookViewId="0">
      <selection activeCell="K12" sqref="K12"/>
    </sheetView>
  </sheetViews>
  <sheetFormatPr defaultRowHeight="13.2"/>
  <sheetData>
    <row r="10" spans="12:14">
      <c r="L10">
        <v>1</v>
      </c>
      <c r="M10" t="s">
        <v>33</v>
      </c>
      <c r="N10" t="s">
        <v>76</v>
      </c>
    </row>
    <row r="11" spans="12:14">
      <c r="L11">
        <v>2</v>
      </c>
      <c r="M11" t="s">
        <v>77</v>
      </c>
      <c r="N11" t="s">
        <v>76</v>
      </c>
    </row>
    <row r="12" spans="12:14">
      <c r="L12">
        <v>3</v>
      </c>
      <c r="M12" t="s">
        <v>78</v>
      </c>
      <c r="N12" t="s">
        <v>76</v>
      </c>
    </row>
    <row r="13" spans="12:14">
      <c r="L13">
        <v>4</v>
      </c>
      <c r="M13" t="s">
        <v>36</v>
      </c>
      <c r="N13" t="s">
        <v>37</v>
      </c>
    </row>
    <row r="14" spans="12:14">
      <c r="L14">
        <v>5</v>
      </c>
      <c r="M14" t="s">
        <v>38</v>
      </c>
      <c r="N14" t="s">
        <v>37</v>
      </c>
    </row>
    <row r="15" spans="12:14">
      <c r="L15">
        <v>6</v>
      </c>
      <c r="M15" t="s">
        <v>39</v>
      </c>
      <c r="N15" t="s">
        <v>37</v>
      </c>
    </row>
    <row r="16" spans="12:14">
      <c r="L16">
        <v>7</v>
      </c>
      <c r="M16" t="s">
        <v>40</v>
      </c>
      <c r="N16" t="s">
        <v>37</v>
      </c>
    </row>
    <row r="17" spans="7:14">
      <c r="L17">
        <v>8</v>
      </c>
      <c r="M17" t="s">
        <v>42</v>
      </c>
      <c r="N17" t="s">
        <v>37</v>
      </c>
    </row>
    <row r="18" spans="7:14" ht="26.4">
      <c r="G18" s="20">
        <v>1</v>
      </c>
      <c r="H18" s="44" t="s">
        <v>33</v>
      </c>
      <c r="I18" s="45" t="s">
        <v>34</v>
      </c>
      <c r="L18">
        <v>9</v>
      </c>
      <c r="M18" t="s">
        <v>43</v>
      </c>
      <c r="N18" t="s">
        <v>37</v>
      </c>
    </row>
    <row r="19" spans="7:14" ht="13.8">
      <c r="G19" s="20">
        <v>2</v>
      </c>
      <c r="H19" s="44" t="s">
        <v>77</v>
      </c>
      <c r="I19" s="45" t="s">
        <v>76</v>
      </c>
      <c r="L19">
        <v>10</v>
      </c>
      <c r="M19" t="s">
        <v>79</v>
      </c>
      <c r="N19" t="s">
        <v>37</v>
      </c>
    </row>
    <row r="20" spans="7:14" ht="13.8">
      <c r="G20" s="20">
        <v>3</v>
      </c>
      <c r="H20" s="44" t="s">
        <v>100</v>
      </c>
      <c r="I20" s="45" t="s">
        <v>76</v>
      </c>
      <c r="L20">
        <v>11</v>
      </c>
      <c r="M20" t="s">
        <v>80</v>
      </c>
      <c r="N20" t="s">
        <v>37</v>
      </c>
    </row>
    <row r="21" spans="7:14" ht="13.8">
      <c r="G21" s="20">
        <v>4</v>
      </c>
      <c r="H21" s="44" t="s">
        <v>101</v>
      </c>
      <c r="I21" s="45" t="s">
        <v>76</v>
      </c>
      <c r="L21">
        <v>12</v>
      </c>
      <c r="M21" t="s">
        <v>81</v>
      </c>
      <c r="N21" t="s">
        <v>37</v>
      </c>
    </row>
    <row r="22" spans="7:14" ht="13.8">
      <c r="G22" s="20">
        <v>5</v>
      </c>
      <c r="H22" s="44" t="s">
        <v>78</v>
      </c>
      <c r="I22" s="45" t="s">
        <v>76</v>
      </c>
      <c r="L22">
        <v>13</v>
      </c>
      <c r="M22" t="s">
        <v>82</v>
      </c>
      <c r="N22" t="s">
        <v>37</v>
      </c>
    </row>
    <row r="23" spans="7:14" ht="13.8">
      <c r="G23" s="20">
        <v>6</v>
      </c>
      <c r="H23" s="44" t="s">
        <v>36</v>
      </c>
      <c r="I23" s="45" t="s">
        <v>37</v>
      </c>
      <c r="L23">
        <v>14</v>
      </c>
      <c r="M23" t="s">
        <v>83</v>
      </c>
      <c r="N23" t="s">
        <v>37</v>
      </c>
    </row>
    <row r="24" spans="7:14" ht="13.8">
      <c r="G24" s="20">
        <v>7</v>
      </c>
      <c r="H24" s="44" t="s">
        <v>38</v>
      </c>
      <c r="I24" s="45" t="s">
        <v>37</v>
      </c>
      <c r="L24">
        <v>15</v>
      </c>
      <c r="M24" t="s">
        <v>84</v>
      </c>
      <c r="N24" t="s">
        <v>37</v>
      </c>
    </row>
    <row r="25" spans="7:14" ht="13.8">
      <c r="G25" s="20">
        <v>8</v>
      </c>
      <c r="H25" s="44" t="s">
        <v>39</v>
      </c>
      <c r="I25" s="45" t="s">
        <v>37</v>
      </c>
      <c r="L25">
        <v>16</v>
      </c>
      <c r="M25" t="s">
        <v>85</v>
      </c>
      <c r="N25" t="s">
        <v>37</v>
      </c>
    </row>
    <row r="26" spans="7:14" ht="13.8">
      <c r="G26" s="20">
        <v>9</v>
      </c>
      <c r="H26" s="44" t="s">
        <v>40</v>
      </c>
      <c r="I26" s="45" t="s">
        <v>37</v>
      </c>
      <c r="L26">
        <v>17</v>
      </c>
      <c r="M26" t="s">
        <v>86</v>
      </c>
      <c r="N26" t="s">
        <v>37</v>
      </c>
    </row>
    <row r="27" spans="7:14" ht="13.8">
      <c r="G27" s="20">
        <v>10</v>
      </c>
      <c r="H27" s="44" t="s">
        <v>42</v>
      </c>
      <c r="I27" s="45" t="s">
        <v>37</v>
      </c>
    </row>
    <row r="28" spans="7:14" ht="13.8">
      <c r="G28" s="20">
        <v>11</v>
      </c>
      <c r="H28" s="44" t="s">
        <v>79</v>
      </c>
      <c r="I28" s="45" t="s">
        <v>37</v>
      </c>
      <c r="L28">
        <v>18</v>
      </c>
      <c r="M28" t="s">
        <v>87</v>
      </c>
      <c r="N28" t="s">
        <v>37</v>
      </c>
    </row>
    <row r="29" spans="7:14" ht="13.8">
      <c r="G29" s="20">
        <v>12</v>
      </c>
      <c r="H29" s="21" t="s">
        <v>80</v>
      </c>
      <c r="I29" s="22" t="s">
        <v>37</v>
      </c>
      <c r="L29">
        <v>19</v>
      </c>
      <c r="M29" t="s">
        <v>88</v>
      </c>
      <c r="N29" t="s">
        <v>37</v>
      </c>
    </row>
    <row r="30" spans="7:14" ht="13.8">
      <c r="G30" s="20">
        <v>13</v>
      </c>
      <c r="H30" s="21" t="s">
        <v>81</v>
      </c>
      <c r="I30" s="22" t="s">
        <v>37</v>
      </c>
      <c r="L30">
        <v>20</v>
      </c>
      <c r="M30" t="s">
        <v>92</v>
      </c>
      <c r="N30" t="s">
        <v>37</v>
      </c>
    </row>
    <row r="31" spans="7:14" ht="13.8">
      <c r="G31" s="20">
        <v>14</v>
      </c>
      <c r="H31" s="21" t="s">
        <v>82</v>
      </c>
      <c r="I31" s="22" t="s">
        <v>37</v>
      </c>
      <c r="L31">
        <v>21</v>
      </c>
      <c r="M31" t="s">
        <v>93</v>
      </c>
      <c r="N31" t="s">
        <v>37</v>
      </c>
    </row>
    <row r="32" spans="7:14" ht="13.8">
      <c r="G32" s="20">
        <v>15</v>
      </c>
      <c r="H32" s="21" t="s">
        <v>83</v>
      </c>
      <c r="I32" s="22" t="s">
        <v>37</v>
      </c>
      <c r="L32">
        <v>22</v>
      </c>
      <c r="M32" t="s">
        <v>94</v>
      </c>
      <c r="N32" t="s">
        <v>37</v>
      </c>
    </row>
    <row r="33" spans="7:14" ht="13.8">
      <c r="G33" s="20">
        <v>16</v>
      </c>
      <c r="H33" s="21" t="s">
        <v>84</v>
      </c>
      <c r="I33" s="22" t="s">
        <v>37</v>
      </c>
      <c r="L33">
        <v>23</v>
      </c>
      <c r="M33" t="s">
        <v>95</v>
      </c>
      <c r="N33" t="s">
        <v>37</v>
      </c>
    </row>
    <row r="34" spans="7:14" ht="13.8">
      <c r="G34" s="20">
        <v>17</v>
      </c>
      <c r="H34" s="21" t="s">
        <v>85</v>
      </c>
      <c r="I34" s="22" t="s">
        <v>37</v>
      </c>
      <c r="L34">
        <v>24</v>
      </c>
      <c r="M34" t="s">
        <v>44</v>
      </c>
      <c r="N34" t="s">
        <v>45</v>
      </c>
    </row>
    <row r="35" spans="7:14" ht="13.8">
      <c r="G35" s="20">
        <v>18</v>
      </c>
      <c r="H35" s="21" t="s">
        <v>86</v>
      </c>
      <c r="I35" s="22" t="s">
        <v>37</v>
      </c>
      <c r="L35">
        <v>25</v>
      </c>
      <c r="M35" t="s">
        <v>46</v>
      </c>
      <c r="N35" t="s">
        <v>45</v>
      </c>
    </row>
    <row r="36" spans="7:14" ht="13.8">
      <c r="G36" s="20">
        <v>19</v>
      </c>
      <c r="H36" s="21" t="s">
        <v>87</v>
      </c>
      <c r="I36" s="22" t="s">
        <v>37</v>
      </c>
      <c r="L36">
        <v>26</v>
      </c>
      <c r="M36" t="s">
        <v>47</v>
      </c>
      <c r="N36" t="s">
        <v>45</v>
      </c>
    </row>
    <row r="37" spans="7:14" ht="13.8">
      <c r="G37" s="20">
        <v>20</v>
      </c>
      <c r="H37" s="21" t="s">
        <v>88</v>
      </c>
      <c r="I37" s="22" t="s">
        <v>37</v>
      </c>
      <c r="L37">
        <v>27</v>
      </c>
      <c r="M37" t="s">
        <v>48</v>
      </c>
      <c r="N37" t="s">
        <v>45</v>
      </c>
    </row>
    <row r="38" spans="7:14" ht="13.8">
      <c r="G38" s="20">
        <v>21</v>
      </c>
      <c r="H38" s="21" t="s">
        <v>92</v>
      </c>
      <c r="I38" s="22" t="s">
        <v>37</v>
      </c>
      <c r="L38">
        <v>28</v>
      </c>
      <c r="M38" t="s">
        <v>49</v>
      </c>
      <c r="N38" t="s">
        <v>45</v>
      </c>
    </row>
    <row r="39" spans="7:14" ht="13.8">
      <c r="G39" s="20">
        <v>22</v>
      </c>
      <c r="H39" s="21" t="s">
        <v>93</v>
      </c>
      <c r="I39" s="22" t="s">
        <v>37</v>
      </c>
      <c r="L39">
        <v>29</v>
      </c>
      <c r="M39" t="s">
        <v>50</v>
      </c>
      <c r="N39" t="s">
        <v>45</v>
      </c>
    </row>
    <row r="40" spans="7:14" ht="13.8">
      <c r="G40" s="20">
        <v>23</v>
      </c>
      <c r="H40" s="21" t="s">
        <v>94</v>
      </c>
      <c r="I40" s="22" t="s">
        <v>37</v>
      </c>
      <c r="L40">
        <v>30</v>
      </c>
      <c r="M40" t="s">
        <v>51</v>
      </c>
      <c r="N40" t="s">
        <v>45</v>
      </c>
    </row>
    <row r="41" spans="7:14" ht="13.8">
      <c r="G41" s="20">
        <v>24</v>
      </c>
      <c r="H41" s="21" t="s">
        <v>95</v>
      </c>
      <c r="I41" s="22" t="s">
        <v>37</v>
      </c>
      <c r="L41">
        <v>31</v>
      </c>
      <c r="M41" t="s">
        <v>52</v>
      </c>
      <c r="N41" t="s">
        <v>45</v>
      </c>
    </row>
    <row r="42" spans="7:14" ht="13.8">
      <c r="G42" s="20">
        <v>25</v>
      </c>
      <c r="H42" s="44" t="s">
        <v>44</v>
      </c>
      <c r="I42" s="45" t="s">
        <v>45</v>
      </c>
      <c r="L42">
        <v>32</v>
      </c>
      <c r="M42" t="s">
        <v>53</v>
      </c>
      <c r="N42" t="s">
        <v>45</v>
      </c>
    </row>
    <row r="43" spans="7:14" ht="13.8">
      <c r="G43" s="20">
        <v>26</v>
      </c>
      <c r="H43" s="44" t="s">
        <v>51</v>
      </c>
      <c r="I43" s="45" t="s">
        <v>45</v>
      </c>
    </row>
    <row r="44" spans="7:14" ht="13.8">
      <c r="G44" s="20">
        <v>27</v>
      </c>
      <c r="H44" s="44" t="s">
        <v>46</v>
      </c>
      <c r="I44" s="45" t="s">
        <v>45</v>
      </c>
    </row>
    <row r="45" spans="7:14" ht="13.8">
      <c r="G45" s="20">
        <v>28</v>
      </c>
      <c r="H45" s="44" t="s">
        <v>47</v>
      </c>
      <c r="I45" s="45" t="s">
        <v>45</v>
      </c>
    </row>
    <row r="46" spans="7:14" ht="13.8">
      <c r="G46" s="20">
        <v>29</v>
      </c>
      <c r="H46" s="44" t="s">
        <v>48</v>
      </c>
      <c r="I46" s="45" t="s">
        <v>45</v>
      </c>
    </row>
    <row r="47" spans="7:14" ht="13.8">
      <c r="G47" s="20">
        <v>30</v>
      </c>
      <c r="H47" s="44" t="s">
        <v>49</v>
      </c>
      <c r="I47" s="45" t="s">
        <v>45</v>
      </c>
    </row>
    <row r="48" spans="7:14" ht="13.8">
      <c r="G48" s="20">
        <v>31</v>
      </c>
      <c r="H48" s="44" t="s">
        <v>50</v>
      </c>
      <c r="I48" s="45" t="s">
        <v>45</v>
      </c>
    </row>
    <row r="49" spans="7:9" ht="13.8">
      <c r="G49" s="20">
        <v>32</v>
      </c>
      <c r="H49" s="21" t="s">
        <v>52</v>
      </c>
      <c r="I49" s="22" t="s">
        <v>45</v>
      </c>
    </row>
    <row r="50" spans="7:9" ht="13.8">
      <c r="G50" s="20">
        <v>33</v>
      </c>
      <c r="H50" s="21" t="s">
        <v>53</v>
      </c>
      <c r="I50" s="2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01.2025</vt:lpstr>
      <vt:lpstr>Tháng 02.2025</vt:lpstr>
      <vt:lpstr>Tháng 03.2025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Quỳnh Hoàng</dc:creator>
  <cp:lastModifiedBy>Khanh Pham</cp:lastModifiedBy>
  <cp:lastPrinted>2025-04-16T14:49:59Z</cp:lastPrinted>
  <dcterms:created xsi:type="dcterms:W3CDTF">2025-04-15T14:33:52Z</dcterms:created>
  <dcterms:modified xsi:type="dcterms:W3CDTF">2025-04-16T16:30:21Z</dcterms:modified>
</cp:coreProperties>
</file>