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ÁC LOẠI XE" sheetId="1" r:id="rId4"/>
    <sheet state="visible" name="THÔNG TIN LƯU TRỮ" sheetId="2" r:id="rId5"/>
    <sheet state="visible" name="DataBase" sheetId="3" r:id="rId6"/>
    <sheet state="visible" name="Từ điển dữ liệu" sheetId="4" r:id="rId7"/>
    <sheet state="visible" name="Yêu cầu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bỏ luôn heng
	-VY NGUYEN NGOC TUONG
----
táo ơi, mình đã làm cái phiếu xuất phiếu nhập rồi thì có cần làm cái đơn hàng này nữa hong
	-PHÚ LÊ TRẦN KHÁNH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Lần mua hàng đầu tiên, Khách hàng có 1 mã khách hàng để phân biệt với khách hàng khác, mã khách hàng là duy nhất</t>
      </text>
    </comment>
    <comment authorId="0" ref="B25">
      <text>
        <t xml:space="preserve">Mỗi xe có một mã hàng hóa để phân biệt với các xe khác, mã xe phải là duy nhất</t>
      </text>
    </comment>
    <comment authorId="0" ref="B26">
      <text>
        <t xml:space="preserve">Cho biết tên xe, tên xe phải là duy nhất</t>
      </text>
    </comment>
    <comment authorId="0" ref="B28">
      <text>
        <t xml:space="preserve">Cho biết hạn bảo hành của xe
</t>
      </text>
    </comment>
    <comment authorId="0" ref="B29">
      <text>
        <t xml:space="preserve">@vynguyen.31211027688@st.ueh.edu.vn  cái này chắc bỏ ha, tại vì nó cũng có trong phiếu nhập ùi
	-PHÚ LÊ TRẦN KHÁNH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Lần mua hàng đầu tiên, Khách hàng có 1 mã khách hàng để phân biệt với khách hàng khác, mã khách hàng là duy nhất</t>
      </text>
    </comment>
    <comment authorId="0" ref="B45">
      <text>
        <t xml:space="preserve">Mỗi xe có một mã hàng hóa để phân biệt với các xe khác, mã xe phải là duy nhất</t>
      </text>
    </comment>
    <comment authorId="0" ref="C45">
      <text>
        <t xml:space="preserve">Cho biết tên xe, tên xe phải là duy nhất</t>
      </text>
    </comment>
    <comment authorId="0" ref="E45">
      <text>
        <t xml:space="preserve">Cho biết hạn bảo hành của xe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8">
      <text>
        <t xml:space="preserve">m chỉnh sửa nhé, t chưa hình dung được những thuộc tính của nó
	-VY NGUYEN NGOC TUONG</t>
      </text>
    </comment>
  </commentList>
</comments>
</file>

<file path=xl/sharedStrings.xml><?xml version="1.0" encoding="utf-8"?>
<sst xmlns="http://schemas.openxmlformats.org/spreadsheetml/2006/main" count="2273" uniqueCount="920">
  <si>
    <t>Bảng giá xe tay ga Honda 2022</t>
  </si>
  <si>
    <t>Giá xe Honda Vision 2022</t>
  </si>
  <si>
    <t>Giá đề xuất</t>
  </si>
  <si>
    <t>Giá đại lý bao giấy</t>
  </si>
  <si>
    <t>Giá xe Vision 2022 bản tiêu chuẩn (không có Smartkey)</t>
  </si>
  <si>
    <t>Giá xe Vision 2022 bản Cao cấp có Smartkey</t>
  </si>
  <si>
    <t>Giá xe Vision 2022 bản đặc biệt có Smartkey</t>
  </si>
  <si>
    <t>Giá xe Vision 2022 bản Cá tính có Smartkey</t>
  </si>
  <si>
    <t>Giá xe Honda Air Blade 2022</t>
  </si>
  <si>
    <t>Giá xe Air Blade 125 2022 bản Tiêu Chuẩn</t>
  </si>
  <si>
    <t>Giá xe Air Blade 125 2022 bản Đặc biệt</t>
  </si>
  <si>
    <t>Giá xe Air Blade 160 ABS 2022 bản Tiêu chuẩn</t>
  </si>
  <si>
    <t>Giá xe Air Blade 160 ABS 2022 bản Đặc biệt</t>
  </si>
  <si>
    <t>Giá xe Honda Lead 2022</t>
  </si>
  <si>
    <t>Giá xe Lead 2022 bản Tiêu chuẩn không có Smartkey (Màu Đỏ, Trắng)</t>
  </si>
  <si>
    <t>Giá xe Lead 2022 bản Cao cấp Smartkey (Màu Xanh, Xám, Đỏ, Trắng)</t>
  </si>
  <si>
    <t>Giá xe Lead 2022 bản Đặc biệt Smartkey (Màu Đen, Bạc)</t>
  </si>
  <si>
    <t>Giá xe Honda SH Mode 2022</t>
  </si>
  <si>
    <t>Giá xe SH Mode 2022 bản Tiêu chuẩn CBS</t>
  </si>
  <si>
    <t>Giá xe SH Mode 2022 bản Thời trang ABS</t>
  </si>
  <si>
    <t>Giá xe SH Mode 2022 bản Đặc biệt ABS</t>
  </si>
  <si>
    <t>Giá xe Honda SH 2022</t>
  </si>
  <si>
    <t>Giá xe SH 125i phanh CBS 2022</t>
  </si>
  <si>
    <t>Giá xe SH 125i phanh ABS 2022</t>
  </si>
  <si>
    <t>Giá xe SH 150i phanh CBS 2022</t>
  </si>
  <si>
    <t>Giá xe SH 150i phanh ABS 2022</t>
  </si>
  <si>
    <t>Giá xe SH 150i ABS bản Đặc biệt 2022</t>
  </si>
  <si>
    <t>Giá xe SH 150i ABS bản Thể thao 2022</t>
  </si>
  <si>
    <t>Giá xe Honda SH350i 2022</t>
  </si>
  <si>
    <t>Giá xe SH350i phiên bản Cao cấp</t>
  </si>
  <si>
    <t>Giá xe SH350i phiên bản Đặc biệt</t>
  </si>
  <si>
    <t>Giá xe SH350i phiên bản Thể thao</t>
  </si>
  <si>
    <t>Bảng giá xe số Honda 2022</t>
  </si>
  <si>
    <t>Giá xe Honda Wave 2022</t>
  </si>
  <si>
    <t>Giá xe Wave Alpha 2022 bản tiêu chuẩn</t>
  </si>
  <si>
    <t>Giá xe Wave Alpha 2022 bản giới hạn</t>
  </si>
  <si>
    <t>Giá xe Wave RSX 2022 bản phanh cơ vành nan hoa</t>
  </si>
  <si>
    <t>Giá xe Wave RSX 2022 bản phanh đĩa vành nan hoa</t>
  </si>
  <si>
    <t>Giá xe Wave RSX 2022 bản Phanh đĩa vành đúc</t>
  </si>
  <si>
    <t>Giá xe Honda Blade 2022</t>
  </si>
  <si>
    <t>Giá xe Blade 110 phanh cơ vành nan hoa</t>
  </si>
  <si>
    <t>Giá xe Blade 110 phanh đĩa vành nan hoa</t>
  </si>
  <si>
    <t>Giá xe Blade 110 phanh đĩa vành đúc</t>
  </si>
  <si>
    <t>Giá xe Honda Future 2022</t>
  </si>
  <si>
    <t>Giá xe Future 2022 bản tiêu chuẩn vành nan hoa</t>
  </si>
  <si>
    <t>Giá xe Future 2022 bản Cao cấp vành đúc</t>
  </si>
  <si>
    <t>Giá xe Future 2022 bản Đặc biệt vành đúc</t>
  </si>
  <si>
    <t>Giá xe Honda Super Cub C125 2022</t>
  </si>
  <si>
    <t>Giá xe Super Cub C125 Fi</t>
  </si>
  <si>
    <t>Bảng giá xe côn tay Honda 2022</t>
  </si>
  <si>
    <t>Giá xe Winner X 2022</t>
  </si>
  <si>
    <t>Giá xe Winner X 2022 bản Tiêu chuẩn CBS</t>
  </si>
  <si>
    <t>Giá xe Winner X 2022 ABS bản Thể thao (Đỏ Đen )</t>
  </si>
  <si>
    <t>Giá xe Winner X 2022 ABS bản Đặc biệt (Đen vàng, Bạc đen xanh, Đỏ đen xanh)</t>
  </si>
  <si>
    <t>Giá xe Honda CBR150R 2022</t>
  </si>
  <si>
    <t>Giá xe CBR150R 2022</t>
  </si>
  <si>
    <t>Giá xe Honda CB150R 2022</t>
  </si>
  <si>
    <t>Giá xe CB150R</t>
  </si>
  <si>
    <t>Bảng giá xe mô tô Honda 2022</t>
  </si>
  <si>
    <t>Giá xe Honda Rebel 300 2022</t>
  </si>
  <si>
    <t>Giá xe Rebel 300</t>
  </si>
  <si>
    <t>Giá xe Honda Rebel 500 2022</t>
  </si>
  <si>
    <t>Giá xe Rebel 500</t>
  </si>
  <si>
    <t>Giá xe Honda CB300R 2022</t>
  </si>
  <si>
    <t>Giá xe CB300R</t>
  </si>
  <si>
    <t>Mô tả</t>
  </si>
  <si>
    <t>Loại RBTV</t>
  </si>
  <si>
    <t>Bàng 1</t>
  </si>
  <si>
    <t>KHACHHANG</t>
  </si>
  <si>
    <t>MAKH</t>
  </si>
  <si>
    <t>PK</t>
  </si>
  <si>
    <t>TENKH</t>
  </si>
  <si>
    <t>NS</t>
  </si>
  <si>
    <t>nhỏ hơn hiện tại</t>
  </si>
  <si>
    <t>Ràng buộc miền giá trị</t>
  </si>
  <si>
    <t>PHAI</t>
  </si>
  <si>
    <t>thuộc 'Nam' hoặc 'Nữ'</t>
  </si>
  <si>
    <t>DIACHI</t>
  </si>
  <si>
    <t>SDT</t>
  </si>
  <si>
    <t>có dạng là '[0-9][0-9][0-9][0-9][0-9][0-9][0-9][0-9][0-9][0-9]')</t>
  </si>
  <si>
    <t>là duy nhất</t>
  </si>
  <si>
    <t>Ràng buộc liên bộ</t>
  </si>
  <si>
    <t>EMAIL</t>
  </si>
  <si>
    <t>Bảng 2</t>
  </si>
  <si>
    <t>NSX</t>
  </si>
  <si>
    <t>MANSX</t>
  </si>
  <si>
    <t>TENNSX</t>
  </si>
  <si>
    <t>Bảng 3</t>
  </si>
  <si>
    <t>BAOHANH</t>
  </si>
  <si>
    <t>MABH</t>
  </si>
  <si>
    <t>GOIBH</t>
  </si>
  <si>
    <t>Bảng 4</t>
  </si>
  <si>
    <t>LOAIXE</t>
  </si>
  <si>
    <t>MALOAI</t>
  </si>
  <si>
    <t>TENLOAI</t>
  </si>
  <si>
    <t>mỗi loại xe có một tên riêng biệt</t>
  </si>
  <si>
    <t>Bảng 5</t>
  </si>
  <si>
    <t>XE</t>
  </si>
  <si>
    <t>MAXE</t>
  </si>
  <si>
    <t>TENXE</t>
  </si>
  <si>
    <t>FK</t>
  </si>
  <si>
    <t>BAN</t>
  </si>
  <si>
    <t>Phiên bản "tiêu chuẩn", "Cao cấp", "Đặc biệt", "Cá tính", "Thể thao","Thời trang"</t>
  </si>
  <si>
    <t>MAU</t>
  </si>
  <si>
    <t>GIA</t>
  </si>
  <si>
    <t>là một số &gt;0</t>
  </si>
  <si>
    <t>SL</t>
  </si>
  <si>
    <t>là một số &gt;=0</t>
  </si>
  <si>
    <t>Bảng 6</t>
  </si>
  <si>
    <t>NHANVIEN</t>
  </si>
  <si>
    <t>MANV</t>
  </si>
  <si>
    <t>TENNV</t>
  </si>
  <si>
    <t>CHUCVU</t>
  </si>
  <si>
    <t>LUONG</t>
  </si>
  <si>
    <t>là một số lớn hơn 0</t>
  </si>
  <si>
    <t>MANQL</t>
  </si>
  <si>
    <t>phải là nhân viên công ty</t>
  </si>
  <si>
    <t>ràng buộc tồn tại</t>
  </si>
  <si>
    <t>Bảng 7</t>
  </si>
  <si>
    <t>TRAGOP</t>
  </si>
  <si>
    <t>MAGOI</t>
  </si>
  <si>
    <t>TRATRUOC</t>
  </si>
  <si>
    <t>LAISUAT</t>
  </si>
  <si>
    <t>THOIGIAN</t>
  </si>
  <si>
    <t>đơn vị là tháng</t>
  </si>
  <si>
    <t>CONLAI</t>
  </si>
  <si>
    <t>TRATHANG</t>
  </si>
  <si>
    <t>TONGTRA</t>
  </si>
  <si>
    <t>Bảng 8</t>
  </si>
  <si>
    <t>PHIEUNHAP</t>
  </si>
  <si>
    <t>MANHAP</t>
  </si>
  <si>
    <t>NGNHAP</t>
  </si>
  <si>
    <t>Không lớn hơn ngày hiện tại</t>
  </si>
  <si>
    <t>SLNHAP</t>
  </si>
  <si>
    <t>là một số &gt; =1</t>
  </si>
  <si>
    <t>SL trong bảng XE sẽ thêm một lượng đúng bằng SLNHAP trong bảng PHIEUNHAP khi thêm mới một PHIEUNHAP</t>
  </si>
  <si>
    <t>Ràng buộc liên thuộc tính, liên quan hệ</t>
  </si>
  <si>
    <t>DGNHAP</t>
  </si>
  <si>
    <t>là một số &gt; 0</t>
  </si>
  <si>
    <t>THANHTIEN</t>
  </si>
  <si>
    <t>THUENHAP</t>
  </si>
  <si>
    <t>là một số &gt;=0 và &lt;= 1</t>
  </si>
  <si>
    <t>Bảng 9</t>
  </si>
  <si>
    <t>PHIEUXUAT</t>
  </si>
  <si>
    <t>MAXUAT</t>
  </si>
  <si>
    <t>NGXUAT</t>
  </si>
  <si>
    <t>SLXUAT</t>
  </si>
  <si>
    <t xml:space="preserve">Ràng buộc miền giá trị, </t>
  </si>
  <si>
    <t>SL trong bảng XE sẽ thêm một lượng đúng bằng SLXUAT trong bảng PHIEUXUAT khi thêm mới một PHIEUXUAT</t>
  </si>
  <si>
    <t>DGXUAT</t>
  </si>
  <si>
    <t>THUEXUAT</t>
  </si>
  <si>
    <t>PTTT</t>
  </si>
  <si>
    <t>thuộc 'Chuyển khoản', 'Tiền mặt', ' Thẻ ngân hàng', 'Thẻ Visa, Master Card'</t>
  </si>
  <si>
    <t>Email</t>
  </si>
  <si>
    <t>KH00001</t>
  </si>
  <si>
    <t>Lê Trần Khánh Phú</t>
  </si>
  <si>
    <t>Nữ</t>
  </si>
  <si>
    <t>05/08/1985</t>
  </si>
  <si>
    <t>15 Võ Văn Kiệt, Phường 16, Quận 8, Thành phố Hồ Chí Minh, Việt Nam</t>
  </si>
  <si>
    <t>0988250703</t>
  </si>
  <si>
    <t>khanhphuhv@gmail.com</t>
  </si>
  <si>
    <t>KH00002</t>
  </si>
  <si>
    <t>Nguyễn Ngọc Tường Vy</t>
  </si>
  <si>
    <t>14/03/1995</t>
  </si>
  <si>
    <t>451 Nguyễn Trãi, Phường 7, Quận 5, Thành phố Hồ Chí Minh, Việt Nam</t>
  </si>
  <si>
    <t>0912344321</t>
  </si>
  <si>
    <t>vynguyen.31211027688@st.ueh.edu.vn</t>
  </si>
  <si>
    <t>KH00003</t>
  </si>
  <si>
    <t>Huỳnh Nguyễn Anh Cường</t>
  </si>
  <si>
    <t>Nam</t>
  </si>
  <si>
    <t>08/03/1995</t>
  </si>
  <si>
    <t>2G Bùi Minh Trực, Phường 5, Quận 8, Thành phố Hồ Chí Minh, Việt Nam</t>
  </si>
  <si>
    <t>0882341542</t>
  </si>
  <si>
    <t>anhcuonghuynhnguyen@gmail.com</t>
  </si>
  <si>
    <t>KH00004</t>
  </si>
  <si>
    <t>Huỳnh Trịnh Tiến Khoa</t>
  </si>
  <si>
    <t>25/03/1970</t>
  </si>
  <si>
    <t>549 Tạ Quang Bửu, Phường 4, Quận 8, Thành phố Hồ Chí Minh, Việt Nam</t>
  </si>
  <si>
    <t>0123099821</t>
  </si>
  <si>
    <t>httk@gmail.com</t>
  </si>
  <si>
    <t>KH00005</t>
  </si>
  <si>
    <t>Trương Thanh Phong</t>
  </si>
  <si>
    <t>07/03/1957</t>
  </si>
  <si>
    <t>7 Thành Thái, Phường 14, Quận 10, Thành phố Hồ Chí Minh, Việt Nam</t>
  </si>
  <si>
    <t>0187334748</t>
  </si>
  <si>
    <t>phongthanh@gmail.com</t>
  </si>
  <si>
    <t>KH00006</t>
  </si>
  <si>
    <t>Nguyễn Ngọc Phú Minh</t>
  </si>
  <si>
    <t>19/05/1973</t>
  </si>
  <si>
    <t>643 Xô Viết Nghệ Tĩnh, Phường 26, Bình Thạnh, Thành phố Hồ Chí Minh, Việt Nam</t>
  </si>
  <si>
    <t>0923479247</t>
  </si>
  <si>
    <t>phuminhnguyenngoc@gmail.com</t>
  </si>
  <si>
    <t>KH00007</t>
  </si>
  <si>
    <t>Lý Ngọc Khánh Huyền</t>
  </si>
  <si>
    <t>15/02/1980</t>
  </si>
  <si>
    <t>289 Hồng Lạc, Phường 10, Tân Bình, Thành phố Hồ Chí Minh, Việt Nam</t>
  </si>
  <si>
    <t>0923489742</t>
  </si>
  <si>
    <t>yumichuot@gmail.com</t>
  </si>
  <si>
    <t>-- Bảng khách hàng</t>
  </si>
  <si>
    <t>KH00008</t>
  </si>
  <si>
    <t>Phạm Uyên Khuê</t>
  </si>
  <si>
    <t>23/06/1981</t>
  </si>
  <si>
    <t>51/3 Hòa Bình, Tân Thới Hoà, Tân Phú, Thành phố Hồ Chí Minh, Việt Nam</t>
  </si>
  <si>
    <t>0824761937</t>
  </si>
  <si>
    <t>chukhixin@gmail.com</t>
  </si>
  <si>
    <t>KH00009</t>
  </si>
  <si>
    <t>Nguyễn Nữ Ngọc Như</t>
  </si>
  <si>
    <t>15/08/2006</t>
  </si>
  <si>
    <t>405 Trường Chinh, Phường 14, Tân Bình, Thành phố Hồ Chí Minh, Việt Nam</t>
  </si>
  <si>
    <t>0471947749</t>
  </si>
  <si>
    <t>nnnn@gmail.com</t>
  </si>
  <si>
    <t>KH00010</t>
  </si>
  <si>
    <t>Nguyễn Đặng Thảo Chi</t>
  </si>
  <si>
    <t>06/09/1952</t>
  </si>
  <si>
    <t>279 Nguyễn Tri Phương, Phường 5, Quận 10, Thành phố Hồ Chí Minh, Việt Nam</t>
  </si>
  <si>
    <t>0982471983</t>
  </si>
  <si>
    <t>chipeo@gmail.com</t>
  </si>
  <si>
    <t>KH00011</t>
  </si>
  <si>
    <t>Trần Nguyễn Khánh Huyền</t>
  </si>
  <si>
    <t>11/11/1980</t>
  </si>
  <si>
    <t>196 Trần Quang Khải, Tân Định, Quận 1, Thành phố Hồ Chí Minh, Việt Nam</t>
  </si>
  <si>
    <t>0982472909</t>
  </si>
  <si>
    <t>khanhuyen@gmail.com</t>
  </si>
  <si>
    <t>KH00012</t>
  </si>
  <si>
    <t>Đặng Huy Hoàng</t>
  </si>
  <si>
    <t>10/01/1989</t>
  </si>
  <si>
    <t>Khu dân cư Bình Nguyên, Thống Nhất, Xã Bình Thắng, Dĩ An, Bình Dương, Việt Nam</t>
  </si>
  <si>
    <t>0294792847</t>
  </si>
  <si>
    <t>danghoang@gmail.com</t>
  </si>
  <si>
    <t>KH00013</t>
  </si>
  <si>
    <t>Trần Thanh Bảo Ngọc</t>
  </si>
  <si>
    <t>09/03/1957</t>
  </si>
  <si>
    <t>85/10 Phạm Văn Hai, Tân Bình, Thành phố Hồ Chí Minh, Việt Nam</t>
  </si>
  <si>
    <t>0924789712</t>
  </si>
  <si>
    <t>chulun9k@gmail.com</t>
  </si>
  <si>
    <t>KH00014</t>
  </si>
  <si>
    <t>Trần Phương Nguyên</t>
  </si>
  <si>
    <t>10/01/1982</t>
  </si>
  <si>
    <t>189C Cống Quỳnh, Phường Nguyễn Cư Trinh, Quận 1, Thành phố Hồ Chí Minh, Việt Nam</t>
  </si>
  <si>
    <t>0923479284</t>
  </si>
  <si>
    <t>nguyentrandeo@gmail.com</t>
  </si>
  <si>
    <t>KH00015</t>
  </si>
  <si>
    <t>Nguyễn Thảo Phương</t>
  </si>
  <si>
    <t>11/02/1964</t>
  </si>
  <si>
    <t>94/9 Võ Oanh, Phường 25, Bình Thạnh, Thành phố Hồ Chí Minh, Việt Nam</t>
  </si>
  <si>
    <t>0934771837</t>
  </si>
  <si>
    <t>phuongpanda@gmail.com</t>
  </si>
  <si>
    <t>KH00016</t>
  </si>
  <si>
    <t>Văn Đắc Vinh</t>
  </si>
  <si>
    <t>27/10/1972</t>
  </si>
  <si>
    <t>QL1A, Hưng Mỹ, Cái Nước, Cà Mau, Việt Nam</t>
  </si>
  <si>
    <t>0917374918</t>
  </si>
  <si>
    <t>vandacvinhcm@gmail.com</t>
  </si>
  <si>
    <t>-- Bảng nhà sản xuất</t>
  </si>
  <si>
    <t>NSX001</t>
  </si>
  <si>
    <t>Nhà máy Honda Vĩnh Phúc</t>
  </si>
  <si>
    <t>Phúc Thắng, Phúc Yên, Vĩnh Phúc</t>
  </si>
  <si>
    <t>0923747892</t>
  </si>
  <si>
    <t>hondavinhphuc@gmail.com</t>
  </si>
  <si>
    <t>NSX002</t>
  </si>
  <si>
    <t>Nhà máy Honda Hà Nam</t>
  </si>
  <si>
    <t>Đồng Văn, Duy Tiên, Hà Nam</t>
  </si>
  <si>
    <t>0824729384</t>
  </si>
  <si>
    <t>hondahanam@gmail.com</t>
  </si>
  <si>
    <t>-- Bảng bảo hành</t>
  </si>
  <si>
    <t>BH001</t>
  </si>
  <si>
    <t>36 tháng</t>
  </si>
  <si>
    <t>BH002</t>
  </si>
  <si>
    <t>12 tháng</t>
  </si>
  <si>
    <t>BH003</t>
  </si>
  <si>
    <t>24 tháng</t>
  </si>
  <si>
    <t>Bàng 4</t>
  </si>
  <si>
    <t>-- Bảng loại xe</t>
  </si>
  <si>
    <t>VS</t>
  </si>
  <si>
    <t>Honda Vision</t>
  </si>
  <si>
    <t>AB</t>
  </si>
  <si>
    <t>Honda Air Blade</t>
  </si>
  <si>
    <t>LD</t>
  </si>
  <si>
    <t>Honda Lead</t>
  </si>
  <si>
    <t>SHM</t>
  </si>
  <si>
    <t>Honda SH Mode</t>
  </si>
  <si>
    <t>SH</t>
  </si>
  <si>
    <t>Honda SH</t>
  </si>
  <si>
    <t>WA</t>
  </si>
  <si>
    <t>Honda Wave</t>
  </si>
  <si>
    <t>BL</t>
  </si>
  <si>
    <t>Honda Blade</t>
  </si>
  <si>
    <t>FU</t>
  </si>
  <si>
    <t>Honda Future</t>
  </si>
  <si>
    <t>SCC</t>
  </si>
  <si>
    <t>Honda Super Cub C125</t>
  </si>
  <si>
    <t>WX</t>
  </si>
  <si>
    <t>Winner X</t>
  </si>
  <si>
    <t>CBR</t>
  </si>
  <si>
    <t>Honda CBR</t>
  </si>
  <si>
    <t xml:space="preserve">CB  </t>
  </si>
  <si>
    <t>Honda CB</t>
  </si>
  <si>
    <t>RB</t>
  </si>
  <si>
    <t>Honda Rebel</t>
  </si>
  <si>
    <t>AT</t>
  </si>
  <si>
    <t>Honda Africa Twin</t>
  </si>
  <si>
    <t>VS001</t>
  </si>
  <si>
    <t>Vision Cao cấp</t>
  </si>
  <si>
    <t>Cao cấp</t>
  </si>
  <si>
    <t>Đỏ Nâu Đen</t>
  </si>
  <si>
    <t>VS002</t>
  </si>
  <si>
    <t>Xanh Nâu Đen</t>
  </si>
  <si>
    <t>VS003</t>
  </si>
  <si>
    <t>Vision Đặc biệt</t>
  </si>
  <si>
    <t>Đặc biệt</t>
  </si>
  <si>
    <t>Xanh Đen</t>
  </si>
  <si>
    <t>VS004</t>
  </si>
  <si>
    <t>Vision Tiêu chuẩn</t>
  </si>
  <si>
    <t>Tiêu chuẩn</t>
  </si>
  <si>
    <t>Trắng Đen Bạc</t>
  </si>
  <si>
    <t>VS005</t>
  </si>
  <si>
    <t>Vision Cá tính</t>
  </si>
  <si>
    <t>Cá tính</t>
  </si>
  <si>
    <t>Đen Đỏ</t>
  </si>
  <si>
    <t>VS006</t>
  </si>
  <si>
    <t>Xanh Đen Đỏ</t>
  </si>
  <si>
    <t>AB001</t>
  </si>
  <si>
    <t>Air Blade 125 Đặc biệt</t>
  </si>
  <si>
    <t>Đen Vàng</t>
  </si>
  <si>
    <t>AB002</t>
  </si>
  <si>
    <t>Air Blade 125 Tiêu chuẩn</t>
  </si>
  <si>
    <t>AB003</t>
  </si>
  <si>
    <t>Đỏ Đen</t>
  </si>
  <si>
    <t>AB004</t>
  </si>
  <si>
    <t>Air Blade 160 Đặc biệt</t>
  </si>
  <si>
    <t>Xanh Xám Đen</t>
  </si>
  <si>
    <t>AB005</t>
  </si>
  <si>
    <t>Air Blade 160 Tiêu chuẩn</t>
  </si>
  <si>
    <t>Đỏ Xám</t>
  </si>
  <si>
    <t>AB006</t>
  </si>
  <si>
    <t>Đen Xám</t>
  </si>
  <si>
    <t>AB007</t>
  </si>
  <si>
    <t>Xanh Xám</t>
  </si>
  <si>
    <t>LD001</t>
  </si>
  <si>
    <t>LEAD 125cc Cao cấp</t>
  </si>
  <si>
    <t>Đỏ</t>
  </si>
  <si>
    <t>LD002</t>
  </si>
  <si>
    <t>Xanh</t>
  </si>
  <si>
    <t>LD003</t>
  </si>
  <si>
    <t>LEAD 125cc Đặc biệt</t>
  </si>
  <si>
    <t>Đen</t>
  </si>
  <si>
    <t>LD004</t>
  </si>
  <si>
    <t>Bạc</t>
  </si>
  <si>
    <t>LD005</t>
  </si>
  <si>
    <t>LEAD 125cc Tiêu chuẩn</t>
  </si>
  <si>
    <t>Trắng</t>
  </si>
  <si>
    <t>SHM001</t>
  </si>
  <si>
    <t>Sh mode 125cc Cao cấp</t>
  </si>
  <si>
    <t>SHM002</t>
  </si>
  <si>
    <t>SHM003</t>
  </si>
  <si>
    <t>Sh mode 125cc Đặc biệt</t>
  </si>
  <si>
    <t>SHM004</t>
  </si>
  <si>
    <t>Bạc Đen</t>
  </si>
  <si>
    <t>SHM005</t>
  </si>
  <si>
    <t>Sh mode 125cc Thể thao</t>
  </si>
  <si>
    <t>Thể thao</t>
  </si>
  <si>
    <t>Xám Đen</t>
  </si>
  <si>
    <t>SHM006</t>
  </si>
  <si>
    <t>Sh mode 125cc Tiêu chuẩn</t>
  </si>
  <si>
    <t>SHM007</t>
  </si>
  <si>
    <t>SHM008</t>
  </si>
  <si>
    <t>SH001</t>
  </si>
  <si>
    <t>SH125i Cao cấp ABS</t>
  </si>
  <si>
    <t>SH002</t>
  </si>
  <si>
    <t>SH003</t>
  </si>
  <si>
    <t>SH004</t>
  </si>
  <si>
    <t>SH125i Tiêu chuẩn CBS</t>
  </si>
  <si>
    <t>SH005</t>
  </si>
  <si>
    <t>SH006</t>
  </si>
  <si>
    <t>SH007</t>
  </si>
  <si>
    <t>SH150i Cao cấp ABS</t>
  </si>
  <si>
    <t>SH008</t>
  </si>
  <si>
    <t>SH009</t>
  </si>
  <si>
    <t>SH010</t>
  </si>
  <si>
    <t>SH150i Đặc biệt ABS</t>
  </si>
  <si>
    <t>Đen Bạc</t>
  </si>
  <si>
    <t>SH011</t>
  </si>
  <si>
    <t>SH150i Thể thao ABS</t>
  </si>
  <si>
    <t>SH012</t>
  </si>
  <si>
    <t>SH150i Tiêu chuẩn CBS</t>
  </si>
  <si>
    <t>SH013</t>
  </si>
  <si>
    <t>SH014</t>
  </si>
  <si>
    <t>SH015</t>
  </si>
  <si>
    <t>SH350i Cao cấp ABS</t>
  </si>
  <si>
    <t>SH016</t>
  </si>
  <si>
    <t>SH017</t>
  </si>
  <si>
    <t>SH350i Đặc biệt ABS</t>
  </si>
  <si>
    <t>SH018</t>
  </si>
  <si>
    <t>SH350i Thể thao ABS</t>
  </si>
  <si>
    <t>SH019</t>
  </si>
  <si>
    <t>WA001</t>
  </si>
  <si>
    <t>Wave Alpha 110cc Đặc biệt</t>
  </si>
  <si>
    <t>Đen Mờ</t>
  </si>
  <si>
    <t>WA002</t>
  </si>
  <si>
    <t>Wave Alpha 110cc Tiêu chuẩn</t>
  </si>
  <si>
    <t>Đỏ Bạc</t>
  </si>
  <si>
    <t>WA003</t>
  </si>
  <si>
    <t>Trắng Bạc</t>
  </si>
  <si>
    <t>WA004</t>
  </si>
  <si>
    <t>Xanh Bạc</t>
  </si>
  <si>
    <t>WA005</t>
  </si>
  <si>
    <t>Wave RSX FI 110 Vành đúc phanh đĩa</t>
  </si>
  <si>
    <t>Vành đúc phanh đĩa</t>
  </si>
  <si>
    <t>Trắng Đen</t>
  </si>
  <si>
    <t>WA006</t>
  </si>
  <si>
    <t>WA007</t>
  </si>
  <si>
    <t>WA008</t>
  </si>
  <si>
    <t>Wave RSX FI 110 Vành nan hoa phanh cơ</t>
  </si>
  <si>
    <t>Vành nan hoa phanh cơ</t>
  </si>
  <si>
    <t>WA009</t>
  </si>
  <si>
    <t>WA010</t>
  </si>
  <si>
    <t>Wave RSX FI 110 Vành nan hoa phanh đĩa</t>
  </si>
  <si>
    <t>Vành nan hoa phanh đĩa</t>
  </si>
  <si>
    <t>BL001</t>
  </si>
  <si>
    <t>Blade 110 Vành đúc phanh đĩa</t>
  </si>
  <si>
    <t>Đen Xanh Xám</t>
  </si>
  <si>
    <t>BL002</t>
  </si>
  <si>
    <t>Đen Đỏ Xám</t>
  </si>
  <si>
    <t>BL003</t>
  </si>
  <si>
    <t>BL004</t>
  </si>
  <si>
    <t>Blade 110 Vành nan hoa phanh cơ</t>
  </si>
  <si>
    <t>BL005</t>
  </si>
  <si>
    <t>BL006</t>
  </si>
  <si>
    <t>Blade 110 Vành nan hoa phanh đĩa</t>
  </si>
  <si>
    <t>FU001</t>
  </si>
  <si>
    <t>Future 125 FI Vành đúc phanh đĩa</t>
  </si>
  <si>
    <t>FU002</t>
  </si>
  <si>
    <t>FU003</t>
  </si>
  <si>
    <t>FU004</t>
  </si>
  <si>
    <t>Future 125 FI Vành nan hoa phanh cơ</t>
  </si>
  <si>
    <t>FU005</t>
  </si>
  <si>
    <t>FU006</t>
  </si>
  <si>
    <t>Future 125 FI Vành nan hoa phanh đĩa</t>
  </si>
  <si>
    <t>FU007</t>
  </si>
  <si>
    <t>SCC001</t>
  </si>
  <si>
    <t>Super Cub C125 Đặc biệt</t>
  </si>
  <si>
    <t>SCC002</t>
  </si>
  <si>
    <t>Super Cub C125 Tiêu chuẩn</t>
  </si>
  <si>
    <t>Xanh Trắng Nhạt</t>
  </si>
  <si>
    <t>SCC003</t>
  </si>
  <si>
    <t>Xanh Trắng</t>
  </si>
  <si>
    <t>SCC004</t>
  </si>
  <si>
    <t>Đỏ Trắng</t>
  </si>
  <si>
    <t>WX001</t>
  </si>
  <si>
    <t>Winner X Đặc biệt</t>
  </si>
  <si>
    <t>WX002</t>
  </si>
  <si>
    <t>Bạc Đen Xanh</t>
  </si>
  <si>
    <t>WX003</t>
  </si>
  <si>
    <t>Đỏ Đen Xanh</t>
  </si>
  <si>
    <t>WX004</t>
  </si>
  <si>
    <t>Winner X Thể thao</t>
  </si>
  <si>
    <t>WX005</t>
  </si>
  <si>
    <t>Winner X Tiêu chuẩn</t>
  </si>
  <si>
    <t>WX006</t>
  </si>
  <si>
    <t>WX007</t>
  </si>
  <si>
    <t>WX008</t>
  </si>
  <si>
    <t>CBR001</t>
  </si>
  <si>
    <t>CBR150R Đặc biệt</t>
  </si>
  <si>
    <t>CBR002</t>
  </si>
  <si>
    <t>CBR150R Thể thao</t>
  </si>
  <si>
    <t>CBR003</t>
  </si>
  <si>
    <t>CBR150R Tiêu chuẩn</t>
  </si>
  <si>
    <t>CBR004</t>
  </si>
  <si>
    <t>CBR500R 2022 Tiêu chuẩn</t>
  </si>
  <si>
    <t>CBR005</t>
  </si>
  <si>
    <t>CBR006</t>
  </si>
  <si>
    <t>CBR650R 2021 Tiêu chuẩn</t>
  </si>
  <si>
    <t>CBR007</t>
  </si>
  <si>
    <t>CBR008</t>
  </si>
  <si>
    <t>CBR1000RR-R Fireblade Tiêu chuẩn</t>
  </si>
  <si>
    <t>Đỏ Xanh Trắng</t>
  </si>
  <si>
    <t>CBR009</t>
  </si>
  <si>
    <t>CBR010</t>
  </si>
  <si>
    <t xml:space="preserve">CBR1000RR-R Fireblade SP
</t>
  </si>
  <si>
    <t>CB001</t>
  </si>
  <si>
    <t>CB150R The Streetster Tiêu chuẩn</t>
  </si>
  <si>
    <t>CB002</t>
  </si>
  <si>
    <t>CB500F 2022 Tiêu chuẩn</t>
  </si>
  <si>
    <t>CB003</t>
  </si>
  <si>
    <t>CB004</t>
  </si>
  <si>
    <t>CB500X 2022 Tiêu chuẩn</t>
  </si>
  <si>
    <t>CB005</t>
  </si>
  <si>
    <t>CB006</t>
  </si>
  <si>
    <t>CB007</t>
  </si>
  <si>
    <t>CB650R 2021 Tiêu chuẩn</t>
  </si>
  <si>
    <t>CB008</t>
  </si>
  <si>
    <t>Xanh Đen Bạc</t>
  </si>
  <si>
    <t>CB009</t>
  </si>
  <si>
    <t>Đỏ Đen Bạc</t>
  </si>
  <si>
    <t>CB010</t>
  </si>
  <si>
    <t>Xám Đen Bạc</t>
  </si>
  <si>
    <t>CB011</t>
  </si>
  <si>
    <t>CB1000R 2021 Tiêu chuẩn</t>
  </si>
  <si>
    <t>CB012</t>
  </si>
  <si>
    <t>CB013</t>
  </si>
  <si>
    <t>RB001</t>
  </si>
  <si>
    <t>Rebel 500 2022 Tiêu chuẩn</t>
  </si>
  <si>
    <t>RB002</t>
  </si>
  <si>
    <t>RB003</t>
  </si>
  <si>
    <t>RB004</t>
  </si>
  <si>
    <t>Rebel 1100 phiên bản 2022 Tiêu chuẩn</t>
  </si>
  <si>
    <t>RB005</t>
  </si>
  <si>
    <t>Nâu</t>
  </si>
  <si>
    <t>RB006</t>
  </si>
  <si>
    <t>Rebel 1100 phiên bản 2022 DCT</t>
  </si>
  <si>
    <t>RB007</t>
  </si>
  <si>
    <t>AT001</t>
  </si>
  <si>
    <t>Africa Twin 2021 Tiêu chuẩn</t>
  </si>
  <si>
    <t>AT002</t>
  </si>
  <si>
    <t>AT003</t>
  </si>
  <si>
    <t xml:space="preserve">Africa Twin Adventure Sport 2021
</t>
  </si>
  <si>
    <t>Trắng Xanh Bạc</t>
  </si>
  <si>
    <t>Bàng 6</t>
  </si>
  <si>
    <t>NV001</t>
  </si>
  <si>
    <t>Lê Ngọc Minh</t>
  </si>
  <si>
    <t>25/12/1991</t>
  </si>
  <si>
    <t>451/25 Nguyễn Trãi, phường 7 quận 5, Thành phố Hồ Chí Minh</t>
  </si>
  <si>
    <t>0923474302</t>
  </si>
  <si>
    <t>Quản lý cửa hàng</t>
  </si>
  <si>
    <t>null</t>
  </si>
  <si>
    <t>NV002</t>
  </si>
  <si>
    <t>Phạm Văn Đức</t>
  </si>
  <si>
    <t>29/01/1993</t>
  </si>
  <si>
    <t>147/13 Sư Vạn Hạnh Tổ, Tô Hiến Thành Tổ 68, Phường 12, Quận 10, Thành phố Hồ Chí Minh, Việt Nam</t>
  </si>
  <si>
    <t>0763810810</t>
  </si>
  <si>
    <t>Quản lý kho</t>
  </si>
  <si>
    <t>NV003</t>
  </si>
  <si>
    <t>Nguyễn Thị Anh Thư</t>
  </si>
  <si>
    <t>03/07/1998</t>
  </si>
  <si>
    <t>16A Lê Hồng Phong, Phường 12, Quận 10, Thành phố Hồ Chí Minh, Việt Nam</t>
  </si>
  <si>
    <t>0983865101</t>
  </si>
  <si>
    <t>Quản lý bán hàng</t>
  </si>
  <si>
    <t>NV004</t>
  </si>
  <si>
    <t>Nguyễn Thị Hà</t>
  </si>
  <si>
    <t>03/12/1995</t>
  </si>
  <si>
    <t>120 Đ. Thành Thái, Phường 12, Quận 10, Thành phố Hồ Chí Minh, Việt Nam</t>
  </si>
  <si>
    <t>0984749190</t>
  </si>
  <si>
    <t>Nhân viên sale</t>
  </si>
  <si>
    <t>NV005</t>
  </si>
  <si>
    <t>Ngô Hoài Anh</t>
  </si>
  <si>
    <t>15/01/2000</t>
  </si>
  <si>
    <t>505 Sư Vạn Hạnh, Phường 12, Quận 10, Thành phố Hồ Chí Minh, Việt Nam</t>
  </si>
  <si>
    <t>0783976976</t>
  </si>
  <si>
    <t>NV006</t>
  </si>
  <si>
    <t>Hồ Đức Trung</t>
  </si>
  <si>
    <t>02/02/1999</t>
  </si>
  <si>
    <t>160 Pasteur, Bến Nghé, Quận 1, Thành phố Hồ Chí Minh, Việt Nam</t>
  </si>
  <si>
    <t>0987234234</t>
  </si>
  <si>
    <t>Nhân viên kho</t>
  </si>
  <si>
    <t>NV007</t>
  </si>
  <si>
    <t>Nguyễn Thị Như Ngọc</t>
  </si>
  <si>
    <t>21/03/1996</t>
  </si>
  <si>
    <t>59 Hồ Xuân Hương, Phường 6, Quận 3, Thành phố Hồ Chí Minh, Việt Nam</t>
  </si>
  <si>
    <t>0988267268</t>
  </si>
  <si>
    <t>NV008</t>
  </si>
  <si>
    <t>Trần Ngọc Linh</t>
  </si>
  <si>
    <t>23/11/1995</t>
  </si>
  <si>
    <t>20 Trần Cao Vân, Đa Kao, Quận 1, Thành phố Hồ Chí Minh, Việt Nam</t>
  </si>
  <si>
    <t>0966200197</t>
  </si>
  <si>
    <t>NV009</t>
  </si>
  <si>
    <t>Ngô Văn Tâm</t>
  </si>
  <si>
    <t>22/09/1995</t>
  </si>
  <si>
    <t>124 Bàu Cát 1, Phường 12, Tân Bình, Thành phố Hồ Chí Minh, Việt Nam</t>
  </si>
  <si>
    <t>0666200198</t>
  </si>
  <si>
    <t>NV010</t>
  </si>
  <si>
    <t>Phạm Hồng Nhung</t>
  </si>
  <si>
    <t>14/06/2000</t>
  </si>
  <si>
    <t>302A Tô Hiến Thành, Phường 15, Quận 10, Thành phố Hồ Chí Minh, Việt Nam</t>
  </si>
  <si>
    <t>0703987987</t>
  </si>
  <si>
    <t>INSERT INTO NHANVIEN(MANV,TENNV,NS,PHAI,DIACHI,SDT,CHUCVU,LUONG,MANQL) VALUES('NV002',N'Phạm Văn Đức','29/01/1993',N'Nam',N'147/13 Sư Vạn Hạnh Tổ, Tô Hiến Thành Tổ 68, Phường 12, Quận 10, Thành phố Hồ Chí Minh, Việt Nam','0763810810',N'Quản lý kho','12000000','NV001')</t>
  </si>
  <si>
    <t>NV011</t>
  </si>
  <si>
    <t>Nguyễn Thị Thùy Trang</t>
  </si>
  <si>
    <t>05/08/1992</t>
  </si>
  <si>
    <t>0969090333</t>
  </si>
  <si>
    <t>TGX50</t>
  </si>
  <si>
    <t>0,0160</t>
  </si>
  <si>
    <t>24</t>
  </si>
  <si>
    <t>TGX40</t>
  </si>
  <si>
    <t>0.0139</t>
  </si>
  <si>
    <t>18</t>
  </si>
  <si>
    <t>TGX30</t>
  </si>
  <si>
    <t>0.0239</t>
  </si>
  <si>
    <t>Lãi 1,60%</t>
  </si>
  <si>
    <t>Trả trước 50%</t>
  </si>
  <si>
    <t>Trả góp 2 năm</t>
  </si>
  <si>
    <t>còn lại</t>
  </si>
  <si>
    <t>@TIENTHANG=((@TIENXUAT*@LAISUAT*@THOIGIAN)+(@TIENXUAT*(1-@TRATRUOC)))/@THOIGIAN</t>
  </si>
  <si>
    <t>tổng trả còn lại</t>
  </si>
  <si>
    <t>hằng tháng trả</t>
  </si>
  <si>
    <t>Lãi 1,39%</t>
  </si>
  <si>
    <t>trả trước 40%</t>
  </si>
  <si>
    <t>Trả góp 1.5 năm</t>
  </si>
  <si>
    <t>Còn lại</t>
  </si>
  <si>
    <t>0,8</t>
  </si>
  <si>
    <t>Lãi 2,39%</t>
  </si>
  <si>
    <t>0,1</t>
  </si>
  <si>
    <t>Trả trước 30%</t>
  </si>
  <si>
    <t>PN00001</t>
  </si>
  <si>
    <t>02/01/2020</t>
  </si>
  <si>
    <t>0.08</t>
  </si>
  <si>
    <t>PN00002</t>
  </si>
  <si>
    <t>08/01/2020</t>
  </si>
  <si>
    <t>0.1</t>
  </si>
  <si>
    <t>PN00003</t>
  </si>
  <si>
    <t>30/03/2020</t>
  </si>
  <si>
    <t>PN00004</t>
  </si>
  <si>
    <t>11/05/2020</t>
  </si>
  <si>
    <t>PN00005</t>
  </si>
  <si>
    <t>27/05/2020</t>
  </si>
  <si>
    <t>PN00006</t>
  </si>
  <si>
    <t>17/06/2020</t>
  </si>
  <si>
    <t>PN00007</t>
  </si>
  <si>
    <t>20/06/2020</t>
  </si>
  <si>
    <t>PN00008</t>
  </si>
  <si>
    <t>27/06/2020</t>
  </si>
  <si>
    <t>PN00009</t>
  </si>
  <si>
    <t>26/08/2020</t>
  </si>
  <si>
    <t>PN00010</t>
  </si>
  <si>
    <t>08/09/2020</t>
  </si>
  <si>
    <t>PN00011</t>
  </si>
  <si>
    <t>PN00012</t>
  </si>
  <si>
    <t>PN00013</t>
  </si>
  <si>
    <t>06/10/2020</t>
  </si>
  <si>
    <t>PN00014</t>
  </si>
  <si>
    <t>08/10/2020</t>
  </si>
  <si>
    <t>PN00015</t>
  </si>
  <si>
    <t>15/10/2020</t>
  </si>
  <si>
    <t>PN00016</t>
  </si>
  <si>
    <t>16/10/2020</t>
  </si>
  <si>
    <t>PN00017</t>
  </si>
  <si>
    <t>26/10/2020</t>
  </si>
  <si>
    <t>PN00018</t>
  </si>
  <si>
    <t>31/10/2020</t>
  </si>
  <si>
    <t>PN00019</t>
  </si>
  <si>
    <t>28/12/2020</t>
  </si>
  <si>
    <t>PN00020</t>
  </si>
  <si>
    <t>31/12/2020</t>
  </si>
  <si>
    <t>PN00021</t>
  </si>
  <si>
    <t>01/01/2021</t>
  </si>
  <si>
    <t>PN00022</t>
  </si>
  <si>
    <t>03/03/2021</t>
  </si>
  <si>
    <t>PN00023</t>
  </si>
  <si>
    <t>05/03/2021</t>
  </si>
  <si>
    <t>PN00024</t>
  </si>
  <si>
    <t>10/03/2021</t>
  </si>
  <si>
    <t>PN00025</t>
  </si>
  <si>
    <t>13/03/2021</t>
  </si>
  <si>
    <t>PN00026</t>
  </si>
  <si>
    <t>04/04/2021</t>
  </si>
  <si>
    <t>PN00027</t>
  </si>
  <si>
    <t>04/05/2021</t>
  </si>
  <si>
    <t>PN00028</t>
  </si>
  <si>
    <t>19/05/2021</t>
  </si>
  <si>
    <t>PN00029</t>
  </si>
  <si>
    <t>06/07/2021</t>
  </si>
  <si>
    <t>PN00030</t>
  </si>
  <si>
    <t>21/08/2021</t>
  </si>
  <si>
    <t>PN00031</t>
  </si>
  <si>
    <t>04/11/2021</t>
  </si>
  <si>
    <t>PN00032</t>
  </si>
  <si>
    <t>07/11/2021</t>
  </si>
  <si>
    <t>PN00033</t>
  </si>
  <si>
    <t>13/11/2021</t>
  </si>
  <si>
    <t>PN00034</t>
  </si>
  <si>
    <t>05/12/2021</t>
  </si>
  <si>
    <t>PN00035</t>
  </si>
  <si>
    <t>09/12/2021</t>
  </si>
  <si>
    <t>PN00036</t>
  </si>
  <si>
    <t>07/01/2022</t>
  </si>
  <si>
    <t>PN00037</t>
  </si>
  <si>
    <t>20/01/2022</t>
  </si>
  <si>
    <t>PN00038</t>
  </si>
  <si>
    <t>22/01/2022</t>
  </si>
  <si>
    <t>PN00039</t>
  </si>
  <si>
    <t>03/02/2022</t>
  </si>
  <si>
    <t>PN00040</t>
  </si>
  <si>
    <t>09/02/2022</t>
  </si>
  <si>
    <t>PN00041</t>
  </si>
  <si>
    <t>04/03/2022</t>
  </si>
  <si>
    <t>PN00042</t>
  </si>
  <si>
    <t>13/03/2022</t>
  </si>
  <si>
    <t>PN00043</t>
  </si>
  <si>
    <t>01/05/2022</t>
  </si>
  <si>
    <t>PN00044</t>
  </si>
  <si>
    <t>06/05/2022</t>
  </si>
  <si>
    <t>PN00045</t>
  </si>
  <si>
    <t>07/06/2022</t>
  </si>
  <si>
    <t>PN00046</t>
  </si>
  <si>
    <t>14/06/2022</t>
  </si>
  <si>
    <t>PN00047</t>
  </si>
  <si>
    <t>11/09/2022</t>
  </si>
  <si>
    <t>PN00048</t>
  </si>
  <si>
    <t>06/10/2022</t>
  </si>
  <si>
    <t>PN00049</t>
  </si>
  <si>
    <t>PN00050</t>
  </si>
  <si>
    <t>21/10/2022</t>
  </si>
  <si>
    <t>INSERT INTO PHIEUXUAT(MAXUAT,NGXUAT,MANV,MAKH,MAXE,SLXUAT,DGXUAT,THUEXUAT,PTTT) VALUES('PX00004','10/01/2021','NV010','KH00004','VS004','2','30230000','0.1',N'Thẻ ngân hàng')</t>
  </si>
  <si>
    <t>PX00001</t>
  </si>
  <si>
    <t>17/02/2020</t>
  </si>
  <si>
    <t>Thẻ Visa, Master Card</t>
  </si>
  <si>
    <t>PX00002</t>
  </si>
  <si>
    <t>21/03/2020</t>
  </si>
  <si>
    <t>Tiền mặt</t>
  </si>
  <si>
    <t>PX00003</t>
  </si>
  <si>
    <t>22/11/2020</t>
  </si>
  <si>
    <t>PX00004</t>
  </si>
  <si>
    <t>10/01/2021</t>
  </si>
  <si>
    <t>Thẻ ngân hàng</t>
  </si>
  <si>
    <t>PX00005</t>
  </si>
  <si>
    <t>13/04/2021</t>
  </si>
  <si>
    <t>PX00006</t>
  </si>
  <si>
    <t>17/04/2021</t>
  </si>
  <si>
    <t>PX00007</t>
  </si>
  <si>
    <t>20/06/2021</t>
  </si>
  <si>
    <t>Chuyển khoản</t>
  </si>
  <si>
    <t>PX00008</t>
  </si>
  <si>
    <t>30/07/2021</t>
  </si>
  <si>
    <t>PX00009</t>
  </si>
  <si>
    <t>12/9/2021</t>
  </si>
  <si>
    <t>PX00010</t>
  </si>
  <si>
    <t>10/10/2021</t>
  </si>
  <si>
    <t>PX00011</t>
  </si>
  <si>
    <t>20/11/2021</t>
  </si>
  <si>
    <t>PX00012</t>
  </si>
  <si>
    <t>12/12/2021</t>
  </si>
  <si>
    <t>PX00013</t>
  </si>
  <si>
    <t>01/01/2022</t>
  </si>
  <si>
    <t>PX00014</t>
  </si>
  <si>
    <t>02/02/2022</t>
  </si>
  <si>
    <t>PX00015</t>
  </si>
  <si>
    <t>20/02/2022</t>
  </si>
  <si>
    <t>PX00016</t>
  </si>
  <si>
    <t>22/02/2022</t>
  </si>
  <si>
    <t>PX00017</t>
  </si>
  <si>
    <t>27/02/2022</t>
  </si>
  <si>
    <t>PX00018</t>
  </si>
  <si>
    <t>01/03/2022</t>
  </si>
  <si>
    <t>PX00019</t>
  </si>
  <si>
    <t>10/03/2022</t>
  </si>
  <si>
    <t>PX00020</t>
  </si>
  <si>
    <t>11/03/2022</t>
  </si>
  <si>
    <t>PX00021</t>
  </si>
  <si>
    <t>15/03/2022</t>
  </si>
  <si>
    <t>PX00022</t>
  </si>
  <si>
    <t>21/03/2022</t>
  </si>
  <si>
    <t>PX00023</t>
  </si>
  <si>
    <t>25/03/2022</t>
  </si>
  <si>
    <t>PX00024</t>
  </si>
  <si>
    <t>05/04/2022</t>
  </si>
  <si>
    <t>PX00025</t>
  </si>
  <si>
    <t>16/04/2022</t>
  </si>
  <si>
    <t>PX00026</t>
  </si>
  <si>
    <t>20/04/2022</t>
  </si>
  <si>
    <t>PX00027</t>
  </si>
  <si>
    <t>27/04/2022</t>
  </si>
  <si>
    <t>PX00028</t>
  </si>
  <si>
    <t>30/4/2022</t>
  </si>
  <si>
    <t>PX00029</t>
  </si>
  <si>
    <t>1/5/2022</t>
  </si>
  <si>
    <t>PX00030</t>
  </si>
  <si>
    <t>05/05/2022</t>
  </si>
  <si>
    <t>PX00031</t>
  </si>
  <si>
    <t>07/05/2022</t>
  </si>
  <si>
    <t>PX00032</t>
  </si>
  <si>
    <t>10/05/2022</t>
  </si>
  <si>
    <t>PX00033</t>
  </si>
  <si>
    <t>12/05/2022</t>
  </si>
  <si>
    <t>PX00034</t>
  </si>
  <si>
    <t>17/05/2022</t>
  </si>
  <si>
    <t>PX00035</t>
  </si>
  <si>
    <t>20/6/2022</t>
  </si>
  <si>
    <t>PX00036</t>
  </si>
  <si>
    <t>26/06/2022</t>
  </si>
  <si>
    <t>PX00037</t>
  </si>
  <si>
    <t>10/09/2022</t>
  </si>
  <si>
    <t>PX00038</t>
  </si>
  <si>
    <t>12/09/2022</t>
  </si>
  <si>
    <t>PX00039</t>
  </si>
  <si>
    <t>14/09/2022</t>
  </si>
  <si>
    <t>PX00040</t>
  </si>
  <si>
    <t>16/09/2022</t>
  </si>
  <si>
    <t>PX00041</t>
  </si>
  <si>
    <t>20/09/2022</t>
  </si>
  <si>
    <t>PX00042</t>
  </si>
  <si>
    <t>22/9/2022</t>
  </si>
  <si>
    <t>PX00043</t>
  </si>
  <si>
    <t>27/09/2022</t>
  </si>
  <si>
    <t>PX00044</t>
  </si>
  <si>
    <t>29/09/2022</t>
  </si>
  <si>
    <t>PX00045</t>
  </si>
  <si>
    <t>01/10/2022</t>
  </si>
  <si>
    <t>PX00046</t>
  </si>
  <si>
    <t>PX00047</t>
  </si>
  <si>
    <t>12/10/2022</t>
  </si>
  <si>
    <t>PX00048</t>
  </si>
  <si>
    <t>19/10/2022</t>
  </si>
  <si>
    <t>PX00049</t>
  </si>
  <si>
    <t>01/11/2022</t>
  </si>
  <si>
    <t>PX00050</t>
  </si>
  <si>
    <t>10/11/2022</t>
  </si>
  <si>
    <t>MÔ TẢ CƠ SỞ DỮ LIỆU</t>
  </si>
  <si>
    <t>Bảng 1</t>
  </si>
  <si>
    <t>Varchar(10)</t>
  </si>
  <si>
    <t>Not null</t>
  </si>
  <si>
    <t>Mã khách hàng</t>
  </si>
  <si>
    <t>Nvarchar(50)</t>
  </si>
  <si>
    <t>Tên khách hàng</t>
  </si>
  <si>
    <t>Date</t>
  </si>
  <si>
    <t>Null</t>
  </si>
  <si>
    <t>Năm sinh khách hàng</t>
  </si>
  <si>
    <t>Nvarchar(10)</t>
  </si>
  <si>
    <t>Giới tính khách hàng</t>
  </si>
  <si>
    <t>Nvarchar(100)</t>
  </si>
  <si>
    <t>Địa chỉ khách hàng</t>
  </si>
  <si>
    <t>Char(10)</t>
  </si>
  <si>
    <t>Null, Unique</t>
  </si>
  <si>
    <t>Điện thoại khách hàng</t>
  </si>
  <si>
    <t>Varchar(50)</t>
  </si>
  <si>
    <t>Email khách hàng</t>
  </si>
  <si>
    <t/>
  </si>
  <si>
    <t>Mã nhà sản xuất</t>
  </si>
  <si>
    <t>Tên nhà sản xuất</t>
  </si>
  <si>
    <t>Địa chỉ nhà sản xuất</t>
  </si>
  <si>
    <t>Số điện thoại nhà sản xuất</t>
  </si>
  <si>
    <t>Email nhà sản xuất</t>
  </si>
  <si>
    <t>Mã bảo hành</t>
  </si>
  <si>
    <t>Gói bảo hàng</t>
  </si>
  <si>
    <t>Mã loại xe</t>
  </si>
  <si>
    <t>Tên loại xe</t>
  </si>
  <si>
    <t xml:space="preserve">Mã xe </t>
  </si>
  <si>
    <t>Tên xe</t>
  </si>
  <si>
    <t xml:space="preserve">Thông tin bảo hành </t>
  </si>
  <si>
    <t>Phiên bản xe</t>
  </si>
  <si>
    <t>Màu xe</t>
  </si>
  <si>
    <t>DECIMAL(20,2)</t>
  </si>
  <si>
    <t>Int</t>
  </si>
  <si>
    <t>Số lượng xe</t>
  </si>
  <si>
    <t>Mã nhân viên</t>
  </si>
  <si>
    <t>Tên nhân viên</t>
  </si>
  <si>
    <t>Ngày sinh</t>
  </si>
  <si>
    <t>Giới tính nhân viên</t>
  </si>
  <si>
    <t>Địa chỉ nhân viên</t>
  </si>
  <si>
    <t>Điện thoại nhân viên</t>
  </si>
  <si>
    <t xml:space="preserve">Chức vụ </t>
  </si>
  <si>
    <t>Lương nhân viên</t>
  </si>
  <si>
    <t>Mã người quản lý nhân viên</t>
  </si>
  <si>
    <t>Mã gói trả góp</t>
  </si>
  <si>
    <t>Số tiền trả trước</t>
  </si>
  <si>
    <t>Float(10)</t>
  </si>
  <si>
    <t>Lãi suất trả góp</t>
  </si>
  <si>
    <t>Thời gian trả</t>
  </si>
  <si>
    <t>Mã phiếu nhập</t>
  </si>
  <si>
    <t>Ngày nhập</t>
  </si>
  <si>
    <t>Mã nhân viên nhập</t>
  </si>
  <si>
    <t>Mã xe nhập</t>
  </si>
  <si>
    <t>Số lượng nhập</t>
  </si>
  <si>
    <t>Đơn giá nhập</t>
  </si>
  <si>
    <t xml:space="preserve">Thuế </t>
  </si>
  <si>
    <t>Mã phiếu xuất</t>
  </si>
  <si>
    <t>Ngày xuất</t>
  </si>
  <si>
    <t>Mã nhân viên xuất</t>
  </si>
  <si>
    <t>Mã xe xuất</t>
  </si>
  <si>
    <t>Số lượng xuất</t>
  </si>
  <si>
    <t>Thuế xuất</t>
  </si>
  <si>
    <t>Phương thức thanh toán</t>
  </si>
  <si>
    <t>Trả góp</t>
  </si>
  <si>
    <t>STT</t>
  </si>
  <si>
    <t>Yêu cầu</t>
  </si>
  <si>
    <t>Check</t>
  </si>
  <si>
    <t>Tài liệu tham khảo</t>
  </si>
  <si>
    <t>Status</t>
  </si>
  <si>
    <t>Link</t>
  </si>
  <si>
    <t>Diễn tả các qui tắc mô tả, ràng buộc về bản số và xác định các thuộc tính cho việc hình thành thực thể</t>
  </si>
  <si>
    <t>Diễn tả các qui tắc</t>
  </si>
  <si>
    <t>Chương 1</t>
  </si>
  <si>
    <t>Ràng buộc</t>
  </si>
  <si>
    <t>Xây dựng mô hình thực thể kết hợp (ERD)</t>
  </si>
  <si>
    <t>Chương 2</t>
  </si>
  <si>
    <t>Chuyển mô hình mức quan niệm ER sang mô hình quan hệ</t>
  </si>
  <si>
    <t>Chương 3</t>
  </si>
  <si>
    <t>Chuẩn hóa mô hình (nếu có)</t>
  </si>
  <si>
    <t>Xây dựng các phép toán đại số quan hệ (mỗi phép toán &gt; 3 câu)</t>
  </si>
  <si>
    <t>Phép chọn</t>
  </si>
  <si>
    <t>Phép chiếu</t>
  </si>
  <si>
    <t>Phép giao</t>
  </si>
  <si>
    <t>Phép hội</t>
  </si>
  <si>
    <t>Phép trừ</t>
  </si>
  <si>
    <t>Phép tích Decac</t>
  </si>
  <si>
    <t>Phép kết nối</t>
  </si>
  <si>
    <t>Gom nhóm</t>
  </si>
  <si>
    <t>Gom nhóm có điều kiện</t>
  </si>
  <si>
    <t>Lệnh mô tả dữ liệu</t>
  </si>
  <si>
    <t>Tạo database</t>
  </si>
  <si>
    <t>Chương 4</t>
  </si>
  <si>
    <t>Tạo table dựa trên các quan hệ đã cho trên database</t>
  </si>
  <si>
    <t>Thay đổi cấu trúc bảng (nếu có)</t>
  </si>
  <si>
    <t>Lệnh thao tác dữ liệu</t>
  </si>
  <si>
    <t>Thêm dữ liệu vào các table bằng lệnh SQL</t>
  </si>
  <si>
    <t>Update dữ liệu vào các table bằng lệnh SQL</t>
  </si>
  <si>
    <t>Xóa dữ liệu ở các table bằng lệnh SQL</t>
  </si>
  <si>
    <t>Lệnh truy vấn dữ liệu SQL (mỗi mục &gt; 3 câu)</t>
  </si>
  <si>
    <t>Truy vấn 1 bảng</t>
  </si>
  <si>
    <t>Truy vấn nhiều bảng (phép kết)</t>
  </si>
  <si>
    <t>Truy vấn có điều kiện (and, or, like, between,...)</t>
  </si>
  <si>
    <t>Truy vấn tính toán</t>
  </si>
  <si>
    <t>Truy vấn có gom nhóm (group by)</t>
  </si>
  <si>
    <t>Truy vấn gom nhóm có điều kiện (having)</t>
  </si>
  <si>
    <t>Truy vấn có sử dụng phép giao, hội, trừ</t>
  </si>
  <si>
    <t>Truy vấn con</t>
  </si>
  <si>
    <t>Truy vấn chéo</t>
  </si>
  <si>
    <t>Viết store procedure và fuction</t>
  </si>
  <si>
    <t>Viết trigger ràng buộc dữ liệu cho các bảng</t>
  </si>
  <si>
    <t>Phân quyền</t>
  </si>
  <si>
    <t>Chương 7 slide chính</t>
  </si>
  <si>
    <t>Sao lưu dữ liệu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</si>
</sst>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Tahoma"/>
    </font>
    <font>
      <color theme="1"/>
      <name val="Arial"/>
    </font>
    <font>
      <b/>
      <u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rgb="FF000000"/>
      <name val="Roboto"/>
    </font>
    <font>
      <b/>
      <sz val="10.0"/>
      <color theme="1"/>
      <name val="Arial"/>
      <scheme val="minor"/>
    </font>
    <font>
      <b/>
      <u/>
      <sz val="10.0"/>
      <color theme="1"/>
      <name val="Arial"/>
      <scheme val="minor"/>
    </font>
    <font>
      <sz val="10.0"/>
      <color theme="1"/>
      <name val="Arial"/>
      <scheme val="minor"/>
    </font>
    <font>
      <i/>
      <sz val="10.0"/>
      <color theme="1"/>
      <name val="Arial"/>
      <scheme val="minor"/>
    </font>
    <font>
      <b/>
      <u/>
      <sz val="10.0"/>
      <color theme="1"/>
      <name val="Arial"/>
      <scheme val="minor"/>
    </font>
    <font>
      <sz val="10.0"/>
      <color rgb="FF212529"/>
      <name val="Arial"/>
      <scheme val="minor"/>
    </font>
    <font>
      <b/>
      <u/>
      <sz val="10.0"/>
      <color theme="1"/>
      <name val="Arial"/>
      <scheme val="minor"/>
    </font>
    <font>
      <sz val="10.0"/>
      <color rgb="FF202124"/>
      <name val="Arial"/>
      <scheme val="minor"/>
    </font>
    <font>
      <color rgb="FF000000"/>
      <name val="Arial"/>
    </font>
    <font>
      <sz val="11.0"/>
      <color rgb="FF000000"/>
      <name val="Inconsolata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u/>
      <color rgb="FF0000FF"/>
    </font>
    <font>
      <b/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C4E2A0"/>
        <bgColor rgb="FFC4E2A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2" fontId="6" numFmtId="0" xfId="0" applyAlignment="1" applyFill="1" applyFont="1">
      <alignment readingOrder="0" vertical="center"/>
    </xf>
    <xf borderId="0" fillId="3" fontId="0" numFmtId="0" xfId="0" applyAlignment="1" applyFill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3" fontId="6" numFmtId="0" xfId="0" applyAlignment="1" applyFont="1">
      <alignment readingOrder="0" vertical="center"/>
    </xf>
    <xf borderId="0" fillId="3" fontId="6" numFmtId="0" xfId="0" applyAlignment="1" applyFont="1">
      <alignment vertical="center"/>
    </xf>
    <xf borderId="0" fillId="4" fontId="6" numFmtId="0" xfId="0" applyAlignment="1" applyFill="1" applyFont="1">
      <alignment readingOrder="0"/>
    </xf>
    <xf borderId="0" fillId="4" fontId="6" numFmtId="0" xfId="0" applyAlignment="1" applyFont="1">
      <alignment horizontal="center" vertical="center"/>
    </xf>
    <xf borderId="0" fillId="4" fontId="6" numFmtId="0" xfId="0" applyAlignment="1" applyFont="1">
      <alignment vertical="center"/>
    </xf>
    <xf borderId="0" fillId="4" fontId="6" numFmtId="0" xfId="0" applyAlignment="1" applyFont="1">
      <alignment readingOrder="0" vertical="center"/>
    </xf>
    <xf borderId="0" fillId="0" fontId="9" numFmtId="0" xfId="0" applyAlignment="1" applyFont="1">
      <alignment readingOrder="0"/>
    </xf>
    <xf borderId="0" fillId="4" fontId="6" numFmtId="0" xfId="0" applyAlignment="1" applyFont="1">
      <alignment readingOrder="0" vertical="center"/>
    </xf>
    <xf borderId="0" fillId="3" fontId="6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vertical="center"/>
    </xf>
    <xf borderId="0" fillId="3" fontId="10" numFmtId="49" xfId="0" applyAlignment="1" applyFont="1" applyNumberFormat="1">
      <alignment readingOrder="0" shrinkToFit="0" vertical="center" wrapText="0"/>
    </xf>
    <xf borderId="0" fillId="3" fontId="11" numFmtId="49" xfId="0" applyAlignment="1" applyFont="1" applyNumberFormat="1">
      <alignment readingOrder="0" shrinkToFit="0" vertical="center" wrapText="0"/>
    </xf>
    <xf borderId="0" fillId="3" fontId="12" numFmtId="49" xfId="0" applyAlignment="1" applyFont="1" applyNumberFormat="1">
      <alignment shrinkToFit="0" wrapText="0"/>
    </xf>
    <xf borderId="0" fillId="3" fontId="13" numFmtId="49" xfId="0" applyAlignment="1" applyFont="1" applyNumberFormat="1">
      <alignment shrinkToFit="0" wrapText="0"/>
    </xf>
    <xf borderId="1" fillId="5" fontId="14" numFmtId="49" xfId="0" applyAlignment="1" applyBorder="1" applyFill="1" applyFont="1" applyNumberFormat="1">
      <alignment readingOrder="0" shrinkToFit="0" vertical="center" wrapText="0"/>
    </xf>
    <xf borderId="1" fillId="5" fontId="12" numFmtId="49" xfId="0" applyAlignment="1" applyBorder="1" applyFont="1" applyNumberFormat="1">
      <alignment readingOrder="0" shrinkToFit="0" vertical="center" wrapText="0"/>
    </xf>
    <xf borderId="1" fillId="5" fontId="13" numFmtId="49" xfId="0" applyAlignment="1" applyBorder="1" applyFont="1" applyNumberFormat="1">
      <alignment readingOrder="0" shrinkToFit="0" vertical="center" wrapText="0"/>
    </xf>
    <xf borderId="0" fillId="3" fontId="12" numFmtId="49" xfId="0" applyAlignment="1" applyFont="1" applyNumberFormat="1">
      <alignment readingOrder="0" shrinkToFit="0" wrapText="0"/>
    </xf>
    <xf borderId="0" fillId="3" fontId="10" numFmtId="49" xfId="0" applyAlignment="1" applyFont="1" applyNumberFormat="1">
      <alignment shrinkToFit="0" vertical="center" wrapText="0"/>
    </xf>
    <xf borderId="1" fillId="3" fontId="12" numFmtId="49" xfId="0" applyAlignment="1" applyBorder="1" applyFont="1" applyNumberFormat="1">
      <alignment readingOrder="0" shrinkToFit="0" wrapText="0"/>
    </xf>
    <xf borderId="1" fillId="3" fontId="12" numFmtId="49" xfId="0" applyAlignment="1" applyBorder="1" applyFont="1" applyNumberFormat="1">
      <alignment readingOrder="0" shrinkToFit="0" vertical="center" wrapText="0"/>
    </xf>
    <xf borderId="1" fillId="3" fontId="13" numFmtId="49" xfId="0" applyAlignment="1" applyBorder="1" applyFont="1" applyNumberFormat="1">
      <alignment readingOrder="0" shrinkToFit="0" wrapText="0"/>
    </xf>
    <xf borderId="1" fillId="0" fontId="13" numFmtId="49" xfId="0" applyAlignment="1" applyBorder="1" applyFont="1" applyNumberFormat="1">
      <alignment readingOrder="0" shrinkToFit="0" wrapText="0"/>
    </xf>
    <xf borderId="0" fillId="3" fontId="12" numFmtId="49" xfId="0" applyAlignment="1" applyFont="1" applyNumberFormat="1">
      <alignment readingOrder="0" shrinkToFit="0" vertical="center" wrapText="0"/>
    </xf>
    <xf borderId="1" fillId="5" fontId="12" numFmtId="49" xfId="0" applyAlignment="1" applyBorder="1" applyFont="1" applyNumberFormat="1">
      <alignment readingOrder="0" shrinkToFit="0" vertical="center" wrapText="0"/>
    </xf>
    <xf borderId="1" fillId="5" fontId="13" numFmtId="49" xfId="0" applyAlignment="1" applyBorder="1" applyFont="1" applyNumberFormat="1">
      <alignment readingOrder="0" shrinkToFit="0" vertical="center" wrapText="0"/>
    </xf>
    <xf borderId="1" fillId="3" fontId="12" numFmtId="49" xfId="0" applyAlignment="1" applyBorder="1" applyFont="1" applyNumberFormat="1">
      <alignment readingOrder="0" shrinkToFit="0" vertical="center" wrapText="0"/>
    </xf>
    <xf borderId="1" fillId="3" fontId="15" numFmtId="49" xfId="0" applyAlignment="1" applyBorder="1" applyFont="1" applyNumberFormat="1">
      <alignment horizontal="left" readingOrder="0"/>
    </xf>
    <xf borderId="1" fillId="0" fontId="12" numFmtId="49" xfId="0" applyAlignment="1" applyBorder="1" applyFont="1" applyNumberFormat="1">
      <alignment readingOrder="0" shrinkToFit="0" wrapText="0"/>
    </xf>
    <xf borderId="1" fillId="5" fontId="16" numFmtId="49" xfId="0" applyAlignment="1" applyBorder="1" applyFont="1" applyNumberFormat="1">
      <alignment readingOrder="0" shrinkToFit="0" vertical="center" wrapText="0"/>
    </xf>
    <xf borderId="1" fillId="5" fontId="1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/>
    </xf>
    <xf borderId="0" fillId="0" fontId="6" numFmtId="49" xfId="0" applyAlignment="1" applyFont="1" applyNumberFormat="1">
      <alignment readingOrder="0"/>
    </xf>
    <xf borderId="0" fillId="3" fontId="12" numFmtId="49" xfId="0" applyAlignment="1" applyFont="1" applyNumberFormat="1">
      <alignment shrinkToFit="0" vertical="center" wrapText="0"/>
    </xf>
    <xf borderId="1" fillId="5" fontId="12" numFmtId="0" xfId="0" applyAlignment="1" applyBorder="1" applyFont="1">
      <alignment readingOrder="0"/>
    </xf>
    <xf borderId="0" fillId="3" fontId="12" numFmtId="0" xfId="0" applyAlignment="1" applyFont="1">
      <alignment readingOrder="0" shrinkToFit="0" vertical="center" wrapText="0"/>
    </xf>
    <xf borderId="1" fillId="0" fontId="12" numFmtId="0" xfId="0" applyAlignment="1" applyBorder="1" applyFont="1">
      <alignment readingOrder="0" vertical="bottom"/>
    </xf>
    <xf borderId="1" fillId="0" fontId="12" numFmtId="4" xfId="0" applyAlignment="1" applyBorder="1" applyFont="1" applyNumberFormat="1">
      <alignment readingOrder="0"/>
    </xf>
    <xf borderId="1" fillId="3" fontId="12" numFmtId="0" xfId="0" applyAlignment="1" applyBorder="1" applyFont="1">
      <alignment readingOrder="0" shrinkToFit="0" wrapText="0"/>
    </xf>
    <xf borderId="1" fillId="3" fontId="12" numFmtId="4" xfId="0" applyAlignment="1" applyBorder="1" applyFont="1" applyNumberFormat="1">
      <alignment readingOrder="0" shrinkToFit="0" wrapText="0"/>
    </xf>
    <xf borderId="1" fillId="3" fontId="17" numFmtId="49" xfId="0" applyAlignment="1" applyBorder="1" applyFont="1" applyNumberFormat="1">
      <alignment horizontal="left" readingOrder="0"/>
    </xf>
    <xf borderId="1" fillId="0" fontId="12" numFmtId="0" xfId="0" applyAlignment="1" applyBorder="1" applyFont="1">
      <alignment readingOrder="0"/>
    </xf>
    <xf borderId="2" fillId="5" fontId="12" numFmtId="49" xfId="0" applyAlignment="1" applyBorder="1" applyFont="1" applyNumberFormat="1">
      <alignment readingOrder="0" shrinkToFit="0" vertical="center" wrapText="0"/>
    </xf>
    <xf borderId="3" fillId="3" fontId="13" numFmtId="49" xfId="0" applyAlignment="1" applyBorder="1" applyFont="1" applyNumberFormat="1">
      <alignment readingOrder="0" shrinkToFit="0" wrapText="0"/>
    </xf>
    <xf borderId="0" fillId="3" fontId="10" numFmtId="4" xfId="0" applyAlignment="1" applyFont="1" applyNumberFormat="1">
      <alignment readingOrder="0" shrinkToFit="0" vertical="center" wrapText="0"/>
    </xf>
    <xf borderId="2" fillId="0" fontId="12" numFmtId="49" xfId="0" applyAlignment="1" applyBorder="1" applyFont="1" applyNumberFormat="1">
      <alignment readingOrder="0" shrinkToFit="0" wrapText="0"/>
    </xf>
    <xf borderId="2" fillId="3" fontId="12" numFmtId="49" xfId="0" applyAlignment="1" applyBorder="1" applyFont="1" applyNumberFormat="1">
      <alignment readingOrder="0" shrinkToFit="0" wrapText="0"/>
    </xf>
    <xf borderId="1" fillId="3" fontId="12" numFmtId="49" xfId="0" applyAlignment="1" applyBorder="1" applyFont="1" applyNumberFormat="1">
      <alignment shrinkToFit="0" wrapText="0"/>
    </xf>
    <xf borderId="0" fillId="3" fontId="13" numFmtId="49" xfId="0" applyAlignment="1" applyFont="1" applyNumberFormat="1">
      <alignment readingOrder="0" shrinkToFit="0" wrapText="0"/>
    </xf>
    <xf borderId="0" fillId="3" fontId="13" numFmtId="4" xfId="0" applyAlignment="1" applyFont="1" applyNumberFormat="1">
      <alignment readingOrder="0" shrinkToFit="0" wrapText="0"/>
    </xf>
    <xf borderId="0" fillId="3" fontId="17" numFmtId="49" xfId="0" applyAlignment="1" applyFont="1" applyNumberFormat="1">
      <alignment horizontal="left" readingOrder="0"/>
    </xf>
    <xf borderId="0" fillId="3" fontId="13" numFmtId="49" xfId="0" applyAlignment="1" applyFont="1" applyNumberFormat="1">
      <alignment readingOrder="0" shrinkToFit="0" vertical="center" wrapText="0"/>
    </xf>
    <xf borderId="0" fillId="3" fontId="12" numFmtId="49" xfId="0" applyAlignment="1" applyFont="1" applyNumberFormat="1">
      <alignment readingOrder="0" shrinkToFit="0" vertical="center" wrapText="0"/>
    </xf>
    <xf borderId="0" fillId="0" fontId="12" numFmtId="0" xfId="0" applyFont="1"/>
    <xf borderId="0" fillId="0" fontId="12" numFmtId="49" xfId="0" applyAlignment="1" applyFont="1" applyNumberFormat="1">
      <alignment readingOrder="0" shrinkToFit="0" wrapText="0"/>
    </xf>
    <xf borderId="0" fillId="3" fontId="12" numFmtId="1" xfId="0" applyAlignment="1" applyFont="1" applyNumberFormat="1">
      <alignment horizontal="right" shrinkToFit="0" wrapText="0"/>
    </xf>
    <xf borderId="1" fillId="3" fontId="12" numFmtId="4" xfId="0" applyAlignment="1" applyBorder="1" applyFont="1" applyNumberFormat="1">
      <alignment shrinkToFit="0" wrapText="0"/>
    </xf>
    <xf borderId="0" fillId="3" fontId="12" numFmtId="4" xfId="0" applyAlignment="1" applyFont="1" applyNumberFormat="1">
      <alignment readingOrder="0" shrinkToFit="0" wrapText="0"/>
    </xf>
    <xf borderId="0" fillId="3" fontId="12" numFmtId="4" xfId="0" applyAlignment="1" applyFont="1" applyNumberFormat="1">
      <alignment shrinkToFit="0" wrapText="0"/>
    </xf>
    <xf borderId="0" fillId="0" fontId="13" numFmtId="49" xfId="0" applyAlignment="1" applyFont="1" applyNumberFormat="1">
      <alignment readingOrder="0" shrinkToFit="0" wrapText="0"/>
    </xf>
    <xf borderId="0" fillId="3" fontId="12" numFmtId="49" xfId="0" applyAlignment="1" applyFont="1" applyNumberFormat="1">
      <alignment horizontal="right" readingOrder="0" shrinkToFit="0" wrapText="0"/>
    </xf>
    <xf borderId="0" fillId="3" fontId="12" numFmtId="1" xfId="0" applyAlignment="1" applyFont="1" applyNumberFormat="1">
      <alignment horizontal="right" readingOrder="0" shrinkToFit="0" wrapText="0"/>
    </xf>
    <xf borderId="0" fillId="3" fontId="18" numFmtId="0" xfId="0" applyAlignment="1" applyFont="1">
      <alignment horizontal="left" readingOrder="0"/>
    </xf>
    <xf borderId="0" fillId="3" fontId="19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0" numFmtId="0" xfId="0" applyAlignment="1" applyFont="1">
      <alignment readingOrder="0"/>
    </xf>
    <xf borderId="1" fillId="0" fontId="21" numFmtId="0" xfId="0" applyBorder="1" applyFont="1"/>
    <xf borderId="1" fillId="0" fontId="6" numFmtId="0" xfId="0" applyAlignment="1" applyBorder="1" applyFont="1">
      <alignment readingOrder="0"/>
    </xf>
    <xf borderId="1" fillId="0" fontId="7" numFmtId="0" xfId="0" applyBorder="1" applyFont="1"/>
    <xf borderId="1" fillId="0" fontId="6" numFmtId="0" xfId="0" applyBorder="1" applyFont="1"/>
    <xf borderId="0" fillId="0" fontId="7" numFmtId="0" xfId="0" applyFont="1"/>
    <xf borderId="1" fillId="0" fontId="6" numFmtId="0" xfId="0" applyBorder="1" applyFont="1"/>
    <xf borderId="0" fillId="6" fontId="7" numFmtId="0" xfId="0" applyAlignment="1" applyFill="1" applyFont="1">
      <alignment readingOrder="0"/>
    </xf>
    <xf borderId="1" fillId="6" fontId="7" numFmtId="0" xfId="0" applyAlignment="1" applyBorder="1" applyFont="1">
      <alignment readingOrder="0"/>
    </xf>
    <xf borderId="1" fillId="6" fontId="6" numFmtId="0" xfId="0" applyBorder="1" applyFont="1"/>
    <xf borderId="1" fillId="6" fontId="6" numFmtId="0" xfId="0" applyBorder="1" applyFont="1"/>
    <xf borderId="1" fillId="6" fontId="6" numFmtId="0" xfId="0" applyAlignment="1" applyBorder="1" applyFont="1">
      <alignment readingOrder="0"/>
    </xf>
    <xf borderId="0" fillId="0" fontId="22" numFmtId="0" xfId="0" applyAlignment="1" applyFont="1">
      <alignment vertical="bottom"/>
    </xf>
    <xf borderId="4" fillId="0" fontId="22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0" fillId="6" fontId="23" numFmtId="0" xfId="0" applyAlignment="1" applyFont="1">
      <alignment readingOrder="0" vertical="bottom"/>
    </xf>
    <xf borderId="5" fillId="6" fontId="24" numFmtId="0" xfId="0" applyAlignment="1" applyBorder="1" applyFont="1">
      <alignment vertical="bottom"/>
    </xf>
    <xf borderId="5" fillId="6" fontId="4" numFmtId="0" xfId="0" applyAlignment="1" applyBorder="1" applyFont="1">
      <alignment readingOrder="0" vertical="bottom"/>
    </xf>
    <xf borderId="5" fillId="6" fontId="4" numFmtId="0" xfId="0" applyAlignment="1" applyBorder="1" applyFont="1">
      <alignment vertical="bottom"/>
    </xf>
    <xf borderId="5" fillId="6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6" fillId="0" fontId="22" numFmtId="0" xfId="0" applyAlignment="1" applyBorder="1" applyFont="1">
      <alignment readingOrder="0" vertical="bottom"/>
    </xf>
    <xf borderId="5" fillId="0" fontId="22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  <xf borderId="0" fillId="0" fontId="22" numFmtId="0" xfId="0" applyAlignment="1" applyFont="1">
      <alignment vertical="bottom"/>
    </xf>
    <xf borderId="1" fillId="0" fontId="25" numFmtId="0" xfId="0" applyAlignment="1" applyBorder="1" applyFont="1">
      <alignment readingOrder="0"/>
    </xf>
    <xf borderId="1" fillId="0" fontId="7" numFmtId="0" xfId="0" applyAlignment="1" applyBorder="1" applyFont="1">
      <alignment readingOrder="0"/>
    </xf>
    <xf borderId="1" fillId="0" fontId="7" numFmtId="0" xfId="0" applyBorder="1" applyFont="1"/>
    <xf borderId="0" fillId="0" fontId="26" numFmtId="0" xfId="0" applyFont="1"/>
    <xf borderId="0" fillId="7" fontId="6" numFmtId="0" xfId="0" applyAlignment="1" applyFill="1" applyFont="1">
      <alignment horizontal="center" readingOrder="0" vertical="center"/>
    </xf>
    <xf borderId="0" fillId="7" fontId="6" numFmtId="0" xfId="0" applyAlignment="1" applyFont="1">
      <alignment horizontal="center" readingOrder="0" shrinkToFit="0" vertical="center" wrapText="1"/>
    </xf>
    <xf borderId="0" fillId="7" fontId="6" numFmtId="0" xfId="0" applyAlignment="1" applyFont="1">
      <alignment horizontal="center" readingOrder="0" vertical="center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readingOrder="0" vertical="center"/>
    </xf>
    <xf borderId="0" fillId="3" fontId="27" numFmtId="0" xfId="0" applyAlignment="1" applyFont="1">
      <alignment readingOrder="0" vertical="center"/>
    </xf>
    <xf borderId="0" fillId="8" fontId="6" numFmtId="0" xfId="0" applyAlignment="1" applyFill="1" applyFont="1">
      <alignment readingOrder="0" shrinkToFit="0" vertical="center" wrapText="1"/>
    </xf>
    <xf borderId="0" fillId="8" fontId="6" numFmtId="0" xfId="0" applyAlignment="1" applyFont="1">
      <alignment readingOrder="0" vertical="center"/>
    </xf>
    <xf borderId="0" fillId="3" fontId="7" numFmtId="0" xfId="0" applyAlignment="1" applyFont="1">
      <alignment readingOrder="0" vertical="center"/>
    </xf>
    <xf borderId="0" fillId="3" fontId="28" numFmtId="0" xfId="0" applyAlignment="1" applyFont="1">
      <alignment readingOrder="0" vertical="center"/>
    </xf>
    <xf borderId="0" fillId="8" fontId="6" numFmtId="0" xfId="0" applyAlignment="1" applyFont="1">
      <alignment readingOrder="0" vertical="center"/>
    </xf>
    <xf borderId="0" fillId="8" fontId="6" numFmtId="0" xfId="0" applyAlignment="1" applyFont="1">
      <alignment vertical="center"/>
    </xf>
    <xf borderId="0" fillId="8" fontId="29" numFmtId="0" xfId="0" applyAlignment="1" applyFont="1">
      <alignment readingOrder="0" vertical="center"/>
    </xf>
    <xf borderId="0" fillId="8" fontId="6" numFmtId="0" xfId="0" applyAlignment="1" applyFont="1">
      <alignment readingOrder="0" vertical="center"/>
    </xf>
    <xf borderId="0" fillId="3" fontId="6" numFmtId="0" xfId="0" applyAlignment="1" applyFont="1">
      <alignment readingOrder="0" vertical="center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readingOrder="0" vertical="center"/>
    </xf>
    <xf borderId="0" fillId="9" fontId="6" numFmtId="0" xfId="0" applyAlignment="1" applyFill="1" applyFont="1">
      <alignment vertical="center"/>
    </xf>
    <xf borderId="0" fillId="9" fontId="6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1/folders/1mcWdeRGKxFWNnWSe28BHZm4YJwHewaaS" TargetMode="External"/><Relationship Id="rId2" Type="http://schemas.openxmlformats.org/officeDocument/2006/relationships/hyperlink" Target="https://app.diagrams.net/" TargetMode="External"/><Relationship Id="rId3" Type="http://schemas.openxmlformats.org/officeDocument/2006/relationships/hyperlink" Target="https://drive.google.com/file/d/1xfFB2fQYO5MBmX8ODXrUntbamVl8Ebwq/view?usp=sharing" TargetMode="External"/><Relationship Id="rId4" Type="http://schemas.openxmlformats.org/officeDocument/2006/relationships/hyperlink" Target="https://docs.google.com/document/d/1rvPyHQ5_vX2fkUVR4sAPygYqB_5E6ZtT7-4wjoJDuU4/edit" TargetMode="External"/><Relationship Id="rId5" Type="http://schemas.openxmlformats.org/officeDocument/2006/relationships/hyperlink" Target="https://www.notion.so/L-n-T-o-7f9e66045c624522b4ffb40b8ba540c1" TargetMode="External"/><Relationship Id="rId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6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</row>
    <row r="3">
      <c r="A3" s="4" t="s">
        <v>4</v>
      </c>
      <c r="B3" s="5">
        <v>3.029E7</v>
      </c>
      <c r="C3" s="5">
        <v>3.75E7</v>
      </c>
    </row>
    <row r="4">
      <c r="A4" s="4" t="s">
        <v>5</v>
      </c>
      <c r="B4" s="5">
        <v>3.199E7</v>
      </c>
      <c r="C4" s="5">
        <v>4.0E7</v>
      </c>
    </row>
    <row r="5">
      <c r="A5" s="4" t="s">
        <v>6</v>
      </c>
      <c r="B5" s="5">
        <v>3.329E7</v>
      </c>
      <c r="C5" s="5">
        <v>4.15E7</v>
      </c>
    </row>
    <row r="6">
      <c r="A6" s="4" t="s">
        <v>7</v>
      </c>
      <c r="B6" s="5">
        <v>3.479E7</v>
      </c>
      <c r="C6" s="5">
        <v>4.4E7</v>
      </c>
    </row>
    <row r="7">
      <c r="A7" s="2" t="s">
        <v>8</v>
      </c>
      <c r="B7" s="3" t="s">
        <v>2</v>
      </c>
      <c r="C7" s="3" t="s">
        <v>3</v>
      </c>
    </row>
    <row r="8">
      <c r="A8" s="6" t="s">
        <v>9</v>
      </c>
      <c r="B8" s="5">
        <v>4.209E7</v>
      </c>
      <c r="C8" s="5">
        <v>4.85E7</v>
      </c>
    </row>
    <row r="9">
      <c r="A9" s="6" t="s">
        <v>10</v>
      </c>
      <c r="B9" s="5">
        <v>4.329E7</v>
      </c>
      <c r="C9" s="5">
        <v>5.15E7</v>
      </c>
    </row>
    <row r="10">
      <c r="A10" s="6" t="s">
        <v>11</v>
      </c>
      <c r="B10" s="5">
        <v>5.599E7</v>
      </c>
      <c r="C10" s="5">
        <v>6.5E7</v>
      </c>
    </row>
    <row r="11">
      <c r="A11" s="6" t="s">
        <v>12</v>
      </c>
      <c r="B11" s="5">
        <v>5.719E7</v>
      </c>
      <c r="C11" s="5">
        <v>6.7E7</v>
      </c>
    </row>
    <row r="12">
      <c r="A12" s="2" t="s">
        <v>13</v>
      </c>
      <c r="B12" s="3" t="s">
        <v>2</v>
      </c>
      <c r="C12" s="3" t="s">
        <v>3</v>
      </c>
    </row>
    <row r="13">
      <c r="A13" s="4" t="s">
        <v>14</v>
      </c>
      <c r="B13" s="5">
        <v>3.9066E7</v>
      </c>
      <c r="C13" s="5">
        <v>4.45E7</v>
      </c>
    </row>
    <row r="14">
      <c r="A14" s="4" t="s">
        <v>15</v>
      </c>
      <c r="B14" s="5">
        <v>4.1226E7</v>
      </c>
      <c r="C14" s="5">
        <v>4.9E7</v>
      </c>
    </row>
    <row r="15">
      <c r="A15" s="4" t="s">
        <v>16</v>
      </c>
      <c r="B15" s="5">
        <v>4.2306E7</v>
      </c>
      <c r="C15" s="5">
        <v>5.0E7</v>
      </c>
    </row>
    <row r="16">
      <c r="A16" s="2" t="s">
        <v>17</v>
      </c>
      <c r="B16" s="3" t="s">
        <v>2</v>
      </c>
      <c r="C16" s="3" t="s">
        <v>3</v>
      </c>
    </row>
    <row r="17">
      <c r="A17" s="4" t="s">
        <v>18</v>
      </c>
      <c r="B17" s="5">
        <v>5.5659E7</v>
      </c>
      <c r="C17" s="5">
        <v>7.3E7</v>
      </c>
    </row>
    <row r="18">
      <c r="A18" s="4" t="s">
        <v>19</v>
      </c>
      <c r="B18" s="5">
        <v>6.0666E7</v>
      </c>
      <c r="C18" s="5">
        <v>8.45E7</v>
      </c>
    </row>
    <row r="19">
      <c r="A19" s="4" t="s">
        <v>20</v>
      </c>
      <c r="B19" s="5">
        <v>6.1844E7</v>
      </c>
      <c r="C19" s="5">
        <v>8.6E7</v>
      </c>
    </row>
    <row r="20">
      <c r="A20" s="2" t="s">
        <v>21</v>
      </c>
      <c r="B20" s="3" t="s">
        <v>2</v>
      </c>
      <c r="C20" s="3" t="s">
        <v>3</v>
      </c>
    </row>
    <row r="21">
      <c r="A21" s="4" t="s">
        <v>22</v>
      </c>
      <c r="B21" s="5">
        <v>7.179E7</v>
      </c>
      <c r="C21" s="5">
        <v>9.1E7</v>
      </c>
    </row>
    <row r="22">
      <c r="A22" s="4" t="s">
        <v>23</v>
      </c>
      <c r="B22" s="5">
        <v>7.979E7</v>
      </c>
      <c r="C22" s="5">
        <v>9.8E7</v>
      </c>
    </row>
    <row r="23">
      <c r="A23" s="4" t="s">
        <v>24</v>
      </c>
      <c r="B23" s="5">
        <v>9.029E7</v>
      </c>
      <c r="C23" s="5">
        <v>1.14E8</v>
      </c>
    </row>
    <row r="24">
      <c r="A24" s="4" t="s">
        <v>25</v>
      </c>
      <c r="B24" s="5">
        <v>9.829E7</v>
      </c>
      <c r="C24" s="5">
        <v>1.25E8</v>
      </c>
    </row>
    <row r="25">
      <c r="A25" s="4" t="s">
        <v>26</v>
      </c>
      <c r="B25" s="5">
        <v>9.949E7</v>
      </c>
      <c r="C25" s="5">
        <v>1.29E8</v>
      </c>
    </row>
    <row r="26">
      <c r="A26" s="4" t="s">
        <v>27</v>
      </c>
      <c r="B26" s="5">
        <v>9.999E7</v>
      </c>
      <c r="C26" s="5">
        <v>1.32E8</v>
      </c>
    </row>
    <row r="27">
      <c r="A27" s="2" t="s">
        <v>28</v>
      </c>
      <c r="B27" s="3" t="s">
        <v>2</v>
      </c>
      <c r="C27" s="3" t="s">
        <v>3</v>
      </c>
    </row>
    <row r="28">
      <c r="A28" s="4" t="s">
        <v>29</v>
      </c>
      <c r="B28" s="5">
        <v>1.4899E8</v>
      </c>
      <c r="C28" s="5">
        <v>1.58E8</v>
      </c>
    </row>
    <row r="29">
      <c r="A29" s="4" t="s">
        <v>30</v>
      </c>
      <c r="B29" s="5">
        <v>1.4999E8</v>
      </c>
      <c r="C29" s="5">
        <v>1.59E8</v>
      </c>
    </row>
    <row r="30">
      <c r="A30" s="4" t="s">
        <v>31</v>
      </c>
      <c r="B30" s="5">
        <v>1.5049E8</v>
      </c>
      <c r="C30" s="5">
        <v>1.61E8</v>
      </c>
    </row>
    <row r="31">
      <c r="A31" s="1" t="s">
        <v>32</v>
      </c>
    </row>
    <row r="32">
      <c r="A32" s="2" t="s">
        <v>33</v>
      </c>
      <c r="B32" s="3" t="s">
        <v>2</v>
      </c>
      <c r="C32" s="3" t="s">
        <v>3</v>
      </c>
    </row>
    <row r="33">
      <c r="A33" s="4" t="s">
        <v>34</v>
      </c>
      <c r="B33" s="5">
        <v>1.789E7</v>
      </c>
      <c r="C33" s="5">
        <v>2.32E7</v>
      </c>
    </row>
    <row r="34">
      <c r="A34" s="4" t="s">
        <v>35</v>
      </c>
      <c r="B34" s="5">
        <v>1.839E7</v>
      </c>
      <c r="C34" s="5">
        <v>2.37E7</v>
      </c>
    </row>
    <row r="35">
      <c r="A35" s="4" t="s">
        <v>36</v>
      </c>
      <c r="B35" s="5">
        <v>2.179E7</v>
      </c>
      <c r="C35" s="5">
        <v>2.63E7</v>
      </c>
    </row>
    <row r="36">
      <c r="A36" s="4" t="s">
        <v>37</v>
      </c>
      <c r="B36" s="5">
        <v>2.279E7</v>
      </c>
      <c r="C36" s="5">
        <v>2.73E7</v>
      </c>
    </row>
    <row r="37">
      <c r="A37" s="4" t="s">
        <v>38</v>
      </c>
      <c r="B37" s="5">
        <v>2.479E7</v>
      </c>
      <c r="C37" s="5">
        <v>2.93E7</v>
      </c>
    </row>
    <row r="38">
      <c r="A38" s="2" t="s">
        <v>39</v>
      </c>
      <c r="B38" s="3" t="s">
        <v>2</v>
      </c>
      <c r="C38" s="3" t="s">
        <v>3</v>
      </c>
    </row>
    <row r="39">
      <c r="A39" s="4" t="s">
        <v>40</v>
      </c>
      <c r="B39" s="5">
        <v>1.889E7</v>
      </c>
      <c r="C39" s="5">
        <v>2.29E7</v>
      </c>
    </row>
    <row r="40">
      <c r="A40" s="4" t="s">
        <v>41</v>
      </c>
      <c r="B40" s="5">
        <v>1.989E7</v>
      </c>
      <c r="C40" s="5">
        <v>2.39E7</v>
      </c>
    </row>
    <row r="41">
      <c r="A41" s="4" t="s">
        <v>42</v>
      </c>
      <c r="B41" s="5">
        <v>2.139E7</v>
      </c>
      <c r="C41" s="5">
        <v>2.53E7</v>
      </c>
    </row>
    <row r="42">
      <c r="A42" s="2" t="s">
        <v>43</v>
      </c>
      <c r="B42" s="3" t="s">
        <v>2</v>
      </c>
      <c r="C42" s="3" t="s">
        <v>3</v>
      </c>
    </row>
    <row r="43">
      <c r="A43" s="4" t="s">
        <v>44</v>
      </c>
      <c r="B43" s="5">
        <v>3.029E7</v>
      </c>
      <c r="C43" s="5">
        <v>3.83E7</v>
      </c>
    </row>
    <row r="44">
      <c r="A44" s="4" t="s">
        <v>45</v>
      </c>
      <c r="B44" s="5">
        <v>3.149E7</v>
      </c>
      <c r="C44" s="5">
        <v>4.02E7</v>
      </c>
    </row>
    <row r="45">
      <c r="A45" s="4" t="s">
        <v>46</v>
      </c>
      <c r="B45" s="5">
        <v>3.199E7</v>
      </c>
      <c r="C45" s="5">
        <v>4.07E7</v>
      </c>
    </row>
    <row r="46">
      <c r="A46" s="2" t="s">
        <v>47</v>
      </c>
      <c r="B46" s="3" t="s">
        <v>2</v>
      </c>
      <c r="C46" s="3" t="s">
        <v>3</v>
      </c>
    </row>
    <row r="47">
      <c r="A47" s="4" t="s">
        <v>48</v>
      </c>
      <c r="B47" s="5">
        <v>8.499E7</v>
      </c>
      <c r="C47" s="5">
        <v>9.52E7</v>
      </c>
    </row>
    <row r="48">
      <c r="A48" s="1" t="s">
        <v>49</v>
      </c>
    </row>
    <row r="49">
      <c r="A49" s="2" t="s">
        <v>50</v>
      </c>
      <c r="B49" s="3" t="s">
        <v>2</v>
      </c>
      <c r="C49" s="3" t="s">
        <v>3</v>
      </c>
    </row>
    <row r="50">
      <c r="A50" s="4" t="s">
        <v>51</v>
      </c>
      <c r="B50" s="5">
        <v>4.609E7</v>
      </c>
      <c r="C50" s="5">
        <v>4.5E7</v>
      </c>
    </row>
    <row r="51">
      <c r="A51" s="4" t="s">
        <v>52</v>
      </c>
      <c r="B51" s="5">
        <v>4.999E7</v>
      </c>
      <c r="C51" s="5">
        <v>4.8E7</v>
      </c>
    </row>
    <row r="52">
      <c r="A52" s="4" t="s">
        <v>53</v>
      </c>
      <c r="B52" s="5">
        <v>5.049E7</v>
      </c>
      <c r="C52" s="5">
        <v>4.85E7</v>
      </c>
    </row>
    <row r="53">
      <c r="A53" s="2" t="s">
        <v>54</v>
      </c>
      <c r="B53" s="3" t="s">
        <v>2</v>
      </c>
      <c r="C53" s="3" t="s">
        <v>3</v>
      </c>
    </row>
    <row r="54">
      <c r="A54" s="4" t="s">
        <v>55</v>
      </c>
      <c r="B54" s="5">
        <v>7.099E7</v>
      </c>
      <c r="C54" s="5">
        <v>7.86E7</v>
      </c>
    </row>
    <row r="55">
      <c r="A55" s="2" t="s">
        <v>56</v>
      </c>
      <c r="B55" s="3" t="s">
        <v>2</v>
      </c>
      <c r="C55" s="3" t="s">
        <v>3</v>
      </c>
    </row>
    <row r="56">
      <c r="A56" s="4" t="s">
        <v>57</v>
      </c>
      <c r="B56" s="5">
        <v>1.05E8</v>
      </c>
      <c r="C56" s="5">
        <v>1.067E8</v>
      </c>
    </row>
    <row r="57">
      <c r="A57" s="1" t="s">
        <v>58</v>
      </c>
    </row>
    <row r="58">
      <c r="A58" s="2" t="s">
        <v>59</v>
      </c>
      <c r="B58" s="3" t="s">
        <v>2</v>
      </c>
      <c r="C58" s="3" t="s">
        <v>3</v>
      </c>
    </row>
    <row r="59">
      <c r="A59" s="4" t="s">
        <v>60</v>
      </c>
      <c r="B59" s="5">
        <v>1.25E8</v>
      </c>
      <c r="C59" s="5">
        <v>1.288E8</v>
      </c>
    </row>
    <row r="60">
      <c r="A60" s="2" t="s">
        <v>61</v>
      </c>
      <c r="B60" s="3" t="s">
        <v>2</v>
      </c>
      <c r="C60" s="3" t="s">
        <v>3</v>
      </c>
    </row>
    <row r="61">
      <c r="A61" s="4" t="s">
        <v>62</v>
      </c>
      <c r="B61" s="5">
        <v>1.8E8</v>
      </c>
      <c r="C61" s="5">
        <v>1.87E8</v>
      </c>
    </row>
    <row r="62">
      <c r="A62" s="2" t="s">
        <v>63</v>
      </c>
      <c r="B62" s="3" t="s">
        <v>2</v>
      </c>
      <c r="C62" s="3" t="s">
        <v>3</v>
      </c>
    </row>
    <row r="63">
      <c r="A63" s="4" t="s">
        <v>64</v>
      </c>
      <c r="B63" s="7"/>
      <c r="C63" s="7"/>
    </row>
  </sheetData>
  <mergeCells count="4">
    <mergeCell ref="A1:C1"/>
    <mergeCell ref="A31:C31"/>
    <mergeCell ref="A48:C48"/>
    <mergeCell ref="A57:C5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5.38"/>
    <col customWidth="1" min="3" max="4" width="3.25"/>
    <col customWidth="1" min="5" max="5" width="3.5"/>
    <col customWidth="1" min="6" max="6" width="25.13"/>
    <col customWidth="1" min="7" max="7" width="31.38"/>
  </cols>
  <sheetData>
    <row r="1">
      <c r="B1" s="8"/>
      <c r="C1" s="9"/>
      <c r="D1" s="9" t="s">
        <v>65</v>
      </c>
      <c r="G1" s="10" t="s">
        <v>66</v>
      </c>
      <c r="H1" s="1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12" t="s">
        <v>67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3" t="s">
        <v>68</v>
      </c>
      <c r="B3" s="8" t="s">
        <v>69</v>
      </c>
      <c r="C3" s="9" t="s">
        <v>70</v>
      </c>
      <c r="D3" s="9"/>
      <c r="G3" s="11"/>
      <c r="H3" s="1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B4" s="10" t="s">
        <v>71</v>
      </c>
      <c r="C4" s="14"/>
      <c r="D4" s="14"/>
      <c r="G4" s="11"/>
      <c r="H4" s="1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B5" s="10" t="s">
        <v>72</v>
      </c>
      <c r="C5" s="14"/>
      <c r="D5" s="14"/>
      <c r="E5" s="16" t="b">
        <v>1</v>
      </c>
      <c r="F5" s="16" t="s">
        <v>73</v>
      </c>
      <c r="G5" s="17" t="s">
        <v>74</v>
      </c>
      <c r="H5" s="1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B6" s="10" t="s">
        <v>75</v>
      </c>
      <c r="C6" s="14"/>
      <c r="D6" s="14"/>
      <c r="E6" s="16" t="b">
        <v>1</v>
      </c>
      <c r="F6" s="18" t="s">
        <v>76</v>
      </c>
      <c r="G6" s="17" t="s">
        <v>74</v>
      </c>
      <c r="H6" s="1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B7" s="10" t="s">
        <v>77</v>
      </c>
      <c r="C7" s="14"/>
      <c r="D7" s="14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B8" s="10" t="s">
        <v>78</v>
      </c>
      <c r="C8" s="14"/>
      <c r="D8" s="14"/>
      <c r="E8" s="16" t="b">
        <v>1</v>
      </c>
      <c r="F8" s="19" t="s">
        <v>79</v>
      </c>
      <c r="G8" s="19" t="s">
        <v>74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E9" s="16" t="b">
        <v>1</v>
      </c>
      <c r="F9" s="20" t="s">
        <v>80</v>
      </c>
      <c r="G9" s="10" t="s">
        <v>81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B10" s="10" t="s">
        <v>82</v>
      </c>
      <c r="C10" s="14"/>
      <c r="D10" s="14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2" t="s">
        <v>83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13" t="s">
        <v>84</v>
      </c>
      <c r="B12" s="8" t="s">
        <v>85</v>
      </c>
      <c r="C12" s="9" t="s">
        <v>70</v>
      </c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B13" s="21" t="s">
        <v>86</v>
      </c>
      <c r="C13" s="9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B14" s="21" t="s">
        <v>77</v>
      </c>
      <c r="C14" s="9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B15" s="21" t="s">
        <v>78</v>
      </c>
      <c r="C15" s="9"/>
      <c r="D15" s="9"/>
      <c r="E15" s="16" t="b">
        <v>1</v>
      </c>
      <c r="F15" s="19" t="s">
        <v>79</v>
      </c>
      <c r="G15" s="19" t="s">
        <v>74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D16" s="9"/>
      <c r="E16" s="16" t="b">
        <v>1</v>
      </c>
      <c r="F16" s="20" t="s">
        <v>80</v>
      </c>
      <c r="G16" s="10" t="s">
        <v>81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B17" s="21" t="s">
        <v>82</v>
      </c>
      <c r="C17" s="9"/>
      <c r="D17" s="9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12" t="s">
        <v>87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13" t="s">
        <v>88</v>
      </c>
      <c r="B19" s="8" t="s">
        <v>89</v>
      </c>
      <c r="C19" s="9" t="s">
        <v>70</v>
      </c>
      <c r="D19" s="9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B20" s="10" t="s">
        <v>90</v>
      </c>
      <c r="C20" s="9"/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12" t="s">
        <v>91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13" t="s">
        <v>92</v>
      </c>
      <c r="B22" s="8" t="s">
        <v>93</v>
      </c>
      <c r="C22" s="9" t="s">
        <v>70</v>
      </c>
      <c r="D22" s="14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B23" s="10" t="s">
        <v>94</v>
      </c>
      <c r="C23" s="14"/>
      <c r="D23" s="14"/>
      <c r="E23" s="16" t="b">
        <v>1</v>
      </c>
      <c r="F23" s="10" t="s">
        <v>95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12" t="s">
        <v>96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13" t="s">
        <v>97</v>
      </c>
      <c r="B25" s="8" t="s">
        <v>98</v>
      </c>
      <c r="C25" s="9" t="s">
        <v>70</v>
      </c>
      <c r="D25" s="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B26" s="22" t="s">
        <v>99</v>
      </c>
      <c r="C26" s="14"/>
      <c r="D26" s="14"/>
      <c r="E26" s="23"/>
      <c r="F26" s="23"/>
      <c r="G26" s="23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B27" s="10" t="s">
        <v>93</v>
      </c>
      <c r="C27" s="9" t="s">
        <v>100</v>
      </c>
      <c r="D27" s="14"/>
      <c r="E27" s="23"/>
      <c r="F27" s="23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>
      <c r="B28" s="10" t="str">
        <f>B19</f>
        <v>MABH</v>
      </c>
      <c r="C28" s="9" t="s">
        <v>100</v>
      </c>
      <c r="D28" s="14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B29" s="21" t="s">
        <v>101</v>
      </c>
      <c r="C29" s="9"/>
      <c r="D29" s="9"/>
      <c r="E29" s="16" t="b">
        <v>1</v>
      </c>
      <c r="F29" s="19" t="s">
        <v>102</v>
      </c>
      <c r="G29" s="19" t="s">
        <v>74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B30" s="21" t="s">
        <v>103</v>
      </c>
      <c r="C30" s="9"/>
      <c r="D30" s="9"/>
      <c r="E30" s="11"/>
      <c r="F30" s="11"/>
      <c r="G30" s="11"/>
    </row>
    <row r="31">
      <c r="B31" s="10" t="s">
        <v>104</v>
      </c>
      <c r="C31" s="14"/>
      <c r="D31" s="14"/>
      <c r="E31" s="16" t="b">
        <v>1</v>
      </c>
      <c r="F31" s="19" t="s">
        <v>105</v>
      </c>
      <c r="G31" s="19" t="s">
        <v>74</v>
      </c>
    </row>
    <row r="32">
      <c r="B32" s="10" t="s">
        <v>106</v>
      </c>
      <c r="C32" s="14"/>
      <c r="D32" s="14"/>
      <c r="E32" s="16" t="b">
        <v>1</v>
      </c>
      <c r="F32" s="19" t="s">
        <v>107</v>
      </c>
      <c r="G32" s="19" t="s">
        <v>74</v>
      </c>
    </row>
    <row r="33">
      <c r="A33" s="12" t="s">
        <v>108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13" t="s">
        <v>109</v>
      </c>
      <c r="B34" s="8" t="s">
        <v>110</v>
      </c>
      <c r="C34" s="9" t="s">
        <v>70</v>
      </c>
      <c r="D34" s="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B35" s="10" t="s">
        <v>111</v>
      </c>
      <c r="C35" s="14"/>
      <c r="D35" s="14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B36" s="10" t="s">
        <v>72</v>
      </c>
      <c r="C36" s="14"/>
      <c r="D36" s="14"/>
      <c r="E36" s="16" t="b">
        <v>1</v>
      </c>
      <c r="F36" s="19" t="s">
        <v>73</v>
      </c>
      <c r="G36" s="19" t="s">
        <v>74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B37" s="10" t="s">
        <v>75</v>
      </c>
      <c r="C37" s="14"/>
      <c r="D37" s="14"/>
      <c r="E37" s="16" t="b">
        <v>1</v>
      </c>
      <c r="F37" s="19" t="s">
        <v>76</v>
      </c>
      <c r="G37" s="19" t="s">
        <v>74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B38" s="10" t="s">
        <v>77</v>
      </c>
      <c r="C38" s="14"/>
      <c r="D38" s="14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B39" s="10" t="s">
        <v>78</v>
      </c>
      <c r="C39" s="14"/>
      <c r="D39" s="14"/>
      <c r="E39" s="16" t="b">
        <v>1</v>
      </c>
      <c r="F39" s="19" t="s">
        <v>79</v>
      </c>
      <c r="G39" s="19" t="s">
        <v>74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D40" s="14"/>
      <c r="E40" s="16" t="b">
        <v>1</v>
      </c>
      <c r="F40" s="20" t="s">
        <v>80</v>
      </c>
      <c r="G40" s="10" t="s">
        <v>81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B41" s="10" t="s">
        <v>112</v>
      </c>
      <c r="C41" s="14"/>
      <c r="D41" s="14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B42" s="10" t="s">
        <v>113</v>
      </c>
      <c r="C42" s="14"/>
      <c r="D42" s="14"/>
      <c r="E42" s="16" t="b">
        <v>1</v>
      </c>
      <c r="F42" s="19" t="s">
        <v>114</v>
      </c>
      <c r="G42" s="19" t="s">
        <v>74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B43" s="10" t="s">
        <v>115</v>
      </c>
      <c r="C43" s="9" t="s">
        <v>100</v>
      </c>
      <c r="D43" s="14"/>
      <c r="E43" s="16" t="b">
        <v>1</v>
      </c>
      <c r="F43" s="10" t="s">
        <v>116</v>
      </c>
      <c r="G43" s="10" t="s">
        <v>117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12" t="s">
        <v>118</v>
      </c>
    </row>
    <row r="45">
      <c r="A45" s="13" t="s">
        <v>119</v>
      </c>
      <c r="B45" s="8" t="s">
        <v>120</v>
      </c>
      <c r="C45" s="9" t="s">
        <v>70</v>
      </c>
      <c r="D45" s="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B46" s="10" t="s">
        <v>121</v>
      </c>
      <c r="C46" s="14"/>
      <c r="D46" s="14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B47" s="16" t="s">
        <v>122</v>
      </c>
      <c r="C47" s="14"/>
      <c r="D47" s="14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B48" s="10" t="s">
        <v>123</v>
      </c>
      <c r="C48" s="14"/>
      <c r="D48" s="14"/>
      <c r="E48" s="16" t="b">
        <v>1</v>
      </c>
      <c r="F48" s="10" t="s">
        <v>114</v>
      </c>
      <c r="G48" s="11"/>
      <c r="H48" s="10" t="s">
        <v>124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B49" s="25" t="s">
        <v>125</v>
      </c>
      <c r="C49" s="26"/>
      <c r="D49" s="26"/>
      <c r="E49" s="27"/>
      <c r="F49" s="27"/>
      <c r="G49" s="27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>
      <c r="B50" s="28" t="s">
        <v>126</v>
      </c>
      <c r="C50" s="26"/>
      <c r="D50" s="26"/>
      <c r="E50" s="27"/>
      <c r="F50" s="27"/>
      <c r="G50" s="27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>
      <c r="B51" s="28" t="s">
        <v>127</v>
      </c>
      <c r="C51" s="26"/>
      <c r="D51" s="26"/>
      <c r="E51" s="27"/>
      <c r="F51" s="27"/>
      <c r="G51" s="27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>
      <c r="A52" s="12" t="s">
        <v>128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13" t="s">
        <v>129</v>
      </c>
      <c r="B53" s="8" t="s">
        <v>130</v>
      </c>
      <c r="C53" s="9" t="s">
        <v>70</v>
      </c>
      <c r="D53" s="9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B54" s="10" t="s">
        <v>131</v>
      </c>
      <c r="C54" s="14"/>
      <c r="D54" s="14"/>
      <c r="E54" s="16" t="b">
        <v>1</v>
      </c>
      <c r="F54" s="19" t="s">
        <v>132</v>
      </c>
      <c r="G54" s="19" t="s">
        <v>74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B55" s="10" t="str">
        <f>B34</f>
        <v>MANV</v>
      </c>
      <c r="C55" s="9" t="s">
        <v>100</v>
      </c>
      <c r="D55" s="9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B56" s="10" t="str">
        <f>B12</f>
        <v>MANSX</v>
      </c>
      <c r="C56" s="9" t="s">
        <v>100</v>
      </c>
      <c r="D56" s="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B57" s="10" t="str">
        <f>B25</f>
        <v>MAXE</v>
      </c>
      <c r="C57" s="9" t="s">
        <v>100</v>
      </c>
      <c r="D57" s="9"/>
      <c r="E57" s="10"/>
      <c r="F57" s="10"/>
      <c r="G57" s="1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B58" s="21" t="s">
        <v>133</v>
      </c>
      <c r="C58" s="14"/>
      <c r="D58" s="14"/>
      <c r="E58" s="16" t="b">
        <v>1</v>
      </c>
      <c r="F58" s="19" t="s">
        <v>134</v>
      </c>
      <c r="G58" s="19" t="s">
        <v>74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C59" s="14"/>
      <c r="D59" s="14"/>
      <c r="E59" s="16" t="b">
        <v>0</v>
      </c>
      <c r="F59" s="29" t="s">
        <v>135</v>
      </c>
      <c r="G59" s="19" t="s">
        <v>136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B60" s="21" t="s">
        <v>137</v>
      </c>
      <c r="C60" s="14"/>
      <c r="D60" s="14"/>
      <c r="E60" s="16" t="b">
        <v>1</v>
      </c>
      <c r="F60" s="10" t="s">
        <v>138</v>
      </c>
      <c r="G60" s="10" t="s">
        <v>74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B61" s="30" t="s">
        <v>139</v>
      </c>
      <c r="C61" s="26"/>
      <c r="D61" s="26"/>
      <c r="E61" s="28"/>
      <c r="F61" s="28"/>
      <c r="G61" s="28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B62" s="21" t="s">
        <v>140</v>
      </c>
      <c r="C62" s="14"/>
      <c r="D62" s="14"/>
      <c r="E62" s="16" t="b">
        <v>1</v>
      </c>
      <c r="F62" s="10" t="s">
        <v>141</v>
      </c>
      <c r="G62" s="10" t="s">
        <v>74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12" t="s">
        <v>142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13" t="s">
        <v>143</v>
      </c>
      <c r="B64" s="8" t="s">
        <v>144</v>
      </c>
      <c r="C64" s="9" t="s">
        <v>70</v>
      </c>
      <c r="D64" s="9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B65" s="10" t="s">
        <v>145</v>
      </c>
      <c r="C65" s="14"/>
      <c r="D65" s="14"/>
      <c r="E65" s="16" t="b">
        <v>1</v>
      </c>
      <c r="F65" s="10" t="s">
        <v>132</v>
      </c>
      <c r="G65" s="10" t="s">
        <v>74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B66" s="10" t="str">
        <f>B34</f>
        <v>MANV</v>
      </c>
      <c r="C66" s="9" t="s">
        <v>100</v>
      </c>
      <c r="D66" s="9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B67" s="10" t="str">
        <f>B3</f>
        <v>MAKH</v>
      </c>
      <c r="C67" s="9" t="s">
        <v>100</v>
      </c>
      <c r="D67" s="9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B68" s="10" t="str">
        <f>B25</f>
        <v>MAXE</v>
      </c>
      <c r="C68" s="9" t="s">
        <v>100</v>
      </c>
      <c r="D68" s="9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B69" s="10" t="s">
        <v>146</v>
      </c>
      <c r="C69" s="14"/>
      <c r="D69" s="14"/>
      <c r="E69" s="16" t="b">
        <v>1</v>
      </c>
      <c r="F69" s="10" t="s">
        <v>134</v>
      </c>
      <c r="G69" s="10" t="s">
        <v>147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D70" s="14"/>
      <c r="E70" s="16" t="b">
        <v>0</v>
      </c>
      <c r="F70" s="29" t="s">
        <v>148</v>
      </c>
      <c r="G70" s="1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B71" s="23" t="s">
        <v>149</v>
      </c>
      <c r="C71" s="31"/>
      <c r="D71" s="31"/>
      <c r="E71" s="16" t="b">
        <v>1</v>
      </c>
      <c r="F71" s="23" t="s">
        <v>138</v>
      </c>
      <c r="G71" s="23" t="s">
        <v>74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B72" s="28" t="s">
        <v>139</v>
      </c>
      <c r="C72" s="26"/>
      <c r="D72" s="26"/>
      <c r="E72" s="28"/>
      <c r="F72" s="28"/>
      <c r="G72" s="28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B73" s="10" t="s">
        <v>150</v>
      </c>
      <c r="C73" s="14"/>
      <c r="D73" s="14"/>
      <c r="E73" s="16" t="b">
        <v>1</v>
      </c>
      <c r="F73" s="10" t="s">
        <v>141</v>
      </c>
      <c r="G73" s="10" t="s">
        <v>74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B74" s="10" t="s">
        <v>151</v>
      </c>
      <c r="C74" s="14"/>
      <c r="D74" s="14"/>
      <c r="E74" s="16" t="b">
        <v>1</v>
      </c>
      <c r="F74" s="10" t="s">
        <v>152</v>
      </c>
      <c r="G74" s="10" t="s">
        <v>74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B75" s="10" t="str">
        <f>B45</f>
        <v>MAGOI</v>
      </c>
      <c r="C75" s="9" t="s">
        <v>100</v>
      </c>
      <c r="D75" s="14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7">
      <c r="F77" s="32">
        <f>len("Thẻ Visa, Master Card")</f>
        <v>21</v>
      </c>
    </row>
    <row r="78">
      <c r="A78" s="33"/>
      <c r="B78" s="11"/>
      <c r="C78" s="14"/>
      <c r="D78" s="14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86">
      <c r="A86" s="33"/>
      <c r="B86" s="11"/>
      <c r="C86" s="14"/>
      <c r="D86" s="14"/>
      <c r="E86" s="24"/>
      <c r="F86" s="24">
        <f>77-2+1-COUNTBLANK($F$3:F48)</f>
        <v>47</v>
      </c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33"/>
      <c r="B87" s="11"/>
      <c r="C87" s="14"/>
      <c r="D87" s="14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33"/>
      <c r="B88" s="11"/>
      <c r="C88" s="14"/>
      <c r="D88" s="14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33"/>
      <c r="B89" s="11"/>
      <c r="C89" s="14"/>
      <c r="D89" s="14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33"/>
      <c r="B90" s="11"/>
      <c r="C90" s="14"/>
      <c r="D90" s="14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33"/>
      <c r="B91" s="11"/>
      <c r="C91" s="14"/>
      <c r="D91" s="14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33"/>
      <c r="B92" s="11"/>
      <c r="C92" s="14"/>
      <c r="D92" s="14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33"/>
      <c r="B93" s="11"/>
      <c r="C93" s="14"/>
      <c r="D93" s="14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33"/>
      <c r="B94" s="11"/>
      <c r="C94" s="14"/>
      <c r="D94" s="14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33"/>
      <c r="B95" s="11"/>
      <c r="C95" s="14"/>
      <c r="D95" s="14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33"/>
      <c r="B96" s="11"/>
      <c r="C96" s="14"/>
      <c r="D96" s="14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33"/>
      <c r="B97" s="11"/>
      <c r="C97" s="14"/>
      <c r="D97" s="14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33"/>
      <c r="B98" s="11"/>
      <c r="C98" s="14"/>
      <c r="D98" s="14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33"/>
      <c r="B99" s="11"/>
      <c r="C99" s="14"/>
      <c r="D99" s="14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33"/>
      <c r="B100" s="11"/>
      <c r="C100" s="14"/>
      <c r="D100" s="14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33"/>
      <c r="B101" s="11"/>
      <c r="C101" s="14"/>
      <c r="D101" s="14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33"/>
      <c r="B102" s="11"/>
      <c r="C102" s="14"/>
      <c r="D102" s="14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33"/>
      <c r="B103" s="11"/>
      <c r="C103" s="14"/>
      <c r="D103" s="14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33"/>
      <c r="B104" s="11"/>
      <c r="C104" s="14"/>
      <c r="D104" s="14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33"/>
      <c r="B105" s="11"/>
      <c r="C105" s="14"/>
      <c r="D105" s="14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33"/>
      <c r="B106" s="11"/>
      <c r="C106" s="14"/>
      <c r="D106" s="14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33"/>
      <c r="B107" s="11"/>
      <c r="C107" s="14"/>
      <c r="D107" s="14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33"/>
      <c r="B108" s="11"/>
      <c r="C108" s="14"/>
      <c r="D108" s="14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33"/>
      <c r="B109" s="11"/>
      <c r="C109" s="14"/>
      <c r="D109" s="14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33"/>
      <c r="B110" s="11"/>
      <c r="C110" s="14"/>
      <c r="D110" s="14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33"/>
      <c r="B111" s="11"/>
      <c r="C111" s="14"/>
      <c r="D111" s="14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33"/>
      <c r="B112" s="11"/>
      <c r="C112" s="14"/>
      <c r="D112" s="14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33"/>
      <c r="B113" s="11"/>
      <c r="C113" s="14"/>
      <c r="D113" s="14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33"/>
      <c r="B114" s="11"/>
      <c r="C114" s="14"/>
      <c r="D114" s="14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33"/>
      <c r="B115" s="11"/>
      <c r="C115" s="14"/>
      <c r="D115" s="14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33"/>
      <c r="B116" s="11"/>
      <c r="C116" s="14"/>
      <c r="D116" s="14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33"/>
      <c r="B117" s="11"/>
      <c r="C117" s="14"/>
      <c r="D117" s="14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33"/>
      <c r="B118" s="11"/>
      <c r="C118" s="14"/>
      <c r="D118" s="14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33"/>
      <c r="B119" s="11"/>
      <c r="C119" s="14"/>
      <c r="D119" s="14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33"/>
      <c r="B120" s="11"/>
      <c r="C120" s="14"/>
      <c r="D120" s="14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33"/>
      <c r="B121" s="11"/>
      <c r="C121" s="14"/>
      <c r="D121" s="14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33"/>
      <c r="B122" s="11"/>
      <c r="C122" s="14"/>
      <c r="D122" s="14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33"/>
      <c r="B123" s="11"/>
      <c r="C123" s="14"/>
      <c r="D123" s="14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33"/>
      <c r="B124" s="11"/>
      <c r="C124" s="14"/>
      <c r="D124" s="14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33"/>
      <c r="B125" s="11"/>
      <c r="C125" s="14"/>
      <c r="D125" s="14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33"/>
      <c r="B126" s="11"/>
      <c r="C126" s="14"/>
      <c r="D126" s="14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33"/>
      <c r="B127" s="11"/>
      <c r="C127" s="14"/>
      <c r="D127" s="14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33"/>
      <c r="B128" s="11"/>
      <c r="C128" s="14"/>
      <c r="D128" s="14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33"/>
      <c r="B129" s="11"/>
      <c r="C129" s="14"/>
      <c r="D129" s="14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33"/>
      <c r="B130" s="11"/>
      <c r="C130" s="14"/>
      <c r="D130" s="14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33"/>
      <c r="B131" s="11"/>
      <c r="C131" s="14"/>
      <c r="D131" s="14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33"/>
      <c r="B132" s="11"/>
      <c r="C132" s="14"/>
      <c r="D132" s="14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33"/>
      <c r="B133" s="11"/>
      <c r="C133" s="14"/>
      <c r="D133" s="14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33"/>
      <c r="B134" s="11"/>
      <c r="C134" s="14"/>
      <c r="D134" s="14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33"/>
      <c r="B135" s="11"/>
      <c r="C135" s="14"/>
      <c r="D135" s="14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33"/>
      <c r="B136" s="11"/>
      <c r="C136" s="14"/>
      <c r="D136" s="14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33"/>
      <c r="B137" s="11"/>
      <c r="C137" s="14"/>
      <c r="D137" s="14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33"/>
      <c r="B138" s="11"/>
      <c r="C138" s="14"/>
      <c r="D138" s="14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33"/>
      <c r="B139" s="11"/>
      <c r="C139" s="14"/>
      <c r="D139" s="14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33"/>
      <c r="B140" s="11"/>
      <c r="C140" s="14"/>
      <c r="D140" s="14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33"/>
      <c r="B141" s="11"/>
      <c r="C141" s="14"/>
      <c r="D141" s="14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33"/>
      <c r="B142" s="11"/>
      <c r="C142" s="14"/>
      <c r="D142" s="14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33"/>
      <c r="B143" s="11"/>
      <c r="C143" s="14"/>
      <c r="D143" s="14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33"/>
      <c r="B144" s="11"/>
      <c r="C144" s="14"/>
      <c r="D144" s="14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33"/>
      <c r="B145" s="11"/>
      <c r="C145" s="14"/>
      <c r="D145" s="14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33"/>
      <c r="B146" s="11"/>
      <c r="C146" s="14"/>
      <c r="D146" s="14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33"/>
      <c r="B147" s="11"/>
      <c r="C147" s="14"/>
      <c r="D147" s="14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33"/>
      <c r="B148" s="11"/>
      <c r="C148" s="14"/>
      <c r="D148" s="14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33"/>
      <c r="B149" s="11"/>
      <c r="C149" s="14"/>
      <c r="D149" s="14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33"/>
      <c r="B150" s="11"/>
      <c r="C150" s="14"/>
      <c r="D150" s="14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33"/>
      <c r="B151" s="11"/>
      <c r="C151" s="14"/>
      <c r="D151" s="14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33"/>
      <c r="B152" s="11"/>
      <c r="C152" s="14"/>
      <c r="D152" s="14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33"/>
      <c r="B153" s="11"/>
      <c r="C153" s="14"/>
      <c r="D153" s="14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33"/>
      <c r="B154" s="11"/>
      <c r="C154" s="14"/>
      <c r="D154" s="14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33"/>
      <c r="B155" s="11"/>
      <c r="C155" s="14"/>
      <c r="D155" s="14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33"/>
      <c r="B156" s="11"/>
      <c r="C156" s="14"/>
      <c r="D156" s="14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33"/>
      <c r="B157" s="11"/>
      <c r="C157" s="14"/>
      <c r="D157" s="14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33"/>
      <c r="B158" s="11"/>
      <c r="C158" s="14"/>
      <c r="D158" s="14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33"/>
      <c r="B159" s="11"/>
      <c r="C159" s="14"/>
      <c r="D159" s="14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33"/>
      <c r="B160" s="11"/>
      <c r="C160" s="14"/>
      <c r="D160" s="14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33"/>
      <c r="B161" s="11"/>
      <c r="C161" s="14"/>
      <c r="D161" s="14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33"/>
      <c r="B162" s="11"/>
      <c r="C162" s="14"/>
      <c r="D162" s="14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33"/>
      <c r="B163" s="11"/>
      <c r="C163" s="14"/>
      <c r="D163" s="14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33"/>
      <c r="B164" s="11"/>
      <c r="C164" s="14"/>
      <c r="D164" s="14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33"/>
      <c r="B165" s="11"/>
      <c r="C165" s="14"/>
      <c r="D165" s="14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33"/>
      <c r="B166" s="11"/>
      <c r="C166" s="14"/>
      <c r="D166" s="14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33"/>
      <c r="B167" s="11"/>
      <c r="C167" s="14"/>
      <c r="D167" s="14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33"/>
      <c r="B168" s="11"/>
      <c r="C168" s="14"/>
      <c r="D168" s="14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33"/>
      <c r="B169" s="11"/>
      <c r="C169" s="14"/>
      <c r="D169" s="14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33"/>
      <c r="B170" s="11"/>
      <c r="C170" s="14"/>
      <c r="D170" s="14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33"/>
      <c r="B171" s="11"/>
      <c r="C171" s="14"/>
      <c r="D171" s="14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33"/>
      <c r="B172" s="11"/>
      <c r="C172" s="14"/>
      <c r="D172" s="14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33"/>
      <c r="B173" s="11"/>
      <c r="C173" s="14"/>
      <c r="D173" s="14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33"/>
      <c r="B174" s="11"/>
      <c r="C174" s="14"/>
      <c r="D174" s="14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33"/>
      <c r="B175" s="11"/>
      <c r="C175" s="14"/>
      <c r="D175" s="14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33"/>
      <c r="B176" s="11"/>
      <c r="C176" s="14"/>
      <c r="D176" s="14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33"/>
      <c r="B177" s="11"/>
      <c r="C177" s="14"/>
      <c r="D177" s="14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33"/>
      <c r="B178" s="11"/>
      <c r="C178" s="14"/>
      <c r="D178" s="14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33"/>
      <c r="B179" s="11"/>
      <c r="C179" s="14"/>
      <c r="D179" s="14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33"/>
      <c r="B180" s="11"/>
      <c r="C180" s="14"/>
      <c r="D180" s="14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33"/>
      <c r="B181" s="11"/>
      <c r="C181" s="14"/>
      <c r="D181" s="14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33"/>
      <c r="B182" s="11"/>
      <c r="C182" s="14"/>
      <c r="D182" s="14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33"/>
      <c r="B183" s="11"/>
      <c r="C183" s="14"/>
      <c r="D183" s="14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33"/>
      <c r="B184" s="11"/>
      <c r="C184" s="14"/>
      <c r="D184" s="14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33"/>
      <c r="B185" s="11"/>
      <c r="C185" s="14"/>
      <c r="D185" s="14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33"/>
      <c r="B186" s="11"/>
      <c r="C186" s="14"/>
      <c r="D186" s="14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33"/>
      <c r="B187" s="11"/>
      <c r="C187" s="14"/>
      <c r="D187" s="14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33"/>
      <c r="B188" s="11"/>
      <c r="C188" s="14"/>
      <c r="D188" s="14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33"/>
      <c r="B189" s="11"/>
      <c r="C189" s="14"/>
      <c r="D189" s="14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33"/>
      <c r="B190" s="11"/>
      <c r="C190" s="14"/>
      <c r="D190" s="14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33"/>
      <c r="B191" s="11"/>
      <c r="C191" s="14"/>
      <c r="D191" s="14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33"/>
      <c r="B192" s="11"/>
      <c r="C192" s="14"/>
      <c r="D192" s="14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33"/>
      <c r="B193" s="11"/>
      <c r="C193" s="14"/>
      <c r="D193" s="14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33"/>
      <c r="B194" s="11"/>
      <c r="C194" s="14"/>
      <c r="D194" s="14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33"/>
      <c r="B195" s="11"/>
      <c r="C195" s="14"/>
      <c r="D195" s="14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33"/>
      <c r="B196" s="11"/>
      <c r="C196" s="14"/>
      <c r="D196" s="14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33"/>
      <c r="B197" s="11"/>
      <c r="C197" s="14"/>
      <c r="D197" s="14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33"/>
      <c r="B198" s="11"/>
      <c r="C198" s="14"/>
      <c r="D198" s="14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33"/>
      <c r="B199" s="11"/>
      <c r="C199" s="14"/>
      <c r="D199" s="14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33"/>
      <c r="B200" s="11"/>
      <c r="C200" s="14"/>
      <c r="D200" s="14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33"/>
      <c r="B201" s="11"/>
      <c r="C201" s="14"/>
      <c r="D201" s="14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33"/>
      <c r="B202" s="11"/>
      <c r="C202" s="14"/>
      <c r="D202" s="14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33"/>
      <c r="B203" s="11"/>
      <c r="C203" s="14"/>
      <c r="D203" s="14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33"/>
      <c r="B204" s="11"/>
      <c r="C204" s="14"/>
      <c r="D204" s="14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33"/>
      <c r="B205" s="11"/>
      <c r="C205" s="14"/>
      <c r="D205" s="14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33"/>
      <c r="B206" s="11"/>
      <c r="C206" s="14"/>
      <c r="D206" s="14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33"/>
      <c r="B207" s="11"/>
      <c r="C207" s="14"/>
      <c r="D207" s="14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33"/>
      <c r="B208" s="11"/>
      <c r="C208" s="14"/>
      <c r="D208" s="14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33"/>
      <c r="B209" s="11"/>
      <c r="C209" s="14"/>
      <c r="D209" s="14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33"/>
      <c r="B210" s="11"/>
      <c r="C210" s="14"/>
      <c r="D210" s="14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33"/>
      <c r="B211" s="11"/>
      <c r="C211" s="14"/>
      <c r="D211" s="14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33"/>
      <c r="B212" s="11"/>
      <c r="C212" s="14"/>
      <c r="D212" s="14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33"/>
      <c r="B213" s="11"/>
      <c r="C213" s="14"/>
      <c r="D213" s="14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33"/>
      <c r="B214" s="11"/>
      <c r="C214" s="14"/>
      <c r="D214" s="14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33"/>
      <c r="B215" s="11"/>
      <c r="C215" s="14"/>
      <c r="D215" s="14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33"/>
      <c r="B216" s="11"/>
      <c r="C216" s="14"/>
      <c r="D216" s="14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33"/>
      <c r="B217" s="11"/>
      <c r="C217" s="14"/>
      <c r="D217" s="14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33"/>
      <c r="B218" s="11"/>
      <c r="C218" s="14"/>
      <c r="D218" s="14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33"/>
      <c r="B219" s="11"/>
      <c r="C219" s="14"/>
      <c r="D219" s="14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33"/>
      <c r="B220" s="11"/>
      <c r="C220" s="14"/>
      <c r="D220" s="14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33"/>
      <c r="B221" s="11"/>
      <c r="C221" s="14"/>
      <c r="D221" s="14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33"/>
      <c r="B222" s="11"/>
      <c r="C222" s="14"/>
      <c r="D222" s="14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33"/>
      <c r="B223" s="11"/>
      <c r="C223" s="14"/>
      <c r="D223" s="14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33"/>
      <c r="B224" s="11"/>
      <c r="C224" s="14"/>
      <c r="D224" s="14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33"/>
      <c r="B225" s="11"/>
      <c r="C225" s="14"/>
      <c r="D225" s="14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33"/>
      <c r="B226" s="11"/>
      <c r="C226" s="14"/>
      <c r="D226" s="14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33"/>
      <c r="B227" s="11"/>
      <c r="C227" s="14"/>
      <c r="D227" s="14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33"/>
      <c r="B228" s="11"/>
      <c r="C228" s="14"/>
      <c r="D228" s="14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33"/>
      <c r="B229" s="11"/>
      <c r="C229" s="14"/>
      <c r="D229" s="14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33"/>
      <c r="B230" s="11"/>
      <c r="C230" s="14"/>
      <c r="D230" s="14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33"/>
      <c r="B231" s="11"/>
      <c r="C231" s="14"/>
      <c r="D231" s="14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33"/>
      <c r="B232" s="11"/>
      <c r="C232" s="14"/>
      <c r="D232" s="14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33"/>
      <c r="B233" s="11"/>
      <c r="C233" s="14"/>
      <c r="D233" s="14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33"/>
      <c r="B234" s="11"/>
      <c r="C234" s="14"/>
      <c r="D234" s="14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33"/>
      <c r="B235" s="11"/>
      <c r="C235" s="14"/>
      <c r="D235" s="14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33"/>
      <c r="B236" s="11"/>
      <c r="C236" s="14"/>
      <c r="D236" s="14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33"/>
      <c r="B237" s="11"/>
      <c r="C237" s="14"/>
      <c r="D237" s="14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33"/>
      <c r="B238" s="11"/>
      <c r="C238" s="14"/>
      <c r="D238" s="14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33"/>
      <c r="B239" s="11"/>
      <c r="C239" s="14"/>
      <c r="D239" s="14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33"/>
      <c r="B240" s="11"/>
      <c r="C240" s="14"/>
      <c r="D240" s="14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33"/>
      <c r="B241" s="11"/>
      <c r="C241" s="14"/>
      <c r="D241" s="14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33"/>
      <c r="B242" s="11"/>
      <c r="C242" s="14"/>
      <c r="D242" s="14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33"/>
      <c r="B243" s="11"/>
      <c r="C243" s="14"/>
      <c r="D243" s="14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33"/>
      <c r="B244" s="11"/>
      <c r="C244" s="14"/>
      <c r="D244" s="14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33"/>
      <c r="B245" s="11"/>
      <c r="C245" s="14"/>
      <c r="D245" s="14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33"/>
      <c r="B246" s="11"/>
      <c r="C246" s="14"/>
      <c r="D246" s="14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33"/>
      <c r="B247" s="11"/>
      <c r="C247" s="14"/>
      <c r="D247" s="14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33"/>
      <c r="B248" s="11"/>
      <c r="C248" s="14"/>
      <c r="D248" s="14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33"/>
      <c r="B249" s="11"/>
      <c r="C249" s="14"/>
      <c r="D249" s="14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33"/>
      <c r="B250" s="11"/>
      <c r="C250" s="14"/>
      <c r="D250" s="14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33"/>
      <c r="B251" s="11"/>
      <c r="C251" s="14"/>
      <c r="D251" s="14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33"/>
      <c r="B252" s="11"/>
      <c r="C252" s="14"/>
      <c r="D252" s="14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33"/>
      <c r="B253" s="11"/>
      <c r="C253" s="14"/>
      <c r="D253" s="14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33"/>
      <c r="B254" s="11"/>
      <c r="C254" s="14"/>
      <c r="D254" s="14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33"/>
      <c r="B255" s="11"/>
      <c r="C255" s="14"/>
      <c r="D255" s="14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33"/>
      <c r="B256" s="11"/>
      <c r="C256" s="14"/>
      <c r="D256" s="14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33"/>
      <c r="B257" s="11"/>
      <c r="C257" s="14"/>
      <c r="D257" s="14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33"/>
      <c r="B258" s="11"/>
      <c r="C258" s="14"/>
      <c r="D258" s="14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33"/>
      <c r="B259" s="11"/>
      <c r="C259" s="14"/>
      <c r="D259" s="14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33"/>
      <c r="B260" s="11"/>
      <c r="C260" s="14"/>
      <c r="D260" s="14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33"/>
      <c r="B261" s="11"/>
      <c r="C261" s="14"/>
      <c r="D261" s="14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33"/>
      <c r="B262" s="11"/>
      <c r="C262" s="14"/>
      <c r="D262" s="14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33"/>
      <c r="B263" s="11"/>
      <c r="C263" s="14"/>
      <c r="D263" s="14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33"/>
      <c r="B264" s="11"/>
      <c r="C264" s="14"/>
      <c r="D264" s="14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33"/>
      <c r="B265" s="11"/>
      <c r="C265" s="14"/>
      <c r="D265" s="14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33"/>
      <c r="B266" s="11"/>
      <c r="C266" s="14"/>
      <c r="D266" s="14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33"/>
      <c r="B267" s="11"/>
      <c r="C267" s="14"/>
      <c r="D267" s="14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33"/>
      <c r="B268" s="11"/>
      <c r="C268" s="14"/>
      <c r="D268" s="14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33"/>
      <c r="B269" s="11"/>
      <c r="C269" s="14"/>
      <c r="D269" s="14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33"/>
      <c r="B270" s="11"/>
      <c r="C270" s="14"/>
      <c r="D270" s="14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33"/>
      <c r="B271" s="11"/>
      <c r="C271" s="14"/>
      <c r="D271" s="14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33"/>
      <c r="B272" s="11"/>
      <c r="C272" s="14"/>
      <c r="D272" s="14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33"/>
      <c r="B273" s="11"/>
      <c r="C273" s="14"/>
      <c r="D273" s="14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33"/>
      <c r="B274" s="11"/>
      <c r="C274" s="14"/>
      <c r="D274" s="14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33"/>
      <c r="B275" s="11"/>
      <c r="C275" s="14"/>
      <c r="D275" s="14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33"/>
      <c r="B276" s="11"/>
      <c r="C276" s="14"/>
      <c r="D276" s="14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33"/>
      <c r="B277" s="11"/>
      <c r="C277" s="14"/>
      <c r="D277" s="14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33"/>
      <c r="B278" s="11"/>
      <c r="C278" s="14"/>
      <c r="D278" s="14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33"/>
      <c r="B279" s="11"/>
      <c r="C279" s="14"/>
      <c r="D279" s="14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33"/>
      <c r="B280" s="11"/>
      <c r="C280" s="14"/>
      <c r="D280" s="14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33"/>
      <c r="B281" s="11"/>
      <c r="C281" s="14"/>
      <c r="D281" s="14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33"/>
      <c r="B282" s="11"/>
      <c r="C282" s="14"/>
      <c r="D282" s="14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33"/>
      <c r="B283" s="11"/>
      <c r="C283" s="14"/>
      <c r="D283" s="14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33"/>
      <c r="B284" s="11"/>
      <c r="C284" s="14"/>
      <c r="D284" s="14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33"/>
      <c r="B285" s="11"/>
      <c r="C285" s="14"/>
      <c r="D285" s="14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33"/>
      <c r="B286" s="11"/>
      <c r="C286" s="14"/>
      <c r="D286" s="14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33"/>
      <c r="B287" s="11"/>
      <c r="C287" s="14"/>
      <c r="D287" s="14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33"/>
      <c r="B288" s="11"/>
      <c r="C288" s="14"/>
      <c r="D288" s="14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33"/>
      <c r="B289" s="11"/>
      <c r="C289" s="14"/>
      <c r="D289" s="14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33"/>
      <c r="B290" s="11"/>
      <c r="C290" s="14"/>
      <c r="D290" s="14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33"/>
      <c r="B291" s="11"/>
      <c r="C291" s="14"/>
      <c r="D291" s="14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33"/>
      <c r="B292" s="11"/>
      <c r="C292" s="14"/>
      <c r="D292" s="14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33"/>
      <c r="B293" s="11"/>
      <c r="C293" s="14"/>
      <c r="D293" s="14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33"/>
      <c r="B294" s="11"/>
      <c r="C294" s="14"/>
      <c r="D294" s="14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33"/>
      <c r="B295" s="11"/>
      <c r="C295" s="14"/>
      <c r="D295" s="14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33"/>
      <c r="B296" s="11"/>
      <c r="C296" s="14"/>
      <c r="D296" s="14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33"/>
      <c r="B297" s="11"/>
      <c r="C297" s="14"/>
      <c r="D297" s="14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33"/>
      <c r="B298" s="11"/>
      <c r="C298" s="14"/>
      <c r="D298" s="14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33"/>
      <c r="B299" s="11"/>
      <c r="C299" s="14"/>
      <c r="D299" s="14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33"/>
      <c r="B300" s="11"/>
      <c r="C300" s="14"/>
      <c r="D300" s="14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33"/>
      <c r="B301" s="11"/>
      <c r="C301" s="14"/>
      <c r="D301" s="14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33"/>
      <c r="B302" s="11"/>
      <c r="C302" s="14"/>
      <c r="D302" s="14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33"/>
      <c r="B303" s="11"/>
      <c r="C303" s="14"/>
      <c r="D303" s="14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33"/>
      <c r="B304" s="11"/>
      <c r="C304" s="14"/>
      <c r="D304" s="14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33"/>
      <c r="B305" s="11"/>
      <c r="C305" s="14"/>
      <c r="D305" s="14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33"/>
      <c r="B306" s="11"/>
      <c r="C306" s="14"/>
      <c r="D306" s="14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33"/>
      <c r="B307" s="11"/>
      <c r="C307" s="14"/>
      <c r="D307" s="14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33"/>
      <c r="B308" s="11"/>
      <c r="C308" s="14"/>
      <c r="D308" s="14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33"/>
      <c r="B309" s="11"/>
      <c r="C309" s="14"/>
      <c r="D309" s="14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33"/>
      <c r="B310" s="11"/>
      <c r="C310" s="14"/>
      <c r="D310" s="14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33"/>
      <c r="B311" s="11"/>
      <c r="C311" s="14"/>
      <c r="D311" s="14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33"/>
      <c r="B312" s="11"/>
      <c r="C312" s="14"/>
      <c r="D312" s="14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33"/>
      <c r="B313" s="11"/>
      <c r="C313" s="14"/>
      <c r="D313" s="14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33"/>
      <c r="B314" s="11"/>
      <c r="C314" s="14"/>
      <c r="D314" s="14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33"/>
      <c r="B315" s="11"/>
      <c r="C315" s="14"/>
      <c r="D315" s="14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33"/>
      <c r="B316" s="11"/>
      <c r="C316" s="14"/>
      <c r="D316" s="14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33"/>
      <c r="B317" s="11"/>
      <c r="C317" s="14"/>
      <c r="D317" s="14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33"/>
      <c r="B318" s="11"/>
      <c r="C318" s="14"/>
      <c r="D318" s="14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33"/>
      <c r="B319" s="11"/>
      <c r="C319" s="14"/>
      <c r="D319" s="14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33"/>
      <c r="B320" s="11"/>
      <c r="C320" s="14"/>
      <c r="D320" s="14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33"/>
      <c r="B321" s="11"/>
      <c r="C321" s="14"/>
      <c r="D321" s="14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33"/>
      <c r="B322" s="11"/>
      <c r="C322" s="14"/>
      <c r="D322" s="14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33"/>
      <c r="B323" s="11"/>
      <c r="C323" s="14"/>
      <c r="D323" s="14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33"/>
      <c r="B324" s="11"/>
      <c r="C324" s="14"/>
      <c r="D324" s="14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33"/>
      <c r="B325" s="11"/>
      <c r="C325" s="14"/>
      <c r="D325" s="14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33"/>
      <c r="B326" s="11"/>
      <c r="C326" s="14"/>
      <c r="D326" s="14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33"/>
      <c r="B327" s="11"/>
      <c r="C327" s="14"/>
      <c r="D327" s="14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33"/>
      <c r="B328" s="11"/>
      <c r="C328" s="14"/>
      <c r="D328" s="14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33"/>
      <c r="B329" s="11"/>
      <c r="C329" s="14"/>
      <c r="D329" s="14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33"/>
      <c r="B330" s="11"/>
      <c r="C330" s="14"/>
      <c r="D330" s="14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33"/>
      <c r="B331" s="11"/>
      <c r="C331" s="14"/>
      <c r="D331" s="14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33"/>
      <c r="B332" s="11"/>
      <c r="C332" s="14"/>
      <c r="D332" s="14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33"/>
      <c r="B333" s="11"/>
      <c r="C333" s="14"/>
      <c r="D333" s="14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33"/>
      <c r="B334" s="11"/>
      <c r="C334" s="14"/>
      <c r="D334" s="14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33"/>
      <c r="B335" s="11"/>
      <c r="C335" s="14"/>
      <c r="D335" s="14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33"/>
      <c r="B336" s="11"/>
      <c r="C336" s="14"/>
      <c r="D336" s="14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33"/>
      <c r="B337" s="11"/>
      <c r="C337" s="14"/>
      <c r="D337" s="14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33"/>
      <c r="B338" s="11"/>
      <c r="C338" s="14"/>
      <c r="D338" s="14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33"/>
      <c r="B339" s="11"/>
      <c r="C339" s="14"/>
      <c r="D339" s="14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33"/>
      <c r="B340" s="11"/>
      <c r="C340" s="14"/>
      <c r="D340" s="14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33"/>
      <c r="B341" s="11"/>
      <c r="C341" s="14"/>
      <c r="D341" s="14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33"/>
      <c r="B342" s="11"/>
      <c r="C342" s="14"/>
      <c r="D342" s="14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33"/>
      <c r="B343" s="11"/>
      <c r="C343" s="14"/>
      <c r="D343" s="14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33"/>
      <c r="B344" s="11"/>
      <c r="C344" s="14"/>
      <c r="D344" s="14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33"/>
      <c r="B345" s="11"/>
      <c r="C345" s="14"/>
      <c r="D345" s="14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33"/>
      <c r="B346" s="11"/>
      <c r="C346" s="14"/>
      <c r="D346" s="14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33"/>
      <c r="B347" s="11"/>
      <c r="C347" s="14"/>
      <c r="D347" s="14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33"/>
      <c r="B348" s="11"/>
      <c r="C348" s="14"/>
      <c r="D348" s="14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33"/>
      <c r="B349" s="11"/>
      <c r="C349" s="14"/>
      <c r="D349" s="14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33"/>
      <c r="B350" s="11"/>
      <c r="C350" s="14"/>
      <c r="D350" s="14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33"/>
      <c r="B351" s="11"/>
      <c r="C351" s="14"/>
      <c r="D351" s="14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33"/>
      <c r="B352" s="11"/>
      <c r="C352" s="14"/>
      <c r="D352" s="14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33"/>
      <c r="B353" s="11"/>
      <c r="C353" s="14"/>
      <c r="D353" s="14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33"/>
      <c r="B354" s="11"/>
      <c r="C354" s="14"/>
      <c r="D354" s="14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33"/>
      <c r="B355" s="11"/>
      <c r="C355" s="14"/>
      <c r="D355" s="14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33"/>
      <c r="B356" s="11"/>
      <c r="C356" s="14"/>
      <c r="D356" s="14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33"/>
      <c r="B357" s="11"/>
      <c r="C357" s="14"/>
      <c r="D357" s="14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33"/>
      <c r="B358" s="11"/>
      <c r="C358" s="14"/>
      <c r="D358" s="14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33"/>
      <c r="B359" s="11"/>
      <c r="C359" s="14"/>
      <c r="D359" s="14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33"/>
      <c r="B360" s="11"/>
      <c r="C360" s="14"/>
      <c r="D360" s="14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33"/>
      <c r="B361" s="11"/>
      <c r="C361" s="14"/>
      <c r="D361" s="14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33"/>
      <c r="B362" s="11"/>
      <c r="C362" s="14"/>
      <c r="D362" s="14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33"/>
      <c r="B363" s="11"/>
      <c r="C363" s="14"/>
      <c r="D363" s="14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33"/>
      <c r="B364" s="11"/>
      <c r="C364" s="14"/>
      <c r="D364" s="14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33"/>
      <c r="B365" s="11"/>
      <c r="C365" s="14"/>
      <c r="D365" s="14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33"/>
      <c r="B366" s="11"/>
      <c r="C366" s="14"/>
      <c r="D366" s="14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33"/>
      <c r="B367" s="11"/>
      <c r="C367" s="14"/>
      <c r="D367" s="14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33"/>
      <c r="B368" s="11"/>
      <c r="C368" s="14"/>
      <c r="D368" s="14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33"/>
      <c r="B369" s="11"/>
      <c r="C369" s="14"/>
      <c r="D369" s="14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33"/>
      <c r="B370" s="11"/>
      <c r="C370" s="14"/>
      <c r="D370" s="14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33"/>
      <c r="B371" s="11"/>
      <c r="C371" s="14"/>
      <c r="D371" s="14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33"/>
      <c r="B372" s="11"/>
      <c r="C372" s="14"/>
      <c r="D372" s="14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33"/>
      <c r="B373" s="11"/>
      <c r="C373" s="14"/>
      <c r="D373" s="14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33"/>
      <c r="B374" s="11"/>
      <c r="C374" s="14"/>
      <c r="D374" s="14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33"/>
      <c r="B375" s="11"/>
      <c r="C375" s="14"/>
      <c r="D375" s="14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33"/>
      <c r="B376" s="11"/>
      <c r="C376" s="14"/>
      <c r="D376" s="14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33"/>
      <c r="B377" s="11"/>
      <c r="C377" s="14"/>
      <c r="D377" s="14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33"/>
      <c r="B378" s="11"/>
      <c r="C378" s="14"/>
      <c r="D378" s="14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33"/>
      <c r="B379" s="11"/>
      <c r="C379" s="14"/>
      <c r="D379" s="14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33"/>
      <c r="B380" s="11"/>
      <c r="C380" s="14"/>
      <c r="D380" s="14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33"/>
      <c r="B381" s="11"/>
      <c r="C381" s="14"/>
      <c r="D381" s="14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33"/>
      <c r="B382" s="11"/>
      <c r="C382" s="14"/>
      <c r="D382" s="14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33"/>
      <c r="B383" s="11"/>
      <c r="C383" s="14"/>
      <c r="D383" s="14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33"/>
      <c r="B384" s="11"/>
      <c r="C384" s="14"/>
      <c r="D384" s="14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33"/>
      <c r="B385" s="11"/>
      <c r="C385" s="14"/>
      <c r="D385" s="14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33"/>
      <c r="B386" s="11"/>
      <c r="C386" s="14"/>
      <c r="D386" s="14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33"/>
      <c r="B387" s="11"/>
      <c r="C387" s="14"/>
      <c r="D387" s="14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33"/>
      <c r="B388" s="11"/>
      <c r="C388" s="14"/>
      <c r="D388" s="14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33"/>
      <c r="B389" s="11"/>
      <c r="C389" s="14"/>
      <c r="D389" s="14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33"/>
      <c r="B390" s="11"/>
      <c r="C390" s="14"/>
      <c r="D390" s="14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33"/>
      <c r="B391" s="11"/>
      <c r="C391" s="14"/>
      <c r="D391" s="14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33"/>
      <c r="B392" s="11"/>
      <c r="C392" s="14"/>
      <c r="D392" s="14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33"/>
      <c r="B393" s="11"/>
      <c r="C393" s="14"/>
      <c r="D393" s="14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33"/>
      <c r="B394" s="11"/>
      <c r="C394" s="14"/>
      <c r="D394" s="14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33"/>
      <c r="B395" s="11"/>
      <c r="C395" s="14"/>
      <c r="D395" s="14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33"/>
      <c r="B396" s="11"/>
      <c r="C396" s="14"/>
      <c r="D396" s="14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33"/>
      <c r="B397" s="11"/>
      <c r="C397" s="14"/>
      <c r="D397" s="14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33"/>
      <c r="B398" s="11"/>
      <c r="C398" s="14"/>
      <c r="D398" s="14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33"/>
      <c r="B399" s="11"/>
      <c r="C399" s="14"/>
      <c r="D399" s="14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33"/>
      <c r="B400" s="11"/>
      <c r="C400" s="14"/>
      <c r="D400" s="14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33"/>
      <c r="B401" s="11"/>
      <c r="C401" s="14"/>
      <c r="D401" s="14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33"/>
      <c r="B402" s="11"/>
      <c r="C402" s="14"/>
      <c r="D402" s="14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33"/>
      <c r="B403" s="11"/>
      <c r="C403" s="14"/>
      <c r="D403" s="14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33"/>
      <c r="B404" s="11"/>
      <c r="C404" s="14"/>
      <c r="D404" s="14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33"/>
      <c r="B405" s="11"/>
      <c r="C405" s="14"/>
      <c r="D405" s="14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33"/>
      <c r="B406" s="11"/>
      <c r="C406" s="14"/>
      <c r="D406" s="14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33"/>
      <c r="B407" s="11"/>
      <c r="C407" s="14"/>
      <c r="D407" s="14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33"/>
      <c r="B408" s="11"/>
      <c r="C408" s="14"/>
      <c r="D408" s="14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33"/>
      <c r="B409" s="11"/>
      <c r="C409" s="14"/>
      <c r="D409" s="14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33"/>
      <c r="B410" s="11"/>
      <c r="C410" s="14"/>
      <c r="D410" s="14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33"/>
      <c r="B411" s="11"/>
      <c r="C411" s="14"/>
      <c r="D411" s="14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33"/>
      <c r="B412" s="11"/>
      <c r="C412" s="14"/>
      <c r="D412" s="14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33"/>
      <c r="B413" s="11"/>
      <c r="C413" s="14"/>
      <c r="D413" s="14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33"/>
      <c r="B414" s="11"/>
      <c r="C414" s="14"/>
      <c r="D414" s="14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33"/>
      <c r="B415" s="11"/>
      <c r="C415" s="14"/>
      <c r="D415" s="14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33"/>
      <c r="B416" s="11"/>
      <c r="C416" s="14"/>
      <c r="D416" s="14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33"/>
      <c r="B417" s="11"/>
      <c r="C417" s="14"/>
      <c r="D417" s="14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33"/>
      <c r="B418" s="11"/>
      <c r="C418" s="14"/>
      <c r="D418" s="14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33"/>
      <c r="B419" s="11"/>
      <c r="C419" s="14"/>
      <c r="D419" s="14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33"/>
      <c r="B420" s="11"/>
      <c r="C420" s="14"/>
      <c r="D420" s="14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33"/>
      <c r="B421" s="11"/>
      <c r="C421" s="14"/>
      <c r="D421" s="14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33"/>
      <c r="B422" s="11"/>
      <c r="C422" s="14"/>
      <c r="D422" s="14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33"/>
      <c r="B423" s="11"/>
      <c r="C423" s="14"/>
      <c r="D423" s="14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33"/>
      <c r="B424" s="11"/>
      <c r="C424" s="14"/>
      <c r="D424" s="14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33"/>
      <c r="B425" s="11"/>
      <c r="C425" s="14"/>
      <c r="D425" s="14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33"/>
      <c r="B426" s="11"/>
      <c r="C426" s="14"/>
      <c r="D426" s="14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33"/>
      <c r="B427" s="11"/>
      <c r="C427" s="14"/>
      <c r="D427" s="14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33"/>
      <c r="B428" s="11"/>
      <c r="C428" s="14"/>
      <c r="D428" s="14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33"/>
      <c r="B429" s="11"/>
      <c r="C429" s="14"/>
      <c r="D429" s="14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33"/>
      <c r="B430" s="11"/>
      <c r="C430" s="14"/>
      <c r="D430" s="14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33"/>
      <c r="B431" s="11"/>
      <c r="C431" s="14"/>
      <c r="D431" s="14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33"/>
      <c r="B432" s="11"/>
      <c r="C432" s="14"/>
      <c r="D432" s="14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33"/>
      <c r="B433" s="11"/>
      <c r="C433" s="14"/>
      <c r="D433" s="14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33"/>
      <c r="B434" s="11"/>
      <c r="C434" s="14"/>
      <c r="D434" s="14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33"/>
      <c r="B435" s="11"/>
      <c r="C435" s="14"/>
      <c r="D435" s="14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33"/>
      <c r="B436" s="11"/>
      <c r="C436" s="14"/>
      <c r="D436" s="14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33"/>
      <c r="B437" s="11"/>
      <c r="C437" s="14"/>
      <c r="D437" s="14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33"/>
      <c r="B438" s="11"/>
      <c r="C438" s="14"/>
      <c r="D438" s="14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33"/>
      <c r="B439" s="11"/>
      <c r="C439" s="14"/>
      <c r="D439" s="14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33"/>
      <c r="B440" s="11"/>
      <c r="C440" s="14"/>
      <c r="D440" s="14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33"/>
      <c r="B441" s="11"/>
      <c r="C441" s="14"/>
      <c r="D441" s="14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33"/>
      <c r="B442" s="11"/>
      <c r="C442" s="14"/>
      <c r="D442" s="14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33"/>
      <c r="B443" s="11"/>
      <c r="C443" s="14"/>
      <c r="D443" s="14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33"/>
      <c r="B444" s="11"/>
      <c r="C444" s="14"/>
      <c r="D444" s="14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33"/>
      <c r="B445" s="11"/>
      <c r="C445" s="14"/>
      <c r="D445" s="14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33"/>
      <c r="B446" s="11"/>
      <c r="C446" s="14"/>
      <c r="D446" s="14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33"/>
      <c r="B447" s="11"/>
      <c r="C447" s="14"/>
      <c r="D447" s="14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33"/>
      <c r="B448" s="11"/>
      <c r="C448" s="14"/>
      <c r="D448" s="14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33"/>
      <c r="B449" s="11"/>
      <c r="C449" s="14"/>
      <c r="D449" s="14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33"/>
      <c r="B450" s="11"/>
      <c r="C450" s="14"/>
      <c r="D450" s="14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33"/>
      <c r="B451" s="11"/>
      <c r="C451" s="14"/>
      <c r="D451" s="14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33"/>
      <c r="B452" s="11"/>
      <c r="C452" s="14"/>
      <c r="D452" s="14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33"/>
      <c r="B453" s="11"/>
      <c r="C453" s="14"/>
      <c r="D453" s="14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33"/>
      <c r="B454" s="11"/>
      <c r="C454" s="14"/>
      <c r="D454" s="14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33"/>
      <c r="B455" s="11"/>
      <c r="C455" s="14"/>
      <c r="D455" s="14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33"/>
      <c r="B456" s="11"/>
      <c r="C456" s="14"/>
      <c r="D456" s="14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33"/>
      <c r="B457" s="11"/>
      <c r="C457" s="14"/>
      <c r="D457" s="14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33"/>
      <c r="B458" s="11"/>
      <c r="C458" s="14"/>
      <c r="D458" s="14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33"/>
      <c r="B459" s="11"/>
      <c r="C459" s="14"/>
      <c r="D459" s="14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33"/>
      <c r="B460" s="11"/>
      <c r="C460" s="14"/>
      <c r="D460" s="14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33"/>
      <c r="B461" s="11"/>
      <c r="C461" s="14"/>
      <c r="D461" s="14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33"/>
      <c r="B462" s="11"/>
      <c r="C462" s="14"/>
      <c r="D462" s="14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33"/>
      <c r="B463" s="11"/>
      <c r="C463" s="14"/>
      <c r="D463" s="14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33"/>
      <c r="B464" s="11"/>
      <c r="C464" s="14"/>
      <c r="D464" s="14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33"/>
      <c r="B465" s="11"/>
      <c r="C465" s="14"/>
      <c r="D465" s="14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33"/>
      <c r="B466" s="11"/>
      <c r="C466" s="14"/>
      <c r="D466" s="14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33"/>
      <c r="B467" s="11"/>
      <c r="C467" s="14"/>
      <c r="D467" s="14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33"/>
      <c r="B468" s="11"/>
      <c r="C468" s="14"/>
      <c r="D468" s="14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33"/>
      <c r="B469" s="11"/>
      <c r="C469" s="14"/>
      <c r="D469" s="14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33"/>
      <c r="B470" s="11"/>
      <c r="C470" s="14"/>
      <c r="D470" s="14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33"/>
      <c r="B471" s="11"/>
      <c r="C471" s="14"/>
      <c r="D471" s="14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33"/>
      <c r="B472" s="11"/>
      <c r="C472" s="14"/>
      <c r="D472" s="14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33"/>
      <c r="B473" s="11"/>
      <c r="C473" s="14"/>
      <c r="D473" s="14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33"/>
      <c r="B474" s="11"/>
      <c r="C474" s="14"/>
      <c r="D474" s="14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33"/>
      <c r="B475" s="11"/>
      <c r="C475" s="14"/>
      <c r="D475" s="14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33"/>
      <c r="B476" s="11"/>
      <c r="C476" s="14"/>
      <c r="D476" s="14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33"/>
      <c r="B477" s="11"/>
      <c r="C477" s="14"/>
      <c r="D477" s="14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33"/>
      <c r="B478" s="11"/>
      <c r="C478" s="14"/>
      <c r="D478" s="14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33"/>
      <c r="B479" s="11"/>
      <c r="C479" s="14"/>
      <c r="D479" s="14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33"/>
      <c r="B480" s="11"/>
      <c r="C480" s="14"/>
      <c r="D480" s="14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33"/>
      <c r="B481" s="11"/>
      <c r="C481" s="14"/>
      <c r="D481" s="14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33"/>
      <c r="B482" s="11"/>
      <c r="C482" s="14"/>
      <c r="D482" s="14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33"/>
      <c r="B483" s="11"/>
      <c r="C483" s="14"/>
      <c r="D483" s="14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33"/>
      <c r="B484" s="11"/>
      <c r="C484" s="14"/>
      <c r="D484" s="14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33"/>
      <c r="B485" s="11"/>
      <c r="C485" s="14"/>
      <c r="D485" s="14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33"/>
      <c r="B486" s="11"/>
      <c r="C486" s="14"/>
      <c r="D486" s="14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33"/>
      <c r="B487" s="11"/>
      <c r="C487" s="14"/>
      <c r="D487" s="14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33"/>
      <c r="B488" s="11"/>
      <c r="C488" s="14"/>
      <c r="D488" s="14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33"/>
      <c r="B489" s="11"/>
      <c r="C489" s="14"/>
      <c r="D489" s="14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33"/>
      <c r="B490" s="11"/>
      <c r="C490" s="14"/>
      <c r="D490" s="14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33"/>
      <c r="B491" s="11"/>
      <c r="C491" s="14"/>
      <c r="D491" s="14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33"/>
      <c r="B492" s="11"/>
      <c r="C492" s="14"/>
      <c r="D492" s="14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33"/>
      <c r="B493" s="11"/>
      <c r="C493" s="14"/>
      <c r="D493" s="14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33"/>
      <c r="B494" s="11"/>
      <c r="C494" s="14"/>
      <c r="D494" s="14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33"/>
      <c r="B495" s="11"/>
      <c r="C495" s="14"/>
      <c r="D495" s="14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33"/>
      <c r="B496" s="11"/>
      <c r="C496" s="14"/>
      <c r="D496" s="14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33"/>
      <c r="B497" s="11"/>
      <c r="C497" s="14"/>
      <c r="D497" s="14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33"/>
      <c r="B498" s="11"/>
      <c r="C498" s="14"/>
      <c r="D498" s="14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33"/>
      <c r="B499" s="11"/>
      <c r="C499" s="14"/>
      <c r="D499" s="14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33"/>
      <c r="B500" s="11"/>
      <c r="C500" s="14"/>
      <c r="D500" s="14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33"/>
      <c r="B501" s="11"/>
      <c r="C501" s="14"/>
      <c r="D501" s="14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33"/>
      <c r="B502" s="11"/>
      <c r="C502" s="14"/>
      <c r="D502" s="14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33"/>
      <c r="B503" s="11"/>
      <c r="C503" s="14"/>
      <c r="D503" s="14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33"/>
      <c r="B504" s="11"/>
      <c r="C504" s="14"/>
      <c r="D504" s="14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33"/>
      <c r="B505" s="11"/>
      <c r="C505" s="14"/>
      <c r="D505" s="14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33"/>
      <c r="B506" s="11"/>
      <c r="C506" s="14"/>
      <c r="D506" s="14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33"/>
      <c r="B507" s="11"/>
      <c r="C507" s="14"/>
      <c r="D507" s="14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33"/>
      <c r="B508" s="11"/>
      <c r="C508" s="14"/>
      <c r="D508" s="14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33"/>
      <c r="B509" s="11"/>
      <c r="C509" s="14"/>
      <c r="D509" s="14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33"/>
      <c r="B510" s="11"/>
      <c r="C510" s="14"/>
      <c r="D510" s="14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33"/>
      <c r="B511" s="11"/>
      <c r="C511" s="14"/>
      <c r="D511" s="14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33"/>
      <c r="B512" s="11"/>
      <c r="C512" s="14"/>
      <c r="D512" s="14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33"/>
      <c r="B513" s="11"/>
      <c r="C513" s="14"/>
      <c r="D513" s="14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33"/>
      <c r="B514" s="11"/>
      <c r="C514" s="14"/>
      <c r="D514" s="14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33"/>
      <c r="B515" s="11"/>
      <c r="C515" s="14"/>
      <c r="D515" s="14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33"/>
      <c r="B516" s="11"/>
      <c r="C516" s="14"/>
      <c r="D516" s="14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33"/>
      <c r="B517" s="11"/>
      <c r="C517" s="14"/>
      <c r="D517" s="14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33"/>
      <c r="B518" s="11"/>
      <c r="C518" s="14"/>
      <c r="D518" s="14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33"/>
      <c r="B519" s="11"/>
      <c r="C519" s="14"/>
      <c r="D519" s="14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33"/>
      <c r="B520" s="11"/>
      <c r="C520" s="14"/>
      <c r="D520" s="14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33"/>
      <c r="B521" s="11"/>
      <c r="C521" s="14"/>
      <c r="D521" s="14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33"/>
      <c r="B522" s="11"/>
      <c r="C522" s="14"/>
      <c r="D522" s="14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33"/>
      <c r="B523" s="11"/>
      <c r="C523" s="14"/>
      <c r="D523" s="14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33"/>
      <c r="B524" s="11"/>
      <c r="C524" s="14"/>
      <c r="D524" s="14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33"/>
      <c r="B525" s="11"/>
      <c r="C525" s="14"/>
      <c r="D525" s="14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33"/>
      <c r="B526" s="11"/>
      <c r="C526" s="14"/>
      <c r="D526" s="14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33"/>
      <c r="B527" s="11"/>
      <c r="C527" s="14"/>
      <c r="D527" s="14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33"/>
      <c r="B528" s="11"/>
      <c r="C528" s="14"/>
      <c r="D528" s="14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33"/>
      <c r="B529" s="11"/>
      <c r="C529" s="14"/>
      <c r="D529" s="14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33"/>
      <c r="B530" s="11"/>
      <c r="C530" s="14"/>
      <c r="D530" s="14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33"/>
      <c r="B531" s="11"/>
      <c r="C531" s="14"/>
      <c r="D531" s="14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33"/>
      <c r="B532" s="11"/>
      <c r="C532" s="14"/>
      <c r="D532" s="14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33"/>
      <c r="B533" s="11"/>
      <c r="C533" s="14"/>
      <c r="D533" s="14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33"/>
      <c r="B534" s="11"/>
      <c r="C534" s="14"/>
      <c r="D534" s="14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33"/>
      <c r="B535" s="11"/>
      <c r="C535" s="14"/>
      <c r="D535" s="14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33"/>
      <c r="B536" s="11"/>
      <c r="C536" s="14"/>
      <c r="D536" s="14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33"/>
      <c r="B537" s="11"/>
      <c r="C537" s="14"/>
      <c r="D537" s="14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33"/>
      <c r="B538" s="11"/>
      <c r="C538" s="14"/>
      <c r="D538" s="14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33"/>
      <c r="B539" s="11"/>
      <c r="C539" s="14"/>
      <c r="D539" s="14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33"/>
      <c r="B540" s="11"/>
      <c r="C540" s="14"/>
      <c r="D540" s="14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33"/>
      <c r="B541" s="11"/>
      <c r="C541" s="14"/>
      <c r="D541" s="14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33"/>
      <c r="B542" s="11"/>
      <c r="C542" s="14"/>
      <c r="D542" s="14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33"/>
      <c r="B543" s="11"/>
      <c r="C543" s="14"/>
      <c r="D543" s="14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33"/>
      <c r="B544" s="11"/>
      <c r="C544" s="14"/>
      <c r="D544" s="14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33"/>
      <c r="B545" s="11"/>
      <c r="C545" s="14"/>
      <c r="D545" s="14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33"/>
      <c r="B546" s="11"/>
      <c r="C546" s="14"/>
      <c r="D546" s="14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33"/>
      <c r="B547" s="11"/>
      <c r="C547" s="14"/>
      <c r="D547" s="14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33"/>
      <c r="B548" s="11"/>
      <c r="C548" s="14"/>
      <c r="D548" s="14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33"/>
      <c r="B549" s="11"/>
      <c r="C549" s="14"/>
      <c r="D549" s="14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33"/>
      <c r="B550" s="11"/>
      <c r="C550" s="14"/>
      <c r="D550" s="14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33"/>
      <c r="B551" s="11"/>
      <c r="C551" s="14"/>
      <c r="D551" s="14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33"/>
      <c r="B552" s="11"/>
      <c r="C552" s="14"/>
      <c r="D552" s="14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33"/>
      <c r="B553" s="11"/>
      <c r="C553" s="14"/>
      <c r="D553" s="14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33"/>
      <c r="B554" s="11"/>
      <c r="C554" s="14"/>
      <c r="D554" s="14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33"/>
      <c r="B555" s="11"/>
      <c r="C555" s="14"/>
      <c r="D555" s="14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33"/>
      <c r="B556" s="11"/>
      <c r="C556" s="14"/>
      <c r="D556" s="14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33"/>
      <c r="B557" s="11"/>
      <c r="C557" s="14"/>
      <c r="D557" s="14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33"/>
      <c r="B558" s="11"/>
      <c r="C558" s="14"/>
      <c r="D558" s="14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33"/>
      <c r="B559" s="11"/>
      <c r="C559" s="14"/>
      <c r="D559" s="14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33"/>
      <c r="B560" s="11"/>
      <c r="C560" s="14"/>
      <c r="D560" s="14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33"/>
      <c r="B561" s="11"/>
      <c r="C561" s="14"/>
      <c r="D561" s="14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33"/>
      <c r="B562" s="11"/>
      <c r="C562" s="14"/>
      <c r="D562" s="14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33"/>
      <c r="B563" s="11"/>
      <c r="C563" s="14"/>
      <c r="D563" s="14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33"/>
      <c r="B564" s="11"/>
      <c r="C564" s="14"/>
      <c r="D564" s="14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33"/>
      <c r="B565" s="11"/>
      <c r="C565" s="14"/>
      <c r="D565" s="14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33"/>
      <c r="B566" s="11"/>
      <c r="C566" s="14"/>
      <c r="D566" s="14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33"/>
      <c r="B567" s="11"/>
      <c r="C567" s="14"/>
      <c r="D567" s="14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33"/>
      <c r="B568" s="11"/>
      <c r="C568" s="14"/>
      <c r="D568" s="14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33"/>
      <c r="B569" s="11"/>
      <c r="C569" s="14"/>
      <c r="D569" s="14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33"/>
      <c r="B570" s="11"/>
      <c r="C570" s="14"/>
      <c r="D570" s="14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33"/>
      <c r="B571" s="11"/>
      <c r="C571" s="14"/>
      <c r="D571" s="14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33"/>
      <c r="B572" s="11"/>
      <c r="C572" s="14"/>
      <c r="D572" s="14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33"/>
      <c r="B573" s="11"/>
      <c r="C573" s="14"/>
      <c r="D573" s="14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33"/>
      <c r="B574" s="11"/>
      <c r="C574" s="14"/>
      <c r="D574" s="14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33"/>
      <c r="B575" s="11"/>
      <c r="C575" s="14"/>
      <c r="D575" s="14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33"/>
      <c r="B576" s="11"/>
      <c r="C576" s="14"/>
      <c r="D576" s="14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33"/>
      <c r="B577" s="11"/>
      <c r="C577" s="14"/>
      <c r="D577" s="14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33"/>
      <c r="B578" s="11"/>
      <c r="C578" s="14"/>
      <c r="D578" s="14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33"/>
      <c r="B579" s="11"/>
      <c r="C579" s="14"/>
      <c r="D579" s="14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33"/>
      <c r="B580" s="11"/>
      <c r="C580" s="14"/>
      <c r="D580" s="14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33"/>
      <c r="B581" s="11"/>
      <c r="C581" s="14"/>
      <c r="D581" s="14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33"/>
      <c r="B582" s="11"/>
      <c r="C582" s="14"/>
      <c r="D582" s="14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33"/>
      <c r="B583" s="11"/>
      <c r="C583" s="14"/>
      <c r="D583" s="14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33"/>
      <c r="B584" s="11"/>
      <c r="C584" s="14"/>
      <c r="D584" s="14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33"/>
      <c r="B585" s="11"/>
      <c r="C585" s="14"/>
      <c r="D585" s="14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33"/>
      <c r="B586" s="11"/>
      <c r="C586" s="14"/>
      <c r="D586" s="14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33"/>
      <c r="B587" s="11"/>
      <c r="C587" s="14"/>
      <c r="D587" s="14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33"/>
      <c r="B588" s="11"/>
      <c r="C588" s="14"/>
      <c r="D588" s="14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33"/>
      <c r="B589" s="11"/>
      <c r="C589" s="14"/>
      <c r="D589" s="14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33"/>
      <c r="B590" s="11"/>
      <c r="C590" s="14"/>
      <c r="D590" s="14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33"/>
      <c r="B591" s="11"/>
      <c r="C591" s="14"/>
      <c r="D591" s="14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33"/>
      <c r="B592" s="11"/>
      <c r="C592" s="14"/>
      <c r="D592" s="14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33"/>
      <c r="B593" s="11"/>
      <c r="C593" s="14"/>
      <c r="D593" s="14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33"/>
      <c r="B594" s="11"/>
      <c r="C594" s="14"/>
      <c r="D594" s="14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33"/>
      <c r="B595" s="11"/>
      <c r="C595" s="14"/>
      <c r="D595" s="14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33"/>
      <c r="B596" s="11"/>
      <c r="C596" s="14"/>
      <c r="D596" s="14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33"/>
      <c r="B597" s="11"/>
      <c r="C597" s="14"/>
      <c r="D597" s="14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33"/>
      <c r="B598" s="11"/>
      <c r="C598" s="14"/>
      <c r="D598" s="14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33"/>
      <c r="B599" s="11"/>
      <c r="C599" s="14"/>
      <c r="D599" s="14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33"/>
      <c r="B600" s="11"/>
      <c r="C600" s="14"/>
      <c r="D600" s="14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33"/>
      <c r="B601" s="11"/>
      <c r="C601" s="14"/>
      <c r="D601" s="14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33"/>
      <c r="B602" s="11"/>
      <c r="C602" s="14"/>
      <c r="D602" s="14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33"/>
      <c r="B603" s="11"/>
      <c r="C603" s="14"/>
      <c r="D603" s="14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33"/>
      <c r="B604" s="11"/>
      <c r="C604" s="14"/>
      <c r="D604" s="14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33"/>
      <c r="B605" s="11"/>
      <c r="C605" s="14"/>
      <c r="D605" s="14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33"/>
      <c r="B606" s="11"/>
      <c r="C606" s="14"/>
      <c r="D606" s="14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33"/>
      <c r="B607" s="11"/>
      <c r="C607" s="14"/>
      <c r="D607" s="14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33"/>
      <c r="B608" s="11"/>
      <c r="C608" s="14"/>
      <c r="D608" s="14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33"/>
      <c r="B609" s="11"/>
      <c r="C609" s="14"/>
      <c r="D609" s="14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33"/>
      <c r="B610" s="11"/>
      <c r="C610" s="14"/>
      <c r="D610" s="14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33"/>
      <c r="B611" s="11"/>
      <c r="C611" s="14"/>
      <c r="D611" s="14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33"/>
      <c r="B612" s="11"/>
      <c r="C612" s="14"/>
      <c r="D612" s="14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33"/>
      <c r="B613" s="11"/>
      <c r="C613" s="14"/>
      <c r="D613" s="14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33"/>
      <c r="B614" s="11"/>
      <c r="C614" s="14"/>
      <c r="D614" s="14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33"/>
      <c r="B615" s="11"/>
      <c r="C615" s="14"/>
      <c r="D615" s="14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33"/>
      <c r="B616" s="11"/>
      <c r="C616" s="14"/>
      <c r="D616" s="14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33"/>
      <c r="B617" s="11"/>
      <c r="C617" s="14"/>
      <c r="D617" s="14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33"/>
      <c r="B618" s="11"/>
      <c r="C618" s="14"/>
      <c r="D618" s="14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33"/>
      <c r="B619" s="11"/>
      <c r="C619" s="14"/>
      <c r="D619" s="14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33"/>
      <c r="B620" s="11"/>
      <c r="C620" s="14"/>
      <c r="D620" s="14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33"/>
      <c r="B621" s="11"/>
      <c r="C621" s="14"/>
      <c r="D621" s="14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33"/>
      <c r="B622" s="11"/>
      <c r="C622" s="14"/>
      <c r="D622" s="14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33"/>
      <c r="B623" s="11"/>
      <c r="C623" s="14"/>
      <c r="D623" s="14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33"/>
      <c r="B624" s="11"/>
      <c r="C624" s="14"/>
      <c r="D624" s="14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33"/>
      <c r="B625" s="11"/>
      <c r="C625" s="14"/>
      <c r="D625" s="14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33"/>
      <c r="B626" s="11"/>
      <c r="C626" s="14"/>
      <c r="D626" s="14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33"/>
      <c r="B627" s="11"/>
      <c r="C627" s="14"/>
      <c r="D627" s="14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33"/>
      <c r="B628" s="11"/>
      <c r="C628" s="14"/>
      <c r="D628" s="14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33"/>
      <c r="B629" s="11"/>
      <c r="C629" s="14"/>
      <c r="D629" s="14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33"/>
      <c r="B630" s="11"/>
      <c r="C630" s="14"/>
      <c r="D630" s="14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33"/>
      <c r="B631" s="11"/>
      <c r="C631" s="14"/>
      <c r="D631" s="14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33"/>
      <c r="B632" s="11"/>
      <c r="C632" s="14"/>
      <c r="D632" s="14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33"/>
      <c r="B633" s="11"/>
      <c r="C633" s="14"/>
      <c r="D633" s="14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33"/>
      <c r="B634" s="11"/>
      <c r="C634" s="14"/>
      <c r="D634" s="14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33"/>
      <c r="B635" s="11"/>
      <c r="C635" s="14"/>
      <c r="D635" s="14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33"/>
      <c r="B636" s="11"/>
      <c r="C636" s="14"/>
      <c r="D636" s="14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33"/>
      <c r="B637" s="11"/>
      <c r="C637" s="14"/>
      <c r="D637" s="14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33"/>
      <c r="B638" s="11"/>
      <c r="C638" s="14"/>
      <c r="D638" s="14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33"/>
      <c r="B639" s="11"/>
      <c r="C639" s="14"/>
      <c r="D639" s="14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33"/>
      <c r="B640" s="11"/>
      <c r="C640" s="14"/>
      <c r="D640" s="14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33"/>
      <c r="B641" s="11"/>
      <c r="C641" s="14"/>
      <c r="D641" s="14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33"/>
      <c r="B642" s="11"/>
      <c r="C642" s="14"/>
      <c r="D642" s="14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33"/>
      <c r="B643" s="11"/>
      <c r="C643" s="14"/>
      <c r="D643" s="14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33"/>
      <c r="B644" s="11"/>
      <c r="C644" s="14"/>
      <c r="D644" s="14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33"/>
      <c r="B645" s="11"/>
      <c r="C645" s="14"/>
      <c r="D645" s="14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33"/>
      <c r="B646" s="11"/>
      <c r="C646" s="14"/>
      <c r="D646" s="14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33"/>
      <c r="B647" s="11"/>
      <c r="C647" s="14"/>
      <c r="D647" s="14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33"/>
      <c r="B648" s="11"/>
      <c r="C648" s="14"/>
      <c r="D648" s="14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33"/>
      <c r="B649" s="11"/>
      <c r="C649" s="14"/>
      <c r="D649" s="14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33"/>
      <c r="B650" s="11"/>
      <c r="C650" s="14"/>
      <c r="D650" s="14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33"/>
      <c r="B651" s="11"/>
      <c r="C651" s="14"/>
      <c r="D651" s="14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33"/>
      <c r="B652" s="11"/>
      <c r="C652" s="14"/>
      <c r="D652" s="14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33"/>
      <c r="B653" s="11"/>
      <c r="C653" s="14"/>
      <c r="D653" s="14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33"/>
      <c r="B654" s="11"/>
      <c r="C654" s="14"/>
      <c r="D654" s="14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33"/>
      <c r="B655" s="11"/>
      <c r="C655" s="14"/>
      <c r="D655" s="14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33"/>
      <c r="B656" s="11"/>
      <c r="C656" s="14"/>
      <c r="D656" s="14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33"/>
      <c r="B657" s="11"/>
      <c r="C657" s="14"/>
      <c r="D657" s="14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33"/>
      <c r="B658" s="11"/>
      <c r="C658" s="14"/>
      <c r="D658" s="14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33"/>
      <c r="B659" s="11"/>
      <c r="C659" s="14"/>
      <c r="D659" s="14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33"/>
      <c r="B660" s="11"/>
      <c r="C660" s="14"/>
      <c r="D660" s="14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33"/>
      <c r="B661" s="11"/>
      <c r="C661" s="14"/>
      <c r="D661" s="14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33"/>
      <c r="B662" s="11"/>
      <c r="C662" s="14"/>
      <c r="D662" s="14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33"/>
      <c r="B663" s="11"/>
      <c r="C663" s="14"/>
      <c r="D663" s="14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33"/>
      <c r="B664" s="11"/>
      <c r="C664" s="14"/>
      <c r="D664" s="14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33"/>
      <c r="B665" s="11"/>
      <c r="C665" s="14"/>
      <c r="D665" s="14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33"/>
      <c r="B666" s="11"/>
      <c r="C666" s="14"/>
      <c r="D666" s="14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33"/>
      <c r="B667" s="11"/>
      <c r="C667" s="14"/>
      <c r="D667" s="14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33"/>
      <c r="B668" s="11"/>
      <c r="C668" s="14"/>
      <c r="D668" s="14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33"/>
      <c r="B669" s="11"/>
      <c r="C669" s="14"/>
      <c r="D669" s="14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33"/>
      <c r="B670" s="11"/>
      <c r="C670" s="14"/>
      <c r="D670" s="14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33"/>
      <c r="B671" s="11"/>
      <c r="C671" s="14"/>
      <c r="D671" s="14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33"/>
      <c r="B672" s="11"/>
      <c r="C672" s="14"/>
      <c r="D672" s="14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33"/>
      <c r="B673" s="11"/>
      <c r="C673" s="14"/>
      <c r="D673" s="14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33"/>
      <c r="B674" s="11"/>
      <c r="C674" s="14"/>
      <c r="D674" s="14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33"/>
      <c r="B675" s="11"/>
      <c r="C675" s="14"/>
      <c r="D675" s="14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33"/>
      <c r="B676" s="11"/>
      <c r="C676" s="14"/>
      <c r="D676" s="14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33"/>
      <c r="B677" s="11"/>
      <c r="C677" s="14"/>
      <c r="D677" s="14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33"/>
      <c r="B678" s="11"/>
      <c r="C678" s="14"/>
      <c r="D678" s="14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33"/>
      <c r="B679" s="11"/>
      <c r="C679" s="14"/>
      <c r="D679" s="14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33"/>
      <c r="B680" s="11"/>
      <c r="C680" s="14"/>
      <c r="D680" s="14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33"/>
      <c r="B681" s="11"/>
      <c r="C681" s="14"/>
      <c r="D681" s="14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33"/>
      <c r="B682" s="11"/>
      <c r="C682" s="14"/>
      <c r="D682" s="14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33"/>
      <c r="B683" s="11"/>
      <c r="C683" s="14"/>
      <c r="D683" s="14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33"/>
      <c r="B684" s="11"/>
      <c r="C684" s="14"/>
      <c r="D684" s="14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33"/>
      <c r="B685" s="11"/>
      <c r="C685" s="14"/>
      <c r="D685" s="14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33"/>
      <c r="B686" s="11"/>
      <c r="C686" s="14"/>
      <c r="D686" s="14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33"/>
      <c r="B687" s="11"/>
      <c r="C687" s="14"/>
      <c r="D687" s="14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33"/>
      <c r="B688" s="11"/>
      <c r="C688" s="14"/>
      <c r="D688" s="14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33"/>
      <c r="B689" s="11"/>
      <c r="C689" s="14"/>
      <c r="D689" s="14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33"/>
      <c r="B690" s="11"/>
      <c r="C690" s="14"/>
      <c r="D690" s="14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33"/>
      <c r="B691" s="11"/>
      <c r="C691" s="14"/>
      <c r="D691" s="14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33"/>
      <c r="B692" s="11"/>
      <c r="C692" s="14"/>
      <c r="D692" s="14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33"/>
      <c r="B693" s="11"/>
      <c r="C693" s="14"/>
      <c r="D693" s="14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33"/>
      <c r="B694" s="11"/>
      <c r="C694" s="14"/>
      <c r="D694" s="14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33"/>
      <c r="B695" s="11"/>
      <c r="C695" s="14"/>
      <c r="D695" s="14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33"/>
      <c r="B696" s="11"/>
      <c r="C696" s="14"/>
      <c r="D696" s="14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33"/>
      <c r="B697" s="11"/>
      <c r="C697" s="14"/>
      <c r="D697" s="14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33"/>
      <c r="B698" s="11"/>
      <c r="C698" s="14"/>
      <c r="D698" s="14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33"/>
      <c r="B699" s="11"/>
      <c r="C699" s="14"/>
      <c r="D699" s="14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33"/>
      <c r="B700" s="11"/>
      <c r="C700" s="14"/>
      <c r="D700" s="14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33"/>
      <c r="B701" s="11"/>
      <c r="C701" s="14"/>
      <c r="D701" s="14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33"/>
      <c r="B702" s="11"/>
      <c r="C702" s="14"/>
      <c r="D702" s="14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33"/>
      <c r="B703" s="11"/>
      <c r="C703" s="14"/>
      <c r="D703" s="14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33"/>
      <c r="B704" s="11"/>
      <c r="C704" s="14"/>
      <c r="D704" s="14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33"/>
      <c r="B705" s="11"/>
      <c r="C705" s="14"/>
      <c r="D705" s="14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33"/>
      <c r="B706" s="11"/>
      <c r="C706" s="14"/>
      <c r="D706" s="14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33"/>
      <c r="B707" s="11"/>
      <c r="C707" s="14"/>
      <c r="D707" s="14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33"/>
      <c r="B708" s="11"/>
      <c r="C708" s="14"/>
      <c r="D708" s="14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33"/>
      <c r="B709" s="11"/>
      <c r="C709" s="14"/>
      <c r="D709" s="14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33"/>
      <c r="B710" s="11"/>
      <c r="C710" s="14"/>
      <c r="D710" s="14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33"/>
      <c r="B711" s="11"/>
      <c r="C711" s="14"/>
      <c r="D711" s="14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33"/>
      <c r="B712" s="11"/>
      <c r="C712" s="14"/>
      <c r="D712" s="14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33"/>
      <c r="B713" s="11"/>
      <c r="C713" s="14"/>
      <c r="D713" s="14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33"/>
      <c r="B714" s="11"/>
      <c r="C714" s="14"/>
      <c r="D714" s="14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33"/>
      <c r="B715" s="11"/>
      <c r="C715" s="14"/>
      <c r="D715" s="14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33"/>
      <c r="B716" s="11"/>
      <c r="C716" s="14"/>
      <c r="D716" s="14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33"/>
      <c r="B717" s="11"/>
      <c r="C717" s="14"/>
      <c r="D717" s="14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33"/>
      <c r="B718" s="11"/>
      <c r="C718" s="14"/>
      <c r="D718" s="14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33"/>
      <c r="B719" s="11"/>
      <c r="C719" s="14"/>
      <c r="D719" s="14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33"/>
      <c r="B720" s="11"/>
      <c r="C720" s="14"/>
      <c r="D720" s="14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33"/>
      <c r="B721" s="11"/>
      <c r="C721" s="14"/>
      <c r="D721" s="14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33"/>
      <c r="B722" s="11"/>
      <c r="C722" s="14"/>
      <c r="D722" s="14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33"/>
      <c r="B723" s="11"/>
      <c r="C723" s="14"/>
      <c r="D723" s="14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33"/>
      <c r="B724" s="11"/>
      <c r="C724" s="14"/>
      <c r="D724" s="14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33"/>
      <c r="B725" s="11"/>
      <c r="C725" s="14"/>
      <c r="D725" s="14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33"/>
      <c r="B726" s="11"/>
      <c r="C726" s="14"/>
      <c r="D726" s="14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33"/>
      <c r="B727" s="11"/>
      <c r="C727" s="14"/>
      <c r="D727" s="14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33"/>
      <c r="B728" s="11"/>
      <c r="C728" s="14"/>
      <c r="D728" s="14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33"/>
      <c r="B729" s="11"/>
      <c r="C729" s="14"/>
      <c r="D729" s="14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33"/>
      <c r="B730" s="11"/>
      <c r="C730" s="14"/>
      <c r="D730" s="14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33"/>
      <c r="B731" s="11"/>
      <c r="C731" s="14"/>
      <c r="D731" s="14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33"/>
      <c r="B732" s="11"/>
      <c r="C732" s="14"/>
      <c r="D732" s="14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33"/>
      <c r="B733" s="11"/>
      <c r="C733" s="14"/>
      <c r="D733" s="14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33"/>
      <c r="B734" s="11"/>
      <c r="C734" s="14"/>
      <c r="D734" s="14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33"/>
      <c r="B735" s="11"/>
      <c r="C735" s="14"/>
      <c r="D735" s="14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33"/>
      <c r="B736" s="11"/>
      <c r="C736" s="14"/>
      <c r="D736" s="14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33"/>
      <c r="B737" s="11"/>
      <c r="C737" s="14"/>
      <c r="D737" s="14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33"/>
      <c r="B738" s="11"/>
      <c r="C738" s="14"/>
      <c r="D738" s="14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33"/>
      <c r="B739" s="11"/>
      <c r="C739" s="14"/>
      <c r="D739" s="14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33"/>
      <c r="B740" s="11"/>
      <c r="C740" s="14"/>
      <c r="D740" s="14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33"/>
      <c r="B741" s="11"/>
      <c r="C741" s="14"/>
      <c r="D741" s="14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33"/>
      <c r="B742" s="11"/>
      <c r="C742" s="14"/>
      <c r="D742" s="14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33"/>
      <c r="B743" s="11"/>
      <c r="C743" s="14"/>
      <c r="D743" s="14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33"/>
      <c r="B744" s="11"/>
      <c r="C744" s="14"/>
      <c r="D744" s="14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33"/>
      <c r="B745" s="11"/>
      <c r="C745" s="14"/>
      <c r="D745" s="14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33"/>
      <c r="B746" s="11"/>
      <c r="C746" s="14"/>
      <c r="D746" s="14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33"/>
      <c r="B747" s="11"/>
      <c r="C747" s="14"/>
      <c r="D747" s="14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33"/>
      <c r="B748" s="11"/>
      <c r="C748" s="14"/>
      <c r="D748" s="14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33"/>
      <c r="B749" s="11"/>
      <c r="C749" s="14"/>
      <c r="D749" s="14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33"/>
      <c r="B750" s="11"/>
      <c r="C750" s="14"/>
      <c r="D750" s="14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33"/>
      <c r="B751" s="11"/>
      <c r="C751" s="14"/>
      <c r="D751" s="14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33"/>
      <c r="B752" s="11"/>
      <c r="C752" s="14"/>
      <c r="D752" s="14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33"/>
      <c r="B753" s="11"/>
      <c r="C753" s="14"/>
      <c r="D753" s="14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33"/>
      <c r="B754" s="11"/>
      <c r="C754" s="14"/>
      <c r="D754" s="14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33"/>
      <c r="B755" s="11"/>
      <c r="C755" s="14"/>
      <c r="D755" s="14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33"/>
      <c r="B756" s="11"/>
      <c r="C756" s="14"/>
      <c r="D756" s="14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33"/>
      <c r="B757" s="11"/>
      <c r="C757" s="14"/>
      <c r="D757" s="14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33"/>
      <c r="B758" s="11"/>
      <c r="C758" s="14"/>
      <c r="D758" s="14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33"/>
      <c r="B759" s="11"/>
      <c r="C759" s="14"/>
      <c r="D759" s="14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33"/>
      <c r="B760" s="11"/>
      <c r="C760" s="14"/>
      <c r="D760" s="14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33"/>
      <c r="B761" s="11"/>
      <c r="C761" s="14"/>
      <c r="D761" s="14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33"/>
      <c r="B762" s="11"/>
      <c r="C762" s="14"/>
      <c r="D762" s="14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33"/>
      <c r="B763" s="11"/>
      <c r="C763" s="14"/>
      <c r="D763" s="14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33"/>
      <c r="B764" s="11"/>
      <c r="C764" s="14"/>
      <c r="D764" s="14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33"/>
      <c r="B765" s="11"/>
      <c r="C765" s="14"/>
      <c r="D765" s="14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33"/>
      <c r="B766" s="11"/>
      <c r="C766" s="14"/>
      <c r="D766" s="14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33"/>
      <c r="B767" s="11"/>
      <c r="C767" s="14"/>
      <c r="D767" s="14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33"/>
      <c r="B768" s="11"/>
      <c r="C768" s="14"/>
      <c r="D768" s="14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33"/>
      <c r="B769" s="11"/>
      <c r="C769" s="14"/>
      <c r="D769" s="14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33"/>
      <c r="B770" s="11"/>
      <c r="C770" s="14"/>
      <c r="D770" s="14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33"/>
      <c r="B771" s="11"/>
      <c r="C771" s="14"/>
      <c r="D771" s="14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33"/>
      <c r="B772" s="11"/>
      <c r="C772" s="14"/>
      <c r="D772" s="14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33"/>
      <c r="B773" s="11"/>
      <c r="C773" s="14"/>
      <c r="D773" s="14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33"/>
      <c r="B774" s="11"/>
      <c r="C774" s="14"/>
      <c r="D774" s="14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33"/>
      <c r="B775" s="11"/>
      <c r="C775" s="14"/>
      <c r="D775" s="14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33"/>
      <c r="B776" s="11"/>
      <c r="C776" s="14"/>
      <c r="D776" s="14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33"/>
      <c r="B777" s="11"/>
      <c r="C777" s="14"/>
      <c r="D777" s="14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33"/>
      <c r="B778" s="11"/>
      <c r="C778" s="14"/>
      <c r="D778" s="14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33"/>
      <c r="B779" s="11"/>
      <c r="C779" s="14"/>
      <c r="D779" s="14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33"/>
      <c r="B780" s="11"/>
      <c r="C780" s="14"/>
      <c r="D780" s="14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33"/>
      <c r="B781" s="11"/>
      <c r="C781" s="14"/>
      <c r="D781" s="14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33"/>
      <c r="B782" s="11"/>
      <c r="C782" s="14"/>
      <c r="D782" s="14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33"/>
      <c r="B783" s="11"/>
      <c r="C783" s="14"/>
      <c r="D783" s="14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33"/>
      <c r="B784" s="11"/>
      <c r="C784" s="14"/>
      <c r="D784" s="14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33"/>
      <c r="B785" s="11"/>
      <c r="C785" s="14"/>
      <c r="D785" s="14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33"/>
      <c r="B786" s="11"/>
      <c r="C786" s="14"/>
      <c r="D786" s="14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33"/>
      <c r="B787" s="11"/>
      <c r="C787" s="14"/>
      <c r="D787" s="14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33"/>
      <c r="B788" s="11"/>
      <c r="C788" s="14"/>
      <c r="D788" s="14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33"/>
      <c r="B789" s="11"/>
      <c r="C789" s="14"/>
      <c r="D789" s="14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33"/>
      <c r="B790" s="11"/>
      <c r="C790" s="14"/>
      <c r="D790" s="14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33"/>
      <c r="B791" s="11"/>
      <c r="C791" s="14"/>
      <c r="D791" s="14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33"/>
      <c r="B792" s="11"/>
      <c r="C792" s="14"/>
      <c r="D792" s="14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33"/>
      <c r="B793" s="11"/>
      <c r="C793" s="14"/>
      <c r="D793" s="14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33"/>
      <c r="B794" s="11"/>
      <c r="C794" s="14"/>
      <c r="D794" s="14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33"/>
      <c r="B795" s="11"/>
      <c r="C795" s="14"/>
      <c r="D795" s="14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33"/>
      <c r="B796" s="11"/>
      <c r="C796" s="14"/>
      <c r="D796" s="14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33"/>
      <c r="B797" s="11"/>
      <c r="C797" s="14"/>
      <c r="D797" s="14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33"/>
      <c r="B798" s="11"/>
      <c r="C798" s="14"/>
      <c r="D798" s="14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33"/>
      <c r="B799" s="11"/>
      <c r="C799" s="14"/>
      <c r="D799" s="14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33"/>
      <c r="B800" s="11"/>
      <c r="C800" s="14"/>
      <c r="D800" s="14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33"/>
      <c r="B801" s="11"/>
      <c r="C801" s="14"/>
      <c r="D801" s="14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33"/>
      <c r="B802" s="11"/>
      <c r="C802" s="14"/>
      <c r="D802" s="14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33"/>
      <c r="B803" s="11"/>
      <c r="C803" s="14"/>
      <c r="D803" s="14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33"/>
      <c r="B804" s="11"/>
      <c r="C804" s="14"/>
      <c r="D804" s="14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33"/>
      <c r="B805" s="11"/>
      <c r="C805" s="14"/>
      <c r="D805" s="14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33"/>
      <c r="B806" s="11"/>
      <c r="C806" s="14"/>
      <c r="D806" s="14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33"/>
      <c r="B807" s="11"/>
      <c r="C807" s="14"/>
      <c r="D807" s="14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33"/>
      <c r="B808" s="11"/>
      <c r="C808" s="14"/>
      <c r="D808" s="14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33"/>
      <c r="B809" s="11"/>
      <c r="C809" s="14"/>
      <c r="D809" s="14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33"/>
      <c r="B810" s="11"/>
      <c r="C810" s="14"/>
      <c r="D810" s="14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33"/>
      <c r="B811" s="11"/>
      <c r="C811" s="14"/>
      <c r="D811" s="14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33"/>
      <c r="B812" s="11"/>
      <c r="C812" s="14"/>
      <c r="D812" s="14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33"/>
      <c r="B813" s="11"/>
      <c r="C813" s="14"/>
      <c r="D813" s="14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33"/>
      <c r="B814" s="11"/>
      <c r="C814" s="14"/>
      <c r="D814" s="14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33"/>
      <c r="B815" s="11"/>
      <c r="C815" s="14"/>
      <c r="D815" s="14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33"/>
      <c r="B816" s="11"/>
      <c r="C816" s="14"/>
      <c r="D816" s="14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33"/>
      <c r="B817" s="11"/>
      <c r="C817" s="14"/>
      <c r="D817" s="14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33"/>
      <c r="B818" s="11"/>
      <c r="C818" s="14"/>
      <c r="D818" s="14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33"/>
      <c r="B819" s="11"/>
      <c r="C819" s="14"/>
      <c r="D819" s="14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33"/>
      <c r="B820" s="11"/>
      <c r="C820" s="14"/>
      <c r="D820" s="14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33"/>
      <c r="B821" s="11"/>
      <c r="C821" s="14"/>
      <c r="D821" s="14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33"/>
      <c r="B822" s="11"/>
      <c r="C822" s="14"/>
      <c r="D822" s="14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33"/>
      <c r="B823" s="11"/>
      <c r="C823" s="14"/>
      <c r="D823" s="14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33"/>
      <c r="B824" s="11"/>
      <c r="C824" s="14"/>
      <c r="D824" s="14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33"/>
      <c r="B825" s="11"/>
      <c r="C825" s="14"/>
      <c r="D825" s="14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33"/>
      <c r="B826" s="11"/>
      <c r="C826" s="14"/>
      <c r="D826" s="14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33"/>
      <c r="B827" s="11"/>
      <c r="C827" s="14"/>
      <c r="D827" s="14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33"/>
      <c r="B828" s="11"/>
      <c r="C828" s="14"/>
      <c r="D828" s="14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33"/>
      <c r="B829" s="11"/>
      <c r="C829" s="14"/>
      <c r="D829" s="14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33"/>
      <c r="B830" s="11"/>
      <c r="C830" s="14"/>
      <c r="D830" s="14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33"/>
      <c r="B831" s="11"/>
      <c r="C831" s="14"/>
      <c r="D831" s="14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33"/>
      <c r="B832" s="11"/>
      <c r="C832" s="14"/>
      <c r="D832" s="14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33"/>
      <c r="B833" s="11"/>
      <c r="C833" s="14"/>
      <c r="D833" s="14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33"/>
      <c r="B834" s="11"/>
      <c r="C834" s="14"/>
      <c r="D834" s="14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33"/>
      <c r="B835" s="11"/>
      <c r="C835" s="14"/>
      <c r="D835" s="14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33"/>
      <c r="B836" s="11"/>
      <c r="C836" s="14"/>
      <c r="D836" s="14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33"/>
      <c r="B837" s="11"/>
      <c r="C837" s="14"/>
      <c r="D837" s="14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33"/>
      <c r="B838" s="11"/>
      <c r="C838" s="14"/>
      <c r="D838" s="14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33"/>
      <c r="B839" s="11"/>
      <c r="C839" s="14"/>
      <c r="D839" s="14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33"/>
      <c r="B840" s="11"/>
      <c r="C840" s="14"/>
      <c r="D840" s="14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33"/>
      <c r="B841" s="11"/>
      <c r="C841" s="14"/>
      <c r="D841" s="14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33"/>
      <c r="B842" s="11"/>
      <c r="C842" s="14"/>
      <c r="D842" s="14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33"/>
      <c r="B843" s="11"/>
      <c r="C843" s="14"/>
      <c r="D843" s="14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33"/>
      <c r="B844" s="11"/>
      <c r="C844" s="14"/>
      <c r="D844" s="14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33"/>
      <c r="B845" s="11"/>
      <c r="C845" s="14"/>
      <c r="D845" s="14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33"/>
      <c r="B846" s="11"/>
      <c r="C846" s="14"/>
      <c r="D846" s="14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33"/>
      <c r="B847" s="11"/>
      <c r="C847" s="14"/>
      <c r="D847" s="14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33"/>
      <c r="B848" s="11"/>
      <c r="C848" s="14"/>
      <c r="D848" s="14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33"/>
      <c r="B849" s="11"/>
      <c r="C849" s="14"/>
      <c r="D849" s="14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33"/>
      <c r="B850" s="11"/>
      <c r="C850" s="14"/>
      <c r="D850" s="14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33"/>
      <c r="B851" s="11"/>
      <c r="C851" s="14"/>
      <c r="D851" s="14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33"/>
      <c r="B852" s="11"/>
      <c r="C852" s="14"/>
      <c r="D852" s="14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33"/>
      <c r="B853" s="11"/>
      <c r="C853" s="14"/>
      <c r="D853" s="14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33"/>
      <c r="B854" s="11"/>
      <c r="C854" s="14"/>
      <c r="D854" s="14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33"/>
      <c r="B855" s="11"/>
      <c r="C855" s="14"/>
      <c r="D855" s="14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33"/>
      <c r="B856" s="11"/>
      <c r="C856" s="14"/>
      <c r="D856" s="14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33"/>
      <c r="B857" s="11"/>
      <c r="C857" s="14"/>
      <c r="D857" s="14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33"/>
      <c r="B858" s="11"/>
      <c r="C858" s="14"/>
      <c r="D858" s="14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33"/>
      <c r="B859" s="11"/>
      <c r="C859" s="14"/>
      <c r="D859" s="14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33"/>
      <c r="B860" s="11"/>
      <c r="C860" s="14"/>
      <c r="D860" s="14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33"/>
      <c r="B861" s="11"/>
      <c r="C861" s="14"/>
      <c r="D861" s="14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33"/>
      <c r="B862" s="11"/>
      <c r="C862" s="14"/>
      <c r="D862" s="14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33"/>
      <c r="B863" s="11"/>
      <c r="C863" s="14"/>
      <c r="D863" s="14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33"/>
      <c r="B864" s="11"/>
      <c r="C864" s="14"/>
      <c r="D864" s="14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33"/>
      <c r="B865" s="11"/>
      <c r="C865" s="14"/>
      <c r="D865" s="14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33"/>
      <c r="B866" s="11"/>
      <c r="C866" s="14"/>
      <c r="D866" s="14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33"/>
      <c r="B867" s="11"/>
      <c r="C867" s="14"/>
      <c r="D867" s="14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33"/>
      <c r="B868" s="11"/>
      <c r="C868" s="14"/>
      <c r="D868" s="14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33"/>
      <c r="B869" s="11"/>
      <c r="C869" s="14"/>
      <c r="D869" s="14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33"/>
      <c r="B870" s="11"/>
      <c r="C870" s="14"/>
      <c r="D870" s="14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33"/>
      <c r="B871" s="11"/>
      <c r="C871" s="14"/>
      <c r="D871" s="14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33"/>
      <c r="B872" s="11"/>
      <c r="C872" s="14"/>
      <c r="D872" s="14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33"/>
      <c r="B873" s="11"/>
      <c r="C873" s="14"/>
      <c r="D873" s="14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33"/>
      <c r="B874" s="11"/>
      <c r="C874" s="14"/>
      <c r="D874" s="14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33"/>
      <c r="B875" s="11"/>
      <c r="C875" s="14"/>
      <c r="D875" s="14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33"/>
      <c r="B876" s="11"/>
      <c r="C876" s="14"/>
      <c r="D876" s="14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33"/>
      <c r="B877" s="11"/>
      <c r="C877" s="14"/>
      <c r="D877" s="14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33"/>
      <c r="B878" s="11"/>
      <c r="C878" s="14"/>
      <c r="D878" s="14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33"/>
      <c r="B879" s="11"/>
      <c r="C879" s="14"/>
      <c r="D879" s="14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33"/>
      <c r="B880" s="11"/>
      <c r="C880" s="14"/>
      <c r="D880" s="14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33"/>
      <c r="B881" s="11"/>
      <c r="C881" s="14"/>
      <c r="D881" s="14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33"/>
      <c r="B882" s="11"/>
      <c r="C882" s="14"/>
      <c r="D882" s="14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33"/>
      <c r="B883" s="11"/>
      <c r="C883" s="14"/>
      <c r="D883" s="14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33"/>
      <c r="B884" s="11"/>
      <c r="C884" s="14"/>
      <c r="D884" s="14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33"/>
      <c r="B885" s="11"/>
      <c r="C885" s="14"/>
      <c r="D885" s="14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33"/>
      <c r="B886" s="11"/>
      <c r="C886" s="14"/>
      <c r="D886" s="14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33"/>
      <c r="B887" s="11"/>
      <c r="C887" s="14"/>
      <c r="D887" s="14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33"/>
      <c r="B888" s="11"/>
      <c r="C888" s="14"/>
      <c r="D888" s="14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33"/>
      <c r="B889" s="11"/>
      <c r="C889" s="14"/>
      <c r="D889" s="14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33"/>
      <c r="B890" s="11"/>
      <c r="C890" s="14"/>
      <c r="D890" s="14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33"/>
      <c r="B891" s="11"/>
      <c r="C891" s="14"/>
      <c r="D891" s="14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33"/>
      <c r="B892" s="11"/>
      <c r="C892" s="14"/>
      <c r="D892" s="14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33"/>
      <c r="B893" s="11"/>
      <c r="C893" s="14"/>
      <c r="D893" s="14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33"/>
      <c r="B894" s="11"/>
      <c r="C894" s="14"/>
      <c r="D894" s="14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33"/>
      <c r="B895" s="11"/>
      <c r="C895" s="14"/>
      <c r="D895" s="14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33"/>
      <c r="B896" s="11"/>
      <c r="C896" s="14"/>
      <c r="D896" s="14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33"/>
      <c r="B897" s="11"/>
      <c r="C897" s="14"/>
      <c r="D897" s="14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33"/>
      <c r="B898" s="11"/>
      <c r="C898" s="14"/>
      <c r="D898" s="14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33"/>
      <c r="B899" s="11"/>
      <c r="C899" s="14"/>
      <c r="D899" s="14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33"/>
      <c r="B900" s="11"/>
      <c r="C900" s="14"/>
      <c r="D900" s="14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33"/>
      <c r="B901" s="11"/>
      <c r="C901" s="14"/>
      <c r="D901" s="14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33"/>
      <c r="B902" s="11"/>
      <c r="C902" s="14"/>
      <c r="D902" s="14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33"/>
      <c r="B903" s="11"/>
      <c r="C903" s="14"/>
      <c r="D903" s="14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33"/>
      <c r="B904" s="11"/>
      <c r="C904" s="14"/>
      <c r="D904" s="14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33"/>
      <c r="B905" s="11"/>
      <c r="C905" s="14"/>
      <c r="D905" s="14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33"/>
      <c r="B906" s="11"/>
      <c r="C906" s="14"/>
      <c r="D906" s="14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33"/>
      <c r="B907" s="11"/>
      <c r="C907" s="14"/>
      <c r="D907" s="14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33"/>
      <c r="B908" s="11"/>
      <c r="C908" s="14"/>
      <c r="D908" s="14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33"/>
      <c r="B909" s="11"/>
      <c r="C909" s="14"/>
      <c r="D909" s="14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33"/>
      <c r="B910" s="11"/>
      <c r="C910" s="14"/>
      <c r="D910" s="14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33"/>
      <c r="B911" s="11"/>
      <c r="C911" s="14"/>
      <c r="D911" s="14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33"/>
      <c r="B912" s="11"/>
      <c r="C912" s="14"/>
      <c r="D912" s="14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33"/>
      <c r="B913" s="11"/>
      <c r="C913" s="14"/>
      <c r="D913" s="14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33"/>
      <c r="B914" s="11"/>
      <c r="C914" s="14"/>
      <c r="D914" s="14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33"/>
      <c r="B915" s="11"/>
      <c r="C915" s="14"/>
      <c r="D915" s="14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33"/>
      <c r="B916" s="11"/>
      <c r="C916" s="14"/>
      <c r="D916" s="14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33"/>
      <c r="B917" s="11"/>
      <c r="C917" s="14"/>
      <c r="D917" s="14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33"/>
      <c r="B918" s="11"/>
      <c r="C918" s="14"/>
      <c r="D918" s="14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33"/>
      <c r="B919" s="11"/>
      <c r="C919" s="14"/>
      <c r="D919" s="14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33"/>
      <c r="B920" s="11"/>
      <c r="C920" s="14"/>
      <c r="D920" s="14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33"/>
      <c r="B921" s="11"/>
      <c r="C921" s="14"/>
      <c r="D921" s="14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33"/>
      <c r="B922" s="11"/>
      <c r="C922" s="14"/>
      <c r="D922" s="14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33"/>
      <c r="B923" s="11"/>
      <c r="C923" s="14"/>
      <c r="D923" s="14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33"/>
      <c r="B924" s="11"/>
      <c r="C924" s="14"/>
      <c r="D924" s="14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33"/>
      <c r="B925" s="11"/>
      <c r="C925" s="14"/>
      <c r="D925" s="14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33"/>
      <c r="B926" s="11"/>
      <c r="C926" s="14"/>
      <c r="D926" s="14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33"/>
      <c r="B927" s="11"/>
      <c r="C927" s="14"/>
      <c r="D927" s="14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33"/>
      <c r="B928" s="11"/>
      <c r="C928" s="14"/>
      <c r="D928" s="14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33"/>
      <c r="B929" s="11"/>
      <c r="C929" s="14"/>
      <c r="D929" s="14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33"/>
      <c r="B930" s="11"/>
      <c r="C930" s="14"/>
      <c r="D930" s="14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33"/>
      <c r="B931" s="11"/>
      <c r="C931" s="14"/>
      <c r="D931" s="14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33"/>
      <c r="B932" s="11"/>
      <c r="C932" s="14"/>
      <c r="D932" s="14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33"/>
      <c r="B933" s="11"/>
      <c r="C933" s="14"/>
      <c r="D933" s="14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33"/>
      <c r="B934" s="11"/>
      <c r="C934" s="14"/>
      <c r="D934" s="14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33"/>
      <c r="B935" s="11"/>
      <c r="C935" s="14"/>
      <c r="D935" s="14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33"/>
      <c r="B936" s="11"/>
      <c r="C936" s="14"/>
      <c r="D936" s="14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33"/>
      <c r="B937" s="11"/>
      <c r="C937" s="14"/>
      <c r="D937" s="14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33"/>
      <c r="B938" s="11"/>
      <c r="C938" s="14"/>
      <c r="D938" s="14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33"/>
      <c r="B939" s="11"/>
      <c r="C939" s="14"/>
      <c r="D939" s="14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33"/>
      <c r="B940" s="11"/>
      <c r="C940" s="14"/>
      <c r="D940" s="14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33"/>
      <c r="B941" s="11"/>
      <c r="C941" s="14"/>
      <c r="D941" s="14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33"/>
      <c r="B942" s="11"/>
      <c r="C942" s="14"/>
      <c r="D942" s="14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33"/>
      <c r="B943" s="11"/>
      <c r="C943" s="14"/>
      <c r="D943" s="14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33"/>
      <c r="B944" s="11"/>
      <c r="C944" s="14"/>
      <c r="D944" s="14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33"/>
      <c r="B945" s="11"/>
      <c r="C945" s="14"/>
      <c r="D945" s="14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33"/>
      <c r="B946" s="11"/>
      <c r="C946" s="14"/>
      <c r="D946" s="14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33"/>
      <c r="B947" s="11"/>
      <c r="C947" s="14"/>
      <c r="D947" s="14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33"/>
      <c r="B948" s="11"/>
      <c r="C948" s="14"/>
      <c r="D948" s="14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33"/>
      <c r="B949" s="11"/>
      <c r="C949" s="14"/>
      <c r="D949" s="14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33"/>
      <c r="B950" s="11"/>
      <c r="C950" s="14"/>
      <c r="D950" s="14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33"/>
      <c r="B951" s="11"/>
      <c r="C951" s="14"/>
      <c r="D951" s="14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33"/>
      <c r="B952" s="11"/>
      <c r="C952" s="14"/>
      <c r="D952" s="14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33"/>
      <c r="B953" s="11"/>
      <c r="C953" s="14"/>
      <c r="D953" s="14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33"/>
      <c r="B954" s="11"/>
      <c r="C954" s="14"/>
      <c r="D954" s="14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33"/>
      <c r="B955" s="11"/>
      <c r="C955" s="14"/>
      <c r="D955" s="14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33"/>
      <c r="B956" s="11"/>
      <c r="C956" s="14"/>
      <c r="D956" s="14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33"/>
      <c r="B957" s="11"/>
      <c r="C957" s="14"/>
      <c r="D957" s="14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33"/>
      <c r="B958" s="11"/>
      <c r="C958" s="14"/>
      <c r="D958" s="14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33"/>
      <c r="B959" s="11"/>
      <c r="C959" s="14"/>
      <c r="D959" s="14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33"/>
      <c r="B960" s="11"/>
      <c r="C960" s="14"/>
      <c r="D960" s="14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33"/>
      <c r="B961" s="11"/>
      <c r="C961" s="14"/>
      <c r="D961" s="14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33"/>
      <c r="B962" s="11"/>
      <c r="C962" s="14"/>
      <c r="D962" s="14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33"/>
      <c r="B963" s="11"/>
      <c r="C963" s="14"/>
      <c r="D963" s="14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33"/>
      <c r="B964" s="11"/>
      <c r="C964" s="14"/>
      <c r="D964" s="14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33"/>
      <c r="B965" s="11"/>
      <c r="C965" s="14"/>
      <c r="D965" s="14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33"/>
      <c r="B966" s="11"/>
      <c r="C966" s="14"/>
      <c r="D966" s="14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33"/>
      <c r="B967" s="11"/>
      <c r="C967" s="14"/>
      <c r="D967" s="14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33"/>
      <c r="B968" s="11"/>
      <c r="C968" s="14"/>
      <c r="D968" s="14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33"/>
      <c r="B969" s="11"/>
      <c r="C969" s="14"/>
      <c r="D969" s="14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33"/>
      <c r="B970" s="11"/>
      <c r="C970" s="14"/>
      <c r="D970" s="14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33"/>
      <c r="B971" s="11"/>
      <c r="C971" s="14"/>
      <c r="D971" s="14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33"/>
      <c r="B972" s="11"/>
      <c r="C972" s="14"/>
      <c r="D972" s="14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33"/>
      <c r="B973" s="11"/>
      <c r="C973" s="14"/>
      <c r="D973" s="14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33"/>
      <c r="B974" s="11"/>
      <c r="C974" s="14"/>
      <c r="D974" s="14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33"/>
      <c r="B975" s="11"/>
      <c r="C975" s="14"/>
      <c r="D975" s="14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33"/>
      <c r="B976" s="11"/>
      <c r="C976" s="14"/>
      <c r="D976" s="14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33"/>
      <c r="B977" s="11"/>
      <c r="C977" s="14"/>
      <c r="D977" s="14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33"/>
      <c r="B978" s="11"/>
      <c r="C978" s="14"/>
      <c r="D978" s="14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33"/>
      <c r="B979" s="11"/>
      <c r="C979" s="14"/>
      <c r="D979" s="14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33"/>
      <c r="B980" s="11"/>
      <c r="C980" s="14"/>
      <c r="D980" s="14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33"/>
      <c r="B981" s="11"/>
      <c r="C981" s="14"/>
      <c r="D981" s="14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33"/>
      <c r="B982" s="11"/>
      <c r="C982" s="14"/>
      <c r="D982" s="14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33"/>
      <c r="B983" s="11"/>
      <c r="C983" s="14"/>
      <c r="D983" s="14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33"/>
      <c r="B984" s="11"/>
      <c r="C984" s="14"/>
      <c r="D984" s="14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33"/>
      <c r="B985" s="11"/>
      <c r="C985" s="14"/>
      <c r="D985" s="14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33"/>
      <c r="B986" s="11"/>
      <c r="C986" s="14"/>
      <c r="D986" s="14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33"/>
      <c r="B987" s="11"/>
      <c r="C987" s="14"/>
      <c r="D987" s="14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33"/>
      <c r="B988" s="11"/>
      <c r="C988" s="14"/>
      <c r="D988" s="14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33"/>
      <c r="B989" s="11"/>
      <c r="C989" s="14"/>
      <c r="D989" s="14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33"/>
      <c r="B990" s="11"/>
      <c r="C990" s="14"/>
      <c r="D990" s="14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33"/>
      <c r="B991" s="11"/>
      <c r="C991" s="14"/>
      <c r="D991" s="14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33"/>
      <c r="B992" s="11"/>
      <c r="C992" s="14"/>
      <c r="D992" s="14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33"/>
      <c r="B993" s="11"/>
      <c r="C993" s="14"/>
      <c r="D993" s="14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33"/>
      <c r="B994" s="11"/>
      <c r="C994" s="14"/>
      <c r="D994" s="14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33"/>
      <c r="B995" s="11"/>
      <c r="C995" s="14"/>
      <c r="D995" s="14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33"/>
      <c r="B996" s="11"/>
      <c r="C996" s="14"/>
      <c r="D996" s="14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33"/>
      <c r="B997" s="11"/>
      <c r="C997" s="14"/>
      <c r="D997" s="14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33"/>
      <c r="B998" s="11"/>
      <c r="C998" s="14"/>
      <c r="D998" s="14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33"/>
      <c r="B999" s="11"/>
      <c r="C999" s="14"/>
      <c r="D999" s="14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33"/>
      <c r="B1000" s="11"/>
      <c r="C1000" s="14"/>
      <c r="D1000" s="14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33"/>
      <c r="B1001" s="11"/>
      <c r="C1001" s="14"/>
      <c r="D1001" s="14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>
      <c r="A1002" s="33"/>
      <c r="B1002" s="11"/>
      <c r="C1002" s="14"/>
      <c r="D1002" s="14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>
      <c r="A1003" s="33"/>
      <c r="B1003" s="11"/>
      <c r="C1003" s="14"/>
      <c r="D1003" s="14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>
      <c r="A1004" s="33"/>
      <c r="B1004" s="11"/>
      <c r="C1004" s="14"/>
      <c r="D1004" s="14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>
      <c r="A1005" s="33"/>
      <c r="B1005" s="11"/>
      <c r="C1005" s="14"/>
      <c r="D1005" s="14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>
      <c r="A1006" s="33"/>
      <c r="B1006" s="11"/>
      <c r="C1006" s="14"/>
      <c r="D1006" s="14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>
      <c r="A1007" s="33"/>
      <c r="B1007" s="11"/>
      <c r="C1007" s="14"/>
      <c r="D1007" s="14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  <row r="1008">
      <c r="A1008" s="33"/>
      <c r="B1008" s="11"/>
      <c r="C1008" s="14"/>
      <c r="D1008" s="14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</row>
    <row r="1009">
      <c r="A1009" s="33"/>
      <c r="B1009" s="11"/>
      <c r="C1009" s="14"/>
      <c r="D1009" s="14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</row>
    <row r="1010">
      <c r="A1010" s="33"/>
      <c r="B1010" s="11"/>
      <c r="C1010" s="14"/>
      <c r="D1010" s="14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</row>
    <row r="1011">
      <c r="A1011" s="33"/>
      <c r="B1011" s="11"/>
      <c r="C1011" s="14"/>
      <c r="D1011" s="14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</row>
    <row r="1012">
      <c r="A1012" s="33"/>
      <c r="B1012" s="11"/>
      <c r="C1012" s="14"/>
      <c r="D1012" s="14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</row>
    <row r="1013">
      <c r="A1013" s="33"/>
      <c r="B1013" s="11"/>
      <c r="C1013" s="14"/>
      <c r="D1013" s="14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</row>
    <row r="1014">
      <c r="A1014" s="33"/>
      <c r="B1014" s="11"/>
      <c r="C1014" s="14"/>
      <c r="D1014" s="14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</row>
    <row r="1015">
      <c r="A1015" s="33"/>
      <c r="B1015" s="11"/>
      <c r="C1015" s="14"/>
      <c r="D1015" s="14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</row>
    <row r="1016">
      <c r="A1016" s="33"/>
      <c r="B1016" s="11"/>
      <c r="C1016" s="14"/>
      <c r="D1016" s="14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</row>
    <row r="1017">
      <c r="A1017" s="33"/>
      <c r="B1017" s="11"/>
      <c r="C1017" s="14"/>
      <c r="D1017" s="14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</row>
    <row r="1018">
      <c r="A1018" s="33"/>
      <c r="B1018" s="11"/>
      <c r="C1018" s="14"/>
      <c r="D1018" s="14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</row>
    <row r="1019">
      <c r="A1019" s="33"/>
      <c r="B1019" s="11"/>
      <c r="C1019" s="14"/>
      <c r="D1019" s="14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</row>
    <row r="1020">
      <c r="A1020" s="33"/>
      <c r="B1020" s="11"/>
      <c r="C1020" s="14"/>
      <c r="D1020" s="14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</row>
    <row r="1021">
      <c r="A1021" s="33"/>
      <c r="B1021" s="11"/>
      <c r="C1021" s="14"/>
      <c r="D1021" s="14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</row>
    <row r="1022">
      <c r="A1022" s="33"/>
      <c r="B1022" s="11"/>
      <c r="C1022" s="14"/>
      <c r="D1022" s="14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</row>
    <row r="1023">
      <c r="A1023" s="33"/>
      <c r="B1023" s="11"/>
      <c r="C1023" s="14"/>
      <c r="D1023" s="14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</row>
    <row r="1024">
      <c r="A1024" s="33"/>
      <c r="B1024" s="11"/>
      <c r="C1024" s="14"/>
      <c r="D1024" s="14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</row>
    <row r="1025">
      <c r="A1025" s="33"/>
      <c r="B1025" s="11"/>
      <c r="C1025" s="14"/>
      <c r="D1025" s="14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</row>
    <row r="1026">
      <c r="A1026" s="33"/>
      <c r="B1026" s="11"/>
      <c r="C1026" s="14"/>
      <c r="D1026" s="14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</row>
    <row r="1027">
      <c r="A1027" s="33"/>
      <c r="B1027" s="11"/>
      <c r="C1027" s="14"/>
      <c r="D1027" s="14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</row>
    <row r="1028">
      <c r="A1028" s="33"/>
      <c r="B1028" s="11"/>
      <c r="C1028" s="14"/>
      <c r="D1028" s="14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</row>
    <row r="1029">
      <c r="A1029" s="33"/>
      <c r="B1029" s="11"/>
      <c r="C1029" s="14"/>
      <c r="D1029" s="14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</row>
  </sheetData>
  <mergeCells count="28">
    <mergeCell ref="B15:B16"/>
    <mergeCell ref="C15:C16"/>
    <mergeCell ref="A21:G21"/>
    <mergeCell ref="A24:G24"/>
    <mergeCell ref="A33:G33"/>
    <mergeCell ref="A44:G44"/>
    <mergeCell ref="A52:G52"/>
    <mergeCell ref="A63:G63"/>
    <mergeCell ref="A2:G2"/>
    <mergeCell ref="A3:A10"/>
    <mergeCell ref="B8:B9"/>
    <mergeCell ref="C8:C9"/>
    <mergeCell ref="D8:D9"/>
    <mergeCell ref="A11:G11"/>
    <mergeCell ref="A18:G18"/>
    <mergeCell ref="A45:A51"/>
    <mergeCell ref="A53:A62"/>
    <mergeCell ref="B58:B59"/>
    <mergeCell ref="A64:A75"/>
    <mergeCell ref="B69:B70"/>
    <mergeCell ref="C69:C70"/>
    <mergeCell ref="A12:A17"/>
    <mergeCell ref="A19:A20"/>
    <mergeCell ref="A22:A23"/>
    <mergeCell ref="A25:A32"/>
    <mergeCell ref="A34:A43"/>
    <mergeCell ref="B39:B40"/>
    <mergeCell ref="C39:C40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1.88"/>
    <col customWidth="1" min="3" max="3" width="19.0"/>
    <col customWidth="1" min="4" max="6" width="16.5"/>
    <col customWidth="1" min="8" max="8" width="19.38"/>
    <col customWidth="1" min="10" max="10" width="83.13"/>
    <col customWidth="1" min="11" max="11" width="13.38"/>
  </cols>
  <sheetData>
    <row r="1">
      <c r="A1" s="34"/>
      <c r="B1" s="35"/>
      <c r="C1" s="36"/>
      <c r="D1" s="36"/>
      <c r="E1" s="36"/>
      <c r="F1" s="36"/>
      <c r="G1" s="36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>
      <c r="A2" s="34" t="s">
        <v>68</v>
      </c>
      <c r="B2" s="38" t="s">
        <v>69</v>
      </c>
      <c r="C2" s="39" t="s">
        <v>71</v>
      </c>
      <c r="D2" s="39" t="s">
        <v>75</v>
      </c>
      <c r="E2" s="39" t="s">
        <v>72</v>
      </c>
      <c r="F2" s="39" t="s">
        <v>77</v>
      </c>
      <c r="G2" s="39" t="s">
        <v>78</v>
      </c>
      <c r="H2" s="40" t="s">
        <v>153</v>
      </c>
      <c r="J2" s="41"/>
      <c r="K2" s="41"/>
      <c r="L2" s="41"/>
      <c r="M2" s="41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>
      <c r="A3" s="42"/>
      <c r="B3" s="43" t="s">
        <v>154</v>
      </c>
      <c r="C3" s="43" t="s">
        <v>155</v>
      </c>
      <c r="D3" s="43" t="s">
        <v>156</v>
      </c>
      <c r="E3" s="43" t="s">
        <v>157</v>
      </c>
      <c r="F3" s="43" t="s">
        <v>158</v>
      </c>
      <c r="G3" s="44" t="s">
        <v>159</v>
      </c>
      <c r="H3" s="45" t="s">
        <v>160</v>
      </c>
      <c r="I3" s="36"/>
      <c r="J3" s="36" t="str">
        <f t="shared" ref="J3:J20" si="1">"INSERT INTO KHACHHANG(MAKH,TENKH,PHAI,NS,DIACHI,SDT,EMAIL) VALUE('"&amp;B3&amp;"',N'"&amp;C3&amp;"',N'"&amp;D3&amp;"','"&amp;E3&amp;"',N'"&amp;F3&amp;"','"&amp;G3&amp;"','"&amp;H3&amp;"')"</f>
        <v>INSERT INTO KHACHHANG(MAKH,TENKH,PHAI,NS,DIACHI,SDT,EMAIL) VALUE('KH00001',N'Lê Trần Khánh Phú',N'Nữ','05/08/1985',N'15 Võ Văn Kiệt, Phường 16, Quận 8, Thành phố Hồ Chí Minh, Việt Nam','0988250703','khanhphuhv@gmail.com')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>
      <c r="A4" s="42"/>
      <c r="B4" s="43" t="s">
        <v>161</v>
      </c>
      <c r="C4" s="43" t="s">
        <v>162</v>
      </c>
      <c r="D4" s="43" t="s">
        <v>156</v>
      </c>
      <c r="E4" s="43" t="s">
        <v>163</v>
      </c>
      <c r="F4" s="43" t="s">
        <v>164</v>
      </c>
      <c r="G4" s="43" t="s">
        <v>165</v>
      </c>
      <c r="H4" s="45" t="s">
        <v>166</v>
      </c>
      <c r="I4" s="36"/>
      <c r="J4" s="36" t="str">
        <f t="shared" si="1"/>
        <v>INSERT INTO KHACHHANG(MAKH,TENKH,PHAI,NS,DIACHI,SDT,EMAIL) VALUE('KH00002',N'Nguyễn Ngọc Tường Vy',N'Nữ','14/03/1995',N'451 Nguyễn Trãi, Phường 7, Quận 5, Thành phố Hồ Chí Minh, Việt Nam','0912344321','vynguyen.31211027688@st.ueh.edu.vn')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>
      <c r="A5" s="42"/>
      <c r="B5" s="43" t="s">
        <v>167</v>
      </c>
      <c r="C5" s="43" t="s">
        <v>168</v>
      </c>
      <c r="D5" s="43" t="s">
        <v>169</v>
      </c>
      <c r="E5" s="43" t="s">
        <v>170</v>
      </c>
      <c r="F5" s="43" t="s">
        <v>171</v>
      </c>
      <c r="G5" s="43" t="s">
        <v>172</v>
      </c>
      <c r="H5" s="45" t="s">
        <v>173</v>
      </c>
      <c r="I5" s="36"/>
      <c r="J5" s="36" t="str">
        <f t="shared" si="1"/>
        <v>INSERT INTO KHACHHANG(MAKH,TENKH,PHAI,NS,DIACHI,SDT,EMAIL) VALUE('KH00003',N'Huỳnh Nguyễn Anh Cường',N'Nam','08/03/1995',N'2G Bùi Minh Trực, Phường 5, Quận 8, Thành phố Hồ Chí Minh, Việt Nam','0882341542','anhcuonghuynhnguyen@gmail.com')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>
      <c r="A6" s="42"/>
      <c r="B6" s="43" t="s">
        <v>174</v>
      </c>
      <c r="C6" s="43" t="s">
        <v>175</v>
      </c>
      <c r="D6" s="43" t="s">
        <v>169</v>
      </c>
      <c r="E6" s="43" t="s">
        <v>176</v>
      </c>
      <c r="F6" s="43" t="s">
        <v>177</v>
      </c>
      <c r="G6" s="43" t="s">
        <v>178</v>
      </c>
      <c r="H6" s="46" t="s">
        <v>179</v>
      </c>
      <c r="I6" s="36"/>
      <c r="J6" s="36" t="str">
        <f t="shared" si="1"/>
        <v>INSERT INTO KHACHHANG(MAKH,TENKH,PHAI,NS,DIACHI,SDT,EMAIL) VALUE('KH00004',N'Huỳnh Trịnh Tiến Khoa',N'Nam','25/03/1970',N'549 Tạ Quang Bửu, Phường 4, Quận 8, Thành phố Hồ Chí Minh, Việt Nam','0123099821','httk@gmail.com')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>
      <c r="A7" s="42"/>
      <c r="B7" s="43" t="s">
        <v>180</v>
      </c>
      <c r="C7" s="43" t="s">
        <v>181</v>
      </c>
      <c r="D7" s="43" t="s">
        <v>169</v>
      </c>
      <c r="E7" s="43" t="s">
        <v>182</v>
      </c>
      <c r="F7" s="43" t="s">
        <v>183</v>
      </c>
      <c r="G7" s="43" t="s">
        <v>184</v>
      </c>
      <c r="H7" s="45" t="s">
        <v>185</v>
      </c>
      <c r="I7" s="36"/>
      <c r="J7" s="36" t="str">
        <f t="shared" si="1"/>
        <v>INSERT INTO KHACHHANG(MAKH,TENKH,PHAI,NS,DIACHI,SDT,EMAIL) VALUE('KH00005',N'Trương Thanh Phong',N'Nam','07/03/1957',N'7 Thành Thái, Phường 14, Quận 10, Thành phố Hồ Chí Minh, Việt Nam','0187334748','phongthanh@gmail.com')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>
      <c r="A8" s="42"/>
      <c r="B8" s="43" t="s">
        <v>186</v>
      </c>
      <c r="C8" s="43" t="s">
        <v>187</v>
      </c>
      <c r="D8" s="43" t="s">
        <v>156</v>
      </c>
      <c r="E8" s="43" t="s">
        <v>188</v>
      </c>
      <c r="F8" s="43" t="s">
        <v>189</v>
      </c>
      <c r="G8" s="43" t="s">
        <v>190</v>
      </c>
      <c r="H8" s="45" t="s">
        <v>191</v>
      </c>
      <c r="I8" s="36"/>
      <c r="J8" s="36" t="str">
        <f t="shared" si="1"/>
        <v>INSERT INTO KHACHHANG(MAKH,TENKH,PHAI,NS,DIACHI,SDT,EMAIL) VALUE('KH00006',N'Nguyễn Ngọc Phú Minh',N'Nữ','19/05/1973',N'643 Xô Viết Nghệ Tĩnh, Phường 26, Bình Thạnh, Thành phố Hồ Chí Minh, Việt Nam','0923479247','phuminhnguyenngoc@gmail.com')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>
      <c r="A9" s="42"/>
      <c r="B9" s="43" t="s">
        <v>192</v>
      </c>
      <c r="C9" s="43" t="s">
        <v>193</v>
      </c>
      <c r="D9" s="43" t="s">
        <v>156</v>
      </c>
      <c r="E9" s="43" t="s">
        <v>194</v>
      </c>
      <c r="F9" s="43" t="s">
        <v>195</v>
      </c>
      <c r="G9" s="43" t="s">
        <v>196</v>
      </c>
      <c r="H9" s="45" t="s">
        <v>197</v>
      </c>
      <c r="I9" s="41" t="s">
        <v>198</v>
      </c>
      <c r="J9" s="36" t="str">
        <f t="shared" si="1"/>
        <v>INSERT INTO KHACHHANG(MAKH,TENKH,PHAI,NS,DIACHI,SDT,EMAIL) VALUE('KH00007',N'Lý Ngọc Khánh Huyền',N'Nữ','15/02/1980',N'289 Hồng Lạc, Phường 10, Tân Bình, Thành phố Hồ Chí Minh, Việt Nam','0923489742','yumichuot@gmail.com')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>
      <c r="A10" s="42"/>
      <c r="B10" s="43" t="s">
        <v>199</v>
      </c>
      <c r="C10" s="43" t="s">
        <v>200</v>
      </c>
      <c r="D10" s="43" t="s">
        <v>156</v>
      </c>
      <c r="E10" s="43" t="s">
        <v>201</v>
      </c>
      <c r="F10" s="43" t="s">
        <v>202</v>
      </c>
      <c r="G10" s="43" t="s">
        <v>203</v>
      </c>
      <c r="H10" s="45" t="s">
        <v>204</v>
      </c>
      <c r="I10" s="36"/>
      <c r="J10" s="36" t="str">
        <f t="shared" si="1"/>
        <v>INSERT INTO KHACHHANG(MAKH,TENKH,PHAI,NS,DIACHI,SDT,EMAIL) VALUE('KH00008',N'Phạm Uyên Khuê',N'Nữ','23/06/1981',N'51/3 Hòa Bình, Tân Thới Hoà, Tân Phú, Thành phố Hồ Chí Minh, Việt Nam','0824761937','chukhixin@gmail.com')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>
      <c r="A11" s="42"/>
      <c r="B11" s="43" t="s">
        <v>205</v>
      </c>
      <c r="C11" s="43" t="s">
        <v>206</v>
      </c>
      <c r="D11" s="43" t="s">
        <v>156</v>
      </c>
      <c r="E11" s="43" t="s">
        <v>207</v>
      </c>
      <c r="F11" s="43" t="s">
        <v>208</v>
      </c>
      <c r="G11" s="43" t="s">
        <v>209</v>
      </c>
      <c r="H11" s="45" t="s">
        <v>210</v>
      </c>
      <c r="I11" s="36"/>
      <c r="J11" s="36" t="str">
        <f t="shared" si="1"/>
        <v>INSERT INTO KHACHHANG(MAKH,TENKH,PHAI,NS,DIACHI,SDT,EMAIL) VALUE('KH00009',N'Nguyễn Nữ Ngọc Như',N'Nữ','15/08/2006',N'405 Trường Chinh, Phường 14, Tân Bình, Thành phố Hồ Chí Minh, Việt Nam','0471947749','nnnn@gmail.com')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A12" s="42"/>
      <c r="B12" s="43" t="s">
        <v>211</v>
      </c>
      <c r="C12" s="43" t="s">
        <v>212</v>
      </c>
      <c r="D12" s="43" t="s">
        <v>156</v>
      </c>
      <c r="E12" s="43" t="s">
        <v>213</v>
      </c>
      <c r="F12" s="43" t="s">
        <v>214</v>
      </c>
      <c r="G12" s="43" t="s">
        <v>215</v>
      </c>
      <c r="H12" s="45" t="s">
        <v>216</v>
      </c>
      <c r="I12" s="36"/>
      <c r="J12" s="36" t="str">
        <f t="shared" si="1"/>
        <v>INSERT INTO KHACHHANG(MAKH,TENKH,PHAI,NS,DIACHI,SDT,EMAIL) VALUE('KH00010',N'Nguyễn Đặng Thảo Chi',N'Nữ','06/09/1952',N'279 Nguyễn Tri Phương, Phường 5, Quận 10, Thành phố Hồ Chí Minh, Việt Nam','0982471983','chipeo@gmail.com')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>
      <c r="A13" s="42"/>
      <c r="B13" s="43" t="s">
        <v>217</v>
      </c>
      <c r="C13" s="43" t="s">
        <v>218</v>
      </c>
      <c r="D13" s="43" t="s">
        <v>156</v>
      </c>
      <c r="E13" s="43" t="s">
        <v>219</v>
      </c>
      <c r="F13" s="43" t="s">
        <v>220</v>
      </c>
      <c r="G13" s="43" t="s">
        <v>221</v>
      </c>
      <c r="H13" s="45" t="s">
        <v>222</v>
      </c>
      <c r="I13" s="36"/>
      <c r="J13" s="36" t="str">
        <f t="shared" si="1"/>
        <v>INSERT INTO KHACHHANG(MAKH,TENKH,PHAI,NS,DIACHI,SDT,EMAIL) VALUE('KH00011',N'Trần Nguyễn Khánh Huyền',N'Nữ','11/11/1980',N'196 Trần Quang Khải, Tân Định, Quận 1, Thành phố Hồ Chí Minh, Việt Nam','0982472909','khanhuyen@gmail.com')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>
      <c r="A14" s="42"/>
      <c r="B14" s="43" t="s">
        <v>223</v>
      </c>
      <c r="C14" s="43" t="s">
        <v>224</v>
      </c>
      <c r="D14" s="43" t="s">
        <v>169</v>
      </c>
      <c r="E14" s="43" t="s">
        <v>225</v>
      </c>
      <c r="F14" s="43" t="s">
        <v>226</v>
      </c>
      <c r="G14" s="43" t="s">
        <v>227</v>
      </c>
      <c r="H14" s="45" t="s">
        <v>228</v>
      </c>
      <c r="I14" s="36"/>
      <c r="J14" s="36" t="str">
        <f t="shared" si="1"/>
        <v>INSERT INTO KHACHHANG(MAKH,TENKH,PHAI,NS,DIACHI,SDT,EMAIL) VALUE('KH00012',N'Đặng Huy Hoàng',N'Nam','10/01/1989',N'Khu dân cư Bình Nguyên, Thống Nhất, Xã Bình Thắng, Dĩ An, Bình Dương, Việt Nam','0294792847','danghoang@gmail.com')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>
      <c r="A15" s="42"/>
      <c r="B15" s="43" t="s">
        <v>229</v>
      </c>
      <c r="C15" s="43" t="s">
        <v>230</v>
      </c>
      <c r="D15" s="43" t="s">
        <v>156</v>
      </c>
      <c r="E15" s="43" t="s">
        <v>231</v>
      </c>
      <c r="F15" s="43" t="s">
        <v>232</v>
      </c>
      <c r="G15" s="43" t="s">
        <v>233</v>
      </c>
      <c r="H15" s="45" t="s">
        <v>234</v>
      </c>
      <c r="I15" s="36"/>
      <c r="J15" s="36" t="str">
        <f t="shared" si="1"/>
        <v>INSERT INTO KHACHHANG(MAKH,TENKH,PHAI,NS,DIACHI,SDT,EMAIL) VALUE('KH00013',N'Trần Thanh Bảo Ngọc',N'Nữ','09/03/1957',N'85/10 Phạm Văn Hai, Tân Bình, Thành phố Hồ Chí Minh, Việt Nam','0924789712','chulun9k@gmail.com')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>
      <c r="A16" s="42"/>
      <c r="B16" s="43" t="s">
        <v>235</v>
      </c>
      <c r="C16" s="43" t="s">
        <v>236</v>
      </c>
      <c r="D16" s="43" t="s">
        <v>156</v>
      </c>
      <c r="E16" s="43" t="s">
        <v>237</v>
      </c>
      <c r="F16" s="43" t="s">
        <v>238</v>
      </c>
      <c r="G16" s="43" t="s">
        <v>239</v>
      </c>
      <c r="H16" s="45" t="s">
        <v>240</v>
      </c>
      <c r="I16" s="36"/>
      <c r="J16" s="36" t="str">
        <f t="shared" si="1"/>
        <v>INSERT INTO KHACHHANG(MAKH,TENKH,PHAI,NS,DIACHI,SDT,EMAIL) VALUE('KH00014',N'Trần Phương Nguyên',N'Nữ','10/01/1982',N'189C Cống Quỳnh, Phường Nguyễn Cư Trinh, Quận 1, Thành phố Hồ Chí Minh, Việt Nam','0923479284','nguyentrandeo@gmail.com')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>
      <c r="A17" s="42"/>
      <c r="B17" s="43" t="s">
        <v>241</v>
      </c>
      <c r="C17" s="43" t="s">
        <v>242</v>
      </c>
      <c r="D17" s="43" t="s">
        <v>156</v>
      </c>
      <c r="E17" s="43" t="s">
        <v>243</v>
      </c>
      <c r="F17" s="43" t="s">
        <v>244</v>
      </c>
      <c r="G17" s="43" t="s">
        <v>245</v>
      </c>
      <c r="H17" s="45" t="s">
        <v>246</v>
      </c>
      <c r="I17" s="36"/>
      <c r="J17" s="36" t="str">
        <f t="shared" si="1"/>
        <v>INSERT INTO KHACHHANG(MAKH,TENKH,PHAI,NS,DIACHI,SDT,EMAIL) VALUE('KH00015',N'Nguyễn Thảo Phương',N'Nữ','11/02/1964',N'94/9 Võ Oanh, Phường 25, Bình Thạnh, Thành phố Hồ Chí Minh, Việt Nam','0934771837','phuongpanda@gmail.com')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>
      <c r="A18" s="42"/>
      <c r="B18" s="43" t="s">
        <v>247</v>
      </c>
      <c r="C18" s="43" t="s">
        <v>248</v>
      </c>
      <c r="D18" s="43" t="s">
        <v>169</v>
      </c>
      <c r="E18" s="43" t="s">
        <v>249</v>
      </c>
      <c r="F18" s="43" t="s">
        <v>250</v>
      </c>
      <c r="G18" s="43" t="s">
        <v>251</v>
      </c>
      <c r="H18" s="45" t="s">
        <v>252</v>
      </c>
      <c r="I18" s="36"/>
      <c r="J18" s="36" t="str">
        <f t="shared" si="1"/>
        <v>INSERT INTO KHACHHANG(MAKH,TENKH,PHAI,NS,DIACHI,SDT,EMAIL) VALUE('KH00016',N'Văn Đắc Vinh',N'Nam','27/10/1972',N'QL1A, Hưng Mỹ, Cái Nước, Cà Mau, Việt Nam','0917374918','vandacvinhcm@gmail.com')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>
      <c r="A19" s="34" t="s">
        <v>83</v>
      </c>
      <c r="B19" s="47" t="s">
        <v>253</v>
      </c>
      <c r="C19" s="36"/>
      <c r="D19" s="36"/>
      <c r="E19" s="36"/>
      <c r="F19" s="36"/>
      <c r="G19" s="36"/>
      <c r="H19" s="37"/>
      <c r="I19" s="36"/>
      <c r="J19" s="36" t="str">
        <f t="shared" si="1"/>
        <v>INSERT INTO KHACHHANG(MAKH,TENKH,PHAI,NS,DIACHI,SDT,EMAIL) VALUE('-- Bảng nhà sản xuất',N'',N'','',N'','','')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>
      <c r="A20" s="34" t="s">
        <v>84</v>
      </c>
      <c r="B20" s="38" t="s">
        <v>85</v>
      </c>
      <c r="C20" s="48" t="s">
        <v>86</v>
      </c>
      <c r="D20" s="48" t="s">
        <v>77</v>
      </c>
      <c r="E20" s="48" t="s">
        <v>78</v>
      </c>
      <c r="F20" s="49" t="s">
        <v>82</v>
      </c>
      <c r="I20" s="41"/>
      <c r="J20" s="36" t="str">
        <f t="shared" si="1"/>
        <v>INSERT INTO KHACHHANG(MAKH,TENKH,PHAI,NS,DIACHI,SDT,EMAIL) VALUE('MANSX',N'TENNSX',N'DIACHI','SDT',N'EMAIL','','')</v>
      </c>
      <c r="K20" s="41"/>
      <c r="L20" s="41"/>
      <c r="M20" s="41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>
      <c r="A21" s="34"/>
      <c r="B21" s="50" t="s">
        <v>254</v>
      </c>
      <c r="C21" s="43" t="s">
        <v>255</v>
      </c>
      <c r="D21" s="51" t="s">
        <v>256</v>
      </c>
      <c r="E21" s="50" t="s">
        <v>257</v>
      </c>
      <c r="F21" s="45" t="s">
        <v>258</v>
      </c>
      <c r="I21" s="36"/>
      <c r="J21" s="36" t="str">
        <f t="shared" ref="J21:J22" si="2">"INSERT INTO NSX(MANSX,TENNSX,DIACHI,SDT,EMAIL) VALUE('"&amp;B21&amp;"',N'"&amp;C21&amp;"',N'"&amp;D21&amp;"','"&amp;E21&amp;"','"&amp;F21&amp;"')"</f>
        <v>INSERT INTO NSX(MANSX,TENNSX,DIACHI,SDT,EMAIL) VALUE('NSX001',N'Nhà máy Honda Vĩnh Phúc',N'Phúc Thắng, Phúc Yên, Vĩnh Phúc','0923747892','hondavinhphuc@gmail.com')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>
      <c r="A22" s="34"/>
      <c r="B22" s="52" t="s">
        <v>259</v>
      </c>
      <c r="C22" s="43" t="s">
        <v>260</v>
      </c>
      <c r="D22" s="51" t="s">
        <v>261</v>
      </c>
      <c r="E22" s="43" t="s">
        <v>262</v>
      </c>
      <c r="F22" s="45" t="s">
        <v>263</v>
      </c>
      <c r="I22" s="36"/>
      <c r="J22" s="36" t="str">
        <f t="shared" si="2"/>
        <v>INSERT INTO NSX(MANSX,TENNSX,DIACHI,SDT,EMAIL) VALUE('NSX002',N'Nhà máy Honda Hà Nam',N'Đồng Văn, Duy Tiên, Hà Nam','0824729384','hondahanam@gmail.com')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>
      <c r="A23" s="34" t="s">
        <v>87</v>
      </c>
      <c r="B23" s="47" t="s">
        <v>264</v>
      </c>
      <c r="C23" s="36"/>
      <c r="D23" s="36"/>
      <c r="E23" s="36"/>
      <c r="F23" s="36"/>
      <c r="G23" s="36"/>
      <c r="H23" s="37"/>
      <c r="I23" s="36"/>
      <c r="J23" s="36" t="str">
        <f>"INSERT INTO KHACHHANG(MAKH,TENKH,PHAI,NS,DIACHI,SDT,EMAIL) VALUE('"&amp;B23&amp;"',N'"&amp;C23&amp;"',N'"&amp;D23&amp;"','"&amp;E23&amp;"',N'"&amp;F23&amp;"','"&amp;G23&amp;"','"&amp;H23&amp;"')"</f>
        <v>INSERT INTO KHACHHANG(MAKH,TENKH,PHAI,NS,DIACHI,SDT,EMAIL) VALUE('-- Bảng bảo hành',N'',N'','',N'','','')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>
      <c r="A24" s="34" t="s">
        <v>88</v>
      </c>
      <c r="B24" s="53" t="s">
        <v>89</v>
      </c>
      <c r="C24" s="54" t="s">
        <v>90</v>
      </c>
      <c r="G24" s="36"/>
      <c r="H24" s="37"/>
      <c r="I24" s="36"/>
      <c r="J24" s="36" t="str">
        <f t="shared" ref="J24:J28" si="3">"INSERT INTO BAOHANH(MABH,GOIBH) VALUE('"&amp;B24&amp;"',N'"&amp;C24&amp;"')"</f>
        <v>INSERT INTO BAOHANH(MABH,GOIBH) VALUE('MABH',N'GOIBH')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>
      <c r="A25" s="42"/>
      <c r="B25" s="44" t="s">
        <v>265</v>
      </c>
      <c r="C25" s="43" t="s">
        <v>266</v>
      </c>
      <c r="E25" s="36"/>
      <c r="F25" s="36"/>
      <c r="G25" s="36"/>
      <c r="H25" s="37"/>
      <c r="J25" s="36" t="str">
        <f t="shared" si="3"/>
        <v>INSERT INTO BAOHANH(MABH,GOIBH) VALUE('BH001',N'36 tháng')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>
      <c r="A26" s="42"/>
      <c r="B26" s="44" t="s">
        <v>267</v>
      </c>
      <c r="C26" s="43" t="s">
        <v>268</v>
      </c>
      <c r="E26" s="36"/>
      <c r="F26" s="36"/>
      <c r="G26" s="36"/>
      <c r="H26" s="37"/>
      <c r="J26" s="36" t="str">
        <f t="shared" si="3"/>
        <v>INSERT INTO BAOHANH(MABH,GOIBH) VALUE('BH002',N'12 tháng')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>
      <c r="A27" s="42"/>
      <c r="B27" s="55" t="s">
        <v>269</v>
      </c>
      <c r="C27" s="43" t="s">
        <v>270</v>
      </c>
      <c r="E27" s="36"/>
      <c r="F27" s="36"/>
      <c r="G27" s="36"/>
      <c r="H27" s="37"/>
      <c r="J27" s="36" t="str">
        <f t="shared" si="3"/>
        <v>INSERT INTO BAOHANH(MABH,GOIBH) VALUE('BH003',N'24 tháng')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>
      <c r="A28" s="34" t="s">
        <v>271</v>
      </c>
      <c r="B28" s="47" t="s">
        <v>272</v>
      </c>
      <c r="C28" s="36"/>
      <c r="E28" s="36"/>
      <c r="F28" s="36"/>
      <c r="G28" s="36"/>
      <c r="H28" s="37"/>
      <c r="J28" s="36" t="str">
        <f t="shared" si="3"/>
        <v>INSERT INTO BAOHANH(MABH,GOIBH) VALUE('-- Bảng loại xe',N'')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>
      <c r="A29" s="34" t="s">
        <v>92</v>
      </c>
      <c r="B29" s="38" t="s">
        <v>93</v>
      </c>
      <c r="C29" s="39" t="s">
        <v>94</v>
      </c>
      <c r="E29" s="36"/>
      <c r="F29" s="36"/>
      <c r="G29" s="36"/>
      <c r="H29" s="37"/>
      <c r="J29" s="36" t="str">
        <f t="shared" ref="J29:J43" si="4">"INSERT INTO LOAIXE(MALOAI,TENLOAI) VALUE('"&amp;B29&amp;"',N'"&amp;C29&amp;"')"</f>
        <v>INSERT INTO LOAIXE(MALOAI,TENLOAI) VALUE('MALOAI',N'TENLOAI')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>
      <c r="A30" s="42"/>
      <c r="B30" s="52" t="s">
        <v>273</v>
      </c>
      <c r="C30" s="43" t="s">
        <v>274</v>
      </c>
      <c r="E30" s="36"/>
      <c r="F30" s="36"/>
      <c r="G30" s="36"/>
      <c r="H30" s="37"/>
      <c r="J30" s="36" t="str">
        <f t="shared" si="4"/>
        <v>INSERT INTO LOAIXE(MALOAI,TENLOAI) VALUE('VS',N'Honda Vision')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>
      <c r="A31" s="42"/>
      <c r="B31" s="44" t="s">
        <v>275</v>
      </c>
      <c r="C31" s="43" t="s">
        <v>276</v>
      </c>
      <c r="E31" s="36"/>
      <c r="F31" s="36"/>
      <c r="G31" s="36"/>
      <c r="H31" s="37"/>
      <c r="J31" s="36" t="str">
        <f t="shared" si="4"/>
        <v>INSERT INTO LOAIXE(MALOAI,TENLOAI) VALUE('AB',N'Honda Air Blade')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>
      <c r="A32" s="42"/>
      <c r="B32" s="44" t="s">
        <v>277</v>
      </c>
      <c r="C32" s="43" t="s">
        <v>278</v>
      </c>
      <c r="E32" s="36"/>
      <c r="F32" s="36"/>
      <c r="G32" s="36"/>
      <c r="H32" s="37"/>
      <c r="J32" s="36" t="str">
        <f t="shared" si="4"/>
        <v>INSERT INTO LOAIXE(MALOAI,TENLOAI) VALUE('LD',N'Honda Lead')</v>
      </c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42"/>
      <c r="B33" s="44" t="s">
        <v>279</v>
      </c>
      <c r="C33" s="43" t="s">
        <v>280</v>
      </c>
      <c r="E33" s="36"/>
      <c r="F33" s="56"/>
      <c r="G33" s="36"/>
      <c r="H33" s="37"/>
      <c r="J33" s="36" t="str">
        <f t="shared" si="4"/>
        <v>INSERT INTO LOAIXE(MALOAI,TENLOAI) VALUE('SHM',N'Honda SH Mode')</v>
      </c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>
      <c r="A34" s="42"/>
      <c r="B34" s="44" t="s">
        <v>281</v>
      </c>
      <c r="C34" s="43" t="s">
        <v>282</v>
      </c>
      <c r="E34" s="36"/>
      <c r="F34" s="36"/>
      <c r="G34" s="36"/>
      <c r="H34" s="37"/>
      <c r="J34" s="36" t="str">
        <f t="shared" si="4"/>
        <v>INSERT INTO LOAIXE(MALOAI,TENLOAI) VALUE('SH',N'Honda SH')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>
      <c r="A35" s="42"/>
      <c r="B35" s="44" t="s">
        <v>283</v>
      </c>
      <c r="C35" s="43" t="s">
        <v>284</v>
      </c>
      <c r="E35" s="36"/>
      <c r="F35" s="36"/>
      <c r="G35" s="36"/>
      <c r="H35" s="37"/>
      <c r="J35" s="36" t="str">
        <f t="shared" si="4"/>
        <v>INSERT INTO LOAIXE(MALOAI,TENLOAI) VALUE('WA',N'Honda Wave')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>
      <c r="A36" s="42"/>
      <c r="B36" s="44" t="s">
        <v>285</v>
      </c>
      <c r="C36" s="43" t="s">
        <v>286</v>
      </c>
      <c r="E36" s="36"/>
      <c r="F36" s="36"/>
      <c r="G36" s="36"/>
      <c r="H36" s="37"/>
      <c r="J36" s="36" t="str">
        <f t="shared" si="4"/>
        <v>INSERT INTO LOAIXE(MALOAI,TENLOAI) VALUE('BL',N'Honda Blade')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>
      <c r="A37" s="42"/>
      <c r="B37" s="44" t="s">
        <v>287</v>
      </c>
      <c r="C37" s="43" t="s">
        <v>288</v>
      </c>
      <c r="E37" s="36"/>
      <c r="F37" s="36"/>
      <c r="G37" s="36"/>
      <c r="H37" s="37"/>
      <c r="J37" s="36" t="str">
        <f t="shared" si="4"/>
        <v>INSERT INTO LOAIXE(MALOAI,TENLOAI) VALUE('FU',N'Honda Future')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>
      <c r="A38" s="42"/>
      <c r="B38" s="44" t="s">
        <v>289</v>
      </c>
      <c r="C38" s="43" t="s">
        <v>290</v>
      </c>
      <c r="E38" s="36"/>
      <c r="F38" s="36"/>
      <c r="G38" s="36"/>
      <c r="H38" s="37"/>
      <c r="J38" s="36" t="str">
        <f t="shared" si="4"/>
        <v>INSERT INTO LOAIXE(MALOAI,TENLOAI) VALUE('SCC',N'Honda Super Cub C125')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>
      <c r="A39" s="42"/>
      <c r="B39" s="44" t="s">
        <v>291</v>
      </c>
      <c r="C39" s="43" t="s">
        <v>292</v>
      </c>
      <c r="E39" s="36"/>
      <c r="F39" s="36"/>
      <c r="G39" s="36"/>
      <c r="H39" s="37"/>
      <c r="J39" s="36" t="str">
        <f t="shared" si="4"/>
        <v>INSERT INTO LOAIXE(MALOAI,TENLOAI) VALUE('WX',N'Winner X')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>
      <c r="A40" s="42"/>
      <c r="B40" s="44" t="s">
        <v>293</v>
      </c>
      <c r="C40" s="43" t="s">
        <v>294</v>
      </c>
      <c r="E40" s="36"/>
      <c r="F40" s="36"/>
      <c r="G40" s="36"/>
      <c r="H40" s="37"/>
      <c r="J40" s="36" t="str">
        <f t="shared" si="4"/>
        <v>INSERT INTO LOAIXE(MALOAI,TENLOAI) VALUE('CBR',N'Honda CBR')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>
      <c r="A41" s="42"/>
      <c r="B41" s="44" t="s">
        <v>295</v>
      </c>
      <c r="C41" s="43" t="s">
        <v>296</v>
      </c>
      <c r="E41" s="36"/>
      <c r="F41" s="36"/>
      <c r="G41" s="36"/>
      <c r="H41" s="37"/>
      <c r="J41" s="36" t="str">
        <f t="shared" si="4"/>
        <v>INSERT INTO LOAIXE(MALOAI,TENLOAI) VALUE('CB  ',N'Honda CB')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>
      <c r="A42" s="42"/>
      <c r="B42" s="44" t="s">
        <v>297</v>
      </c>
      <c r="C42" s="43" t="s">
        <v>298</v>
      </c>
      <c r="E42" s="36"/>
      <c r="F42" s="36"/>
      <c r="G42" s="36"/>
      <c r="H42" s="37"/>
      <c r="J42" s="36" t="str">
        <f t="shared" si="4"/>
        <v>INSERT INTO LOAIXE(MALOAI,TENLOAI) VALUE('RB',N'Honda Rebel')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>
      <c r="A43" s="42"/>
      <c r="B43" s="44" t="s">
        <v>299</v>
      </c>
      <c r="C43" s="43" t="s">
        <v>300</v>
      </c>
      <c r="D43" s="32">
        <f>LEN("Mẫu xe này không tồn tại trong dữ liệu")</f>
        <v>38</v>
      </c>
      <c r="E43" s="36"/>
      <c r="F43" s="36"/>
      <c r="G43" s="36"/>
      <c r="H43" s="37"/>
      <c r="J43" s="36" t="str">
        <f t="shared" si="4"/>
        <v>INSERT INTO LOAIXE(MALOAI,TENLOAI) VALUE('AT',N'Honda Africa Twin')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A44" s="34" t="s">
        <v>96</v>
      </c>
      <c r="B44" s="57"/>
      <c r="C44" s="41"/>
      <c r="D44" s="36"/>
      <c r="E44" s="36"/>
      <c r="F44" s="36"/>
      <c r="G44" s="36"/>
      <c r="H44" s="37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>
      <c r="A45" s="34" t="s">
        <v>97</v>
      </c>
      <c r="B45" s="38" t="s">
        <v>98</v>
      </c>
      <c r="C45" s="40" t="s">
        <v>99</v>
      </c>
      <c r="D45" s="39" t="s">
        <v>93</v>
      </c>
      <c r="E45" s="39" t="s">
        <v>89</v>
      </c>
      <c r="F45" s="48" t="s">
        <v>101</v>
      </c>
      <c r="G45" s="48" t="s">
        <v>103</v>
      </c>
      <c r="H45" s="54" t="s">
        <v>104</v>
      </c>
      <c r="I45" s="58" t="s">
        <v>106</v>
      </c>
      <c r="J45" s="36" t="str">
        <f t="shared" ref="J45:J157" si="5">"INSERT INTO XE(MAXE,TENXE,MALOAI,MABH,BAN,MAU,GIA,SL) VALUES('"&amp;B45&amp;"',N'"&amp;C45&amp;"','"&amp;D45&amp;"','"&amp;E45&amp;"',N'"&amp;F45&amp;"',N'"&amp;G45&amp;"','"&amp;H45&amp;"','"&amp;I45&amp;"')"</f>
        <v>INSERT INTO XE(MAXE,TENXE,MALOAI,MABH,BAN,MAU,GIA,SL) VALUES('MAXE',N'TENXE','MALOAI','MABH',N'BAN',N'MAU','GIA','SL')</v>
      </c>
      <c r="K45" s="36"/>
      <c r="L45" s="36"/>
      <c r="M45" s="36"/>
      <c r="N45" s="36"/>
      <c r="O45" s="36"/>
      <c r="P45" s="36"/>
      <c r="Q45" s="36"/>
      <c r="R45" s="36"/>
      <c r="S45" s="36"/>
      <c r="W45" s="36"/>
      <c r="X45" s="36"/>
      <c r="Y45" s="36"/>
      <c r="Z45" s="36"/>
      <c r="AA45" s="36"/>
      <c r="AB45" s="36"/>
    </row>
    <row r="46">
      <c r="A46" s="59">
        <v>1.0</v>
      </c>
      <c r="B46" s="52" t="s">
        <v>301</v>
      </c>
      <c r="C46" s="60" t="s">
        <v>302</v>
      </c>
      <c r="D46" s="43" t="s">
        <v>273</v>
      </c>
      <c r="E46" s="43" t="s">
        <v>265</v>
      </c>
      <c r="F46" s="43" t="s">
        <v>303</v>
      </c>
      <c r="G46" s="43" t="s">
        <v>304</v>
      </c>
      <c r="H46" s="61">
        <v>3.1899273E7</v>
      </c>
      <c r="I46" s="62">
        <f t="shared" ref="I46:I158" si="6">RANDBETWEEN(10,20)</f>
        <v>18</v>
      </c>
      <c r="J46" s="36" t="str">
        <f t="shared" si="5"/>
        <v>INSERT INTO XE(MAXE,TENXE,MALOAI,MABH,BAN,MAU,GIA,SL) VALUES('VS001',N'Vision Cao cấp','VS','BH001',N'Cao cấp',N'Đỏ Nâu Đen','31899273','18')</v>
      </c>
      <c r="K46" s="36"/>
      <c r="L46" s="36"/>
      <c r="M46" s="36"/>
      <c r="N46" s="36"/>
      <c r="O46" s="36"/>
      <c r="P46" s="36"/>
      <c r="Q46" s="36"/>
      <c r="R46" s="36"/>
      <c r="W46" s="36"/>
      <c r="X46" s="36"/>
      <c r="Y46" s="36"/>
      <c r="Z46" s="36"/>
      <c r="AA46" s="36"/>
      <c r="AB46" s="36"/>
    </row>
    <row r="47">
      <c r="A47" s="59">
        <v>2.0</v>
      </c>
      <c r="B47" s="52" t="s">
        <v>305</v>
      </c>
      <c r="C47" s="60" t="s">
        <v>302</v>
      </c>
      <c r="D47" s="43" t="s">
        <v>273</v>
      </c>
      <c r="E47" s="43" t="s">
        <v>265</v>
      </c>
      <c r="F47" s="43" t="s">
        <v>303</v>
      </c>
      <c r="G47" s="43" t="s">
        <v>306</v>
      </c>
      <c r="H47" s="61">
        <v>3.1899273E7</v>
      </c>
      <c r="I47" s="62">
        <f t="shared" si="6"/>
        <v>19</v>
      </c>
      <c r="J47" s="36" t="str">
        <f t="shared" si="5"/>
        <v>INSERT INTO XE(MAXE,TENXE,MALOAI,MABH,BAN,MAU,GIA,SL) VALUES('VS002',N'Vision Cao cấp','VS','BH001',N'Cao cấp',N'Xanh Nâu Đen','31899273','19')</v>
      </c>
      <c r="K47" s="36"/>
      <c r="L47" s="36"/>
      <c r="M47" s="36"/>
      <c r="N47" s="36"/>
      <c r="O47" s="36"/>
      <c r="P47" s="36"/>
      <c r="Q47" s="36"/>
      <c r="R47" s="36"/>
      <c r="W47" s="36"/>
      <c r="X47" s="36"/>
      <c r="Y47" s="36"/>
      <c r="Z47" s="36"/>
      <c r="AA47" s="36"/>
      <c r="AB47" s="36"/>
    </row>
    <row r="48">
      <c r="A48" s="59">
        <v>3.0</v>
      </c>
      <c r="B48" s="52" t="s">
        <v>307</v>
      </c>
      <c r="C48" s="60" t="s">
        <v>308</v>
      </c>
      <c r="D48" s="43" t="s">
        <v>273</v>
      </c>
      <c r="E48" s="43" t="s">
        <v>265</v>
      </c>
      <c r="F48" s="43" t="s">
        <v>309</v>
      </c>
      <c r="G48" s="43" t="s">
        <v>310</v>
      </c>
      <c r="H48" s="63">
        <v>3.3273818E7</v>
      </c>
      <c r="I48" s="62">
        <f t="shared" si="6"/>
        <v>18</v>
      </c>
      <c r="J48" s="36" t="str">
        <f t="shared" si="5"/>
        <v>INSERT INTO XE(MAXE,TENXE,MALOAI,MABH,BAN,MAU,GIA,SL) VALUES('VS003',N'Vision Đặc biệt','VS','BH001',N'Đặc biệt',N'Xanh Đen','33273818','18')</v>
      </c>
      <c r="K48" s="36"/>
      <c r="L48" s="36"/>
      <c r="M48" s="36"/>
      <c r="N48" s="36"/>
      <c r="O48" s="36"/>
      <c r="P48" s="36"/>
      <c r="Q48" s="36"/>
      <c r="R48" s="36"/>
      <c r="W48" s="36"/>
      <c r="X48" s="36"/>
      <c r="Y48" s="36"/>
      <c r="Z48" s="36"/>
      <c r="AA48" s="36"/>
      <c r="AB48" s="36"/>
    </row>
    <row r="49">
      <c r="A49" s="59">
        <v>4.0</v>
      </c>
      <c r="B49" s="52" t="s">
        <v>311</v>
      </c>
      <c r="C49" s="60" t="s">
        <v>312</v>
      </c>
      <c r="D49" s="43" t="s">
        <v>273</v>
      </c>
      <c r="E49" s="43" t="s">
        <v>265</v>
      </c>
      <c r="F49" s="43" t="s">
        <v>313</v>
      </c>
      <c r="G49" s="43" t="s">
        <v>314</v>
      </c>
      <c r="H49" s="63">
        <v>3.0230182E7</v>
      </c>
      <c r="I49" s="62">
        <f t="shared" si="6"/>
        <v>15</v>
      </c>
      <c r="J49" s="36" t="str">
        <f t="shared" si="5"/>
        <v>INSERT INTO XE(MAXE,TENXE,MALOAI,MABH,BAN,MAU,GIA,SL) VALUES('VS004',N'Vision Tiêu chuẩn','VS','BH001',N'Tiêu chuẩn',N'Trắng Đen Bạc','30230182','15')</v>
      </c>
      <c r="K49" s="36"/>
      <c r="L49" s="36"/>
      <c r="M49" s="36"/>
      <c r="N49" s="36"/>
      <c r="O49" s="36"/>
      <c r="P49" s="36"/>
      <c r="Q49" s="36"/>
      <c r="R49" s="36"/>
      <c r="W49" s="36"/>
      <c r="X49" s="36"/>
      <c r="Y49" s="36"/>
      <c r="Z49" s="36"/>
      <c r="AA49" s="36"/>
      <c r="AB49" s="36"/>
    </row>
    <row r="50">
      <c r="A50" s="59">
        <v>5.0</v>
      </c>
      <c r="B50" s="52" t="s">
        <v>315</v>
      </c>
      <c r="C50" s="43" t="s">
        <v>316</v>
      </c>
      <c r="D50" s="43" t="s">
        <v>273</v>
      </c>
      <c r="E50" s="43" t="s">
        <v>265</v>
      </c>
      <c r="F50" s="43" t="s">
        <v>317</v>
      </c>
      <c r="G50" s="43" t="s">
        <v>318</v>
      </c>
      <c r="H50" s="63">
        <v>3.4942909E7</v>
      </c>
      <c r="I50" s="62">
        <f t="shared" si="6"/>
        <v>18</v>
      </c>
      <c r="J50" s="36" t="str">
        <f t="shared" si="5"/>
        <v>INSERT INTO XE(MAXE,TENXE,MALOAI,MABH,BAN,MAU,GIA,SL) VALUES('VS005',N'Vision Cá tính','VS','BH001',N'Cá tính',N'Đen Đỏ','34942909','18')</v>
      </c>
      <c r="K50" s="36"/>
      <c r="L50" s="36"/>
      <c r="M50" s="36"/>
      <c r="N50" s="36"/>
      <c r="O50" s="36"/>
      <c r="P50" s="36"/>
      <c r="Q50" s="36"/>
      <c r="R50" s="36"/>
      <c r="W50" s="36"/>
      <c r="X50" s="36"/>
      <c r="Y50" s="36"/>
      <c r="Z50" s="36"/>
      <c r="AA50" s="36"/>
      <c r="AB50" s="36"/>
    </row>
    <row r="51">
      <c r="A51" s="59">
        <v>6.0</v>
      </c>
      <c r="B51" s="52" t="s">
        <v>319</v>
      </c>
      <c r="C51" s="43" t="s">
        <v>316</v>
      </c>
      <c r="D51" s="43" t="s">
        <v>273</v>
      </c>
      <c r="E51" s="43" t="s">
        <v>265</v>
      </c>
      <c r="F51" s="43" t="s">
        <v>317</v>
      </c>
      <c r="G51" s="43" t="s">
        <v>320</v>
      </c>
      <c r="H51" s="63">
        <v>3.4942909E7</v>
      </c>
      <c r="I51" s="62">
        <f t="shared" si="6"/>
        <v>12</v>
      </c>
      <c r="J51" s="36" t="str">
        <f t="shared" si="5"/>
        <v>INSERT INTO XE(MAXE,TENXE,MALOAI,MABH,BAN,MAU,GIA,SL) VALUES('VS006',N'Vision Cá tính','VS','BH001',N'Cá tính',N'Xanh Đen Đỏ','34942909','12')</v>
      </c>
      <c r="K51" s="36"/>
      <c r="L51" s="36"/>
      <c r="M51" s="36"/>
      <c r="N51" s="36"/>
      <c r="O51" s="36"/>
      <c r="P51" s="36"/>
      <c r="Q51" s="36"/>
      <c r="R51" s="36"/>
      <c r="W51" s="36"/>
      <c r="X51" s="36"/>
      <c r="Y51" s="36"/>
      <c r="Z51" s="36"/>
      <c r="AA51" s="36"/>
      <c r="AB51" s="36"/>
    </row>
    <row r="52">
      <c r="A52" s="59">
        <v>7.0</v>
      </c>
      <c r="B52" s="52" t="s">
        <v>321</v>
      </c>
      <c r="C52" s="43" t="s">
        <v>322</v>
      </c>
      <c r="D52" s="43" t="s">
        <v>275</v>
      </c>
      <c r="E52" s="43" t="s">
        <v>265</v>
      </c>
      <c r="F52" s="43" t="s">
        <v>309</v>
      </c>
      <c r="G52" s="43" t="s">
        <v>323</v>
      </c>
      <c r="H52" s="63">
        <v>4.2502909E7</v>
      </c>
      <c r="I52" s="62">
        <f t="shared" si="6"/>
        <v>14</v>
      </c>
      <c r="J52" s="36" t="str">
        <f t="shared" si="5"/>
        <v>INSERT INTO XE(MAXE,TENXE,MALOAI,MABH,BAN,MAU,GIA,SL) VALUES('AB001',N'Air Blade 125 Đặc biệt','AB','BH001',N'Đặc biệt',N'Đen Vàng','42502909','14')</v>
      </c>
      <c r="K52" s="36"/>
      <c r="L52" s="36"/>
      <c r="M52" s="36"/>
      <c r="N52" s="36"/>
      <c r="O52" s="36"/>
      <c r="P52" s="36"/>
      <c r="Q52" s="36"/>
      <c r="R52" s="36"/>
      <c r="W52" s="36"/>
      <c r="X52" s="36"/>
      <c r="Y52" s="36"/>
      <c r="Z52" s="36"/>
      <c r="AA52" s="36"/>
      <c r="AB52" s="36"/>
    </row>
    <row r="53">
      <c r="A53" s="59">
        <v>8.0</v>
      </c>
      <c r="B53" s="52" t="s">
        <v>324</v>
      </c>
      <c r="C53" s="43" t="s">
        <v>325</v>
      </c>
      <c r="D53" s="43" t="s">
        <v>275</v>
      </c>
      <c r="E53" s="43" t="s">
        <v>265</v>
      </c>
      <c r="F53" s="43" t="s">
        <v>313</v>
      </c>
      <c r="G53" s="43" t="s">
        <v>310</v>
      </c>
      <c r="H53" s="63">
        <v>4.1324727E7</v>
      </c>
      <c r="I53" s="62">
        <f t="shared" si="6"/>
        <v>15</v>
      </c>
      <c r="J53" s="36" t="str">
        <f t="shared" si="5"/>
        <v>INSERT INTO XE(MAXE,TENXE,MALOAI,MABH,BAN,MAU,GIA,SL) VALUES('AB002',N'Air Blade 125 Tiêu chuẩn','AB','BH001',N'Tiêu chuẩn',N'Xanh Đen','41324727','15')</v>
      </c>
      <c r="K53" s="36"/>
      <c r="L53" s="36"/>
      <c r="M53" s="36"/>
      <c r="N53" s="36"/>
      <c r="O53" s="36"/>
      <c r="P53" s="36"/>
      <c r="Q53" s="36"/>
      <c r="R53" s="36"/>
      <c r="W53" s="36"/>
      <c r="X53" s="36"/>
      <c r="Y53" s="36"/>
      <c r="Z53" s="36"/>
      <c r="AA53" s="36"/>
      <c r="AB53" s="36"/>
    </row>
    <row r="54">
      <c r="A54" s="59">
        <v>9.0</v>
      </c>
      <c r="B54" s="52" t="s">
        <v>326</v>
      </c>
      <c r="C54" s="43" t="s">
        <v>325</v>
      </c>
      <c r="D54" s="43" t="s">
        <v>275</v>
      </c>
      <c r="E54" s="43" t="s">
        <v>265</v>
      </c>
      <c r="F54" s="43" t="s">
        <v>313</v>
      </c>
      <c r="G54" s="43" t="s">
        <v>327</v>
      </c>
      <c r="H54" s="63">
        <v>4.1324727E7</v>
      </c>
      <c r="I54" s="62">
        <f t="shared" si="6"/>
        <v>19</v>
      </c>
      <c r="J54" s="36" t="str">
        <f t="shared" si="5"/>
        <v>INSERT INTO XE(MAXE,TENXE,MALOAI,MABH,BAN,MAU,GIA,SL) VALUES('AB003',N'Air Blade 125 Tiêu chuẩn','AB','BH001',N'Tiêu chuẩn',N'Đỏ Đen','41324727','19')</v>
      </c>
      <c r="K54" s="36"/>
      <c r="L54" s="36"/>
      <c r="M54" s="36"/>
      <c r="N54" s="36"/>
      <c r="O54" s="36"/>
      <c r="P54" s="36"/>
      <c r="Q54" s="36"/>
      <c r="R54" s="36"/>
      <c r="W54" s="36"/>
      <c r="X54" s="36"/>
      <c r="Y54" s="36"/>
      <c r="Z54" s="36"/>
      <c r="AA54" s="36"/>
      <c r="AB54" s="36"/>
    </row>
    <row r="55">
      <c r="A55" s="59">
        <v>10.0</v>
      </c>
      <c r="B55" s="52" t="s">
        <v>328</v>
      </c>
      <c r="C55" s="43" t="s">
        <v>329</v>
      </c>
      <c r="D55" s="43" t="s">
        <v>275</v>
      </c>
      <c r="E55" s="43" t="s">
        <v>265</v>
      </c>
      <c r="F55" s="43" t="s">
        <v>309</v>
      </c>
      <c r="G55" s="43" t="s">
        <v>330</v>
      </c>
      <c r="H55" s="63">
        <v>5.719E7</v>
      </c>
      <c r="I55" s="62">
        <f t="shared" si="6"/>
        <v>10</v>
      </c>
      <c r="J55" s="36" t="str">
        <f t="shared" si="5"/>
        <v>INSERT INTO XE(MAXE,TENXE,MALOAI,MABH,BAN,MAU,GIA,SL) VALUES('AB004',N'Air Blade 160 Đặc biệt','AB','BH001',N'Đặc biệt',N'Xanh Xám Đen','57190000','10')</v>
      </c>
      <c r="K55" s="36"/>
      <c r="L55" s="36"/>
      <c r="M55" s="36"/>
      <c r="N55" s="36"/>
      <c r="O55" s="36"/>
      <c r="P55" s="36"/>
      <c r="Q55" s="36"/>
      <c r="R55" s="36"/>
      <c r="W55" s="36"/>
      <c r="X55" s="36"/>
      <c r="Y55" s="36"/>
      <c r="Z55" s="36"/>
      <c r="AA55" s="36"/>
      <c r="AB55" s="36"/>
    </row>
    <row r="56">
      <c r="A56" s="59">
        <v>11.0</v>
      </c>
      <c r="B56" s="52" t="s">
        <v>331</v>
      </c>
      <c r="C56" s="43" t="s">
        <v>332</v>
      </c>
      <c r="D56" s="43" t="s">
        <v>275</v>
      </c>
      <c r="E56" s="43" t="s">
        <v>265</v>
      </c>
      <c r="F56" s="43" t="s">
        <v>313</v>
      </c>
      <c r="G56" s="43" t="s">
        <v>333</v>
      </c>
      <c r="H56" s="63">
        <v>5.599E7</v>
      </c>
      <c r="I56" s="62">
        <f t="shared" si="6"/>
        <v>11</v>
      </c>
      <c r="J56" s="36" t="str">
        <f t="shared" si="5"/>
        <v>INSERT INTO XE(MAXE,TENXE,MALOAI,MABH,BAN,MAU,GIA,SL) VALUES('AB005',N'Air Blade 160 Tiêu chuẩn','AB','BH001',N'Tiêu chuẩn',N'Đỏ Xám','55990000','11')</v>
      </c>
      <c r="K56" s="36"/>
      <c r="L56" s="36"/>
      <c r="M56" s="36"/>
      <c r="N56" s="36"/>
      <c r="O56" s="36"/>
      <c r="P56" s="36"/>
      <c r="Q56" s="36"/>
      <c r="R56" s="36"/>
      <c r="W56" s="36"/>
      <c r="X56" s="36"/>
      <c r="Y56" s="36"/>
      <c r="Z56" s="36"/>
      <c r="AA56" s="36"/>
      <c r="AB56" s="36"/>
    </row>
    <row r="57">
      <c r="A57" s="59">
        <v>12.0</v>
      </c>
      <c r="B57" s="52" t="s">
        <v>334</v>
      </c>
      <c r="C57" s="43" t="s">
        <v>332</v>
      </c>
      <c r="D57" s="43" t="s">
        <v>275</v>
      </c>
      <c r="E57" s="43" t="s">
        <v>265</v>
      </c>
      <c r="F57" s="43" t="s">
        <v>313</v>
      </c>
      <c r="G57" s="43" t="s">
        <v>335</v>
      </c>
      <c r="H57" s="63">
        <v>5.599E7</v>
      </c>
      <c r="I57" s="62">
        <f t="shared" si="6"/>
        <v>11</v>
      </c>
      <c r="J57" s="36" t="str">
        <f t="shared" si="5"/>
        <v>INSERT INTO XE(MAXE,TENXE,MALOAI,MABH,BAN,MAU,GIA,SL) VALUES('AB006',N'Air Blade 160 Tiêu chuẩn','AB','BH001',N'Tiêu chuẩn',N'Đen Xám','55990000','11')</v>
      </c>
      <c r="K57" s="36"/>
      <c r="L57" s="36"/>
      <c r="M57" s="36"/>
      <c r="N57" s="36"/>
      <c r="O57" s="36"/>
      <c r="P57" s="36"/>
      <c r="Q57" s="36"/>
      <c r="R57" s="36"/>
      <c r="W57" s="36"/>
      <c r="X57" s="36"/>
      <c r="Y57" s="36"/>
      <c r="Z57" s="36"/>
      <c r="AA57" s="36"/>
      <c r="AB57" s="36"/>
    </row>
    <row r="58">
      <c r="A58" s="59">
        <v>13.0</v>
      </c>
      <c r="B58" s="52" t="s">
        <v>336</v>
      </c>
      <c r="C58" s="43" t="s">
        <v>332</v>
      </c>
      <c r="D58" s="43" t="s">
        <v>275</v>
      </c>
      <c r="E58" s="43" t="s">
        <v>265</v>
      </c>
      <c r="F58" s="43" t="s">
        <v>313</v>
      </c>
      <c r="G58" s="43" t="s">
        <v>337</v>
      </c>
      <c r="H58" s="63">
        <v>5.599E7</v>
      </c>
      <c r="I58" s="62">
        <f t="shared" si="6"/>
        <v>15</v>
      </c>
      <c r="J58" s="36" t="str">
        <f t="shared" si="5"/>
        <v>INSERT INTO XE(MAXE,TENXE,MALOAI,MABH,BAN,MAU,GIA,SL) VALUES('AB007',N'Air Blade 160 Tiêu chuẩn','AB','BH001',N'Tiêu chuẩn',N'Xanh Xám','55990000','15')</v>
      </c>
      <c r="K58" s="36"/>
      <c r="L58" s="36"/>
      <c r="M58" s="36"/>
      <c r="N58" s="36"/>
      <c r="O58" s="36"/>
      <c r="P58" s="36"/>
      <c r="Q58" s="36"/>
      <c r="R58" s="36"/>
      <c r="W58" s="36"/>
      <c r="X58" s="36"/>
      <c r="Y58" s="36"/>
      <c r="Z58" s="36"/>
      <c r="AA58" s="36"/>
      <c r="AB58" s="36"/>
    </row>
    <row r="59">
      <c r="A59" s="59">
        <v>14.0</v>
      </c>
      <c r="B59" s="52" t="s">
        <v>338</v>
      </c>
      <c r="C59" s="43" t="s">
        <v>339</v>
      </c>
      <c r="D59" s="43" t="s">
        <v>277</v>
      </c>
      <c r="E59" s="43" t="s">
        <v>265</v>
      </c>
      <c r="F59" s="43" t="s">
        <v>303</v>
      </c>
      <c r="G59" s="43" t="s">
        <v>340</v>
      </c>
      <c r="H59" s="63">
        <v>4.1226545E7</v>
      </c>
      <c r="I59" s="62">
        <f t="shared" si="6"/>
        <v>13</v>
      </c>
      <c r="J59" s="36" t="str">
        <f t="shared" si="5"/>
        <v>INSERT INTO XE(MAXE,TENXE,MALOAI,MABH,BAN,MAU,GIA,SL) VALUES('LD001',N'LEAD 125cc Cao cấp','LD','BH001',N'Cao cấp',N'Đỏ','41226545','13')</v>
      </c>
      <c r="K59" s="36"/>
      <c r="L59" s="36"/>
      <c r="M59" s="36"/>
      <c r="N59" s="36"/>
      <c r="O59" s="36"/>
      <c r="P59" s="36"/>
      <c r="Q59" s="36"/>
      <c r="R59" s="36"/>
      <c r="W59" s="36"/>
      <c r="X59" s="36"/>
      <c r="Y59" s="36"/>
      <c r="Z59" s="36"/>
      <c r="AA59" s="36"/>
      <c r="AB59" s="36"/>
    </row>
    <row r="60">
      <c r="A60" s="59">
        <v>15.0</v>
      </c>
      <c r="B60" s="52" t="s">
        <v>341</v>
      </c>
      <c r="C60" s="43" t="s">
        <v>339</v>
      </c>
      <c r="D60" s="43" t="s">
        <v>277</v>
      </c>
      <c r="E60" s="43" t="s">
        <v>265</v>
      </c>
      <c r="F60" s="43" t="s">
        <v>303</v>
      </c>
      <c r="G60" s="43" t="s">
        <v>342</v>
      </c>
      <c r="H60" s="63">
        <v>4.1226545E7</v>
      </c>
      <c r="I60" s="62">
        <f t="shared" si="6"/>
        <v>11</v>
      </c>
      <c r="J60" s="36" t="str">
        <f t="shared" si="5"/>
        <v>INSERT INTO XE(MAXE,TENXE,MALOAI,MABH,BAN,MAU,GIA,SL) VALUES('LD002',N'LEAD 125cc Cao cấp','LD','BH001',N'Cao cấp',N'Xanh','41226545','11')</v>
      </c>
      <c r="K60" s="36"/>
      <c r="L60" s="36"/>
      <c r="M60" s="36"/>
      <c r="N60" s="36"/>
      <c r="O60" s="36"/>
      <c r="P60" s="36"/>
      <c r="Q60" s="36"/>
      <c r="R60" s="36"/>
      <c r="W60" s="36"/>
      <c r="X60" s="36"/>
      <c r="Y60" s="36"/>
      <c r="Z60" s="36"/>
      <c r="AA60" s="36"/>
      <c r="AB60" s="36"/>
    </row>
    <row r="61">
      <c r="A61" s="59">
        <v>16.0</v>
      </c>
      <c r="B61" s="52" t="s">
        <v>343</v>
      </c>
      <c r="C61" s="43" t="s">
        <v>344</v>
      </c>
      <c r="D61" s="43" t="s">
        <v>277</v>
      </c>
      <c r="E61" s="43" t="s">
        <v>265</v>
      </c>
      <c r="F61" s="43" t="s">
        <v>309</v>
      </c>
      <c r="G61" s="43" t="s">
        <v>345</v>
      </c>
      <c r="H61" s="63">
        <v>4.2306545E7</v>
      </c>
      <c r="I61" s="62">
        <f t="shared" si="6"/>
        <v>11</v>
      </c>
      <c r="J61" s="36" t="str">
        <f t="shared" si="5"/>
        <v>INSERT INTO XE(MAXE,TENXE,MALOAI,MABH,BAN,MAU,GIA,SL) VALUES('LD003',N'LEAD 125cc Đặc biệt','LD','BH001',N'Đặc biệt',N'Đen','42306545','11')</v>
      </c>
      <c r="K61" s="36"/>
      <c r="L61" s="36"/>
      <c r="M61" s="36"/>
      <c r="N61" s="36"/>
      <c r="O61" s="36"/>
      <c r="P61" s="36"/>
      <c r="Q61" s="36"/>
      <c r="R61" s="36"/>
      <c r="W61" s="36"/>
      <c r="X61" s="36"/>
      <c r="Y61" s="36"/>
      <c r="Z61" s="36"/>
      <c r="AA61" s="36"/>
      <c r="AB61" s="36"/>
    </row>
    <row r="62">
      <c r="A62" s="59">
        <v>17.0</v>
      </c>
      <c r="B62" s="52" t="s">
        <v>346</v>
      </c>
      <c r="C62" s="43" t="s">
        <v>344</v>
      </c>
      <c r="D62" s="43" t="s">
        <v>277</v>
      </c>
      <c r="E62" s="43" t="s">
        <v>265</v>
      </c>
      <c r="F62" s="43" t="s">
        <v>309</v>
      </c>
      <c r="G62" s="43" t="s">
        <v>347</v>
      </c>
      <c r="H62" s="63">
        <v>4.2306545E7</v>
      </c>
      <c r="I62" s="62">
        <f t="shared" si="6"/>
        <v>13</v>
      </c>
      <c r="J62" s="36" t="str">
        <f t="shared" si="5"/>
        <v>INSERT INTO XE(MAXE,TENXE,MALOAI,MABH,BAN,MAU,GIA,SL) VALUES('LD004',N'LEAD 125cc Đặc biệt','LD','BH001',N'Đặc biệt',N'Bạc','42306545','13')</v>
      </c>
      <c r="K62" s="36"/>
      <c r="L62" s="36"/>
      <c r="M62" s="36"/>
      <c r="N62" s="36"/>
      <c r="O62" s="36"/>
      <c r="P62" s="36"/>
      <c r="Q62" s="36"/>
      <c r="R62" s="36"/>
      <c r="W62" s="36"/>
      <c r="X62" s="36"/>
      <c r="Y62" s="36"/>
      <c r="Z62" s="36"/>
      <c r="AA62" s="36"/>
      <c r="AB62" s="36"/>
    </row>
    <row r="63">
      <c r="A63" s="59">
        <v>18.0</v>
      </c>
      <c r="B63" s="52" t="s">
        <v>348</v>
      </c>
      <c r="C63" s="43" t="s">
        <v>349</v>
      </c>
      <c r="D63" s="43" t="s">
        <v>277</v>
      </c>
      <c r="E63" s="43" t="s">
        <v>265</v>
      </c>
      <c r="F63" s="43" t="s">
        <v>313</v>
      </c>
      <c r="G63" s="43" t="s">
        <v>350</v>
      </c>
      <c r="H63" s="63">
        <v>3.9066545E7</v>
      </c>
      <c r="I63" s="62">
        <f t="shared" si="6"/>
        <v>18</v>
      </c>
      <c r="J63" s="36" t="str">
        <f t="shared" si="5"/>
        <v>INSERT INTO XE(MAXE,TENXE,MALOAI,MABH,BAN,MAU,GIA,SL) VALUES('LD005',N'LEAD 125cc Tiêu chuẩn','LD','BH001',N'Tiêu chuẩn',N'Trắng','39066545','18')</v>
      </c>
      <c r="K63" s="36"/>
      <c r="L63" s="36"/>
      <c r="M63" s="36"/>
      <c r="N63" s="36"/>
      <c r="O63" s="36"/>
      <c r="P63" s="36"/>
      <c r="Q63" s="36"/>
      <c r="R63" s="36"/>
      <c r="W63" s="36"/>
      <c r="X63" s="36"/>
      <c r="Y63" s="36"/>
      <c r="Z63" s="36"/>
      <c r="AA63" s="36"/>
      <c r="AB63" s="36"/>
    </row>
    <row r="64">
      <c r="A64" s="59">
        <v>19.0</v>
      </c>
      <c r="B64" s="52" t="s">
        <v>351</v>
      </c>
      <c r="C64" s="43" t="s">
        <v>352</v>
      </c>
      <c r="D64" s="43" t="s">
        <v>279</v>
      </c>
      <c r="E64" s="43" t="s">
        <v>265</v>
      </c>
      <c r="F64" s="43" t="s">
        <v>303</v>
      </c>
      <c r="G64" s="43" t="s">
        <v>310</v>
      </c>
      <c r="H64" s="63">
        <v>6.1648363E7</v>
      </c>
      <c r="I64" s="62">
        <f t="shared" si="6"/>
        <v>20</v>
      </c>
      <c r="J64" s="36" t="str">
        <f t="shared" si="5"/>
        <v>INSERT INTO XE(MAXE,TENXE,MALOAI,MABH,BAN,MAU,GIA,SL) VALUES('SHM001',N'Sh mode 125cc Cao cấp','SHM','BH001',N'Cao cấp',N'Xanh Đen','61648363','20')</v>
      </c>
      <c r="K64" s="36"/>
      <c r="L64" s="36"/>
      <c r="M64" s="36"/>
      <c r="N64" s="36"/>
      <c r="O64" s="36"/>
      <c r="P64" s="36"/>
      <c r="Q64" s="36"/>
      <c r="R64" s="36"/>
      <c r="W64" s="36"/>
      <c r="X64" s="36"/>
      <c r="Y64" s="36"/>
      <c r="Z64" s="36"/>
      <c r="AA64" s="36"/>
      <c r="AB64" s="36"/>
    </row>
    <row r="65">
      <c r="A65" s="59">
        <v>20.0</v>
      </c>
      <c r="B65" s="52" t="s">
        <v>353</v>
      </c>
      <c r="C65" s="43" t="s">
        <v>352</v>
      </c>
      <c r="D65" s="43" t="s">
        <v>279</v>
      </c>
      <c r="E65" s="43" t="s">
        <v>265</v>
      </c>
      <c r="F65" s="43" t="s">
        <v>303</v>
      </c>
      <c r="G65" s="43" t="s">
        <v>327</v>
      </c>
      <c r="H65" s="63">
        <v>6.1648363E7</v>
      </c>
      <c r="I65" s="62">
        <f t="shared" si="6"/>
        <v>19</v>
      </c>
      <c r="J65" s="36" t="str">
        <f t="shared" si="5"/>
        <v>INSERT INTO XE(MAXE,TENXE,MALOAI,MABH,BAN,MAU,GIA,SL) VALUES('SHM002',N'Sh mode 125cc Cao cấp','SHM','BH001',N'Cao cấp',N'Đỏ Đen','61648363','19')</v>
      </c>
      <c r="K65" s="36"/>
      <c r="L65" s="36"/>
      <c r="M65" s="36"/>
      <c r="N65" s="36"/>
      <c r="O65" s="36"/>
      <c r="P65" s="36"/>
      <c r="Q65" s="36"/>
      <c r="R65" s="36"/>
      <c r="W65" s="36"/>
      <c r="X65" s="36"/>
      <c r="Y65" s="36"/>
      <c r="Z65" s="36"/>
      <c r="AA65" s="36"/>
      <c r="AB65" s="36"/>
    </row>
    <row r="66">
      <c r="A66" s="59">
        <v>21.0</v>
      </c>
      <c r="B66" s="52" t="s">
        <v>354</v>
      </c>
      <c r="C66" s="43" t="s">
        <v>355</v>
      </c>
      <c r="D66" s="43" t="s">
        <v>279</v>
      </c>
      <c r="E66" s="43" t="s">
        <v>265</v>
      </c>
      <c r="F66" s="43" t="s">
        <v>309</v>
      </c>
      <c r="G66" s="43" t="s">
        <v>345</v>
      </c>
      <c r="H66" s="63">
        <v>6.2826545E7</v>
      </c>
      <c r="I66" s="62">
        <f t="shared" si="6"/>
        <v>17</v>
      </c>
      <c r="J66" s="36" t="str">
        <f t="shared" si="5"/>
        <v>INSERT INTO XE(MAXE,TENXE,MALOAI,MABH,BAN,MAU,GIA,SL) VALUES('SHM003',N'Sh mode 125cc Đặc biệt','SHM','BH001',N'Đặc biệt',N'Đen','62826545','17')</v>
      </c>
      <c r="K66" s="36"/>
      <c r="L66" s="36"/>
      <c r="M66" s="36"/>
      <c r="N66" s="36"/>
      <c r="O66" s="36"/>
      <c r="P66" s="36"/>
      <c r="Q66" s="36"/>
      <c r="R66" s="36"/>
      <c r="W66" s="36"/>
      <c r="X66" s="36"/>
      <c r="Y66" s="36"/>
      <c r="Z66" s="36"/>
      <c r="AA66" s="36"/>
      <c r="AB66" s="36"/>
    </row>
    <row r="67">
      <c r="A67" s="59">
        <v>22.0</v>
      </c>
      <c r="B67" s="52" t="s">
        <v>356</v>
      </c>
      <c r="C67" s="43" t="s">
        <v>355</v>
      </c>
      <c r="D67" s="43" t="s">
        <v>279</v>
      </c>
      <c r="E67" s="43" t="s">
        <v>265</v>
      </c>
      <c r="F67" s="43" t="s">
        <v>309</v>
      </c>
      <c r="G67" s="43" t="s">
        <v>357</v>
      </c>
      <c r="H67" s="63">
        <v>6.2826545E7</v>
      </c>
      <c r="I67" s="62">
        <f t="shared" si="6"/>
        <v>12</v>
      </c>
      <c r="J67" s="36" t="str">
        <f t="shared" si="5"/>
        <v>INSERT INTO XE(MAXE,TENXE,MALOAI,MABH,BAN,MAU,GIA,SL) VALUES('SHM004',N'Sh mode 125cc Đặc biệt','SHM','BH001',N'Đặc biệt',N'Bạc Đen','62826545','12')</v>
      </c>
      <c r="K67" s="36"/>
      <c r="L67" s="36"/>
      <c r="M67" s="36"/>
      <c r="N67" s="36"/>
      <c r="O67" s="36"/>
      <c r="P67" s="36"/>
      <c r="Q67" s="36"/>
      <c r="R67" s="36"/>
      <c r="W67" s="36"/>
      <c r="X67" s="36"/>
      <c r="Y67" s="36"/>
      <c r="Z67" s="36"/>
      <c r="AA67" s="36"/>
      <c r="AB67" s="36"/>
    </row>
    <row r="68">
      <c r="A68" s="59">
        <v>23.0</v>
      </c>
      <c r="B68" s="52" t="s">
        <v>358</v>
      </c>
      <c r="C68" s="43" t="s">
        <v>359</v>
      </c>
      <c r="D68" s="43" t="s">
        <v>279</v>
      </c>
      <c r="E68" s="43" t="s">
        <v>265</v>
      </c>
      <c r="F68" s="43" t="s">
        <v>360</v>
      </c>
      <c r="G68" s="43" t="s">
        <v>361</v>
      </c>
      <c r="H68" s="63">
        <v>6.3317455E7</v>
      </c>
      <c r="I68" s="62">
        <f t="shared" si="6"/>
        <v>18</v>
      </c>
      <c r="J68" s="36" t="str">
        <f t="shared" si="5"/>
        <v>INSERT INTO XE(MAXE,TENXE,MALOAI,MABH,BAN,MAU,GIA,SL) VALUES('SHM005',N'Sh mode 125cc Thể thao','SHM','BH001',N'Thể thao',N'Xám Đen','63317455','18')</v>
      </c>
      <c r="K68" s="36"/>
      <c r="L68" s="36"/>
      <c r="M68" s="36"/>
      <c r="N68" s="36"/>
      <c r="O68" s="36"/>
      <c r="P68" s="36"/>
      <c r="Q68" s="36"/>
      <c r="R68" s="36"/>
      <c r="W68" s="36"/>
      <c r="X68" s="36"/>
      <c r="Y68" s="36"/>
      <c r="Z68" s="36"/>
      <c r="AA68" s="36"/>
      <c r="AB68" s="36"/>
    </row>
    <row r="69">
      <c r="A69" s="59">
        <v>24.0</v>
      </c>
      <c r="B69" s="52" t="s">
        <v>362</v>
      </c>
      <c r="C69" s="43" t="s">
        <v>363</v>
      </c>
      <c r="D69" s="43" t="s">
        <v>279</v>
      </c>
      <c r="E69" s="43" t="s">
        <v>265</v>
      </c>
      <c r="F69" s="43" t="s">
        <v>313</v>
      </c>
      <c r="G69" s="43" t="s">
        <v>342</v>
      </c>
      <c r="H69" s="63">
        <v>5.6641091E7</v>
      </c>
      <c r="I69" s="62">
        <f t="shared" si="6"/>
        <v>12</v>
      </c>
      <c r="J69" s="36" t="str">
        <f t="shared" si="5"/>
        <v>INSERT INTO XE(MAXE,TENXE,MALOAI,MABH,BAN,MAU,GIA,SL) VALUES('SHM006',N'Sh mode 125cc Tiêu chuẩn','SHM','BH001',N'Tiêu chuẩn',N'Xanh','56641091','12')</v>
      </c>
      <c r="K69" s="36"/>
      <c r="L69" s="36"/>
      <c r="M69" s="36"/>
      <c r="N69" s="36"/>
      <c r="O69" s="36"/>
      <c r="P69" s="36"/>
      <c r="Q69" s="36"/>
      <c r="R69" s="36"/>
      <c r="W69" s="36"/>
      <c r="X69" s="36"/>
      <c r="Y69" s="36"/>
      <c r="Z69" s="36"/>
      <c r="AA69" s="36"/>
      <c r="AB69" s="36"/>
    </row>
    <row r="70">
      <c r="A70" s="59">
        <v>25.0</v>
      </c>
      <c r="B70" s="52" t="s">
        <v>364</v>
      </c>
      <c r="C70" s="43" t="s">
        <v>363</v>
      </c>
      <c r="D70" s="43" t="s">
        <v>279</v>
      </c>
      <c r="E70" s="43" t="s">
        <v>265</v>
      </c>
      <c r="F70" s="43" t="s">
        <v>313</v>
      </c>
      <c r="G70" s="43" t="s">
        <v>340</v>
      </c>
      <c r="H70" s="63">
        <v>5.6641091E7</v>
      </c>
      <c r="I70" s="62">
        <f t="shared" si="6"/>
        <v>12</v>
      </c>
      <c r="J70" s="36" t="str">
        <f t="shared" si="5"/>
        <v>INSERT INTO XE(MAXE,TENXE,MALOAI,MABH,BAN,MAU,GIA,SL) VALUES('SHM007',N'Sh mode 125cc Tiêu chuẩn','SHM','BH001',N'Tiêu chuẩn',N'Đỏ','56641091','12')</v>
      </c>
      <c r="K70" s="36"/>
      <c r="L70" s="36"/>
      <c r="M70" s="36"/>
      <c r="N70" s="36"/>
      <c r="O70" s="36"/>
      <c r="P70" s="36"/>
      <c r="Q70" s="36"/>
      <c r="R70" s="36"/>
      <c r="W70" s="36"/>
      <c r="X70" s="36"/>
      <c r="Y70" s="36"/>
      <c r="Z70" s="36"/>
      <c r="AA70" s="36"/>
      <c r="AB70" s="36"/>
    </row>
    <row r="71">
      <c r="A71" s="59">
        <v>26.0</v>
      </c>
      <c r="B71" s="52" t="s">
        <v>365</v>
      </c>
      <c r="C71" s="43" t="s">
        <v>363</v>
      </c>
      <c r="D71" s="43" t="s">
        <v>279</v>
      </c>
      <c r="E71" s="43" t="s">
        <v>265</v>
      </c>
      <c r="F71" s="43" t="s">
        <v>313</v>
      </c>
      <c r="G71" s="43" t="s">
        <v>350</v>
      </c>
      <c r="H71" s="63">
        <v>5.6641091E7</v>
      </c>
      <c r="I71" s="62">
        <f t="shared" si="6"/>
        <v>16</v>
      </c>
      <c r="J71" s="36" t="str">
        <f t="shared" si="5"/>
        <v>INSERT INTO XE(MAXE,TENXE,MALOAI,MABH,BAN,MAU,GIA,SL) VALUES('SHM008',N'Sh mode 125cc Tiêu chuẩn','SHM','BH001',N'Tiêu chuẩn',N'Trắng','56641091','16')</v>
      </c>
      <c r="K71" s="36"/>
      <c r="L71" s="36"/>
      <c r="M71" s="36"/>
      <c r="N71" s="36"/>
      <c r="O71" s="36"/>
      <c r="P71" s="36"/>
      <c r="Q71" s="36"/>
      <c r="R71" s="36"/>
      <c r="W71" s="36"/>
      <c r="X71" s="36"/>
      <c r="Y71" s="36"/>
      <c r="Z71" s="36"/>
      <c r="AA71" s="36"/>
      <c r="AB71" s="36"/>
    </row>
    <row r="72">
      <c r="A72" s="59">
        <v>27.0</v>
      </c>
      <c r="B72" s="52" t="s">
        <v>366</v>
      </c>
      <c r="C72" s="43" t="s">
        <v>367</v>
      </c>
      <c r="D72" s="43" t="s">
        <v>281</v>
      </c>
      <c r="E72" s="43" t="s">
        <v>265</v>
      </c>
      <c r="F72" s="43" t="s">
        <v>303</v>
      </c>
      <c r="G72" s="43" t="s">
        <v>340</v>
      </c>
      <c r="H72" s="63">
        <v>7.9812E7</v>
      </c>
      <c r="I72" s="62">
        <f t="shared" si="6"/>
        <v>16</v>
      </c>
      <c r="J72" s="36" t="str">
        <f t="shared" si="5"/>
        <v>INSERT INTO XE(MAXE,TENXE,MALOAI,MABH,BAN,MAU,GIA,SL) VALUES('SH001',N'SH125i Cao cấp ABS','SH','BH001',N'Cao cấp',N'Đỏ','79812000','16')</v>
      </c>
      <c r="K72" s="36"/>
      <c r="L72" s="36"/>
      <c r="M72" s="36"/>
      <c r="N72" s="36"/>
      <c r="O72" s="36"/>
      <c r="P72" s="36"/>
      <c r="Q72" s="36"/>
      <c r="R72" s="36"/>
      <c r="W72" s="36"/>
      <c r="X72" s="36"/>
      <c r="Y72" s="36"/>
      <c r="Z72" s="36"/>
      <c r="AA72" s="36"/>
      <c r="AB72" s="36"/>
    </row>
    <row r="73">
      <c r="A73" s="59">
        <v>28.0</v>
      </c>
      <c r="B73" s="52" t="s">
        <v>368</v>
      </c>
      <c r="C73" s="43" t="s">
        <v>367</v>
      </c>
      <c r="D73" s="43" t="s">
        <v>281</v>
      </c>
      <c r="E73" s="43" t="s">
        <v>265</v>
      </c>
      <c r="F73" s="43" t="s">
        <v>303</v>
      </c>
      <c r="G73" s="43" t="s">
        <v>350</v>
      </c>
      <c r="H73" s="63">
        <v>7.9812E7</v>
      </c>
      <c r="I73" s="62">
        <f t="shared" si="6"/>
        <v>10</v>
      </c>
      <c r="J73" s="36" t="str">
        <f t="shared" si="5"/>
        <v>INSERT INTO XE(MAXE,TENXE,MALOAI,MABH,BAN,MAU,GIA,SL) VALUES('SH002',N'SH125i Cao cấp ABS','SH','BH001',N'Cao cấp',N'Trắng','79812000','10')</v>
      </c>
      <c r="K73" s="36"/>
      <c r="L73" s="36"/>
      <c r="M73" s="36"/>
      <c r="N73" s="36"/>
      <c r="O73" s="36"/>
      <c r="P73" s="36"/>
      <c r="Q73" s="36"/>
      <c r="R73" s="36"/>
      <c r="W73" s="36"/>
      <c r="X73" s="36"/>
      <c r="Y73" s="36"/>
      <c r="Z73" s="36"/>
      <c r="AA73" s="36"/>
      <c r="AB73" s="36"/>
    </row>
    <row r="74">
      <c r="A74" s="59">
        <v>29.0</v>
      </c>
      <c r="B74" s="52" t="s">
        <v>369</v>
      </c>
      <c r="C74" s="43" t="s">
        <v>367</v>
      </c>
      <c r="D74" s="43" t="s">
        <v>281</v>
      </c>
      <c r="E74" s="43" t="s">
        <v>265</v>
      </c>
      <c r="F74" s="43" t="s">
        <v>303</v>
      </c>
      <c r="G74" s="43" t="s">
        <v>345</v>
      </c>
      <c r="H74" s="63">
        <v>7.9812E7</v>
      </c>
      <c r="I74" s="62">
        <f t="shared" si="6"/>
        <v>16</v>
      </c>
      <c r="J74" s="36" t="str">
        <f t="shared" si="5"/>
        <v>INSERT INTO XE(MAXE,TENXE,MALOAI,MABH,BAN,MAU,GIA,SL) VALUES('SH003',N'SH125i Cao cấp ABS','SH','BH001',N'Cao cấp',N'Đen','79812000','16')</v>
      </c>
      <c r="K74" s="36"/>
      <c r="L74" s="36"/>
      <c r="M74" s="36"/>
      <c r="N74" s="36"/>
      <c r="O74" s="36"/>
      <c r="P74" s="36"/>
      <c r="Q74" s="36"/>
      <c r="R74" s="36"/>
      <c r="W74" s="36"/>
      <c r="X74" s="36"/>
      <c r="Y74" s="36"/>
      <c r="Z74" s="36"/>
      <c r="AA74" s="36"/>
      <c r="AB74" s="36"/>
    </row>
    <row r="75">
      <c r="A75" s="59">
        <v>30.0</v>
      </c>
      <c r="B75" s="52" t="s">
        <v>370</v>
      </c>
      <c r="C75" s="43" t="s">
        <v>371</v>
      </c>
      <c r="D75" s="43" t="s">
        <v>281</v>
      </c>
      <c r="E75" s="43" t="s">
        <v>265</v>
      </c>
      <c r="F75" s="43" t="s">
        <v>313</v>
      </c>
      <c r="G75" s="43" t="s">
        <v>340</v>
      </c>
      <c r="H75" s="63">
        <v>7.1957455E7</v>
      </c>
      <c r="I75" s="62">
        <f t="shared" si="6"/>
        <v>15</v>
      </c>
      <c r="J75" s="36" t="str">
        <f t="shared" si="5"/>
        <v>INSERT INTO XE(MAXE,TENXE,MALOAI,MABH,BAN,MAU,GIA,SL) VALUES('SH004',N'SH125i Tiêu chuẩn CBS','SH','BH001',N'Tiêu chuẩn',N'Đỏ','71957455','15')</v>
      </c>
      <c r="K75" s="36"/>
      <c r="L75" s="36"/>
      <c r="M75" s="36"/>
      <c r="N75" s="36"/>
      <c r="O75" s="36"/>
      <c r="P75" s="36"/>
      <c r="Q75" s="36"/>
      <c r="R75" s="36"/>
      <c r="W75" s="36"/>
      <c r="X75" s="36"/>
      <c r="Y75" s="36"/>
      <c r="Z75" s="36"/>
      <c r="AA75" s="36"/>
      <c r="AB75" s="36"/>
    </row>
    <row r="76">
      <c r="A76" s="59">
        <v>31.0</v>
      </c>
      <c r="B76" s="52" t="s">
        <v>372</v>
      </c>
      <c r="C76" s="43" t="s">
        <v>371</v>
      </c>
      <c r="D76" s="43" t="s">
        <v>281</v>
      </c>
      <c r="E76" s="43" t="s">
        <v>265</v>
      </c>
      <c r="F76" s="43" t="s">
        <v>313</v>
      </c>
      <c r="G76" s="43" t="s">
        <v>350</v>
      </c>
      <c r="H76" s="63">
        <v>7.1957455E7</v>
      </c>
      <c r="I76" s="62">
        <f t="shared" si="6"/>
        <v>15</v>
      </c>
      <c r="J76" s="36" t="str">
        <f t="shared" si="5"/>
        <v>INSERT INTO XE(MAXE,TENXE,MALOAI,MABH,BAN,MAU,GIA,SL) VALUES('SH005',N'SH125i Tiêu chuẩn CBS','SH','BH001',N'Tiêu chuẩn',N'Trắng','71957455','15')</v>
      </c>
      <c r="K76" s="36"/>
      <c r="L76" s="36"/>
      <c r="M76" s="36"/>
      <c r="N76" s="36"/>
      <c r="O76" s="36"/>
      <c r="P76" s="36"/>
      <c r="Q76" s="36"/>
      <c r="R76" s="36"/>
      <c r="W76" s="36"/>
      <c r="X76" s="36"/>
      <c r="Y76" s="36"/>
      <c r="Z76" s="36"/>
      <c r="AA76" s="36"/>
      <c r="AB76" s="36"/>
    </row>
    <row r="77">
      <c r="A77" s="59">
        <v>32.0</v>
      </c>
      <c r="B77" s="52" t="s">
        <v>373</v>
      </c>
      <c r="C77" s="43" t="s">
        <v>371</v>
      </c>
      <c r="D77" s="43" t="s">
        <v>281</v>
      </c>
      <c r="E77" s="43" t="s">
        <v>265</v>
      </c>
      <c r="F77" s="43" t="s">
        <v>313</v>
      </c>
      <c r="G77" s="43" t="s">
        <v>345</v>
      </c>
      <c r="H77" s="63">
        <v>7.1957455E7</v>
      </c>
      <c r="I77" s="62">
        <f t="shared" si="6"/>
        <v>17</v>
      </c>
      <c r="J77" s="36" t="str">
        <f t="shared" si="5"/>
        <v>INSERT INTO XE(MAXE,TENXE,MALOAI,MABH,BAN,MAU,GIA,SL) VALUES('SH006',N'SH125i Tiêu chuẩn CBS','SH','BH001',N'Tiêu chuẩn',N'Đen','71957455','17')</v>
      </c>
      <c r="K77" s="36"/>
      <c r="L77" s="36"/>
      <c r="M77" s="36"/>
      <c r="N77" s="36"/>
      <c r="O77" s="36"/>
      <c r="P77" s="36"/>
      <c r="Q77" s="36"/>
      <c r="R77" s="36"/>
      <c r="W77" s="36"/>
      <c r="X77" s="36"/>
      <c r="Y77" s="36"/>
      <c r="Z77" s="36"/>
      <c r="AA77" s="36"/>
      <c r="AB77" s="36"/>
    </row>
    <row r="78">
      <c r="A78" s="59">
        <v>33.0</v>
      </c>
      <c r="B78" s="52" t="s">
        <v>374</v>
      </c>
      <c r="C78" s="43" t="s">
        <v>375</v>
      </c>
      <c r="D78" s="43" t="s">
        <v>281</v>
      </c>
      <c r="E78" s="43" t="s">
        <v>265</v>
      </c>
      <c r="F78" s="43" t="s">
        <v>303</v>
      </c>
      <c r="G78" s="43" t="s">
        <v>340</v>
      </c>
      <c r="H78" s="63">
        <v>9.829E7</v>
      </c>
      <c r="I78" s="62">
        <f t="shared" si="6"/>
        <v>19</v>
      </c>
      <c r="J78" s="36" t="str">
        <f t="shared" si="5"/>
        <v>INSERT INTO XE(MAXE,TENXE,MALOAI,MABH,BAN,MAU,GIA,SL) VALUES('SH007',N'SH150i Cao cấp ABS','SH','BH001',N'Cao cấp',N'Đỏ','98290000','19')</v>
      </c>
      <c r="K78" s="36"/>
      <c r="L78" s="36"/>
      <c r="M78" s="36"/>
      <c r="N78" s="36"/>
      <c r="O78" s="36"/>
      <c r="P78" s="36"/>
      <c r="Q78" s="36"/>
      <c r="R78" s="36"/>
      <c r="W78" s="36"/>
      <c r="X78" s="36"/>
      <c r="Y78" s="36"/>
      <c r="Z78" s="36"/>
      <c r="AA78" s="36"/>
      <c r="AB78" s="36"/>
    </row>
    <row r="79">
      <c r="A79" s="59">
        <v>34.0</v>
      </c>
      <c r="B79" s="52" t="s">
        <v>376</v>
      </c>
      <c r="C79" s="43" t="s">
        <v>375</v>
      </c>
      <c r="D79" s="43" t="s">
        <v>281</v>
      </c>
      <c r="E79" s="43" t="s">
        <v>265</v>
      </c>
      <c r="F79" s="43" t="s">
        <v>303</v>
      </c>
      <c r="G79" s="43" t="s">
        <v>350</v>
      </c>
      <c r="H79" s="63">
        <v>9.829E7</v>
      </c>
      <c r="I79" s="62">
        <f t="shared" si="6"/>
        <v>17</v>
      </c>
      <c r="J79" s="36" t="str">
        <f t="shared" si="5"/>
        <v>INSERT INTO XE(MAXE,TENXE,MALOAI,MABH,BAN,MAU,GIA,SL) VALUES('SH008',N'SH150i Cao cấp ABS','SH','BH001',N'Cao cấp',N'Trắng','98290000','17')</v>
      </c>
      <c r="K79" s="36"/>
      <c r="L79" s="36"/>
      <c r="M79" s="36"/>
      <c r="N79" s="36"/>
      <c r="O79" s="36"/>
      <c r="P79" s="36"/>
      <c r="Q79" s="36"/>
      <c r="R79" s="36"/>
      <c r="W79" s="36"/>
      <c r="X79" s="36"/>
      <c r="Y79" s="36"/>
      <c r="Z79" s="36"/>
      <c r="AA79" s="36"/>
      <c r="AB79" s="36"/>
    </row>
    <row r="80">
      <c r="A80" s="59">
        <v>35.0</v>
      </c>
      <c r="B80" s="52" t="s">
        <v>377</v>
      </c>
      <c r="C80" s="43" t="s">
        <v>375</v>
      </c>
      <c r="D80" s="43" t="s">
        <v>281</v>
      </c>
      <c r="E80" s="43" t="s">
        <v>265</v>
      </c>
      <c r="F80" s="43" t="s">
        <v>303</v>
      </c>
      <c r="G80" s="43" t="s">
        <v>345</v>
      </c>
      <c r="H80" s="63">
        <v>9.829E7</v>
      </c>
      <c r="I80" s="62">
        <f t="shared" si="6"/>
        <v>10</v>
      </c>
      <c r="J80" s="36" t="str">
        <f t="shared" si="5"/>
        <v>INSERT INTO XE(MAXE,TENXE,MALOAI,MABH,BAN,MAU,GIA,SL) VALUES('SH009',N'SH150i Cao cấp ABS','SH','BH001',N'Cao cấp',N'Đen','98290000','10')</v>
      </c>
      <c r="K80" s="36"/>
      <c r="L80" s="36"/>
      <c r="M80" s="36"/>
      <c r="N80" s="36"/>
      <c r="O80" s="36"/>
      <c r="P80" s="36"/>
      <c r="Q80" s="36"/>
      <c r="R80" s="36"/>
      <c r="W80" s="36"/>
      <c r="X80" s="36"/>
      <c r="Y80" s="36"/>
      <c r="Z80" s="36"/>
      <c r="AA80" s="36"/>
      <c r="AB80" s="36"/>
    </row>
    <row r="81">
      <c r="A81" s="59">
        <v>36.0</v>
      </c>
      <c r="B81" s="52" t="s">
        <v>378</v>
      </c>
      <c r="C81" s="43" t="s">
        <v>379</v>
      </c>
      <c r="D81" s="43" t="s">
        <v>281</v>
      </c>
      <c r="E81" s="43" t="s">
        <v>265</v>
      </c>
      <c r="F81" s="43" t="s">
        <v>309</v>
      </c>
      <c r="G81" s="43" t="s">
        <v>380</v>
      </c>
      <c r="H81" s="63">
        <v>9.949E7</v>
      </c>
      <c r="I81" s="62">
        <f t="shared" si="6"/>
        <v>14</v>
      </c>
      <c r="J81" s="36" t="str">
        <f t="shared" si="5"/>
        <v>INSERT INTO XE(MAXE,TENXE,MALOAI,MABH,BAN,MAU,GIA,SL) VALUES('SH010',N'SH150i Đặc biệt ABS','SH','BH001',N'Đặc biệt',N'Đen Bạc','99490000','14')</v>
      </c>
      <c r="K81" s="36"/>
      <c r="L81" s="36"/>
      <c r="M81" s="36"/>
      <c r="N81" s="36"/>
      <c r="O81" s="36"/>
      <c r="P81" s="36"/>
      <c r="Q81" s="36"/>
      <c r="R81" s="36"/>
      <c r="W81" s="36"/>
      <c r="X81" s="36"/>
      <c r="Y81" s="36"/>
      <c r="Z81" s="36"/>
      <c r="AA81" s="36"/>
      <c r="AB81" s="36"/>
    </row>
    <row r="82">
      <c r="A82" s="59">
        <v>37.0</v>
      </c>
      <c r="B82" s="52" t="s">
        <v>381</v>
      </c>
      <c r="C82" s="43" t="s">
        <v>382</v>
      </c>
      <c r="D82" s="43" t="s">
        <v>281</v>
      </c>
      <c r="E82" s="43" t="s">
        <v>265</v>
      </c>
      <c r="F82" s="43" t="s">
        <v>360</v>
      </c>
      <c r="G82" s="43" t="s">
        <v>361</v>
      </c>
      <c r="H82" s="63">
        <v>9.999E7</v>
      </c>
      <c r="I82" s="62">
        <f t="shared" si="6"/>
        <v>19</v>
      </c>
      <c r="J82" s="36" t="str">
        <f t="shared" si="5"/>
        <v>INSERT INTO XE(MAXE,TENXE,MALOAI,MABH,BAN,MAU,GIA,SL) VALUES('SH011',N'SH150i Thể thao ABS','SH','BH001',N'Thể thao',N'Xám Đen','99990000','19')</v>
      </c>
      <c r="K82" s="36"/>
      <c r="L82" s="36"/>
      <c r="M82" s="36"/>
      <c r="N82" s="36"/>
      <c r="O82" s="36"/>
      <c r="P82" s="36"/>
      <c r="Q82" s="36"/>
      <c r="R82" s="36"/>
      <c r="W82" s="36"/>
      <c r="X82" s="36"/>
      <c r="Y82" s="36"/>
      <c r="Z82" s="36"/>
      <c r="AA82" s="36"/>
      <c r="AB82" s="36"/>
    </row>
    <row r="83">
      <c r="A83" s="59">
        <v>38.0</v>
      </c>
      <c r="B83" s="52" t="s">
        <v>383</v>
      </c>
      <c r="C83" s="43" t="s">
        <v>384</v>
      </c>
      <c r="D83" s="43" t="s">
        <v>281</v>
      </c>
      <c r="E83" s="43" t="s">
        <v>265</v>
      </c>
      <c r="F83" s="43" t="s">
        <v>313</v>
      </c>
      <c r="G83" s="43" t="s">
        <v>340</v>
      </c>
      <c r="H83" s="63">
        <v>9.029E7</v>
      </c>
      <c r="I83" s="62">
        <f t="shared" si="6"/>
        <v>14</v>
      </c>
      <c r="J83" s="36" t="str">
        <f t="shared" si="5"/>
        <v>INSERT INTO XE(MAXE,TENXE,MALOAI,MABH,BAN,MAU,GIA,SL) VALUES('SH012',N'SH150i Tiêu chuẩn CBS','SH','BH001',N'Tiêu chuẩn',N'Đỏ','90290000','14')</v>
      </c>
      <c r="K83" s="36"/>
      <c r="L83" s="36"/>
      <c r="M83" s="36"/>
      <c r="N83" s="36"/>
      <c r="O83" s="36"/>
      <c r="P83" s="36"/>
      <c r="Q83" s="36"/>
      <c r="R83" s="36"/>
      <c r="W83" s="36"/>
      <c r="X83" s="36"/>
      <c r="Y83" s="36"/>
      <c r="Z83" s="36"/>
      <c r="AA83" s="36"/>
      <c r="AB83" s="36"/>
    </row>
    <row r="84">
      <c r="A84" s="59">
        <v>39.0</v>
      </c>
      <c r="B84" s="52" t="s">
        <v>385</v>
      </c>
      <c r="C84" s="43" t="s">
        <v>384</v>
      </c>
      <c r="D84" s="43" t="s">
        <v>281</v>
      </c>
      <c r="E84" s="43" t="s">
        <v>265</v>
      </c>
      <c r="F84" s="43" t="s">
        <v>313</v>
      </c>
      <c r="G84" s="43" t="s">
        <v>350</v>
      </c>
      <c r="H84" s="63">
        <v>9.029E7</v>
      </c>
      <c r="I84" s="62">
        <f t="shared" si="6"/>
        <v>15</v>
      </c>
      <c r="J84" s="36" t="str">
        <f t="shared" si="5"/>
        <v>INSERT INTO XE(MAXE,TENXE,MALOAI,MABH,BAN,MAU,GIA,SL) VALUES('SH013',N'SH150i Tiêu chuẩn CBS','SH','BH001',N'Tiêu chuẩn',N'Trắng','90290000','15')</v>
      </c>
      <c r="K84" s="36"/>
      <c r="L84" s="36"/>
      <c r="M84" s="36"/>
      <c r="N84" s="36"/>
      <c r="O84" s="36"/>
      <c r="P84" s="36"/>
      <c r="Q84" s="36"/>
      <c r="R84" s="36"/>
      <c r="W84" s="36"/>
      <c r="X84" s="36"/>
      <c r="Y84" s="36"/>
      <c r="Z84" s="36"/>
      <c r="AA84" s="36"/>
      <c r="AB84" s="36"/>
    </row>
    <row r="85">
      <c r="A85" s="59">
        <v>40.0</v>
      </c>
      <c r="B85" s="52" t="s">
        <v>386</v>
      </c>
      <c r="C85" s="43" t="s">
        <v>384</v>
      </c>
      <c r="D85" s="43" t="s">
        <v>281</v>
      </c>
      <c r="E85" s="43" t="s">
        <v>265</v>
      </c>
      <c r="F85" s="43" t="s">
        <v>313</v>
      </c>
      <c r="G85" s="43" t="s">
        <v>345</v>
      </c>
      <c r="H85" s="63">
        <v>9.029E7</v>
      </c>
      <c r="I85" s="62">
        <f t="shared" si="6"/>
        <v>14</v>
      </c>
      <c r="J85" s="36" t="str">
        <f t="shared" si="5"/>
        <v>INSERT INTO XE(MAXE,TENXE,MALOAI,MABH,BAN,MAU,GIA,SL) VALUES('SH014',N'SH150i Tiêu chuẩn CBS','SH','BH001',N'Tiêu chuẩn',N'Đen','90290000','14')</v>
      </c>
      <c r="K85" s="36"/>
      <c r="L85" s="36"/>
      <c r="M85" s="36"/>
      <c r="N85" s="36"/>
      <c r="O85" s="36"/>
      <c r="P85" s="36"/>
      <c r="Q85" s="36"/>
      <c r="R85" s="36"/>
      <c r="W85" s="36"/>
      <c r="X85" s="36"/>
      <c r="Y85" s="36"/>
      <c r="Z85" s="36"/>
      <c r="AA85" s="36"/>
      <c r="AB85" s="36"/>
    </row>
    <row r="86">
      <c r="A86" s="59">
        <v>41.0</v>
      </c>
      <c r="B86" s="52" t="s">
        <v>387</v>
      </c>
      <c r="C86" s="43" t="s">
        <v>388</v>
      </c>
      <c r="D86" s="43" t="s">
        <v>281</v>
      </c>
      <c r="E86" s="43" t="s">
        <v>265</v>
      </c>
      <c r="F86" s="43" t="s">
        <v>303</v>
      </c>
      <c r="G86" s="43" t="s">
        <v>340</v>
      </c>
      <c r="H86" s="63">
        <v>1.4899E8</v>
      </c>
      <c r="I86" s="62">
        <f t="shared" si="6"/>
        <v>14</v>
      </c>
      <c r="J86" s="36" t="str">
        <f t="shared" si="5"/>
        <v>INSERT INTO XE(MAXE,TENXE,MALOAI,MABH,BAN,MAU,GIA,SL) VALUES('SH015',N'SH350i Cao cấp ABS','SH','BH001',N'Cao cấp',N'Đỏ','148990000','14')</v>
      </c>
      <c r="K86" s="36"/>
      <c r="L86" s="36"/>
      <c r="M86" s="36"/>
      <c r="N86" s="36"/>
      <c r="O86" s="36"/>
      <c r="P86" s="36"/>
      <c r="Q86" s="36"/>
      <c r="R86" s="36"/>
      <c r="W86" s="36"/>
      <c r="X86" s="36"/>
      <c r="Y86" s="36"/>
      <c r="Z86" s="36"/>
      <c r="AA86" s="36"/>
      <c r="AB86" s="36"/>
    </row>
    <row r="87">
      <c r="A87" s="59">
        <v>42.0</v>
      </c>
      <c r="B87" s="52" t="s">
        <v>389</v>
      </c>
      <c r="C87" s="43" t="s">
        <v>388</v>
      </c>
      <c r="D87" s="43" t="s">
        <v>281</v>
      </c>
      <c r="E87" s="43" t="s">
        <v>265</v>
      </c>
      <c r="F87" s="43" t="s">
        <v>303</v>
      </c>
      <c r="G87" s="43" t="s">
        <v>350</v>
      </c>
      <c r="H87" s="63">
        <v>1.4899E8</v>
      </c>
      <c r="I87" s="62">
        <f t="shared" si="6"/>
        <v>17</v>
      </c>
      <c r="J87" s="36" t="str">
        <f t="shared" si="5"/>
        <v>INSERT INTO XE(MAXE,TENXE,MALOAI,MABH,BAN,MAU,GIA,SL) VALUES('SH016',N'SH350i Cao cấp ABS','SH','BH001',N'Cao cấp',N'Trắng','148990000','17')</v>
      </c>
      <c r="K87" s="36"/>
      <c r="L87" s="36"/>
      <c r="M87" s="36"/>
      <c r="N87" s="36"/>
      <c r="O87" s="36"/>
      <c r="P87" s="36"/>
      <c r="Q87" s="36"/>
      <c r="R87" s="36"/>
      <c r="W87" s="36"/>
      <c r="X87" s="36"/>
      <c r="Y87" s="36"/>
      <c r="Z87" s="36"/>
      <c r="AA87" s="36"/>
      <c r="AB87" s="36"/>
    </row>
    <row r="88">
      <c r="A88" s="59">
        <v>43.0</v>
      </c>
      <c r="B88" s="52" t="s">
        <v>390</v>
      </c>
      <c r="C88" s="43" t="s">
        <v>391</v>
      </c>
      <c r="D88" s="43" t="s">
        <v>281</v>
      </c>
      <c r="E88" s="43" t="s">
        <v>265</v>
      </c>
      <c r="F88" s="43" t="s">
        <v>309</v>
      </c>
      <c r="G88" s="43" t="s">
        <v>357</v>
      </c>
      <c r="H88" s="63">
        <v>1.4999E8</v>
      </c>
      <c r="I88" s="62">
        <f t="shared" si="6"/>
        <v>11</v>
      </c>
      <c r="J88" s="36" t="str">
        <f t="shared" si="5"/>
        <v>INSERT INTO XE(MAXE,TENXE,MALOAI,MABH,BAN,MAU,GIA,SL) VALUES('SH017',N'SH350i Đặc biệt ABS','SH','BH001',N'Đặc biệt',N'Bạc Đen','149990000','11')</v>
      </c>
      <c r="K88" s="36"/>
      <c r="L88" s="36"/>
      <c r="M88" s="36"/>
      <c r="N88" s="36"/>
      <c r="O88" s="36"/>
      <c r="P88" s="36"/>
      <c r="Q88" s="36"/>
      <c r="R88" s="36"/>
      <c r="W88" s="36"/>
      <c r="X88" s="36"/>
      <c r="Y88" s="36"/>
      <c r="Z88" s="36"/>
      <c r="AA88" s="36"/>
      <c r="AB88" s="36"/>
    </row>
    <row r="89">
      <c r="A89" s="59">
        <v>44.0</v>
      </c>
      <c r="B89" s="52" t="s">
        <v>392</v>
      </c>
      <c r="C89" s="43" t="s">
        <v>393</v>
      </c>
      <c r="D89" s="43" t="s">
        <v>281</v>
      </c>
      <c r="E89" s="43" t="s">
        <v>265</v>
      </c>
      <c r="F89" s="43" t="s">
        <v>309</v>
      </c>
      <c r="G89" s="43" t="s">
        <v>345</v>
      </c>
      <c r="H89" s="63">
        <v>1.4999E8</v>
      </c>
      <c r="I89" s="62">
        <f t="shared" si="6"/>
        <v>20</v>
      </c>
      <c r="J89" s="36" t="str">
        <f t="shared" si="5"/>
        <v>INSERT INTO XE(MAXE,TENXE,MALOAI,MABH,BAN,MAU,GIA,SL) VALUES('SH018',N'SH350i Thể thao ABS','SH','BH001',N'Đặc biệt',N'Đen','149990000','20')</v>
      </c>
      <c r="K89" s="36"/>
      <c r="L89" s="36"/>
      <c r="M89" s="36"/>
      <c r="N89" s="36"/>
      <c r="O89" s="36"/>
      <c r="P89" s="36"/>
      <c r="Q89" s="36"/>
      <c r="R89" s="36"/>
      <c r="W89" s="36"/>
      <c r="X89" s="36"/>
      <c r="Y89" s="36"/>
      <c r="Z89" s="36"/>
      <c r="AA89" s="36"/>
      <c r="AB89" s="36"/>
    </row>
    <row r="90">
      <c r="A90" s="59">
        <v>45.0</v>
      </c>
      <c r="B90" s="52" t="s">
        <v>394</v>
      </c>
      <c r="C90" s="43" t="s">
        <v>393</v>
      </c>
      <c r="D90" s="43" t="s">
        <v>281</v>
      </c>
      <c r="E90" s="43" t="s">
        <v>265</v>
      </c>
      <c r="F90" s="43" t="s">
        <v>360</v>
      </c>
      <c r="G90" s="43" t="s">
        <v>361</v>
      </c>
      <c r="H90" s="63">
        <v>1.5049E8</v>
      </c>
      <c r="I90" s="62">
        <f t="shared" si="6"/>
        <v>14</v>
      </c>
      <c r="J90" s="36" t="str">
        <f t="shared" si="5"/>
        <v>INSERT INTO XE(MAXE,TENXE,MALOAI,MABH,BAN,MAU,GIA,SL) VALUES('SH019',N'SH350i Thể thao ABS','SH','BH001',N'Thể thao',N'Xám Đen','150490000','14')</v>
      </c>
      <c r="K90" s="36"/>
      <c r="L90" s="36"/>
      <c r="M90" s="36"/>
      <c r="N90" s="36"/>
      <c r="O90" s="36"/>
      <c r="P90" s="36"/>
      <c r="Q90" s="36"/>
      <c r="R90" s="36"/>
      <c r="W90" s="36"/>
      <c r="X90" s="36"/>
      <c r="Y90" s="36"/>
      <c r="Z90" s="36"/>
      <c r="AA90" s="36"/>
      <c r="AB90" s="36"/>
    </row>
    <row r="91">
      <c r="A91" s="59">
        <v>46.0</v>
      </c>
      <c r="B91" s="52" t="s">
        <v>395</v>
      </c>
      <c r="C91" s="43" t="s">
        <v>396</v>
      </c>
      <c r="D91" s="43" t="s">
        <v>283</v>
      </c>
      <c r="E91" s="43" t="s">
        <v>265</v>
      </c>
      <c r="F91" s="43" t="s">
        <v>309</v>
      </c>
      <c r="G91" s="43" t="s">
        <v>397</v>
      </c>
      <c r="H91" s="63">
        <v>1.8448364E7</v>
      </c>
      <c r="I91" s="62">
        <f t="shared" si="6"/>
        <v>10</v>
      </c>
      <c r="J91" s="36" t="str">
        <f t="shared" si="5"/>
        <v>INSERT INTO XE(MAXE,TENXE,MALOAI,MABH,BAN,MAU,GIA,SL) VALUES('WA001',N'Wave Alpha 110cc Đặc biệt','WA','BH001',N'Đặc biệt',N'Đen Mờ','18448364','10')</v>
      </c>
      <c r="K91" s="36"/>
      <c r="L91" s="36"/>
      <c r="M91" s="36"/>
      <c r="N91" s="36"/>
      <c r="O91" s="36"/>
      <c r="P91" s="36"/>
      <c r="Q91" s="36"/>
      <c r="R91" s="36"/>
      <c r="W91" s="36"/>
      <c r="X91" s="36"/>
      <c r="Y91" s="36"/>
      <c r="Z91" s="36"/>
      <c r="AA91" s="36"/>
      <c r="AB91" s="36"/>
    </row>
    <row r="92">
      <c r="A92" s="59">
        <v>47.0</v>
      </c>
      <c r="B92" s="52" t="s">
        <v>398</v>
      </c>
      <c r="C92" s="43" t="s">
        <v>399</v>
      </c>
      <c r="D92" s="43" t="s">
        <v>283</v>
      </c>
      <c r="E92" s="43" t="s">
        <v>265</v>
      </c>
      <c r="F92" s="43" t="s">
        <v>313</v>
      </c>
      <c r="G92" s="43" t="s">
        <v>400</v>
      </c>
      <c r="H92" s="63">
        <v>1.7859273E7</v>
      </c>
      <c r="I92" s="62">
        <f t="shared" si="6"/>
        <v>16</v>
      </c>
      <c r="J92" s="36" t="str">
        <f t="shared" si="5"/>
        <v>INSERT INTO XE(MAXE,TENXE,MALOAI,MABH,BAN,MAU,GIA,SL) VALUES('WA002',N'Wave Alpha 110cc Tiêu chuẩn','WA','BH001',N'Tiêu chuẩn',N'Đỏ Bạc','17859273','16')</v>
      </c>
      <c r="K92" s="36"/>
      <c r="L92" s="36"/>
      <c r="M92" s="36"/>
      <c r="N92" s="36"/>
      <c r="O92" s="36"/>
      <c r="P92" s="36"/>
      <c r="Q92" s="36"/>
      <c r="R92" s="36"/>
      <c r="W92" s="36"/>
      <c r="X92" s="36"/>
      <c r="Y92" s="36"/>
      <c r="Z92" s="36"/>
      <c r="AA92" s="36"/>
      <c r="AB92" s="36"/>
    </row>
    <row r="93">
      <c r="A93" s="59">
        <v>48.0</v>
      </c>
      <c r="B93" s="52" t="s">
        <v>401</v>
      </c>
      <c r="C93" s="43" t="s">
        <v>399</v>
      </c>
      <c r="D93" s="43" t="s">
        <v>283</v>
      </c>
      <c r="E93" s="43" t="s">
        <v>265</v>
      </c>
      <c r="F93" s="43" t="s">
        <v>313</v>
      </c>
      <c r="G93" s="43" t="s">
        <v>402</v>
      </c>
      <c r="H93" s="63">
        <v>1.7859273E7</v>
      </c>
      <c r="I93" s="62">
        <f t="shared" si="6"/>
        <v>17</v>
      </c>
      <c r="J93" s="36" t="str">
        <f t="shared" si="5"/>
        <v>INSERT INTO XE(MAXE,TENXE,MALOAI,MABH,BAN,MAU,GIA,SL) VALUES('WA003',N'Wave Alpha 110cc Tiêu chuẩn','WA','BH001',N'Tiêu chuẩn',N'Trắng Bạc','17859273','17')</v>
      </c>
      <c r="K93" s="36"/>
      <c r="L93" s="36"/>
      <c r="M93" s="36"/>
      <c r="N93" s="36"/>
      <c r="O93" s="36"/>
      <c r="P93" s="36"/>
      <c r="Q93" s="36"/>
      <c r="R93" s="36"/>
      <c r="W93" s="36"/>
      <c r="X93" s="36"/>
      <c r="Y93" s="36"/>
      <c r="Z93" s="36"/>
      <c r="AA93" s="36"/>
      <c r="AB93" s="36"/>
    </row>
    <row r="94">
      <c r="A94" s="59">
        <v>49.0</v>
      </c>
      <c r="B94" s="52" t="s">
        <v>403</v>
      </c>
      <c r="C94" s="43" t="s">
        <v>399</v>
      </c>
      <c r="D94" s="43" t="s">
        <v>283</v>
      </c>
      <c r="E94" s="43" t="s">
        <v>265</v>
      </c>
      <c r="F94" s="43" t="s">
        <v>313</v>
      </c>
      <c r="G94" s="43" t="s">
        <v>404</v>
      </c>
      <c r="H94" s="63">
        <v>1.7859273E7</v>
      </c>
      <c r="I94" s="62">
        <f t="shared" si="6"/>
        <v>20</v>
      </c>
      <c r="J94" s="36" t="str">
        <f t="shared" si="5"/>
        <v>INSERT INTO XE(MAXE,TENXE,MALOAI,MABH,BAN,MAU,GIA,SL) VALUES('WA004',N'Wave Alpha 110cc Tiêu chuẩn','WA','BH001',N'Tiêu chuẩn',N'Xanh Bạc','17859273','20')</v>
      </c>
      <c r="K94" s="36"/>
      <c r="L94" s="36"/>
      <c r="M94" s="36"/>
      <c r="N94" s="36"/>
      <c r="O94" s="36"/>
      <c r="P94" s="36"/>
      <c r="Q94" s="36"/>
      <c r="R94" s="36"/>
      <c r="W94" s="36"/>
      <c r="X94" s="36"/>
      <c r="Y94" s="36"/>
      <c r="Z94" s="36"/>
      <c r="AA94" s="36"/>
      <c r="AB94" s="36"/>
    </row>
    <row r="95">
      <c r="A95" s="59">
        <v>50.0</v>
      </c>
      <c r="B95" s="52" t="s">
        <v>405</v>
      </c>
      <c r="C95" s="43" t="s">
        <v>406</v>
      </c>
      <c r="D95" s="43" t="s">
        <v>283</v>
      </c>
      <c r="E95" s="43" t="s">
        <v>265</v>
      </c>
      <c r="F95" s="43" t="s">
        <v>407</v>
      </c>
      <c r="G95" s="43" t="s">
        <v>408</v>
      </c>
      <c r="H95" s="63">
        <v>2.4633818E7</v>
      </c>
      <c r="I95" s="62">
        <f t="shared" si="6"/>
        <v>11</v>
      </c>
      <c r="J95" s="36" t="str">
        <f t="shared" si="5"/>
        <v>INSERT INTO XE(MAXE,TENXE,MALOAI,MABH,BAN,MAU,GIA,SL) VALUES('WA005',N'Wave RSX FI 110 Vành đúc phanh đĩa','WA','BH001',N'Vành đúc phanh đĩa',N'Trắng Đen','24633818','11')</v>
      </c>
      <c r="K95" s="36"/>
      <c r="L95" s="36"/>
      <c r="M95" s="36"/>
      <c r="N95" s="36"/>
      <c r="O95" s="36"/>
      <c r="P95" s="36"/>
      <c r="Q95" s="36"/>
      <c r="R95" s="36"/>
      <c r="W95" s="36"/>
      <c r="X95" s="36"/>
      <c r="Y95" s="36"/>
      <c r="Z95" s="36"/>
      <c r="AA95" s="36"/>
      <c r="AB95" s="36"/>
    </row>
    <row r="96">
      <c r="A96" s="59">
        <v>51.0</v>
      </c>
      <c r="B96" s="52" t="s">
        <v>409</v>
      </c>
      <c r="C96" s="43" t="s">
        <v>406</v>
      </c>
      <c r="D96" s="43" t="s">
        <v>283</v>
      </c>
      <c r="E96" s="43" t="s">
        <v>265</v>
      </c>
      <c r="F96" s="43" t="s">
        <v>407</v>
      </c>
      <c r="G96" s="43" t="s">
        <v>327</v>
      </c>
      <c r="H96" s="63">
        <v>2.4633818E7</v>
      </c>
      <c r="I96" s="62">
        <f t="shared" si="6"/>
        <v>14</v>
      </c>
      <c r="J96" s="36" t="str">
        <f t="shared" si="5"/>
        <v>INSERT INTO XE(MAXE,TENXE,MALOAI,MABH,BAN,MAU,GIA,SL) VALUES('WA006',N'Wave RSX FI 110 Vành đúc phanh đĩa','WA','BH001',N'Vành đúc phanh đĩa',N'Đỏ Đen','24633818','14')</v>
      </c>
      <c r="K96" s="36"/>
      <c r="L96" s="36"/>
      <c r="M96" s="36"/>
      <c r="N96" s="36"/>
      <c r="O96" s="36"/>
      <c r="P96" s="36"/>
      <c r="Q96" s="36"/>
      <c r="R96" s="36"/>
      <c r="W96" s="36"/>
      <c r="X96" s="36"/>
      <c r="Y96" s="36"/>
      <c r="Z96" s="36"/>
      <c r="AA96" s="36"/>
      <c r="AB96" s="36"/>
    </row>
    <row r="97">
      <c r="A97" s="59">
        <v>52.0</v>
      </c>
      <c r="B97" s="52" t="s">
        <v>410</v>
      </c>
      <c r="C97" s="43" t="s">
        <v>406</v>
      </c>
      <c r="D97" s="43" t="s">
        <v>283</v>
      </c>
      <c r="E97" s="43" t="s">
        <v>265</v>
      </c>
      <c r="F97" s="43" t="s">
        <v>407</v>
      </c>
      <c r="G97" s="43" t="s">
        <v>310</v>
      </c>
      <c r="H97" s="63">
        <v>2.4633818E7</v>
      </c>
      <c r="I97" s="62">
        <f t="shared" si="6"/>
        <v>17</v>
      </c>
      <c r="J97" s="36" t="str">
        <f t="shared" si="5"/>
        <v>INSERT INTO XE(MAXE,TENXE,MALOAI,MABH,BAN,MAU,GIA,SL) VALUES('WA007',N'Wave RSX FI 110 Vành đúc phanh đĩa','WA','BH001',N'Vành đúc phanh đĩa',N'Xanh Đen','24633818','17')</v>
      </c>
      <c r="K97" s="36"/>
      <c r="L97" s="36"/>
      <c r="M97" s="36"/>
      <c r="N97" s="36"/>
      <c r="O97" s="36"/>
      <c r="P97" s="36"/>
      <c r="Q97" s="36"/>
      <c r="R97" s="36"/>
      <c r="W97" s="36"/>
      <c r="X97" s="36"/>
      <c r="Y97" s="36"/>
      <c r="Z97" s="36"/>
      <c r="AA97" s="36"/>
      <c r="AB97" s="36"/>
    </row>
    <row r="98">
      <c r="A98" s="59">
        <v>53.0</v>
      </c>
      <c r="B98" s="52" t="s">
        <v>411</v>
      </c>
      <c r="C98" s="43" t="s">
        <v>412</v>
      </c>
      <c r="D98" s="43" t="s">
        <v>283</v>
      </c>
      <c r="E98" s="43" t="s">
        <v>265</v>
      </c>
      <c r="F98" s="43" t="s">
        <v>413</v>
      </c>
      <c r="G98" s="43" t="s">
        <v>327</v>
      </c>
      <c r="H98" s="63">
        <v>2.1688363E7</v>
      </c>
      <c r="I98" s="62">
        <f t="shared" si="6"/>
        <v>14</v>
      </c>
      <c r="J98" s="36" t="str">
        <f t="shared" si="5"/>
        <v>INSERT INTO XE(MAXE,TENXE,MALOAI,MABH,BAN,MAU,GIA,SL) VALUES('WA008',N'Wave RSX FI 110 Vành nan hoa phanh cơ','WA','BH001',N'Vành nan hoa phanh cơ',N'Đỏ Đen','21688363','14')</v>
      </c>
      <c r="K98" s="36"/>
      <c r="L98" s="36"/>
      <c r="M98" s="36"/>
      <c r="N98" s="36"/>
      <c r="O98" s="36"/>
      <c r="P98" s="36"/>
      <c r="Q98" s="36"/>
      <c r="R98" s="36"/>
      <c r="W98" s="36"/>
      <c r="X98" s="36"/>
      <c r="Y98" s="36"/>
      <c r="Z98" s="36"/>
      <c r="AA98" s="36"/>
      <c r="AB98" s="36"/>
    </row>
    <row r="99">
      <c r="A99" s="59">
        <v>54.0</v>
      </c>
      <c r="B99" s="52" t="s">
        <v>414</v>
      </c>
      <c r="C99" s="43" t="s">
        <v>412</v>
      </c>
      <c r="D99" s="43" t="s">
        <v>283</v>
      </c>
      <c r="E99" s="43" t="s">
        <v>265</v>
      </c>
      <c r="F99" s="43" t="s">
        <v>413</v>
      </c>
      <c r="G99" s="43" t="s">
        <v>361</v>
      </c>
      <c r="H99" s="63">
        <v>2.1688363E7</v>
      </c>
      <c r="I99" s="62">
        <f t="shared" si="6"/>
        <v>13</v>
      </c>
      <c r="J99" s="36" t="str">
        <f t="shared" si="5"/>
        <v>INSERT INTO XE(MAXE,TENXE,MALOAI,MABH,BAN,MAU,GIA,SL) VALUES('WA009',N'Wave RSX FI 110 Vành nan hoa phanh cơ','WA','BH001',N'Vành nan hoa phanh cơ',N'Xám Đen','21688363','13')</v>
      </c>
      <c r="K99" s="36"/>
      <c r="L99" s="36"/>
      <c r="M99" s="36"/>
      <c r="N99" s="36"/>
      <c r="O99" s="36"/>
      <c r="P99" s="36"/>
      <c r="Q99" s="36"/>
      <c r="R99" s="36"/>
      <c r="W99" s="36"/>
      <c r="X99" s="36"/>
      <c r="Y99" s="36"/>
      <c r="Z99" s="36"/>
      <c r="AA99" s="36"/>
      <c r="AB99" s="36"/>
    </row>
    <row r="100">
      <c r="A100" s="59">
        <v>55.0</v>
      </c>
      <c r="B100" s="52" t="s">
        <v>415</v>
      </c>
      <c r="C100" s="43" t="s">
        <v>416</v>
      </c>
      <c r="D100" s="43" t="s">
        <v>283</v>
      </c>
      <c r="E100" s="43" t="s">
        <v>265</v>
      </c>
      <c r="F100" s="43" t="s">
        <v>417</v>
      </c>
      <c r="G100" s="43" t="s">
        <v>361</v>
      </c>
      <c r="H100" s="63">
        <v>2.2670182E7</v>
      </c>
      <c r="I100" s="62">
        <f t="shared" si="6"/>
        <v>14</v>
      </c>
      <c r="J100" s="36" t="str">
        <f t="shared" si="5"/>
        <v>INSERT INTO XE(MAXE,TENXE,MALOAI,MABH,BAN,MAU,GIA,SL) VALUES('WA010',N'Wave RSX FI 110 Vành nan hoa phanh đĩa','WA','BH001',N'Vành nan hoa phanh đĩa',N'Xám Đen','22670182','14')</v>
      </c>
      <c r="K100" s="36"/>
      <c r="L100" s="36"/>
      <c r="M100" s="36"/>
      <c r="N100" s="36"/>
      <c r="O100" s="36"/>
      <c r="P100" s="36"/>
      <c r="Q100" s="36"/>
      <c r="R100" s="36"/>
      <c r="W100" s="36"/>
      <c r="X100" s="36"/>
      <c r="Y100" s="36"/>
      <c r="Z100" s="36"/>
      <c r="AA100" s="36"/>
      <c r="AB100" s="36"/>
    </row>
    <row r="101">
      <c r="A101" s="59">
        <v>56.0</v>
      </c>
      <c r="B101" s="52" t="s">
        <v>418</v>
      </c>
      <c r="C101" s="43" t="s">
        <v>419</v>
      </c>
      <c r="D101" s="43" t="s">
        <v>285</v>
      </c>
      <c r="E101" s="43" t="s">
        <v>265</v>
      </c>
      <c r="F101" s="43" t="s">
        <v>407</v>
      </c>
      <c r="G101" s="43" t="s">
        <v>420</v>
      </c>
      <c r="H101" s="63">
        <v>2.1295637E7</v>
      </c>
      <c r="I101" s="62">
        <f t="shared" si="6"/>
        <v>10</v>
      </c>
      <c r="J101" s="36" t="str">
        <f t="shared" si="5"/>
        <v>INSERT INTO XE(MAXE,TENXE,MALOAI,MABH,BAN,MAU,GIA,SL) VALUES('BL001',N'Blade 110 Vành đúc phanh đĩa','BL','BH001',N'Vành đúc phanh đĩa',N'Đen Xanh Xám','21295637','10')</v>
      </c>
      <c r="K101" s="36"/>
      <c r="L101" s="36"/>
      <c r="M101" s="36"/>
      <c r="N101" s="36"/>
      <c r="O101" s="36"/>
      <c r="P101" s="36"/>
      <c r="Q101" s="36"/>
      <c r="R101" s="36"/>
      <c r="W101" s="36"/>
      <c r="X101" s="36"/>
      <c r="Y101" s="36"/>
      <c r="Z101" s="36"/>
      <c r="AA101" s="36"/>
      <c r="AB101" s="36"/>
    </row>
    <row r="102">
      <c r="A102" s="59">
        <v>57.0</v>
      </c>
      <c r="B102" s="52" t="s">
        <v>421</v>
      </c>
      <c r="C102" s="43" t="s">
        <v>419</v>
      </c>
      <c r="D102" s="43" t="s">
        <v>285</v>
      </c>
      <c r="E102" s="43" t="s">
        <v>265</v>
      </c>
      <c r="F102" s="43" t="s">
        <v>407</v>
      </c>
      <c r="G102" s="43" t="s">
        <v>422</v>
      </c>
      <c r="H102" s="63">
        <v>2.1295637E7</v>
      </c>
      <c r="I102" s="62">
        <f t="shared" si="6"/>
        <v>10</v>
      </c>
      <c r="J102" s="36" t="str">
        <f t="shared" si="5"/>
        <v>INSERT INTO XE(MAXE,TENXE,MALOAI,MABH,BAN,MAU,GIA,SL) VALUES('BL002',N'Blade 110 Vành đúc phanh đĩa','BL','BH001',N'Vành đúc phanh đĩa',N'Đen Đỏ Xám','21295637','10')</v>
      </c>
      <c r="K102" s="36"/>
      <c r="L102" s="36"/>
      <c r="M102" s="36"/>
      <c r="N102" s="36"/>
      <c r="O102" s="36"/>
      <c r="P102" s="36"/>
      <c r="Q102" s="36"/>
      <c r="R102" s="36"/>
      <c r="W102" s="36"/>
      <c r="X102" s="36"/>
      <c r="Y102" s="36"/>
      <c r="Z102" s="36"/>
      <c r="AA102" s="36"/>
      <c r="AB102" s="36"/>
    </row>
    <row r="103">
      <c r="A103" s="59">
        <v>58.0</v>
      </c>
      <c r="B103" s="52" t="s">
        <v>423</v>
      </c>
      <c r="C103" s="43" t="s">
        <v>419</v>
      </c>
      <c r="D103" s="43" t="s">
        <v>285</v>
      </c>
      <c r="E103" s="43" t="s">
        <v>265</v>
      </c>
      <c r="F103" s="43" t="s">
        <v>407</v>
      </c>
      <c r="G103" s="43" t="s">
        <v>335</v>
      </c>
      <c r="H103" s="63">
        <v>2.1295637E7</v>
      </c>
      <c r="I103" s="62">
        <f t="shared" si="6"/>
        <v>18</v>
      </c>
      <c r="J103" s="36" t="str">
        <f t="shared" si="5"/>
        <v>INSERT INTO XE(MAXE,TENXE,MALOAI,MABH,BAN,MAU,GIA,SL) VALUES('BL003',N'Blade 110 Vành đúc phanh đĩa','BL','BH001',N'Vành đúc phanh đĩa',N'Đen Xám','21295637','18')</v>
      </c>
      <c r="K103" s="36"/>
      <c r="L103" s="36"/>
      <c r="M103" s="36"/>
      <c r="N103" s="36"/>
      <c r="O103" s="36"/>
      <c r="P103" s="36"/>
      <c r="Q103" s="36"/>
      <c r="R103" s="36"/>
      <c r="W103" s="36"/>
      <c r="X103" s="36"/>
      <c r="Y103" s="36"/>
      <c r="Z103" s="36"/>
      <c r="AA103" s="36"/>
      <c r="AB103" s="36"/>
    </row>
    <row r="104">
      <c r="A104" s="59">
        <v>59.0</v>
      </c>
      <c r="B104" s="52" t="s">
        <v>424</v>
      </c>
      <c r="C104" s="43" t="s">
        <v>425</v>
      </c>
      <c r="D104" s="43" t="s">
        <v>285</v>
      </c>
      <c r="E104" s="43" t="s">
        <v>265</v>
      </c>
      <c r="F104" s="43" t="s">
        <v>413</v>
      </c>
      <c r="G104" s="43" t="s">
        <v>345</v>
      </c>
      <c r="H104" s="63">
        <v>1.8841091E7</v>
      </c>
      <c r="I104" s="62">
        <f t="shared" si="6"/>
        <v>18</v>
      </c>
      <c r="J104" s="36" t="str">
        <f t="shared" si="5"/>
        <v>INSERT INTO XE(MAXE,TENXE,MALOAI,MABH,BAN,MAU,GIA,SL) VALUES('BL004',N'Blade 110 Vành nan hoa phanh cơ','BL','BH001',N'Vành nan hoa phanh cơ',N'Đen','18841091','18')</v>
      </c>
      <c r="K104" s="36"/>
      <c r="L104" s="36"/>
      <c r="M104" s="36"/>
      <c r="N104" s="36"/>
      <c r="O104" s="36"/>
      <c r="P104" s="36"/>
      <c r="Q104" s="36"/>
      <c r="R104" s="36"/>
      <c r="W104" s="36"/>
      <c r="X104" s="36"/>
      <c r="Y104" s="36"/>
      <c r="Z104" s="36"/>
      <c r="AA104" s="36"/>
      <c r="AB104" s="36"/>
    </row>
    <row r="105">
      <c r="A105" s="59">
        <v>60.0</v>
      </c>
      <c r="B105" s="52" t="s">
        <v>426</v>
      </c>
      <c r="C105" s="43" t="s">
        <v>425</v>
      </c>
      <c r="D105" s="43" t="s">
        <v>285</v>
      </c>
      <c r="E105" s="43" t="s">
        <v>265</v>
      </c>
      <c r="F105" s="43" t="s">
        <v>413</v>
      </c>
      <c r="G105" s="43" t="s">
        <v>327</v>
      </c>
      <c r="H105" s="63">
        <v>1.8841091E7</v>
      </c>
      <c r="I105" s="62">
        <f t="shared" si="6"/>
        <v>12</v>
      </c>
      <c r="J105" s="36" t="str">
        <f t="shared" si="5"/>
        <v>INSERT INTO XE(MAXE,TENXE,MALOAI,MABH,BAN,MAU,GIA,SL) VALUES('BL005',N'Blade 110 Vành nan hoa phanh cơ','BL','BH001',N'Vành nan hoa phanh cơ',N'Đỏ Đen','18841091','12')</v>
      </c>
      <c r="K105" s="36"/>
      <c r="L105" s="36"/>
      <c r="M105" s="36"/>
      <c r="N105" s="36"/>
      <c r="O105" s="36"/>
      <c r="P105" s="36"/>
      <c r="Q105" s="36"/>
      <c r="R105" s="36"/>
      <c r="W105" s="36"/>
      <c r="X105" s="36"/>
      <c r="Y105" s="36"/>
      <c r="Z105" s="36"/>
      <c r="AA105" s="36"/>
      <c r="AB105" s="36"/>
    </row>
    <row r="106">
      <c r="A106" s="59">
        <v>61.0</v>
      </c>
      <c r="B106" s="52" t="s">
        <v>427</v>
      </c>
      <c r="C106" s="43" t="s">
        <v>428</v>
      </c>
      <c r="D106" s="43" t="s">
        <v>285</v>
      </c>
      <c r="E106" s="43" t="s">
        <v>265</v>
      </c>
      <c r="F106" s="43" t="s">
        <v>417</v>
      </c>
      <c r="G106" s="43" t="s">
        <v>345</v>
      </c>
      <c r="H106" s="63">
        <v>1.9822909E7</v>
      </c>
      <c r="I106" s="62">
        <f t="shared" si="6"/>
        <v>14</v>
      </c>
      <c r="J106" s="36" t="str">
        <f t="shared" si="5"/>
        <v>INSERT INTO XE(MAXE,TENXE,MALOAI,MABH,BAN,MAU,GIA,SL) VALUES('BL006',N'Blade 110 Vành nan hoa phanh đĩa','BL','BH001',N'Vành nan hoa phanh đĩa',N'Đen','19822909','14')</v>
      </c>
      <c r="K106" s="36"/>
      <c r="L106" s="36"/>
      <c r="M106" s="36"/>
      <c r="N106" s="36"/>
      <c r="O106" s="36"/>
      <c r="P106" s="36"/>
      <c r="Q106" s="36"/>
      <c r="R106" s="36"/>
      <c r="W106" s="36"/>
      <c r="X106" s="36"/>
      <c r="Y106" s="36"/>
      <c r="Z106" s="36"/>
      <c r="AA106" s="36"/>
      <c r="AB106" s="36"/>
    </row>
    <row r="107">
      <c r="A107" s="59">
        <v>62.0</v>
      </c>
      <c r="B107" s="52" t="s">
        <v>429</v>
      </c>
      <c r="C107" s="43" t="s">
        <v>430</v>
      </c>
      <c r="D107" s="43" t="s">
        <v>287</v>
      </c>
      <c r="E107" s="43" t="s">
        <v>265</v>
      </c>
      <c r="F107" s="43" t="s">
        <v>407</v>
      </c>
      <c r="G107" s="43" t="s">
        <v>408</v>
      </c>
      <c r="H107" s="63">
        <v>3.1506545E7</v>
      </c>
      <c r="I107" s="62">
        <f t="shared" si="6"/>
        <v>15</v>
      </c>
      <c r="J107" s="36" t="str">
        <f t="shared" si="5"/>
        <v>INSERT INTO XE(MAXE,TENXE,MALOAI,MABH,BAN,MAU,GIA,SL) VALUES('FU001',N'Future 125 FI Vành đúc phanh đĩa','FU','BH001',N'Vành đúc phanh đĩa',N'Trắng Đen','31506545','15')</v>
      </c>
      <c r="K107" s="36"/>
      <c r="L107" s="36"/>
      <c r="M107" s="36"/>
      <c r="N107" s="36"/>
      <c r="O107" s="36"/>
      <c r="P107" s="36"/>
      <c r="Q107" s="36"/>
      <c r="R107" s="36"/>
      <c r="W107" s="36"/>
      <c r="X107" s="36"/>
      <c r="Y107" s="36"/>
      <c r="Z107" s="36"/>
      <c r="AA107" s="36"/>
      <c r="AB107" s="36"/>
    </row>
    <row r="108">
      <c r="A108" s="59">
        <v>63.0</v>
      </c>
      <c r="B108" s="52" t="s">
        <v>431</v>
      </c>
      <c r="C108" s="43" t="s">
        <v>430</v>
      </c>
      <c r="D108" s="43" t="s">
        <v>287</v>
      </c>
      <c r="E108" s="43" t="s">
        <v>265</v>
      </c>
      <c r="F108" s="43" t="s">
        <v>407</v>
      </c>
      <c r="G108" s="43" t="s">
        <v>310</v>
      </c>
      <c r="H108" s="63">
        <v>3.1506545E7</v>
      </c>
      <c r="I108" s="62">
        <f t="shared" si="6"/>
        <v>18</v>
      </c>
      <c r="J108" s="36" t="str">
        <f t="shared" si="5"/>
        <v>INSERT INTO XE(MAXE,TENXE,MALOAI,MABH,BAN,MAU,GIA,SL) VALUES('FU002',N'Future 125 FI Vành đúc phanh đĩa','FU','BH001',N'Vành đúc phanh đĩa',N'Xanh Đen','31506545','18')</v>
      </c>
      <c r="K108" s="36"/>
      <c r="L108" s="36"/>
      <c r="M108" s="36"/>
      <c r="N108" s="36"/>
      <c r="O108" s="36"/>
      <c r="P108" s="36"/>
      <c r="Q108" s="36"/>
      <c r="R108" s="36"/>
      <c r="W108" s="36"/>
      <c r="X108" s="36"/>
      <c r="Y108" s="36"/>
      <c r="Z108" s="36"/>
      <c r="AA108" s="36"/>
      <c r="AB108" s="36"/>
    </row>
    <row r="109">
      <c r="A109" s="59">
        <v>64.0</v>
      </c>
      <c r="B109" s="52" t="s">
        <v>432</v>
      </c>
      <c r="C109" s="43" t="s">
        <v>430</v>
      </c>
      <c r="D109" s="43" t="s">
        <v>287</v>
      </c>
      <c r="E109" s="43" t="s">
        <v>265</v>
      </c>
      <c r="F109" s="43" t="s">
        <v>407</v>
      </c>
      <c r="G109" s="43" t="s">
        <v>327</v>
      </c>
      <c r="H109" s="63">
        <v>3.1506545E7</v>
      </c>
      <c r="I109" s="62">
        <f t="shared" si="6"/>
        <v>10</v>
      </c>
      <c r="J109" s="36" t="str">
        <f t="shared" si="5"/>
        <v>INSERT INTO XE(MAXE,TENXE,MALOAI,MABH,BAN,MAU,GIA,SL) VALUES('FU003',N'Future 125 FI Vành đúc phanh đĩa','FU','BH001',N'Vành đúc phanh đĩa',N'Đỏ Đen','31506545','10')</v>
      </c>
      <c r="K109" s="36"/>
      <c r="L109" s="36"/>
      <c r="M109" s="36"/>
      <c r="N109" s="36"/>
      <c r="O109" s="36"/>
      <c r="P109" s="36"/>
      <c r="Q109" s="36"/>
      <c r="R109" s="36"/>
      <c r="W109" s="36"/>
      <c r="X109" s="36"/>
      <c r="Y109" s="36"/>
      <c r="Z109" s="36"/>
      <c r="AA109" s="36"/>
      <c r="AB109" s="36"/>
    </row>
    <row r="110">
      <c r="A110" s="59">
        <v>65.0</v>
      </c>
      <c r="B110" s="52" t="s">
        <v>433</v>
      </c>
      <c r="C110" s="43" t="s">
        <v>434</v>
      </c>
      <c r="D110" s="43" t="s">
        <v>287</v>
      </c>
      <c r="E110" s="43" t="s">
        <v>265</v>
      </c>
      <c r="F110" s="43" t="s">
        <v>413</v>
      </c>
      <c r="G110" s="43" t="s">
        <v>345</v>
      </c>
      <c r="H110" s="63">
        <v>3.1997455E7</v>
      </c>
      <c r="I110" s="62">
        <f t="shared" si="6"/>
        <v>13</v>
      </c>
      <c r="J110" s="36" t="str">
        <f t="shared" si="5"/>
        <v>INSERT INTO XE(MAXE,TENXE,MALOAI,MABH,BAN,MAU,GIA,SL) VALUES('FU004',N'Future 125 FI Vành nan hoa phanh cơ','FU','BH001',N'Vành nan hoa phanh cơ',N'Đen','31997455','13')</v>
      </c>
      <c r="K110" s="36"/>
      <c r="L110" s="36"/>
      <c r="M110" s="36"/>
      <c r="N110" s="36"/>
      <c r="O110" s="36"/>
      <c r="P110" s="36"/>
      <c r="Q110" s="36"/>
      <c r="R110" s="36"/>
      <c r="W110" s="36"/>
      <c r="X110" s="36"/>
      <c r="Y110" s="36"/>
      <c r="Z110" s="36"/>
      <c r="AA110" s="36"/>
      <c r="AB110" s="36"/>
    </row>
    <row r="111">
      <c r="A111" s="59">
        <v>66.0</v>
      </c>
      <c r="B111" s="52" t="s">
        <v>435</v>
      </c>
      <c r="C111" s="43" t="s">
        <v>434</v>
      </c>
      <c r="D111" s="43" t="s">
        <v>287</v>
      </c>
      <c r="E111" s="43" t="s">
        <v>265</v>
      </c>
      <c r="F111" s="43" t="s">
        <v>413</v>
      </c>
      <c r="G111" s="43" t="s">
        <v>310</v>
      </c>
      <c r="H111" s="63">
        <v>3.1997455E7</v>
      </c>
      <c r="I111" s="62">
        <f t="shared" si="6"/>
        <v>15</v>
      </c>
      <c r="J111" s="36" t="str">
        <f t="shared" si="5"/>
        <v>INSERT INTO XE(MAXE,TENXE,MALOAI,MABH,BAN,MAU,GIA,SL) VALUES('FU005',N'Future 125 FI Vành nan hoa phanh cơ','FU','BH001',N'Vành nan hoa phanh cơ',N'Xanh Đen','31997455','15')</v>
      </c>
      <c r="K111" s="36"/>
      <c r="L111" s="36"/>
      <c r="M111" s="36"/>
      <c r="N111" s="36"/>
      <c r="O111" s="36"/>
      <c r="P111" s="36"/>
      <c r="Q111" s="36"/>
      <c r="R111" s="36"/>
      <c r="W111" s="36"/>
      <c r="X111" s="36"/>
      <c r="Y111" s="36"/>
      <c r="Z111" s="36"/>
      <c r="AA111" s="36"/>
      <c r="AB111" s="36"/>
    </row>
    <row r="112">
      <c r="A112" s="59">
        <v>67.0</v>
      </c>
      <c r="B112" s="52" t="s">
        <v>436</v>
      </c>
      <c r="C112" s="43" t="s">
        <v>437</v>
      </c>
      <c r="D112" s="43" t="s">
        <v>287</v>
      </c>
      <c r="E112" s="43" t="s">
        <v>265</v>
      </c>
      <c r="F112" s="43" t="s">
        <v>417</v>
      </c>
      <c r="G112" s="43" t="s">
        <v>327</v>
      </c>
      <c r="H112" s="63">
        <v>3.0328363E7</v>
      </c>
      <c r="I112" s="62">
        <f t="shared" si="6"/>
        <v>19</v>
      </c>
      <c r="J112" s="36" t="str">
        <f t="shared" si="5"/>
        <v>INSERT INTO XE(MAXE,TENXE,MALOAI,MABH,BAN,MAU,GIA,SL) VALUES('FU006',N'Future 125 FI Vành nan hoa phanh đĩa','FU','BH001',N'Vành nan hoa phanh đĩa',N'Đỏ Đen','30328363','19')</v>
      </c>
      <c r="K112" s="36"/>
      <c r="L112" s="36"/>
      <c r="M112" s="36"/>
      <c r="N112" s="36"/>
      <c r="O112" s="36"/>
      <c r="P112" s="36"/>
      <c r="Q112" s="36"/>
      <c r="R112" s="36"/>
      <c r="W112" s="36"/>
      <c r="X112" s="36"/>
      <c r="Y112" s="36"/>
      <c r="Z112" s="36"/>
      <c r="AA112" s="36"/>
      <c r="AB112" s="36"/>
    </row>
    <row r="113">
      <c r="A113" s="59">
        <v>68.0</v>
      </c>
      <c r="B113" s="52" t="s">
        <v>438</v>
      </c>
      <c r="C113" s="43" t="s">
        <v>437</v>
      </c>
      <c r="D113" s="43" t="s">
        <v>287</v>
      </c>
      <c r="E113" s="43" t="s">
        <v>265</v>
      </c>
      <c r="F113" s="43" t="s">
        <v>417</v>
      </c>
      <c r="G113" s="43" t="s">
        <v>310</v>
      </c>
      <c r="H113" s="63">
        <v>3.0328363E7</v>
      </c>
      <c r="I113" s="62">
        <f t="shared" si="6"/>
        <v>19</v>
      </c>
      <c r="J113" s="36" t="str">
        <f t="shared" si="5"/>
        <v>INSERT INTO XE(MAXE,TENXE,MALOAI,MABH,BAN,MAU,GIA,SL) VALUES('FU007',N'Future 125 FI Vành nan hoa phanh đĩa','FU','BH001',N'Vành nan hoa phanh đĩa',N'Xanh Đen','30328363','19')</v>
      </c>
      <c r="K113" s="36"/>
      <c r="L113" s="36"/>
      <c r="M113" s="36"/>
      <c r="N113" s="36"/>
      <c r="O113" s="36"/>
      <c r="P113" s="36"/>
      <c r="Q113" s="36"/>
      <c r="R113" s="36"/>
      <c r="W113" s="36"/>
      <c r="X113" s="36"/>
      <c r="Y113" s="36"/>
      <c r="Z113" s="36"/>
      <c r="AA113" s="36"/>
      <c r="AB113" s="36"/>
    </row>
    <row r="114">
      <c r="A114" s="59">
        <v>69.0</v>
      </c>
      <c r="B114" s="52" t="s">
        <v>439</v>
      </c>
      <c r="C114" s="43" t="s">
        <v>440</v>
      </c>
      <c r="D114" s="43" t="s">
        <v>289</v>
      </c>
      <c r="E114" s="43" t="s">
        <v>265</v>
      </c>
      <c r="F114" s="43" t="s">
        <v>309</v>
      </c>
      <c r="G114" s="43" t="s">
        <v>345</v>
      </c>
      <c r="H114" s="63">
        <v>8.6782909E7</v>
      </c>
      <c r="I114" s="62">
        <f t="shared" si="6"/>
        <v>12</v>
      </c>
      <c r="J114" s="36" t="str">
        <f t="shared" si="5"/>
        <v>INSERT INTO XE(MAXE,TENXE,MALOAI,MABH,BAN,MAU,GIA,SL) VALUES('SCC001',N'Super Cub C125 Đặc biệt','SCC','BH001',N'Đặc biệt',N'Đen','86782909','12')</v>
      </c>
      <c r="K114" s="36"/>
      <c r="L114" s="36"/>
      <c r="M114" s="36"/>
      <c r="N114" s="36"/>
      <c r="O114" s="36"/>
      <c r="P114" s="36"/>
      <c r="Q114" s="36"/>
      <c r="R114" s="36"/>
      <c r="W114" s="36"/>
      <c r="X114" s="36"/>
      <c r="Y114" s="36"/>
      <c r="Z114" s="36"/>
      <c r="AA114" s="36"/>
      <c r="AB114" s="36"/>
    </row>
    <row r="115">
      <c r="A115" s="59">
        <v>70.0</v>
      </c>
      <c r="B115" s="52" t="s">
        <v>441</v>
      </c>
      <c r="C115" s="43" t="s">
        <v>442</v>
      </c>
      <c r="D115" s="43" t="s">
        <v>289</v>
      </c>
      <c r="E115" s="43" t="s">
        <v>265</v>
      </c>
      <c r="F115" s="43" t="s">
        <v>313</v>
      </c>
      <c r="G115" s="43" t="s">
        <v>443</v>
      </c>
      <c r="H115" s="63">
        <v>8.5801091E7</v>
      </c>
      <c r="I115" s="62">
        <f t="shared" si="6"/>
        <v>11</v>
      </c>
      <c r="J115" s="36" t="str">
        <f t="shared" si="5"/>
        <v>INSERT INTO XE(MAXE,TENXE,MALOAI,MABH,BAN,MAU,GIA,SL) VALUES('SCC002',N'Super Cub C125 Tiêu chuẩn','SCC','BH001',N'Tiêu chuẩn',N'Xanh Trắng Nhạt','85801091','11')</v>
      </c>
      <c r="K115" s="36"/>
      <c r="L115" s="36"/>
      <c r="M115" s="36"/>
      <c r="N115" s="36"/>
      <c r="O115" s="36"/>
      <c r="P115" s="36"/>
      <c r="Q115" s="36"/>
      <c r="R115" s="36"/>
      <c r="W115" s="36"/>
      <c r="X115" s="36"/>
      <c r="Y115" s="36"/>
      <c r="Z115" s="36"/>
      <c r="AA115" s="36"/>
      <c r="AB115" s="36"/>
    </row>
    <row r="116">
      <c r="A116" s="59">
        <v>71.0</v>
      </c>
      <c r="B116" s="52" t="s">
        <v>444</v>
      </c>
      <c r="C116" s="43" t="s">
        <v>442</v>
      </c>
      <c r="D116" s="43" t="s">
        <v>289</v>
      </c>
      <c r="E116" s="43" t="s">
        <v>265</v>
      </c>
      <c r="F116" s="43" t="s">
        <v>313</v>
      </c>
      <c r="G116" s="43" t="s">
        <v>445</v>
      </c>
      <c r="H116" s="63">
        <v>8.5801091E7</v>
      </c>
      <c r="I116" s="62">
        <f t="shared" si="6"/>
        <v>15</v>
      </c>
      <c r="J116" s="36" t="str">
        <f t="shared" si="5"/>
        <v>INSERT INTO XE(MAXE,TENXE,MALOAI,MABH,BAN,MAU,GIA,SL) VALUES('SCC003',N'Super Cub C125 Tiêu chuẩn','SCC','BH001',N'Tiêu chuẩn',N'Xanh Trắng','85801091','15')</v>
      </c>
      <c r="K116" s="36"/>
      <c r="L116" s="36"/>
      <c r="M116" s="36"/>
      <c r="N116" s="36"/>
      <c r="O116" s="36"/>
      <c r="P116" s="36"/>
      <c r="Q116" s="36"/>
      <c r="R116" s="36"/>
      <c r="W116" s="36"/>
      <c r="X116" s="36"/>
      <c r="Y116" s="36"/>
      <c r="Z116" s="36"/>
      <c r="AA116" s="36"/>
      <c r="AB116" s="36"/>
    </row>
    <row r="117">
      <c r="A117" s="59">
        <v>72.0</v>
      </c>
      <c r="B117" s="52" t="s">
        <v>446</v>
      </c>
      <c r="C117" s="43" t="s">
        <v>442</v>
      </c>
      <c r="D117" s="43" t="s">
        <v>289</v>
      </c>
      <c r="E117" s="43" t="s">
        <v>265</v>
      </c>
      <c r="F117" s="43" t="s">
        <v>313</v>
      </c>
      <c r="G117" s="43" t="s">
        <v>447</v>
      </c>
      <c r="H117" s="63">
        <v>8.5801091E7</v>
      </c>
      <c r="I117" s="62">
        <f t="shared" si="6"/>
        <v>16</v>
      </c>
      <c r="J117" s="36" t="str">
        <f t="shared" si="5"/>
        <v>INSERT INTO XE(MAXE,TENXE,MALOAI,MABH,BAN,MAU,GIA,SL) VALUES('SCC004',N'Super Cub C125 Tiêu chuẩn','SCC','BH001',N'Tiêu chuẩn',N'Đỏ Trắng','85801091','16')</v>
      </c>
      <c r="K117" s="36"/>
      <c r="L117" s="36"/>
      <c r="M117" s="36"/>
      <c r="N117" s="36"/>
      <c r="O117" s="36"/>
      <c r="P117" s="36"/>
      <c r="Q117" s="36"/>
      <c r="R117" s="36"/>
      <c r="W117" s="36"/>
      <c r="X117" s="36"/>
      <c r="Y117" s="36"/>
      <c r="Z117" s="36"/>
      <c r="AA117" s="36"/>
      <c r="AB117" s="36"/>
    </row>
    <row r="118">
      <c r="A118" s="59">
        <v>73.0</v>
      </c>
      <c r="B118" s="52" t="s">
        <v>448</v>
      </c>
      <c r="C118" s="43" t="s">
        <v>449</v>
      </c>
      <c r="D118" s="43" t="s">
        <v>291</v>
      </c>
      <c r="E118" s="43" t="s">
        <v>265</v>
      </c>
      <c r="F118" s="43" t="s">
        <v>309</v>
      </c>
      <c r="G118" s="43" t="s">
        <v>323</v>
      </c>
      <c r="H118" s="63">
        <v>5.006E7</v>
      </c>
      <c r="I118" s="62">
        <f t="shared" si="6"/>
        <v>15</v>
      </c>
      <c r="J118" s="36" t="str">
        <f t="shared" si="5"/>
        <v>INSERT INTO XE(MAXE,TENXE,MALOAI,MABH,BAN,MAU,GIA,SL) VALUES('WX001',N'Winner X Đặc biệt','WX','BH001',N'Đặc biệt',N'Đen Vàng','50060000','15')</v>
      </c>
      <c r="K118" s="36"/>
      <c r="L118" s="36"/>
      <c r="M118" s="36"/>
      <c r="N118" s="36"/>
      <c r="O118" s="36"/>
      <c r="P118" s="36"/>
      <c r="Q118" s="36"/>
      <c r="R118" s="36"/>
      <c r="W118" s="36"/>
      <c r="X118" s="36"/>
      <c r="Y118" s="36"/>
      <c r="Z118" s="36"/>
      <c r="AA118" s="36"/>
      <c r="AB118" s="36"/>
    </row>
    <row r="119">
      <c r="A119" s="59">
        <v>74.0</v>
      </c>
      <c r="B119" s="52" t="s">
        <v>450</v>
      </c>
      <c r="C119" s="43" t="s">
        <v>449</v>
      </c>
      <c r="D119" s="43" t="s">
        <v>291</v>
      </c>
      <c r="E119" s="43" t="s">
        <v>265</v>
      </c>
      <c r="F119" s="43" t="s">
        <v>309</v>
      </c>
      <c r="G119" s="43" t="s">
        <v>451</v>
      </c>
      <c r="H119" s="63">
        <v>5.006E7</v>
      </c>
      <c r="I119" s="62">
        <f t="shared" si="6"/>
        <v>11</v>
      </c>
      <c r="J119" s="36" t="str">
        <f t="shared" si="5"/>
        <v>INSERT INTO XE(MAXE,TENXE,MALOAI,MABH,BAN,MAU,GIA,SL) VALUES('WX002',N'Winner X Đặc biệt','WX','BH001',N'Đặc biệt',N'Bạc Đen Xanh','50060000','11')</v>
      </c>
      <c r="K119" s="36"/>
      <c r="L119" s="36"/>
      <c r="M119" s="36"/>
      <c r="N119" s="36"/>
      <c r="O119" s="36"/>
      <c r="P119" s="36"/>
      <c r="Q119" s="36"/>
      <c r="R119" s="36"/>
      <c r="W119" s="36"/>
      <c r="X119" s="36"/>
      <c r="Y119" s="36"/>
      <c r="Z119" s="36"/>
      <c r="AA119" s="36"/>
      <c r="AB119" s="36"/>
    </row>
    <row r="120">
      <c r="A120" s="59">
        <v>75.0</v>
      </c>
      <c r="B120" s="52" t="s">
        <v>452</v>
      </c>
      <c r="C120" s="43" t="s">
        <v>449</v>
      </c>
      <c r="D120" s="43" t="s">
        <v>291</v>
      </c>
      <c r="E120" s="43" t="s">
        <v>265</v>
      </c>
      <c r="F120" s="43" t="s">
        <v>309</v>
      </c>
      <c r="G120" s="43" t="s">
        <v>453</v>
      </c>
      <c r="H120" s="63">
        <v>5.006E7</v>
      </c>
      <c r="I120" s="62">
        <f t="shared" si="6"/>
        <v>17</v>
      </c>
      <c r="J120" s="36" t="str">
        <f t="shared" si="5"/>
        <v>INSERT INTO XE(MAXE,TENXE,MALOAI,MABH,BAN,MAU,GIA,SL) VALUES('WX003',N'Winner X Đặc biệt','WX','BH001',N'Đặc biệt',N'Đỏ Đen Xanh','50060000','17')</v>
      </c>
      <c r="K120" s="36"/>
      <c r="L120" s="36"/>
      <c r="M120" s="36"/>
      <c r="N120" s="36"/>
      <c r="O120" s="36"/>
      <c r="P120" s="36"/>
      <c r="Q120" s="36"/>
      <c r="R120" s="36"/>
      <c r="W120" s="36"/>
      <c r="X120" s="36"/>
      <c r="Y120" s="36"/>
      <c r="Z120" s="36"/>
      <c r="AA120" s="36"/>
      <c r="AB120" s="36"/>
    </row>
    <row r="121">
      <c r="A121" s="59">
        <v>76.0</v>
      </c>
      <c r="B121" s="52" t="s">
        <v>454</v>
      </c>
      <c r="C121" s="43" t="s">
        <v>455</v>
      </c>
      <c r="D121" s="43" t="s">
        <v>291</v>
      </c>
      <c r="E121" s="43" t="s">
        <v>265</v>
      </c>
      <c r="F121" s="43" t="s">
        <v>360</v>
      </c>
      <c r="G121" s="43" t="s">
        <v>327</v>
      </c>
      <c r="H121" s="63">
        <v>5.056E7</v>
      </c>
      <c r="I121" s="62">
        <f t="shared" si="6"/>
        <v>20</v>
      </c>
      <c r="J121" s="36" t="str">
        <f t="shared" si="5"/>
        <v>INSERT INTO XE(MAXE,TENXE,MALOAI,MABH,BAN,MAU,GIA,SL) VALUES('WX004',N'Winner X Thể thao','WX','BH001',N'Thể thao',N'Đỏ Đen','50560000','20')</v>
      </c>
      <c r="K121" s="36"/>
      <c r="L121" s="36"/>
      <c r="M121" s="36"/>
      <c r="N121" s="36"/>
      <c r="O121" s="36"/>
      <c r="P121" s="36"/>
      <c r="Q121" s="36"/>
      <c r="R121" s="36"/>
      <c r="W121" s="36"/>
      <c r="X121" s="36"/>
      <c r="Y121" s="36"/>
      <c r="Z121" s="36"/>
      <c r="AA121" s="36"/>
      <c r="AB121" s="36"/>
    </row>
    <row r="122">
      <c r="A122" s="59">
        <v>77.0</v>
      </c>
      <c r="B122" s="52" t="s">
        <v>456</v>
      </c>
      <c r="C122" s="43" t="s">
        <v>457</v>
      </c>
      <c r="D122" s="43" t="s">
        <v>291</v>
      </c>
      <c r="E122" s="43" t="s">
        <v>265</v>
      </c>
      <c r="F122" s="43" t="s">
        <v>313</v>
      </c>
      <c r="G122" s="43" t="s">
        <v>357</v>
      </c>
      <c r="H122" s="63">
        <v>4.616E7</v>
      </c>
      <c r="I122" s="62">
        <f t="shared" si="6"/>
        <v>14</v>
      </c>
      <c r="J122" s="36" t="str">
        <f t="shared" si="5"/>
        <v>INSERT INTO XE(MAXE,TENXE,MALOAI,MABH,BAN,MAU,GIA,SL) VALUES('WX005',N'Winner X Tiêu chuẩn','WX','BH001',N'Tiêu chuẩn',N'Bạc Đen','46160000','14')</v>
      </c>
      <c r="K122" s="36"/>
      <c r="L122" s="36"/>
      <c r="M122" s="36"/>
      <c r="N122" s="36"/>
      <c r="O122" s="36"/>
      <c r="P122" s="36"/>
      <c r="Q122" s="36"/>
      <c r="R122" s="36"/>
      <c r="W122" s="36"/>
      <c r="X122" s="36"/>
      <c r="Y122" s="36"/>
      <c r="Z122" s="36"/>
      <c r="AA122" s="36"/>
      <c r="AB122" s="36"/>
    </row>
    <row r="123">
      <c r="A123" s="59">
        <v>78.0</v>
      </c>
      <c r="B123" s="52" t="s">
        <v>458</v>
      </c>
      <c r="C123" s="43" t="s">
        <v>457</v>
      </c>
      <c r="D123" s="43" t="s">
        <v>291</v>
      </c>
      <c r="E123" s="43" t="s">
        <v>265</v>
      </c>
      <c r="F123" s="43" t="s">
        <v>313</v>
      </c>
      <c r="G123" s="43" t="s">
        <v>345</v>
      </c>
      <c r="H123" s="63">
        <v>4.616E7</v>
      </c>
      <c r="I123" s="62">
        <f t="shared" si="6"/>
        <v>16</v>
      </c>
      <c r="J123" s="36" t="str">
        <f t="shared" si="5"/>
        <v>INSERT INTO XE(MAXE,TENXE,MALOAI,MABH,BAN,MAU,GIA,SL) VALUES('WX006',N'Winner X Tiêu chuẩn','WX','BH001',N'Tiêu chuẩn',N'Đen','46160000','16')</v>
      </c>
      <c r="K123" s="36"/>
      <c r="L123" s="36"/>
      <c r="M123" s="36"/>
      <c r="N123" s="36"/>
      <c r="O123" s="36"/>
      <c r="P123" s="36"/>
      <c r="Q123" s="36"/>
      <c r="R123" s="36"/>
      <c r="W123" s="36"/>
      <c r="X123" s="36"/>
      <c r="Y123" s="36"/>
      <c r="Z123" s="36"/>
      <c r="AA123" s="36"/>
      <c r="AB123" s="36"/>
    </row>
    <row r="124">
      <c r="A124" s="59">
        <v>79.0</v>
      </c>
      <c r="B124" s="52" t="s">
        <v>459</v>
      </c>
      <c r="C124" s="43" t="s">
        <v>457</v>
      </c>
      <c r="D124" s="43" t="s">
        <v>291</v>
      </c>
      <c r="E124" s="43" t="s">
        <v>265</v>
      </c>
      <c r="F124" s="43" t="s">
        <v>313</v>
      </c>
      <c r="G124" s="43" t="s">
        <v>408</v>
      </c>
      <c r="H124" s="63">
        <v>4.616E7</v>
      </c>
      <c r="I124" s="62">
        <f t="shared" si="6"/>
        <v>19</v>
      </c>
      <c r="J124" s="36" t="str">
        <f t="shared" si="5"/>
        <v>INSERT INTO XE(MAXE,TENXE,MALOAI,MABH,BAN,MAU,GIA,SL) VALUES('WX007',N'Winner X Tiêu chuẩn','WX','BH001',N'Tiêu chuẩn',N'Trắng Đen','46160000','19')</v>
      </c>
      <c r="K124" s="36"/>
      <c r="L124" s="36"/>
      <c r="M124" s="36"/>
      <c r="N124" s="36"/>
      <c r="O124" s="36"/>
      <c r="P124" s="36"/>
      <c r="Q124" s="36"/>
      <c r="R124" s="36"/>
      <c r="W124" s="36"/>
      <c r="X124" s="36"/>
      <c r="Y124" s="36"/>
      <c r="Z124" s="36"/>
      <c r="AA124" s="36"/>
      <c r="AB124" s="36"/>
    </row>
    <row r="125">
      <c r="A125" s="59">
        <v>80.0</v>
      </c>
      <c r="B125" s="52" t="s">
        <v>460</v>
      </c>
      <c r="C125" s="43" t="s">
        <v>457</v>
      </c>
      <c r="D125" s="43" t="s">
        <v>291</v>
      </c>
      <c r="E125" s="43" t="s">
        <v>265</v>
      </c>
      <c r="F125" s="43" t="s">
        <v>313</v>
      </c>
      <c r="G125" s="43" t="s">
        <v>327</v>
      </c>
      <c r="H125" s="63">
        <v>4.616E7</v>
      </c>
      <c r="I125" s="62">
        <f t="shared" si="6"/>
        <v>20</v>
      </c>
      <c r="J125" s="36" t="str">
        <f t="shared" si="5"/>
        <v>INSERT INTO XE(MAXE,TENXE,MALOAI,MABH,BAN,MAU,GIA,SL) VALUES('WX008',N'Winner X Tiêu chuẩn','WX','BH001',N'Tiêu chuẩn',N'Đỏ Đen','46160000','20')</v>
      </c>
      <c r="K125" s="36"/>
      <c r="L125" s="36"/>
      <c r="M125" s="36"/>
      <c r="N125" s="36"/>
      <c r="O125" s="36"/>
      <c r="P125" s="36"/>
      <c r="Q125" s="36"/>
      <c r="R125" s="36"/>
      <c r="W125" s="36"/>
      <c r="X125" s="36"/>
      <c r="Y125" s="36"/>
      <c r="Z125" s="36"/>
      <c r="AA125" s="36"/>
      <c r="AB125" s="36"/>
    </row>
    <row r="126">
      <c r="A126" s="59">
        <v>81.0</v>
      </c>
      <c r="B126" s="52" t="s">
        <v>461</v>
      </c>
      <c r="C126" s="43" t="s">
        <v>462</v>
      </c>
      <c r="D126" s="43" t="s">
        <v>293</v>
      </c>
      <c r="E126" s="43" t="s">
        <v>265</v>
      </c>
      <c r="F126" s="43" t="s">
        <v>309</v>
      </c>
      <c r="G126" s="43" t="s">
        <v>335</v>
      </c>
      <c r="H126" s="63">
        <v>7.229E7</v>
      </c>
      <c r="I126" s="62">
        <f t="shared" si="6"/>
        <v>16</v>
      </c>
      <c r="J126" s="36" t="str">
        <f t="shared" si="5"/>
        <v>INSERT INTO XE(MAXE,TENXE,MALOAI,MABH,BAN,MAU,GIA,SL) VALUES('CBR001',N'CBR150R Đặc biệt','CBR','BH001',N'Đặc biệt',N'Đen Xám','72290000','16')</v>
      </c>
      <c r="K126" s="36"/>
      <c r="L126" s="36"/>
      <c r="M126" s="36"/>
      <c r="N126" s="36"/>
      <c r="O126" s="36"/>
      <c r="P126" s="36"/>
      <c r="Q126" s="36"/>
      <c r="R126" s="36"/>
      <c r="W126" s="36"/>
      <c r="X126" s="36"/>
      <c r="Y126" s="36"/>
      <c r="Z126" s="36"/>
      <c r="AA126" s="36"/>
      <c r="AB126" s="36"/>
    </row>
    <row r="127">
      <c r="A127" s="59">
        <v>82.0</v>
      </c>
      <c r="B127" s="52" t="s">
        <v>463</v>
      </c>
      <c r="C127" s="43" t="s">
        <v>464</v>
      </c>
      <c r="D127" s="43" t="s">
        <v>293</v>
      </c>
      <c r="E127" s="43" t="s">
        <v>265</v>
      </c>
      <c r="F127" s="43" t="s">
        <v>360</v>
      </c>
      <c r="G127" s="43" t="s">
        <v>340</v>
      </c>
      <c r="H127" s="63">
        <v>7.279E7</v>
      </c>
      <c r="I127" s="62">
        <f t="shared" si="6"/>
        <v>17</v>
      </c>
      <c r="J127" s="36" t="str">
        <f t="shared" si="5"/>
        <v>INSERT INTO XE(MAXE,TENXE,MALOAI,MABH,BAN,MAU,GIA,SL) VALUES('CBR002',N'CBR150R Thể thao','CBR','BH001',N'Thể thao',N'Đỏ','72790000','17')</v>
      </c>
      <c r="K127" s="36"/>
      <c r="L127" s="36"/>
      <c r="M127" s="36"/>
      <c r="N127" s="36"/>
      <c r="O127" s="36"/>
      <c r="P127" s="36"/>
      <c r="Q127" s="36"/>
      <c r="R127" s="36"/>
      <c r="W127" s="36"/>
      <c r="X127" s="36"/>
      <c r="Y127" s="36"/>
      <c r="Z127" s="36"/>
      <c r="AA127" s="36"/>
      <c r="AB127" s="36"/>
    </row>
    <row r="128">
      <c r="A128" s="59">
        <v>83.0</v>
      </c>
      <c r="B128" s="52" t="s">
        <v>465</v>
      </c>
      <c r="C128" s="43" t="s">
        <v>466</v>
      </c>
      <c r="D128" s="43" t="s">
        <v>293</v>
      </c>
      <c r="E128" s="43" t="s">
        <v>265</v>
      </c>
      <c r="F128" s="43" t="s">
        <v>313</v>
      </c>
      <c r="G128" s="43" t="s">
        <v>318</v>
      </c>
      <c r="H128" s="63">
        <v>7.129E7</v>
      </c>
      <c r="I128" s="62">
        <f t="shared" si="6"/>
        <v>19</v>
      </c>
      <c r="J128" s="36" t="str">
        <f t="shared" si="5"/>
        <v>INSERT INTO XE(MAXE,TENXE,MALOAI,MABH,BAN,MAU,GIA,SL) VALUES('CBR003',N'CBR150R Tiêu chuẩn','CBR','BH001',N'Tiêu chuẩn',N'Đen Đỏ','71290000','19')</v>
      </c>
      <c r="K128" s="36"/>
      <c r="L128" s="36"/>
      <c r="M128" s="36"/>
      <c r="N128" s="36"/>
      <c r="O128" s="36"/>
      <c r="P128" s="36"/>
      <c r="Q128" s="36"/>
      <c r="R128" s="36"/>
      <c r="W128" s="36"/>
      <c r="X128" s="36"/>
      <c r="Y128" s="36"/>
      <c r="Z128" s="36"/>
      <c r="AA128" s="36"/>
      <c r="AB128" s="36"/>
    </row>
    <row r="129">
      <c r="A129" s="59">
        <v>84.0</v>
      </c>
      <c r="B129" s="52" t="s">
        <v>467</v>
      </c>
      <c r="C129" s="43" t="s">
        <v>468</v>
      </c>
      <c r="D129" s="43" t="s">
        <v>293</v>
      </c>
      <c r="E129" s="43" t="s">
        <v>267</v>
      </c>
      <c r="F129" s="43" t="s">
        <v>313</v>
      </c>
      <c r="G129" s="43" t="s">
        <v>327</v>
      </c>
      <c r="H129" s="63">
        <v>1.9249E8</v>
      </c>
      <c r="I129" s="62">
        <f t="shared" si="6"/>
        <v>11</v>
      </c>
      <c r="J129" s="36" t="str">
        <f t="shared" si="5"/>
        <v>INSERT INTO XE(MAXE,TENXE,MALOAI,MABH,BAN,MAU,GIA,SL) VALUES('CBR004',N'CBR500R 2022 Tiêu chuẩn','CBR','BH002',N'Tiêu chuẩn',N'Đỏ Đen','192490000','11')</v>
      </c>
      <c r="K129" s="36"/>
      <c r="L129" s="36"/>
      <c r="M129" s="36"/>
      <c r="N129" s="36"/>
      <c r="O129" s="36"/>
      <c r="P129" s="36"/>
      <c r="Q129" s="36"/>
      <c r="R129" s="36"/>
      <c r="W129" s="36"/>
      <c r="X129" s="36"/>
      <c r="Y129" s="36"/>
      <c r="Z129" s="36"/>
      <c r="AA129" s="36"/>
      <c r="AB129" s="36"/>
    </row>
    <row r="130">
      <c r="A130" s="59">
        <v>85.0</v>
      </c>
      <c r="B130" s="52" t="s">
        <v>469</v>
      </c>
      <c r="C130" s="43" t="s">
        <v>468</v>
      </c>
      <c r="D130" s="43" t="s">
        <v>293</v>
      </c>
      <c r="E130" s="43" t="s">
        <v>267</v>
      </c>
      <c r="F130" s="43" t="s">
        <v>313</v>
      </c>
      <c r="G130" s="43" t="s">
        <v>345</v>
      </c>
      <c r="H130" s="63">
        <v>1.9249E8</v>
      </c>
      <c r="I130" s="62">
        <f t="shared" si="6"/>
        <v>19</v>
      </c>
      <c r="J130" s="36" t="str">
        <f t="shared" si="5"/>
        <v>INSERT INTO XE(MAXE,TENXE,MALOAI,MABH,BAN,MAU,GIA,SL) VALUES('CBR005',N'CBR500R 2022 Tiêu chuẩn','CBR','BH002',N'Tiêu chuẩn',N'Đen','192490000','19')</v>
      </c>
      <c r="K130" s="36"/>
      <c r="L130" s="36"/>
      <c r="M130" s="36"/>
      <c r="N130" s="36"/>
      <c r="O130" s="36"/>
      <c r="P130" s="36"/>
      <c r="Q130" s="36"/>
      <c r="R130" s="36"/>
      <c r="W130" s="36"/>
      <c r="X130" s="36"/>
      <c r="Y130" s="36"/>
      <c r="Z130" s="36"/>
      <c r="AA130" s="36"/>
      <c r="AB130" s="36"/>
    </row>
    <row r="131">
      <c r="A131" s="59">
        <v>86.0</v>
      </c>
      <c r="B131" s="52" t="s">
        <v>470</v>
      </c>
      <c r="C131" s="43" t="s">
        <v>471</v>
      </c>
      <c r="D131" s="43" t="s">
        <v>293</v>
      </c>
      <c r="E131" s="43" t="s">
        <v>267</v>
      </c>
      <c r="F131" s="43" t="s">
        <v>313</v>
      </c>
      <c r="G131" s="43" t="s">
        <v>345</v>
      </c>
      <c r="H131" s="63">
        <v>2.5449E8</v>
      </c>
      <c r="I131" s="62">
        <f t="shared" si="6"/>
        <v>12</v>
      </c>
      <c r="J131" s="36" t="str">
        <f t="shared" si="5"/>
        <v>INSERT INTO XE(MAXE,TENXE,MALOAI,MABH,BAN,MAU,GIA,SL) VALUES('CBR006',N'CBR650R 2021 Tiêu chuẩn','CBR','BH002',N'Tiêu chuẩn',N'Đen','254490000','12')</v>
      </c>
      <c r="K131" s="36"/>
      <c r="L131" s="36"/>
      <c r="M131" s="36"/>
      <c r="N131" s="36"/>
      <c r="O131" s="36"/>
      <c r="P131" s="36"/>
      <c r="Q131" s="36"/>
      <c r="R131" s="36"/>
      <c r="W131" s="36"/>
      <c r="X131" s="36"/>
      <c r="Y131" s="36"/>
      <c r="Z131" s="36"/>
      <c r="AA131" s="36"/>
      <c r="AB131" s="36"/>
    </row>
    <row r="132">
      <c r="A132" s="59">
        <v>87.0</v>
      </c>
      <c r="B132" s="52" t="s">
        <v>472</v>
      </c>
      <c r="C132" s="43" t="s">
        <v>471</v>
      </c>
      <c r="D132" s="43" t="s">
        <v>293</v>
      </c>
      <c r="E132" s="43" t="s">
        <v>267</v>
      </c>
      <c r="F132" s="43" t="s">
        <v>313</v>
      </c>
      <c r="G132" s="43" t="s">
        <v>340</v>
      </c>
      <c r="H132" s="63">
        <v>2.5449E8</v>
      </c>
      <c r="I132" s="62">
        <f t="shared" si="6"/>
        <v>15</v>
      </c>
      <c r="J132" s="36" t="str">
        <f t="shared" si="5"/>
        <v>INSERT INTO XE(MAXE,TENXE,MALOAI,MABH,BAN,MAU,GIA,SL) VALUES('CBR007',N'CBR650R 2021 Tiêu chuẩn','CBR','BH002',N'Tiêu chuẩn',N'Đỏ','254490000','15')</v>
      </c>
      <c r="K132" s="36"/>
      <c r="L132" s="36"/>
      <c r="M132" s="36"/>
      <c r="N132" s="36"/>
      <c r="O132" s="36"/>
      <c r="P132" s="36"/>
      <c r="Q132" s="36"/>
      <c r="R132" s="36"/>
      <c r="W132" s="36"/>
      <c r="X132" s="36"/>
      <c r="Y132" s="36"/>
      <c r="Z132" s="36"/>
      <c r="AA132" s="36"/>
      <c r="AB132" s="36"/>
    </row>
    <row r="133">
      <c r="A133" s="59">
        <v>88.0</v>
      </c>
      <c r="B133" s="52" t="s">
        <v>473</v>
      </c>
      <c r="C133" s="43" t="s">
        <v>474</v>
      </c>
      <c r="D133" s="43" t="s">
        <v>293</v>
      </c>
      <c r="E133" s="43" t="s">
        <v>267</v>
      </c>
      <c r="F133" s="43" t="s">
        <v>313</v>
      </c>
      <c r="G133" s="43" t="s">
        <v>475</v>
      </c>
      <c r="H133" s="63">
        <v>9.5E8</v>
      </c>
      <c r="I133" s="62">
        <f t="shared" si="6"/>
        <v>16</v>
      </c>
      <c r="J133" s="36" t="str">
        <f t="shared" si="5"/>
        <v>INSERT INTO XE(MAXE,TENXE,MALOAI,MABH,BAN,MAU,GIA,SL) VALUES('CBR008',N'CBR1000RR-R Fireblade Tiêu chuẩn','CBR','BH002',N'Tiêu chuẩn',N'Đỏ Xanh Trắng','950000000','16')</v>
      </c>
      <c r="K133" s="36"/>
      <c r="L133" s="36"/>
      <c r="M133" s="36"/>
      <c r="N133" s="36"/>
      <c r="O133" s="36"/>
      <c r="P133" s="36"/>
      <c r="Q133" s="36"/>
      <c r="R133" s="36"/>
      <c r="W133" s="36"/>
      <c r="X133" s="36"/>
      <c r="Y133" s="36"/>
      <c r="Z133" s="36"/>
      <c r="AA133" s="36"/>
      <c r="AB133" s="36"/>
    </row>
    <row r="134">
      <c r="A134" s="59">
        <v>89.0</v>
      </c>
      <c r="B134" s="52" t="s">
        <v>476</v>
      </c>
      <c r="C134" s="43" t="s">
        <v>474</v>
      </c>
      <c r="D134" s="43" t="s">
        <v>293</v>
      </c>
      <c r="E134" s="43" t="s">
        <v>267</v>
      </c>
      <c r="F134" s="43" t="s">
        <v>313</v>
      </c>
      <c r="G134" s="43" t="s">
        <v>345</v>
      </c>
      <c r="H134" s="63">
        <v>9.5E8</v>
      </c>
      <c r="I134" s="62">
        <f t="shared" si="6"/>
        <v>12</v>
      </c>
      <c r="J134" s="36" t="str">
        <f t="shared" si="5"/>
        <v>INSERT INTO XE(MAXE,TENXE,MALOAI,MABH,BAN,MAU,GIA,SL) VALUES('CBR009',N'CBR1000RR-R Fireblade Tiêu chuẩn','CBR','BH002',N'Tiêu chuẩn',N'Đen','950000000','12')</v>
      </c>
      <c r="K134" s="36"/>
      <c r="L134" s="36"/>
      <c r="M134" s="36"/>
      <c r="N134" s="36"/>
      <c r="O134" s="36"/>
      <c r="P134" s="36"/>
      <c r="Q134" s="36"/>
      <c r="R134" s="36"/>
      <c r="W134" s="36"/>
      <c r="X134" s="36"/>
      <c r="Y134" s="36"/>
      <c r="Z134" s="36"/>
      <c r="AA134" s="36"/>
      <c r="AB134" s="36"/>
    </row>
    <row r="135">
      <c r="A135" s="59">
        <v>90.0</v>
      </c>
      <c r="B135" s="52" t="s">
        <v>477</v>
      </c>
      <c r="C135" s="43" t="s">
        <v>478</v>
      </c>
      <c r="D135" s="43" t="s">
        <v>293</v>
      </c>
      <c r="E135" s="43" t="s">
        <v>267</v>
      </c>
      <c r="F135" s="43" t="s">
        <v>309</v>
      </c>
      <c r="G135" s="43" t="s">
        <v>475</v>
      </c>
      <c r="H135" s="63">
        <v>1.05E9</v>
      </c>
      <c r="I135" s="62">
        <f t="shared" si="6"/>
        <v>12</v>
      </c>
      <c r="J135" s="36" t="str">
        <f t="shared" si="5"/>
        <v>INSERT INTO XE(MAXE,TENXE,MALOAI,MABH,BAN,MAU,GIA,SL) VALUES('CBR010',N'CBR1000RR-R Fireblade SP
','CBR','BH002',N'Đặc biệt',N'Đỏ Xanh Trắng','1050000000','12')</v>
      </c>
      <c r="K135" s="36"/>
      <c r="L135" s="36"/>
      <c r="M135" s="36"/>
      <c r="N135" s="36"/>
      <c r="O135" s="36"/>
      <c r="P135" s="36"/>
      <c r="Q135" s="36"/>
      <c r="R135" s="36"/>
      <c r="W135" s="36"/>
      <c r="X135" s="36"/>
      <c r="Y135" s="36"/>
      <c r="Z135" s="36"/>
      <c r="AA135" s="36"/>
      <c r="AB135" s="36"/>
    </row>
    <row r="136">
      <c r="A136" s="59">
        <v>91.0</v>
      </c>
      <c r="B136" s="52" t="s">
        <v>479</v>
      </c>
      <c r="C136" s="43" t="s">
        <v>480</v>
      </c>
      <c r="D136" s="43" t="s">
        <v>295</v>
      </c>
      <c r="E136" s="43" t="s">
        <v>265</v>
      </c>
      <c r="F136" s="43" t="s">
        <v>313</v>
      </c>
      <c r="G136" s="43" t="s">
        <v>345</v>
      </c>
      <c r="H136" s="63">
        <v>1.055E8</v>
      </c>
      <c r="I136" s="62">
        <f t="shared" si="6"/>
        <v>19</v>
      </c>
      <c r="J136" s="36" t="str">
        <f t="shared" si="5"/>
        <v>INSERT INTO XE(MAXE,TENXE,MALOAI,MABH,BAN,MAU,GIA,SL) VALUES('CB001',N'CB150R The Streetster Tiêu chuẩn','CB  ','BH001',N'Tiêu chuẩn',N'Đen','105500000','19')</v>
      </c>
      <c r="K136" s="36"/>
      <c r="L136" s="36"/>
      <c r="M136" s="36"/>
      <c r="N136" s="36"/>
      <c r="O136" s="36"/>
      <c r="P136" s="36"/>
      <c r="Q136" s="36"/>
      <c r="R136" s="36"/>
      <c r="W136" s="36"/>
      <c r="X136" s="36"/>
      <c r="Y136" s="36"/>
      <c r="Z136" s="36"/>
      <c r="AA136" s="36"/>
      <c r="AB136" s="36"/>
    </row>
    <row r="137">
      <c r="A137" s="59">
        <v>92.0</v>
      </c>
      <c r="B137" s="52" t="s">
        <v>481</v>
      </c>
      <c r="C137" s="43" t="s">
        <v>482</v>
      </c>
      <c r="D137" s="43" t="s">
        <v>295</v>
      </c>
      <c r="E137" s="43" t="s">
        <v>267</v>
      </c>
      <c r="F137" s="43" t="s">
        <v>313</v>
      </c>
      <c r="G137" s="43" t="s">
        <v>327</v>
      </c>
      <c r="H137" s="63">
        <v>1.8449E8</v>
      </c>
      <c r="I137" s="62">
        <f t="shared" si="6"/>
        <v>11</v>
      </c>
      <c r="J137" s="36" t="str">
        <f t="shared" si="5"/>
        <v>INSERT INTO XE(MAXE,TENXE,MALOAI,MABH,BAN,MAU,GIA,SL) VALUES('CB002',N'CB500F 2022 Tiêu chuẩn','CB  ','BH002',N'Tiêu chuẩn',N'Đỏ Đen','184490000','11')</v>
      </c>
      <c r="K137" s="36"/>
      <c r="L137" s="36"/>
      <c r="M137" s="36"/>
      <c r="N137" s="36"/>
      <c r="O137" s="36"/>
      <c r="P137" s="36"/>
      <c r="Q137" s="36"/>
      <c r="R137" s="36"/>
      <c r="W137" s="36"/>
      <c r="X137" s="36"/>
      <c r="Y137" s="36"/>
      <c r="Z137" s="36"/>
      <c r="AA137" s="36"/>
      <c r="AB137" s="36"/>
    </row>
    <row r="138">
      <c r="A138" s="59">
        <v>93.0</v>
      </c>
      <c r="B138" s="52" t="s">
        <v>483</v>
      </c>
      <c r="C138" s="43" t="s">
        <v>482</v>
      </c>
      <c r="D138" s="43" t="s">
        <v>295</v>
      </c>
      <c r="E138" s="43" t="s">
        <v>267</v>
      </c>
      <c r="F138" s="43" t="s">
        <v>313</v>
      </c>
      <c r="G138" s="43" t="s">
        <v>345</v>
      </c>
      <c r="H138" s="63">
        <v>1.8449E8</v>
      </c>
      <c r="I138" s="62">
        <f t="shared" si="6"/>
        <v>10</v>
      </c>
      <c r="J138" s="36" t="str">
        <f t="shared" si="5"/>
        <v>INSERT INTO XE(MAXE,TENXE,MALOAI,MABH,BAN,MAU,GIA,SL) VALUES('CB003',N'CB500F 2022 Tiêu chuẩn','CB  ','BH002',N'Tiêu chuẩn',N'Đen','184490000','10')</v>
      </c>
      <c r="K138" s="36"/>
      <c r="L138" s="36"/>
      <c r="M138" s="36"/>
      <c r="N138" s="36"/>
      <c r="O138" s="36"/>
      <c r="P138" s="36"/>
      <c r="Q138" s="36"/>
      <c r="R138" s="36"/>
      <c r="W138" s="36"/>
      <c r="X138" s="36"/>
      <c r="Y138" s="36"/>
      <c r="Z138" s="36"/>
      <c r="AA138" s="36"/>
      <c r="AB138" s="36"/>
    </row>
    <row r="139">
      <c r="A139" s="59">
        <v>94.0</v>
      </c>
      <c r="B139" s="52" t="s">
        <v>484</v>
      </c>
      <c r="C139" s="43" t="s">
        <v>485</v>
      </c>
      <c r="D139" s="43" t="s">
        <v>295</v>
      </c>
      <c r="E139" s="43" t="s">
        <v>267</v>
      </c>
      <c r="F139" s="43" t="s">
        <v>313</v>
      </c>
      <c r="G139" s="43" t="s">
        <v>327</v>
      </c>
      <c r="H139" s="63">
        <v>1.9379E8</v>
      </c>
      <c r="I139" s="62">
        <f t="shared" si="6"/>
        <v>19</v>
      </c>
      <c r="J139" s="36" t="str">
        <f t="shared" si="5"/>
        <v>INSERT INTO XE(MAXE,TENXE,MALOAI,MABH,BAN,MAU,GIA,SL) VALUES('CB004',N'CB500X 2022 Tiêu chuẩn','CB  ','BH002',N'Tiêu chuẩn',N'Đỏ Đen','193790000','19')</v>
      </c>
      <c r="K139" s="36"/>
      <c r="L139" s="36"/>
      <c r="M139" s="36"/>
      <c r="N139" s="36"/>
      <c r="O139" s="36"/>
      <c r="P139" s="36"/>
      <c r="Q139" s="36"/>
      <c r="R139" s="36"/>
      <c r="W139" s="36"/>
      <c r="X139" s="36"/>
      <c r="Y139" s="36"/>
      <c r="Z139" s="36"/>
      <c r="AA139" s="36"/>
      <c r="AB139" s="36"/>
    </row>
    <row r="140">
      <c r="A140" s="59">
        <v>95.0</v>
      </c>
      <c r="B140" s="52" t="s">
        <v>486</v>
      </c>
      <c r="C140" s="43" t="s">
        <v>485</v>
      </c>
      <c r="D140" s="43" t="s">
        <v>295</v>
      </c>
      <c r="E140" s="43" t="s">
        <v>267</v>
      </c>
      <c r="F140" s="43" t="s">
        <v>313</v>
      </c>
      <c r="G140" s="43" t="s">
        <v>310</v>
      </c>
      <c r="H140" s="63">
        <v>1.9379E8</v>
      </c>
      <c r="I140" s="62">
        <f t="shared" si="6"/>
        <v>15</v>
      </c>
      <c r="J140" s="36" t="str">
        <f t="shared" si="5"/>
        <v>INSERT INTO XE(MAXE,TENXE,MALOAI,MABH,BAN,MAU,GIA,SL) VALUES('CB005',N'CB500X 2022 Tiêu chuẩn','CB  ','BH002',N'Tiêu chuẩn',N'Xanh Đen','193790000','15')</v>
      </c>
      <c r="K140" s="36"/>
      <c r="L140" s="36"/>
      <c r="M140" s="36"/>
      <c r="N140" s="36"/>
      <c r="O140" s="36"/>
      <c r="P140" s="36"/>
      <c r="Q140" s="36"/>
      <c r="R140" s="36"/>
      <c r="W140" s="36"/>
      <c r="X140" s="36"/>
      <c r="Y140" s="36"/>
      <c r="Z140" s="36"/>
      <c r="AA140" s="36"/>
      <c r="AB140" s="36"/>
    </row>
    <row r="141">
      <c r="A141" s="59">
        <v>96.0</v>
      </c>
      <c r="B141" s="52" t="s">
        <v>487</v>
      </c>
      <c r="C141" s="43" t="s">
        <v>485</v>
      </c>
      <c r="D141" s="43" t="s">
        <v>295</v>
      </c>
      <c r="E141" s="43" t="s">
        <v>267</v>
      </c>
      <c r="F141" s="43" t="s">
        <v>313</v>
      </c>
      <c r="G141" s="43" t="s">
        <v>345</v>
      </c>
      <c r="H141" s="63">
        <v>1.9379E8</v>
      </c>
      <c r="I141" s="62">
        <f t="shared" si="6"/>
        <v>11</v>
      </c>
      <c r="J141" s="36" t="str">
        <f t="shared" si="5"/>
        <v>INSERT INTO XE(MAXE,TENXE,MALOAI,MABH,BAN,MAU,GIA,SL) VALUES('CB006',N'CB500X 2022 Tiêu chuẩn','CB  ','BH002',N'Tiêu chuẩn',N'Đen','193790000','11')</v>
      </c>
      <c r="K141" s="36"/>
      <c r="L141" s="36"/>
      <c r="M141" s="36"/>
      <c r="N141" s="36"/>
      <c r="O141" s="36"/>
      <c r="P141" s="36"/>
      <c r="Q141" s="36"/>
      <c r="R141" s="36"/>
      <c r="W141" s="36"/>
      <c r="X141" s="36"/>
      <c r="Y141" s="36"/>
      <c r="Z141" s="36"/>
      <c r="AA141" s="36"/>
      <c r="AB141" s="36"/>
    </row>
    <row r="142">
      <c r="A142" s="59">
        <v>97.0</v>
      </c>
      <c r="B142" s="52" t="s">
        <v>488</v>
      </c>
      <c r="C142" s="43" t="s">
        <v>489</v>
      </c>
      <c r="D142" s="43" t="s">
        <v>295</v>
      </c>
      <c r="E142" s="43" t="s">
        <v>267</v>
      </c>
      <c r="F142" s="43" t="s">
        <v>313</v>
      </c>
      <c r="G142" s="43" t="s">
        <v>380</v>
      </c>
      <c r="H142" s="63">
        <v>2.4649E8</v>
      </c>
      <c r="I142" s="62">
        <f t="shared" si="6"/>
        <v>10</v>
      </c>
      <c r="J142" s="36" t="str">
        <f t="shared" si="5"/>
        <v>INSERT INTO XE(MAXE,TENXE,MALOAI,MABH,BAN,MAU,GIA,SL) VALUES('CB007',N'CB650R 2021 Tiêu chuẩn','CB  ','BH002',N'Tiêu chuẩn',N'Đen Bạc','246490000','10')</v>
      </c>
      <c r="K142" s="36"/>
      <c r="L142" s="36"/>
      <c r="M142" s="36"/>
      <c r="N142" s="36"/>
      <c r="O142" s="36"/>
      <c r="P142" s="36"/>
      <c r="Q142" s="36"/>
      <c r="R142" s="36"/>
      <c r="W142" s="36"/>
      <c r="X142" s="36"/>
      <c r="Y142" s="36"/>
      <c r="Z142" s="36"/>
      <c r="AA142" s="36"/>
      <c r="AB142" s="36"/>
    </row>
    <row r="143">
      <c r="A143" s="59">
        <v>98.0</v>
      </c>
      <c r="B143" s="52" t="s">
        <v>490</v>
      </c>
      <c r="C143" s="43" t="s">
        <v>489</v>
      </c>
      <c r="D143" s="43" t="s">
        <v>295</v>
      </c>
      <c r="E143" s="43" t="s">
        <v>267</v>
      </c>
      <c r="F143" s="43" t="s">
        <v>313</v>
      </c>
      <c r="G143" s="43" t="s">
        <v>491</v>
      </c>
      <c r="H143" s="63">
        <v>2.4649E8</v>
      </c>
      <c r="I143" s="62">
        <f t="shared" si="6"/>
        <v>11</v>
      </c>
      <c r="J143" s="36" t="str">
        <f t="shared" si="5"/>
        <v>INSERT INTO XE(MAXE,TENXE,MALOAI,MABH,BAN,MAU,GIA,SL) VALUES('CB008',N'CB650R 2021 Tiêu chuẩn','CB  ','BH002',N'Tiêu chuẩn',N'Xanh Đen Bạc','246490000','11')</v>
      </c>
      <c r="K143" s="36"/>
      <c r="L143" s="36"/>
      <c r="M143" s="36"/>
      <c r="N143" s="36"/>
      <c r="O143" s="36"/>
      <c r="P143" s="36"/>
      <c r="Q143" s="36"/>
      <c r="R143" s="36"/>
      <c r="W143" s="36"/>
      <c r="X143" s="36"/>
      <c r="Y143" s="36"/>
      <c r="Z143" s="36"/>
      <c r="AA143" s="36"/>
      <c r="AB143" s="36"/>
    </row>
    <row r="144">
      <c r="A144" s="59">
        <v>99.0</v>
      </c>
      <c r="B144" s="52" t="s">
        <v>492</v>
      </c>
      <c r="C144" s="43" t="s">
        <v>489</v>
      </c>
      <c r="D144" s="43" t="s">
        <v>295</v>
      </c>
      <c r="E144" s="43" t="s">
        <v>267</v>
      </c>
      <c r="F144" s="43" t="s">
        <v>313</v>
      </c>
      <c r="G144" s="43" t="s">
        <v>493</v>
      </c>
      <c r="H144" s="63">
        <v>2.4649E8</v>
      </c>
      <c r="I144" s="62">
        <f t="shared" si="6"/>
        <v>11</v>
      </c>
      <c r="J144" s="36" t="str">
        <f t="shared" si="5"/>
        <v>INSERT INTO XE(MAXE,TENXE,MALOAI,MABH,BAN,MAU,GIA,SL) VALUES('CB009',N'CB650R 2021 Tiêu chuẩn','CB  ','BH002',N'Tiêu chuẩn',N'Đỏ Đen Bạc','246490000','11')</v>
      </c>
      <c r="K144" s="36"/>
      <c r="L144" s="36"/>
      <c r="M144" s="36"/>
      <c r="N144" s="36"/>
      <c r="O144" s="36"/>
      <c r="P144" s="36"/>
      <c r="Q144" s="36"/>
      <c r="R144" s="36"/>
      <c r="W144" s="36"/>
      <c r="X144" s="36"/>
      <c r="Y144" s="36"/>
      <c r="Z144" s="36"/>
      <c r="AA144" s="36"/>
      <c r="AB144" s="36"/>
    </row>
    <row r="145">
      <c r="A145" s="59">
        <v>100.0</v>
      </c>
      <c r="B145" s="52" t="s">
        <v>494</v>
      </c>
      <c r="C145" s="43" t="s">
        <v>489</v>
      </c>
      <c r="D145" s="43" t="s">
        <v>295</v>
      </c>
      <c r="E145" s="43" t="s">
        <v>267</v>
      </c>
      <c r="F145" s="43" t="s">
        <v>313</v>
      </c>
      <c r="G145" s="43" t="s">
        <v>495</v>
      </c>
      <c r="H145" s="63">
        <v>2.4649E8</v>
      </c>
      <c r="I145" s="62">
        <f t="shared" si="6"/>
        <v>20</v>
      </c>
      <c r="J145" s="36" t="str">
        <f t="shared" si="5"/>
        <v>INSERT INTO XE(MAXE,TENXE,MALOAI,MABH,BAN,MAU,GIA,SL) VALUES('CB010',N'CB650R 2021 Tiêu chuẩn','CB  ','BH002',N'Tiêu chuẩn',N'Xám Đen Bạc','246490000','20')</v>
      </c>
      <c r="K145" s="36"/>
      <c r="L145" s="36"/>
      <c r="M145" s="36"/>
      <c r="N145" s="36"/>
      <c r="O145" s="36"/>
      <c r="P145" s="36"/>
      <c r="Q145" s="36"/>
      <c r="R145" s="36"/>
      <c r="W145" s="36"/>
      <c r="X145" s="36"/>
      <c r="Y145" s="36"/>
      <c r="Z145" s="36"/>
      <c r="AA145" s="36"/>
      <c r="AB145" s="36"/>
    </row>
    <row r="146">
      <c r="A146" s="59">
        <v>101.0</v>
      </c>
      <c r="B146" s="52" t="s">
        <v>496</v>
      </c>
      <c r="C146" s="43" t="s">
        <v>497</v>
      </c>
      <c r="D146" s="43" t="s">
        <v>295</v>
      </c>
      <c r="E146" s="43" t="s">
        <v>267</v>
      </c>
      <c r="F146" s="43" t="s">
        <v>313</v>
      </c>
      <c r="G146" s="43" t="s">
        <v>347</v>
      </c>
      <c r="H146" s="63">
        <v>5.1E8</v>
      </c>
      <c r="I146" s="62">
        <f t="shared" si="6"/>
        <v>16</v>
      </c>
      <c r="J146" s="36" t="str">
        <f t="shared" si="5"/>
        <v>INSERT INTO XE(MAXE,TENXE,MALOAI,MABH,BAN,MAU,GIA,SL) VALUES('CB011',N'CB1000R 2021 Tiêu chuẩn','CB  ','BH002',N'Tiêu chuẩn',N'Bạc','510000000','16')</v>
      </c>
      <c r="K146" s="36"/>
      <c r="L146" s="36"/>
      <c r="M146" s="36"/>
      <c r="N146" s="36"/>
      <c r="O146" s="36"/>
      <c r="P146" s="36"/>
      <c r="Q146" s="36"/>
      <c r="R146" s="36"/>
      <c r="W146" s="36"/>
      <c r="X146" s="36"/>
      <c r="Y146" s="36"/>
      <c r="Z146" s="36"/>
      <c r="AA146" s="36"/>
      <c r="AB146" s="36"/>
    </row>
    <row r="147">
      <c r="A147" s="59">
        <v>102.0</v>
      </c>
      <c r="B147" s="52" t="s">
        <v>498</v>
      </c>
      <c r="C147" s="43" t="s">
        <v>497</v>
      </c>
      <c r="D147" s="43" t="s">
        <v>295</v>
      </c>
      <c r="E147" s="43" t="s">
        <v>267</v>
      </c>
      <c r="F147" s="43" t="s">
        <v>313</v>
      </c>
      <c r="G147" s="43" t="s">
        <v>345</v>
      </c>
      <c r="H147" s="63">
        <v>5.1E8</v>
      </c>
      <c r="I147" s="62">
        <f t="shared" si="6"/>
        <v>11</v>
      </c>
      <c r="J147" s="36" t="str">
        <f t="shared" si="5"/>
        <v>INSERT INTO XE(MAXE,TENXE,MALOAI,MABH,BAN,MAU,GIA,SL) VALUES('CB012',N'CB1000R 2021 Tiêu chuẩn','CB  ','BH002',N'Tiêu chuẩn',N'Đen','510000000','11')</v>
      </c>
      <c r="K147" s="36"/>
      <c r="L147" s="36"/>
      <c r="M147" s="36"/>
      <c r="N147" s="36"/>
      <c r="O147" s="36"/>
      <c r="P147" s="36"/>
      <c r="Q147" s="36"/>
      <c r="R147" s="36"/>
      <c r="W147" s="36"/>
      <c r="X147" s="36"/>
      <c r="Y147" s="36"/>
      <c r="Z147" s="36"/>
      <c r="AA147" s="36"/>
      <c r="AB147" s="36"/>
    </row>
    <row r="148">
      <c r="A148" s="59">
        <v>103.0</v>
      </c>
      <c r="B148" s="52" t="s">
        <v>499</v>
      </c>
      <c r="C148" s="43" t="s">
        <v>497</v>
      </c>
      <c r="D148" s="43" t="s">
        <v>295</v>
      </c>
      <c r="E148" s="43" t="s">
        <v>267</v>
      </c>
      <c r="F148" s="43" t="s">
        <v>313</v>
      </c>
      <c r="G148" s="43" t="s">
        <v>340</v>
      </c>
      <c r="H148" s="63">
        <v>5.1E8</v>
      </c>
      <c r="I148" s="62">
        <f t="shared" si="6"/>
        <v>18</v>
      </c>
      <c r="J148" s="36" t="str">
        <f t="shared" si="5"/>
        <v>INSERT INTO XE(MAXE,TENXE,MALOAI,MABH,BAN,MAU,GIA,SL) VALUES('CB013',N'CB1000R 2021 Tiêu chuẩn','CB  ','BH002',N'Tiêu chuẩn',N'Đỏ','510000000','18')</v>
      </c>
      <c r="K148" s="36"/>
      <c r="L148" s="36"/>
      <c r="M148" s="36"/>
      <c r="N148" s="36"/>
      <c r="O148" s="36"/>
      <c r="P148" s="36"/>
      <c r="Q148" s="36"/>
      <c r="R148" s="36"/>
      <c r="W148" s="36"/>
      <c r="X148" s="36"/>
      <c r="Y148" s="36"/>
      <c r="Z148" s="36"/>
      <c r="AA148" s="36"/>
      <c r="AB148" s="36"/>
    </row>
    <row r="149">
      <c r="A149" s="59">
        <v>104.0</v>
      </c>
      <c r="B149" s="52" t="s">
        <v>500</v>
      </c>
      <c r="C149" s="43" t="s">
        <v>501</v>
      </c>
      <c r="D149" s="43" t="s">
        <v>297</v>
      </c>
      <c r="E149" s="43" t="s">
        <v>267</v>
      </c>
      <c r="F149" s="43" t="s">
        <v>313</v>
      </c>
      <c r="G149" s="43" t="s">
        <v>327</v>
      </c>
      <c r="H149" s="63">
        <v>1.8000000008E15</v>
      </c>
      <c r="I149" s="62">
        <f t="shared" si="6"/>
        <v>17</v>
      </c>
      <c r="J149" s="36" t="str">
        <f t="shared" si="5"/>
        <v>INSERT INTO XE(MAXE,TENXE,MALOAI,MABH,BAN,MAU,GIA,SL) VALUES('RB001',N'Rebel 500 2022 Tiêu chuẩn','RB','BH002',N'Tiêu chuẩn',N'Đỏ Đen','1800000000800000','17')</v>
      </c>
      <c r="K149" s="36"/>
      <c r="L149" s="36"/>
      <c r="M149" s="36"/>
      <c r="N149" s="36"/>
      <c r="O149" s="36"/>
      <c r="P149" s="36"/>
      <c r="Q149" s="36"/>
      <c r="R149" s="36"/>
      <c r="W149" s="36"/>
      <c r="X149" s="36"/>
      <c r="Y149" s="36"/>
      <c r="Z149" s="36"/>
      <c r="AA149" s="36"/>
      <c r="AB149" s="36"/>
    </row>
    <row r="150">
      <c r="A150" s="59">
        <v>105.0</v>
      </c>
      <c r="B150" s="52" t="s">
        <v>502</v>
      </c>
      <c r="C150" s="43" t="s">
        <v>501</v>
      </c>
      <c r="D150" s="43" t="s">
        <v>297</v>
      </c>
      <c r="E150" s="43" t="s">
        <v>267</v>
      </c>
      <c r="F150" s="43" t="s">
        <v>313</v>
      </c>
      <c r="G150" s="43" t="s">
        <v>361</v>
      </c>
      <c r="H150" s="63">
        <v>1.8000000008E15</v>
      </c>
      <c r="I150" s="62">
        <f t="shared" si="6"/>
        <v>14</v>
      </c>
      <c r="J150" s="36" t="str">
        <f t="shared" si="5"/>
        <v>INSERT INTO XE(MAXE,TENXE,MALOAI,MABH,BAN,MAU,GIA,SL) VALUES('RB002',N'Rebel 500 2022 Tiêu chuẩn','RB','BH002',N'Tiêu chuẩn',N'Xám Đen','1800000000800000','14')</v>
      </c>
      <c r="K150" s="36"/>
      <c r="L150" s="36"/>
      <c r="M150" s="36"/>
      <c r="N150" s="36"/>
      <c r="O150" s="36"/>
      <c r="P150" s="36"/>
      <c r="Q150" s="36"/>
      <c r="R150" s="36"/>
      <c r="W150" s="36"/>
      <c r="X150" s="36"/>
      <c r="Y150" s="36"/>
      <c r="Z150" s="36"/>
      <c r="AA150" s="36"/>
      <c r="AB150" s="36"/>
    </row>
    <row r="151">
      <c r="A151" s="59">
        <v>106.0</v>
      </c>
      <c r="B151" s="52" t="s">
        <v>503</v>
      </c>
      <c r="C151" s="43" t="s">
        <v>501</v>
      </c>
      <c r="D151" s="43" t="s">
        <v>297</v>
      </c>
      <c r="E151" s="43" t="s">
        <v>267</v>
      </c>
      <c r="F151" s="43" t="s">
        <v>313</v>
      </c>
      <c r="G151" s="43" t="s">
        <v>345</v>
      </c>
      <c r="H151" s="63">
        <v>1.8000000008E15</v>
      </c>
      <c r="I151" s="62">
        <f t="shared" si="6"/>
        <v>12</v>
      </c>
      <c r="J151" s="36" t="str">
        <f t="shared" si="5"/>
        <v>INSERT INTO XE(MAXE,TENXE,MALOAI,MABH,BAN,MAU,GIA,SL) VALUES('RB003',N'Rebel 500 2022 Tiêu chuẩn','RB','BH002',N'Tiêu chuẩn',N'Đen','1800000000800000','12')</v>
      </c>
      <c r="K151" s="36"/>
      <c r="L151" s="36"/>
      <c r="M151" s="36"/>
      <c r="N151" s="36"/>
      <c r="O151" s="36"/>
      <c r="P151" s="36"/>
      <c r="Q151" s="36"/>
      <c r="R151" s="36"/>
      <c r="W151" s="36"/>
      <c r="X151" s="36"/>
      <c r="Y151" s="36"/>
      <c r="Z151" s="36"/>
      <c r="AA151" s="36"/>
      <c r="AB151" s="36"/>
    </row>
    <row r="152">
      <c r="A152" s="59">
        <v>107.0</v>
      </c>
      <c r="B152" s="52" t="s">
        <v>504</v>
      </c>
      <c r="C152" s="43" t="s">
        <v>505</v>
      </c>
      <c r="D152" s="43" t="s">
        <v>297</v>
      </c>
      <c r="E152" s="43" t="s">
        <v>267</v>
      </c>
      <c r="F152" s="43" t="s">
        <v>313</v>
      </c>
      <c r="G152" s="43" t="s">
        <v>345</v>
      </c>
      <c r="H152" s="63">
        <v>4.49E8</v>
      </c>
      <c r="I152" s="62">
        <f t="shared" si="6"/>
        <v>14</v>
      </c>
      <c r="J152" s="36" t="str">
        <f t="shared" si="5"/>
        <v>INSERT INTO XE(MAXE,TENXE,MALOAI,MABH,BAN,MAU,GIA,SL) VALUES('RB004',N'Rebel 1100 phiên bản 2022 Tiêu chuẩn','RB','BH002',N'Tiêu chuẩn',N'Đen','449000000','14')</v>
      </c>
      <c r="K152" s="36"/>
      <c r="L152" s="36"/>
      <c r="M152" s="36"/>
      <c r="N152" s="36"/>
      <c r="O152" s="36"/>
      <c r="P152" s="36"/>
      <c r="Q152" s="36"/>
      <c r="R152" s="36"/>
      <c r="W152" s="36"/>
      <c r="X152" s="36"/>
      <c r="Y152" s="36"/>
      <c r="Z152" s="36"/>
      <c r="AA152" s="36"/>
      <c r="AB152" s="36"/>
    </row>
    <row r="153">
      <c r="A153" s="59">
        <v>108.0</v>
      </c>
      <c r="B153" s="52" t="s">
        <v>506</v>
      </c>
      <c r="C153" s="43" t="s">
        <v>505</v>
      </c>
      <c r="D153" s="43" t="s">
        <v>297</v>
      </c>
      <c r="E153" s="43" t="s">
        <v>267</v>
      </c>
      <c r="F153" s="43" t="s">
        <v>313</v>
      </c>
      <c r="G153" s="43" t="s">
        <v>507</v>
      </c>
      <c r="H153" s="63">
        <v>4.49E8</v>
      </c>
      <c r="I153" s="62">
        <f t="shared" si="6"/>
        <v>17</v>
      </c>
      <c r="J153" s="36" t="str">
        <f t="shared" si="5"/>
        <v>INSERT INTO XE(MAXE,TENXE,MALOAI,MABH,BAN,MAU,GIA,SL) VALUES('RB005',N'Rebel 1100 phiên bản 2022 Tiêu chuẩn','RB','BH002',N'Tiêu chuẩn',N'Nâu','449000000','17')</v>
      </c>
      <c r="K153" s="36"/>
      <c r="L153" s="36"/>
      <c r="M153" s="36"/>
      <c r="N153" s="36"/>
      <c r="O153" s="36"/>
      <c r="P153" s="36"/>
      <c r="Q153" s="36"/>
      <c r="R153" s="36"/>
      <c r="W153" s="36"/>
      <c r="X153" s="36"/>
      <c r="Y153" s="36"/>
      <c r="Z153" s="36"/>
      <c r="AA153" s="36"/>
      <c r="AB153" s="36"/>
    </row>
    <row r="154">
      <c r="A154" s="59">
        <v>109.0</v>
      </c>
      <c r="B154" s="52" t="s">
        <v>508</v>
      </c>
      <c r="C154" s="43" t="s">
        <v>509</v>
      </c>
      <c r="D154" s="43" t="s">
        <v>297</v>
      </c>
      <c r="E154" s="43" t="s">
        <v>267</v>
      </c>
      <c r="F154" s="43" t="s">
        <v>309</v>
      </c>
      <c r="G154" s="43" t="s">
        <v>345</v>
      </c>
      <c r="H154" s="63">
        <v>4.99E8</v>
      </c>
      <c r="I154" s="62">
        <f t="shared" si="6"/>
        <v>19</v>
      </c>
      <c r="J154" s="36" t="str">
        <f t="shared" si="5"/>
        <v>INSERT INTO XE(MAXE,TENXE,MALOAI,MABH,BAN,MAU,GIA,SL) VALUES('RB006',N'Rebel 1100 phiên bản 2022 DCT','RB','BH002',N'Đặc biệt',N'Đen','499000000','19')</v>
      </c>
      <c r="K154" s="36"/>
      <c r="L154" s="36"/>
      <c r="M154" s="36"/>
      <c r="N154" s="36"/>
      <c r="O154" s="36"/>
      <c r="P154" s="36"/>
      <c r="Q154" s="36"/>
      <c r="R154" s="36"/>
      <c r="W154" s="36"/>
      <c r="X154" s="36"/>
      <c r="Y154" s="36"/>
      <c r="Z154" s="36"/>
      <c r="AA154" s="36"/>
      <c r="AB154" s="36"/>
    </row>
    <row r="155">
      <c r="A155" s="59">
        <v>110.0</v>
      </c>
      <c r="B155" s="52" t="s">
        <v>510</v>
      </c>
      <c r="C155" s="43" t="s">
        <v>509</v>
      </c>
      <c r="D155" s="43" t="s">
        <v>297</v>
      </c>
      <c r="E155" s="43" t="s">
        <v>267</v>
      </c>
      <c r="F155" s="43" t="s">
        <v>309</v>
      </c>
      <c r="G155" s="43" t="s">
        <v>507</v>
      </c>
      <c r="H155" s="63">
        <v>4.99E8</v>
      </c>
      <c r="I155" s="62">
        <f t="shared" si="6"/>
        <v>20</v>
      </c>
      <c r="J155" s="36" t="str">
        <f t="shared" si="5"/>
        <v>INSERT INTO XE(MAXE,TENXE,MALOAI,MABH,BAN,MAU,GIA,SL) VALUES('RB007',N'Rebel 1100 phiên bản 2022 DCT','RB','BH002',N'Đặc biệt',N'Nâu','499000000','20')</v>
      </c>
      <c r="K155" s="36"/>
      <c r="L155" s="36"/>
      <c r="M155" s="36"/>
      <c r="N155" s="36"/>
      <c r="O155" s="36"/>
      <c r="P155" s="36"/>
      <c r="Q155" s="36"/>
      <c r="R155" s="36"/>
      <c r="W155" s="36"/>
      <c r="X155" s="36"/>
      <c r="Y155" s="36"/>
      <c r="Z155" s="36"/>
      <c r="AA155" s="36"/>
      <c r="AB155" s="36"/>
    </row>
    <row r="156">
      <c r="A156" s="59">
        <v>111.0</v>
      </c>
      <c r="B156" s="52" t="s">
        <v>511</v>
      </c>
      <c r="C156" s="43" t="s">
        <v>512</v>
      </c>
      <c r="D156" s="43" t="s">
        <v>299</v>
      </c>
      <c r="E156" s="43" t="s">
        <v>267</v>
      </c>
      <c r="F156" s="43" t="s">
        <v>313</v>
      </c>
      <c r="G156" s="43" t="s">
        <v>327</v>
      </c>
      <c r="H156" s="63">
        <v>5.9049E8</v>
      </c>
      <c r="I156" s="62">
        <f t="shared" si="6"/>
        <v>20</v>
      </c>
      <c r="J156" s="36" t="str">
        <f t="shared" si="5"/>
        <v>INSERT INTO XE(MAXE,TENXE,MALOAI,MABH,BAN,MAU,GIA,SL) VALUES('AT001',N'Africa Twin 2021 Tiêu chuẩn','AT','BH002',N'Tiêu chuẩn',N'Đỏ Đen','590490000','20')</v>
      </c>
      <c r="K156" s="36"/>
      <c r="L156" s="36"/>
      <c r="M156" s="36"/>
      <c r="N156" s="36"/>
      <c r="O156" s="36"/>
      <c r="P156" s="36"/>
      <c r="Q156" s="36"/>
      <c r="R156" s="36"/>
      <c r="W156" s="36"/>
      <c r="X156" s="36"/>
      <c r="Y156" s="36"/>
      <c r="Z156" s="36"/>
      <c r="AA156" s="36"/>
      <c r="AB156" s="36"/>
    </row>
    <row r="157">
      <c r="A157" s="59">
        <v>112.0</v>
      </c>
      <c r="B157" s="52" t="s">
        <v>513</v>
      </c>
      <c r="C157" s="43" t="s">
        <v>512</v>
      </c>
      <c r="D157" s="43" t="s">
        <v>299</v>
      </c>
      <c r="E157" s="43" t="s">
        <v>267</v>
      </c>
      <c r="F157" s="43" t="s">
        <v>313</v>
      </c>
      <c r="G157" s="43" t="s">
        <v>345</v>
      </c>
      <c r="H157" s="63">
        <v>5.9049E8</v>
      </c>
      <c r="I157" s="62">
        <f t="shared" si="6"/>
        <v>16</v>
      </c>
      <c r="J157" s="36" t="str">
        <f t="shared" si="5"/>
        <v>INSERT INTO XE(MAXE,TENXE,MALOAI,MABH,BAN,MAU,GIA,SL) VALUES('AT002',N'Africa Twin 2021 Tiêu chuẩn','AT','BH002',N'Tiêu chuẩn',N'Đen','590490000','16')</v>
      </c>
      <c r="K157" s="36"/>
      <c r="L157" s="36"/>
      <c r="M157" s="36"/>
      <c r="N157" s="36"/>
      <c r="O157" s="36"/>
      <c r="P157" s="36"/>
      <c r="Q157" s="36"/>
      <c r="R157" s="36"/>
      <c r="W157" s="36"/>
      <c r="X157" s="36"/>
      <c r="Y157" s="36"/>
      <c r="Z157" s="36"/>
      <c r="AA157" s="36"/>
      <c r="AB157" s="36"/>
    </row>
    <row r="158">
      <c r="A158" s="59">
        <v>113.0</v>
      </c>
      <c r="B158" s="52" t="s">
        <v>514</v>
      </c>
      <c r="C158" s="43" t="s">
        <v>515</v>
      </c>
      <c r="D158" s="43" t="s">
        <v>299</v>
      </c>
      <c r="E158" s="43" t="s">
        <v>267</v>
      </c>
      <c r="F158" s="43" t="s">
        <v>360</v>
      </c>
      <c r="G158" s="43" t="s">
        <v>516</v>
      </c>
      <c r="H158" s="63">
        <v>6.9049E8</v>
      </c>
      <c r="I158" s="62">
        <f t="shared" si="6"/>
        <v>14</v>
      </c>
      <c r="J158" s="36" t="str">
        <f>"INSERT INTO XE(MAXE,TENXE,MALOAI,MABH,BAN,MAU,GIA,SL) VALUES('"&amp;$B158&amp;"',N'"&amp;$C158&amp;"','"&amp;$D158&amp;"','"&amp;$E158&amp;"',N'"&amp;$F158&amp;"',N'"&amp;$G158&amp;"','"&amp;$H158&amp;"','"&amp;$I158&amp;"')"</f>
        <v>INSERT INTO XE(MAXE,TENXE,MALOAI,MABH,BAN,MAU,GIA,SL) VALUES('AT003',N'Africa Twin Adventure Sport 2021
','AT','BH002',N'Thể thao',N'Trắng Xanh Bạc','690490000','14')</v>
      </c>
      <c r="K158" s="36"/>
      <c r="L158" s="36"/>
      <c r="M158" s="36"/>
      <c r="N158" s="36"/>
      <c r="O158" s="36"/>
      <c r="P158" s="36"/>
      <c r="Q158" s="36"/>
      <c r="R158" s="36"/>
      <c r="W158" s="36"/>
      <c r="X158" s="36"/>
      <c r="Y158" s="36"/>
      <c r="Z158" s="36"/>
      <c r="AA158" s="36"/>
      <c r="AB158" s="36"/>
    </row>
    <row r="159">
      <c r="A159" s="34" t="s">
        <v>517</v>
      </c>
      <c r="B159" s="35"/>
      <c r="C159" s="36"/>
      <c r="D159" s="36"/>
      <c r="E159" s="36"/>
      <c r="F159" s="36"/>
      <c r="G159" s="36"/>
      <c r="H159" s="36"/>
      <c r="I159" s="36">
        <f>SUM(I48:I158)</f>
        <v>1654</v>
      </c>
      <c r="J159" s="36"/>
      <c r="K159" s="36"/>
      <c r="L159" s="36"/>
      <c r="M159" s="36"/>
      <c r="N159" s="36"/>
      <c r="O159" s="36"/>
      <c r="P159" s="36"/>
      <c r="Q159" s="36"/>
      <c r="R159" s="36"/>
      <c r="W159" s="36"/>
      <c r="X159" s="36"/>
      <c r="Y159" s="36"/>
      <c r="Z159" s="36"/>
      <c r="AA159" s="36"/>
      <c r="AB159" s="36"/>
    </row>
    <row r="160">
      <c r="A160" s="34" t="s">
        <v>109</v>
      </c>
      <c r="B160" s="38" t="s">
        <v>110</v>
      </c>
      <c r="C160" s="39" t="s">
        <v>111</v>
      </c>
      <c r="D160" s="39" t="s">
        <v>72</v>
      </c>
      <c r="E160" s="39" t="s">
        <v>75</v>
      </c>
      <c r="F160" s="40" t="s">
        <v>77</v>
      </c>
      <c r="G160" s="39" t="s">
        <v>78</v>
      </c>
      <c r="H160" s="39" t="s">
        <v>112</v>
      </c>
      <c r="I160" s="39" t="s">
        <v>113</v>
      </c>
      <c r="J160" s="39" t="s">
        <v>115</v>
      </c>
      <c r="K160" s="36" t="str">
        <f t="shared" ref="K160:K171" si="7">"INSERT INTO NHANVIEN(MANV,TENNV,NS,PHAI,DIACHI,SDT,CHUCVU,LUONG,MANQL) VALUES('"&amp;$B160&amp;"',N'"&amp;$C160&amp;"','"&amp;$D160&amp;"',N'"&amp;$E160&amp;"',N'"&amp;$F160&amp;"','"&amp;$G160&amp;"',N'"&amp;$H160&amp;"','"&amp;$I160&amp;"','"&amp;$J160&amp;"')"</f>
        <v>INSERT INTO NHANVIEN(MANV,TENNV,NS,PHAI,DIACHI,SDT,CHUCVU,LUONG,MANQL) VALUES('MANV',N'TENNV','NS',N'PHAI',N'DIACHI','SDT',N'CHUCVU','LUONG','MANQL')</v>
      </c>
      <c r="L160" s="36"/>
      <c r="M160" s="36"/>
      <c r="N160" s="36"/>
      <c r="O160" s="36"/>
      <c r="P160" s="36"/>
      <c r="Q160" s="36"/>
      <c r="R160" s="36"/>
      <c r="S160" s="36"/>
      <c r="T160" s="36"/>
      <c r="W160" s="36"/>
      <c r="X160" s="36"/>
      <c r="Y160" s="36"/>
      <c r="Z160" s="36"/>
      <c r="AA160" s="36"/>
      <c r="AB160" s="36"/>
    </row>
    <row r="161">
      <c r="A161" s="42"/>
      <c r="B161" s="52" t="s">
        <v>518</v>
      </c>
      <c r="C161" s="43" t="s">
        <v>519</v>
      </c>
      <c r="D161" s="43" t="s">
        <v>520</v>
      </c>
      <c r="E161" s="43" t="s">
        <v>169</v>
      </c>
      <c r="F161" s="64" t="s">
        <v>521</v>
      </c>
      <c r="G161" s="43" t="s">
        <v>522</v>
      </c>
      <c r="H161" s="43" t="s">
        <v>523</v>
      </c>
      <c r="I161" s="63">
        <v>1.5E7</v>
      </c>
      <c r="J161" s="43" t="s">
        <v>524</v>
      </c>
      <c r="K161" s="36" t="str">
        <f t="shared" si="7"/>
        <v>INSERT INTO NHANVIEN(MANV,TENNV,NS,PHAI,DIACHI,SDT,CHUCVU,LUONG,MANQL) VALUES('NV001',N'Lê Ngọc Minh','25/12/1991',N'Nam',N'451/25 Nguyễn Trãi, phường 7 quận 5, Thành phố Hồ Chí Minh','0923474302',N'Quản lý cửa hàng','15000000','null')</v>
      </c>
      <c r="L161" s="36"/>
      <c r="M161" s="36"/>
      <c r="N161" s="36"/>
      <c r="O161" s="36"/>
      <c r="P161" s="36"/>
      <c r="Q161" s="36"/>
      <c r="R161" s="36"/>
      <c r="S161" s="36"/>
      <c r="T161" s="36"/>
      <c r="W161" s="36"/>
      <c r="X161" s="36"/>
      <c r="Y161" s="36"/>
      <c r="Z161" s="36"/>
      <c r="AA161" s="36"/>
      <c r="AB161" s="36"/>
    </row>
    <row r="162">
      <c r="A162" s="42"/>
      <c r="B162" s="52" t="s">
        <v>525</v>
      </c>
      <c r="C162" s="43" t="s">
        <v>526</v>
      </c>
      <c r="D162" s="43" t="s">
        <v>527</v>
      </c>
      <c r="E162" s="43" t="s">
        <v>169</v>
      </c>
      <c r="F162" s="64" t="s">
        <v>528</v>
      </c>
      <c r="G162" s="43" t="s">
        <v>529</v>
      </c>
      <c r="H162" s="43" t="s">
        <v>530</v>
      </c>
      <c r="I162" s="63">
        <v>1.2E7</v>
      </c>
      <c r="J162" s="52" t="s">
        <v>518</v>
      </c>
      <c r="K162" s="36" t="str">
        <f t="shared" si="7"/>
        <v>INSERT INTO NHANVIEN(MANV,TENNV,NS,PHAI,DIACHI,SDT,CHUCVU,LUONG,MANQL) VALUES('NV002',N'Phạm Văn Đức','29/01/1993',N'Nam',N'147/13 Sư Vạn Hạnh Tổ, Tô Hiến Thành Tổ 68, Phường 12, Quận 10, Thành phố Hồ Chí Minh, Việt Nam','0763810810',N'Quản lý kho','12000000','NV001')</v>
      </c>
      <c r="L162" s="36"/>
      <c r="M162" s="36"/>
      <c r="N162" s="36"/>
      <c r="O162" s="36"/>
      <c r="P162" s="36"/>
      <c r="Q162" s="36"/>
      <c r="R162" s="36"/>
      <c r="S162" s="36"/>
      <c r="T162" s="36"/>
      <c r="W162" s="36"/>
      <c r="X162" s="36"/>
      <c r="Y162" s="36"/>
      <c r="Z162" s="36"/>
      <c r="AA162" s="36"/>
      <c r="AB162" s="36"/>
    </row>
    <row r="163">
      <c r="A163" s="42"/>
      <c r="B163" s="52" t="s">
        <v>531</v>
      </c>
      <c r="C163" s="43" t="s">
        <v>532</v>
      </c>
      <c r="D163" s="43" t="s">
        <v>533</v>
      </c>
      <c r="E163" s="43" t="s">
        <v>156</v>
      </c>
      <c r="F163" s="64" t="s">
        <v>534</v>
      </c>
      <c r="G163" s="43" t="s">
        <v>535</v>
      </c>
      <c r="H163" s="43" t="s">
        <v>536</v>
      </c>
      <c r="I163" s="63">
        <v>1.0E7</v>
      </c>
      <c r="J163" s="52" t="s">
        <v>518</v>
      </c>
      <c r="K163" s="36" t="str">
        <f t="shared" si="7"/>
        <v>INSERT INTO NHANVIEN(MANV,TENNV,NS,PHAI,DIACHI,SDT,CHUCVU,LUONG,MANQL) VALUES('NV003',N'Nguyễn Thị Anh Thư','03/07/1998',N'Nữ',N'16A Lê Hồng Phong, Phường 12, Quận 10, Thành phố Hồ Chí Minh, Việt Nam','0983865101',N'Quản lý bán hàng','10000000','NV001')</v>
      </c>
      <c r="L163" s="36"/>
      <c r="M163" s="36"/>
      <c r="N163" s="36"/>
      <c r="O163" s="36"/>
      <c r="P163" s="36"/>
      <c r="Q163" s="36"/>
      <c r="R163" s="36"/>
      <c r="S163" s="36"/>
      <c r="T163" s="36"/>
      <c r="W163" s="36"/>
      <c r="X163" s="36"/>
      <c r="Y163" s="36"/>
      <c r="Z163" s="36"/>
      <c r="AA163" s="36"/>
      <c r="AB163" s="36"/>
    </row>
    <row r="164">
      <c r="A164" s="42"/>
      <c r="B164" s="52" t="s">
        <v>537</v>
      </c>
      <c r="C164" s="43" t="s">
        <v>538</v>
      </c>
      <c r="D164" s="43" t="s">
        <v>539</v>
      </c>
      <c r="E164" s="43" t="s">
        <v>156</v>
      </c>
      <c r="F164" s="64" t="s">
        <v>540</v>
      </c>
      <c r="G164" s="43" t="s">
        <v>541</v>
      </c>
      <c r="H164" s="43" t="s">
        <v>542</v>
      </c>
      <c r="I164" s="63">
        <v>8500000.0</v>
      </c>
      <c r="J164" s="52" t="s">
        <v>525</v>
      </c>
      <c r="K164" s="36" t="str">
        <f t="shared" si="7"/>
        <v>INSERT INTO NHANVIEN(MANV,TENNV,NS,PHAI,DIACHI,SDT,CHUCVU,LUONG,MANQL) VALUES('NV004',N'Nguyễn Thị Hà','03/12/1995',N'Nữ',N'120 Đ. Thành Thái, Phường 12, Quận 10, Thành phố Hồ Chí Minh, Việt Nam','0984749190',N'Nhân viên sale','8500000','NV002')</v>
      </c>
      <c r="L164" s="36"/>
      <c r="M164" s="36"/>
      <c r="N164" s="36"/>
      <c r="O164" s="36"/>
      <c r="P164" s="36"/>
      <c r="Q164" s="36"/>
      <c r="R164" s="36"/>
      <c r="S164" s="36"/>
      <c r="T164" s="36"/>
      <c r="W164" s="36"/>
      <c r="X164" s="36"/>
      <c r="Y164" s="36"/>
      <c r="Z164" s="36"/>
      <c r="AA164" s="36"/>
      <c r="AB164" s="36"/>
    </row>
    <row r="165">
      <c r="A165" s="42"/>
      <c r="B165" s="52" t="s">
        <v>543</v>
      </c>
      <c r="C165" s="43" t="s">
        <v>544</v>
      </c>
      <c r="D165" s="43" t="s">
        <v>545</v>
      </c>
      <c r="E165" s="43" t="s">
        <v>169</v>
      </c>
      <c r="F165" s="64" t="s">
        <v>546</v>
      </c>
      <c r="G165" s="43" t="s">
        <v>547</v>
      </c>
      <c r="H165" s="43" t="s">
        <v>542</v>
      </c>
      <c r="I165" s="63">
        <v>8000000.0</v>
      </c>
      <c r="J165" s="52" t="s">
        <v>525</v>
      </c>
      <c r="K165" s="36" t="str">
        <f t="shared" si="7"/>
        <v>INSERT INTO NHANVIEN(MANV,TENNV,NS,PHAI,DIACHI,SDT,CHUCVU,LUONG,MANQL) VALUES('NV005',N'Ngô Hoài Anh','15/01/2000',N'Nam',N'505 Sư Vạn Hạnh, Phường 12, Quận 10, Thành phố Hồ Chí Minh, Việt Nam','0783976976',N'Nhân viên sale','8000000','NV002')</v>
      </c>
      <c r="L165" s="36"/>
      <c r="M165" s="36"/>
      <c r="N165" s="36"/>
      <c r="O165" s="36"/>
      <c r="P165" s="36"/>
      <c r="Q165" s="36"/>
      <c r="R165" s="36"/>
      <c r="S165" s="36"/>
      <c r="T165" s="36"/>
      <c r="W165" s="36"/>
      <c r="X165" s="36"/>
      <c r="Y165" s="36"/>
      <c r="Z165" s="36"/>
      <c r="AA165" s="36"/>
      <c r="AB165" s="36"/>
    </row>
    <row r="166">
      <c r="A166" s="42"/>
      <c r="B166" s="52" t="s">
        <v>548</v>
      </c>
      <c r="C166" s="43" t="s">
        <v>549</v>
      </c>
      <c r="D166" s="43" t="s">
        <v>550</v>
      </c>
      <c r="E166" s="43" t="s">
        <v>169</v>
      </c>
      <c r="F166" s="64" t="s">
        <v>551</v>
      </c>
      <c r="G166" s="43" t="s">
        <v>552</v>
      </c>
      <c r="H166" s="43" t="s">
        <v>553</v>
      </c>
      <c r="I166" s="63">
        <v>8000000.0</v>
      </c>
      <c r="J166" s="52" t="s">
        <v>518</v>
      </c>
      <c r="K166" s="36" t="str">
        <f t="shared" si="7"/>
        <v>INSERT INTO NHANVIEN(MANV,TENNV,NS,PHAI,DIACHI,SDT,CHUCVU,LUONG,MANQL) VALUES('NV006',N'Hồ Đức Trung','02/02/1999',N'Nam',N'160 Pasteur, Bến Nghé, Quận 1, Thành phố Hồ Chí Minh, Việt Nam','0987234234',N'Nhân viên kho','8000000','NV001')</v>
      </c>
      <c r="L166" s="36"/>
      <c r="M166" s="36"/>
      <c r="N166" s="36"/>
      <c r="O166" s="36"/>
      <c r="P166" s="36"/>
      <c r="Q166" s="36"/>
      <c r="R166" s="36"/>
      <c r="S166" s="36"/>
      <c r="T166" s="36"/>
      <c r="W166" s="36"/>
      <c r="X166" s="36"/>
      <c r="Y166" s="36"/>
      <c r="Z166" s="36"/>
      <c r="AA166" s="36"/>
      <c r="AB166" s="36"/>
    </row>
    <row r="167">
      <c r="A167" s="42"/>
      <c r="B167" s="52" t="s">
        <v>554</v>
      </c>
      <c r="C167" s="43" t="s">
        <v>555</v>
      </c>
      <c r="D167" s="43" t="s">
        <v>556</v>
      </c>
      <c r="E167" s="43" t="s">
        <v>156</v>
      </c>
      <c r="F167" s="64" t="s">
        <v>557</v>
      </c>
      <c r="G167" s="43" t="s">
        <v>558</v>
      </c>
      <c r="H167" s="43" t="s">
        <v>542</v>
      </c>
      <c r="I167" s="63">
        <v>9000000.0</v>
      </c>
      <c r="J167" s="52" t="s">
        <v>525</v>
      </c>
      <c r="K167" s="36" t="str">
        <f t="shared" si="7"/>
        <v>INSERT INTO NHANVIEN(MANV,TENNV,NS,PHAI,DIACHI,SDT,CHUCVU,LUONG,MANQL) VALUES('NV007',N'Nguyễn Thị Như Ngọc','21/03/1996',N'Nữ',N'59 Hồ Xuân Hương, Phường 6, Quận 3, Thành phố Hồ Chí Minh, Việt Nam','0988267268',N'Nhân viên sale','9000000','NV002')</v>
      </c>
      <c r="L167" s="36"/>
      <c r="M167" s="36"/>
      <c r="N167" s="36"/>
      <c r="O167" s="36"/>
      <c r="P167" s="36"/>
      <c r="Q167" s="36"/>
      <c r="R167" s="36"/>
      <c r="S167" s="36"/>
      <c r="T167" s="36"/>
      <c r="W167" s="36"/>
      <c r="X167" s="36"/>
      <c r="Y167" s="36"/>
      <c r="Z167" s="36"/>
      <c r="AA167" s="36"/>
      <c r="AB167" s="36"/>
    </row>
    <row r="168">
      <c r="A168" s="42"/>
      <c r="B168" s="52" t="s">
        <v>559</v>
      </c>
      <c r="C168" s="43" t="s">
        <v>560</v>
      </c>
      <c r="D168" s="43" t="s">
        <v>561</v>
      </c>
      <c r="E168" s="43" t="s">
        <v>156</v>
      </c>
      <c r="F168" s="64" t="s">
        <v>562</v>
      </c>
      <c r="G168" s="43" t="s">
        <v>563</v>
      </c>
      <c r="H168" s="65" t="s">
        <v>542</v>
      </c>
      <c r="I168" s="63">
        <v>8900000.0</v>
      </c>
      <c r="J168" s="52" t="s">
        <v>525</v>
      </c>
      <c r="K168" s="36" t="str">
        <f t="shared" si="7"/>
        <v>INSERT INTO NHANVIEN(MANV,TENNV,NS,PHAI,DIACHI,SDT,CHUCVU,LUONG,MANQL) VALUES('NV008',N'Trần Ngọc Linh','23/11/1995',N'Nữ',N'20 Trần Cao Vân, Đa Kao, Quận 1, Thành phố Hồ Chí Minh, Việt Nam','0966200197',N'Nhân viên sale','8900000','NV002')</v>
      </c>
      <c r="L168" s="36"/>
      <c r="M168" s="36"/>
      <c r="N168" s="36"/>
      <c r="O168" s="36"/>
      <c r="P168" s="36"/>
      <c r="Q168" s="36"/>
      <c r="R168" s="36"/>
      <c r="S168" s="36"/>
      <c r="T168" s="36"/>
      <c r="W168" s="36"/>
      <c r="X168" s="36"/>
      <c r="Y168" s="36"/>
      <c r="Z168" s="36"/>
      <c r="AA168" s="36"/>
      <c r="AB168" s="36"/>
    </row>
    <row r="169">
      <c r="A169" s="42"/>
      <c r="B169" s="52" t="s">
        <v>564</v>
      </c>
      <c r="C169" s="43" t="s">
        <v>565</v>
      </c>
      <c r="D169" s="43" t="s">
        <v>566</v>
      </c>
      <c r="E169" s="43" t="s">
        <v>169</v>
      </c>
      <c r="F169" s="64" t="s">
        <v>567</v>
      </c>
      <c r="G169" s="43" t="s">
        <v>568</v>
      </c>
      <c r="H169" s="43" t="s">
        <v>553</v>
      </c>
      <c r="I169" s="63">
        <v>9500000.0</v>
      </c>
      <c r="J169" s="52" t="s">
        <v>518</v>
      </c>
      <c r="K169" s="36" t="str">
        <f t="shared" si="7"/>
        <v>INSERT INTO NHANVIEN(MANV,TENNV,NS,PHAI,DIACHI,SDT,CHUCVU,LUONG,MANQL) VALUES('NV009',N'Ngô Văn Tâm','22/09/1995',N'Nam',N'124 Bàu Cát 1, Phường 12, Tân Bình, Thành phố Hồ Chí Minh, Việt Nam','0666200198',N'Nhân viên kho','9500000','NV001')</v>
      </c>
      <c r="L169" s="36"/>
      <c r="M169" s="36"/>
      <c r="N169" s="36"/>
      <c r="O169" s="36"/>
      <c r="P169" s="36"/>
      <c r="Q169" s="36"/>
      <c r="R169" s="36"/>
      <c r="S169" s="36"/>
      <c r="T169" s="36"/>
      <c r="W169" s="36"/>
      <c r="X169" s="36"/>
      <c r="Y169" s="36"/>
      <c r="Z169" s="36"/>
      <c r="AA169" s="36"/>
      <c r="AB169" s="36"/>
    </row>
    <row r="170">
      <c r="A170" s="57"/>
      <c r="B170" s="52" t="s">
        <v>569</v>
      </c>
      <c r="C170" s="43" t="s">
        <v>570</v>
      </c>
      <c r="D170" s="43" t="s">
        <v>571</v>
      </c>
      <c r="E170" s="43" t="s">
        <v>156</v>
      </c>
      <c r="F170" s="64" t="s">
        <v>572</v>
      </c>
      <c r="G170" s="43" t="s">
        <v>573</v>
      </c>
      <c r="H170" s="43" t="s">
        <v>542</v>
      </c>
      <c r="I170" s="63">
        <v>7900000.0</v>
      </c>
      <c r="J170" s="52" t="s">
        <v>525</v>
      </c>
      <c r="K170" s="36" t="str">
        <f t="shared" si="7"/>
        <v>INSERT INTO NHANVIEN(MANV,TENNV,NS,PHAI,DIACHI,SDT,CHUCVU,LUONG,MANQL) VALUES('NV010',N'Phạm Hồng Nhung','14/06/2000',N'Nữ',N'302A Tô Hiến Thành, Phường 15, Quận 10, Thành phố Hồ Chí Minh, Việt Nam','0703987987',N'Nhân viên sale','7900000','NV002')</v>
      </c>
      <c r="L170" s="36" t="s">
        <v>574</v>
      </c>
      <c r="M170" s="36"/>
      <c r="N170" s="36"/>
      <c r="O170" s="36"/>
      <c r="P170" s="36"/>
      <c r="Q170" s="36"/>
      <c r="R170" s="36"/>
      <c r="S170" s="36"/>
      <c r="T170" s="36"/>
      <c r="W170" s="36"/>
      <c r="X170" s="36"/>
      <c r="Y170" s="36"/>
      <c r="Z170" s="36"/>
      <c r="AA170" s="36"/>
      <c r="AB170" s="36"/>
    </row>
    <row r="171">
      <c r="A171" s="57"/>
      <c r="B171" s="52" t="s">
        <v>575</v>
      </c>
      <c r="C171" s="43" t="s">
        <v>576</v>
      </c>
      <c r="D171" s="43" t="s">
        <v>577</v>
      </c>
      <c r="E171" s="43" t="s">
        <v>156</v>
      </c>
      <c r="F171" s="64" t="s">
        <v>572</v>
      </c>
      <c r="G171" s="43" t="s">
        <v>578</v>
      </c>
      <c r="H171" s="43" t="s">
        <v>553</v>
      </c>
      <c r="I171" s="63">
        <v>9000000.0</v>
      </c>
      <c r="J171" s="52" t="s">
        <v>518</v>
      </c>
      <c r="K171" s="36" t="str">
        <f t="shared" si="7"/>
        <v>INSERT INTO NHANVIEN(MANV,TENNV,NS,PHAI,DIACHI,SDT,CHUCVU,LUONG,MANQL) VALUES('NV011',N'Nguyễn Thị Thùy Trang','05/08/1992',N'Nữ',N'302A Tô Hiến Thành, Phường 15, Quận 10, Thành phố Hồ Chí Minh, Việt Nam','0969090333',N'Nhân viên kho','9000000','NV001')</v>
      </c>
      <c r="L171" s="36"/>
      <c r="M171" s="36"/>
      <c r="N171" s="36"/>
      <c r="O171" s="36"/>
      <c r="P171" s="36"/>
      <c r="Q171" s="36"/>
      <c r="R171" s="36"/>
      <c r="S171" s="36"/>
      <c r="T171" s="36"/>
      <c r="W171" s="36"/>
      <c r="X171" s="36"/>
      <c r="Y171" s="36"/>
      <c r="Z171" s="36"/>
      <c r="AA171" s="36"/>
      <c r="AB171" s="36"/>
    </row>
    <row r="172">
      <c r="A172" s="34" t="s">
        <v>118</v>
      </c>
      <c r="B172" s="57"/>
      <c r="C172" s="36"/>
      <c r="D172" s="36"/>
      <c r="E172" s="36"/>
      <c r="F172" s="37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W172" s="36"/>
      <c r="X172" s="36"/>
      <c r="Y172" s="36"/>
      <c r="Z172" s="36"/>
      <c r="AA172" s="36"/>
      <c r="AB172" s="36"/>
    </row>
    <row r="173">
      <c r="A173" s="34" t="s">
        <v>119</v>
      </c>
      <c r="B173" s="38" t="s">
        <v>120</v>
      </c>
      <c r="C173" s="39" t="s">
        <v>121</v>
      </c>
      <c r="D173" s="54" t="s">
        <v>122</v>
      </c>
      <c r="E173" s="66" t="s">
        <v>123</v>
      </c>
      <c r="F173" s="67"/>
      <c r="G173" s="36"/>
      <c r="H173" s="36"/>
      <c r="I173" s="36"/>
      <c r="J173" s="36" t="str">
        <f t="shared" ref="J173:J176" si="8">"INSERT INTO TRAGOP(MAGOI,TRATRUOC,LAISUAT,THOIGIAN) VALUES('"&amp;B173&amp;"','"&amp;C173&amp;"','"&amp;D173&amp;"','"&amp;E173&amp;"')"</f>
        <v>INSERT INTO TRAGOP(MAGOI,TRATRUOC,LAISUAT,THOIGIAN) VALUES('MAGOI','TRATRUOC','LAISUAT','THOIGIAN')</v>
      </c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W173" s="36"/>
      <c r="X173" s="36"/>
      <c r="Y173" s="36"/>
      <c r="Z173" s="36"/>
      <c r="AA173" s="36"/>
      <c r="AB173" s="36"/>
    </row>
    <row r="174">
      <c r="A174" s="68">
        <v>1.0</v>
      </c>
      <c r="B174" s="43" t="s">
        <v>579</v>
      </c>
      <c r="C174" s="63">
        <v>0.5</v>
      </c>
      <c r="D174" s="52" t="s">
        <v>580</v>
      </c>
      <c r="E174" s="69" t="s">
        <v>581</v>
      </c>
      <c r="F174" s="67"/>
      <c r="G174" s="36"/>
      <c r="H174" s="36"/>
      <c r="I174" s="36"/>
      <c r="J174" s="36" t="str">
        <f t="shared" si="8"/>
        <v>INSERT INTO TRAGOP(MAGOI,TRATRUOC,LAISUAT,THOIGIAN) VALUES('TGX50','0,5','0,0160','24')</v>
      </c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W174" s="36"/>
      <c r="X174" s="36"/>
      <c r="Y174" s="36"/>
      <c r="Z174" s="36"/>
      <c r="AA174" s="36"/>
      <c r="AB174" s="36"/>
    </row>
    <row r="175">
      <c r="A175" s="68">
        <v>2.0</v>
      </c>
      <c r="B175" s="43" t="s">
        <v>582</v>
      </c>
      <c r="C175" s="63">
        <v>0.4</v>
      </c>
      <c r="D175" s="43" t="s">
        <v>583</v>
      </c>
      <c r="E175" s="69" t="s">
        <v>584</v>
      </c>
      <c r="F175" s="67"/>
      <c r="G175" s="36"/>
      <c r="H175" s="36"/>
      <c r="I175" s="36"/>
      <c r="J175" s="36" t="str">
        <f t="shared" si="8"/>
        <v>INSERT INTO TRAGOP(MAGOI,TRATRUOC,LAISUAT,THOIGIAN) VALUES('TGX40','0,4','0.0139','18')</v>
      </c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W175" s="36"/>
      <c r="X175" s="36"/>
      <c r="Y175" s="36"/>
      <c r="Z175" s="36"/>
      <c r="AA175" s="36"/>
      <c r="AB175" s="36"/>
    </row>
    <row r="176">
      <c r="A176" s="68">
        <v>3.0</v>
      </c>
      <c r="B176" s="43" t="s">
        <v>585</v>
      </c>
      <c r="C176" s="63">
        <v>0.3</v>
      </c>
      <c r="D176" s="43" t="s">
        <v>586</v>
      </c>
      <c r="E176" s="70" t="s">
        <v>584</v>
      </c>
      <c r="F176" s="67"/>
      <c r="G176" s="36"/>
      <c r="H176" s="36"/>
      <c r="I176" s="36"/>
      <c r="J176" s="36" t="str">
        <f t="shared" si="8"/>
        <v>INSERT INTO TRAGOP(MAGOI,TRATRUOC,LAISUAT,THOIGIAN) VALUES('TGX30','0,3','0.0239','18')</v>
      </c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W176" s="36"/>
      <c r="X176" s="36"/>
      <c r="Y176" s="36"/>
      <c r="Z176" s="36"/>
      <c r="AA176" s="36"/>
      <c r="AB176" s="36"/>
    </row>
    <row r="177">
      <c r="A177" s="68">
        <v>4.0</v>
      </c>
      <c r="B177" s="36"/>
      <c r="C177" s="36"/>
      <c r="D177" s="36"/>
      <c r="E177" s="36"/>
      <c r="F177" s="37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W177" s="36"/>
      <c r="X177" s="36"/>
      <c r="Y177" s="36"/>
      <c r="Z177" s="36"/>
      <c r="AA177" s="36"/>
      <c r="AB177" s="36"/>
    </row>
    <row r="178">
      <c r="A178" s="42"/>
      <c r="B178" s="57"/>
      <c r="C178" s="36"/>
      <c r="D178" s="36"/>
      <c r="E178" s="36"/>
      <c r="F178" s="37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W178" s="36"/>
      <c r="X178" s="36"/>
      <c r="Y178" s="36"/>
      <c r="Z178" s="36"/>
      <c r="AA178" s="36"/>
      <c r="AB178" s="36"/>
    </row>
    <row r="179">
      <c r="A179" s="42"/>
      <c r="B179" s="57"/>
      <c r="C179" s="43" t="s">
        <v>587</v>
      </c>
      <c r="D179" s="71">
        <f>1.6%*'CÁC LOẠI XE'!C3</f>
        <v>600000</v>
      </c>
      <c r="E179" s="36"/>
      <c r="F179" s="37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W179" s="36"/>
      <c r="X179" s="36"/>
      <c r="Y179" s="36"/>
      <c r="Z179" s="36"/>
      <c r="AA179" s="36"/>
      <c r="AB179" s="36"/>
    </row>
    <row r="180">
      <c r="A180" s="42"/>
      <c r="B180" s="57"/>
      <c r="C180" s="43" t="s">
        <v>588</v>
      </c>
      <c r="D180" s="71">
        <f>50%*'CÁC LOẠI XE'!C3</f>
        <v>18750000</v>
      </c>
      <c r="E180" s="36"/>
      <c r="F180" s="37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W180" s="36"/>
      <c r="X180" s="36"/>
      <c r="Y180" s="36"/>
      <c r="Z180" s="36"/>
      <c r="AA180" s="36"/>
      <c r="AB180" s="36"/>
    </row>
    <row r="181">
      <c r="A181" s="42"/>
      <c r="B181" s="57"/>
      <c r="C181" s="43" t="s">
        <v>589</v>
      </c>
      <c r="D181" s="71">
        <f>D179*24</f>
        <v>14400000</v>
      </c>
      <c r="E181" s="36"/>
      <c r="F181" s="37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W181" s="36"/>
      <c r="X181" s="36"/>
      <c r="Y181" s="36"/>
      <c r="Z181" s="36"/>
      <c r="AA181" s="36"/>
      <c r="AB181" s="36"/>
    </row>
    <row r="182">
      <c r="A182" s="36"/>
      <c r="B182" s="36"/>
      <c r="C182" s="43" t="s">
        <v>590</v>
      </c>
      <c r="D182" s="71">
        <f>'CÁC LOẠI XE'!C3-D180</f>
        <v>18750000</v>
      </c>
      <c r="E182" s="36"/>
      <c r="F182" s="72" t="s">
        <v>591</v>
      </c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W182" s="36"/>
      <c r="X182" s="36"/>
      <c r="Y182" s="36"/>
      <c r="Z182" s="36"/>
      <c r="AA182" s="36"/>
      <c r="AB182" s="36"/>
    </row>
    <row r="183">
      <c r="A183" s="36"/>
      <c r="B183" s="36"/>
      <c r="C183" s="43" t="s">
        <v>592</v>
      </c>
      <c r="D183" s="71">
        <f>D182+D181</f>
        <v>33150000</v>
      </c>
      <c r="E183" s="36"/>
      <c r="F183" s="37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W183" s="36"/>
      <c r="X183" s="36"/>
      <c r="Y183" s="36"/>
      <c r="Z183" s="36"/>
      <c r="AA183" s="36"/>
      <c r="AB183" s="36"/>
    </row>
    <row r="184">
      <c r="A184" s="36"/>
      <c r="B184" s="36"/>
      <c r="C184" s="43" t="s">
        <v>593</v>
      </c>
      <c r="D184" s="71">
        <f>D183/24</f>
        <v>1381250</v>
      </c>
      <c r="E184" s="36"/>
      <c r="F184" s="37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W184" s="36"/>
      <c r="X184" s="36"/>
      <c r="Y184" s="36"/>
      <c r="Z184" s="36"/>
      <c r="AA184" s="36"/>
      <c r="AB184" s="36"/>
    </row>
    <row r="185">
      <c r="A185" s="36"/>
      <c r="B185" s="36"/>
      <c r="C185" s="41" t="s">
        <v>591</v>
      </c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W185" s="36"/>
      <c r="X185" s="36"/>
      <c r="Y185" s="36"/>
      <c r="Z185" s="36"/>
      <c r="AA185" s="36"/>
      <c r="AB185" s="36"/>
    </row>
    <row r="186">
      <c r="A186" s="36"/>
      <c r="B186" s="36"/>
      <c r="C186" s="43" t="s">
        <v>594</v>
      </c>
      <c r="D186" s="71">
        <f>1.39%*'CÁC LOẠI XE'!C3</f>
        <v>521250</v>
      </c>
      <c r="E186" s="36"/>
      <c r="F186" s="37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W186" s="36"/>
      <c r="X186" s="36"/>
      <c r="Y186" s="36"/>
      <c r="Z186" s="36"/>
      <c r="AA186" s="36"/>
      <c r="AB186" s="36"/>
    </row>
    <row r="187">
      <c r="A187" s="36"/>
      <c r="B187" s="36"/>
      <c r="C187" s="43" t="s">
        <v>595</v>
      </c>
      <c r="D187" s="71">
        <f>40%*'CÁC LOẠI XE'!C3</f>
        <v>15000000</v>
      </c>
      <c r="E187" s="36"/>
      <c r="F187" s="37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W187" s="36"/>
      <c r="X187" s="36"/>
      <c r="Y187" s="36"/>
      <c r="Z187" s="36"/>
      <c r="AA187" s="36"/>
      <c r="AB187" s="36"/>
    </row>
    <row r="188">
      <c r="A188" s="36"/>
      <c r="B188" s="36"/>
      <c r="C188" s="43" t="s">
        <v>596</v>
      </c>
      <c r="D188" s="71">
        <f>D186*18</f>
        <v>9382500</v>
      </c>
      <c r="E188" s="36"/>
      <c r="F188" s="37"/>
      <c r="G188" s="41">
        <f>((E193*D174*E174)+(E193*(1-C174)))/E174</f>
        <v>1381250</v>
      </c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W188" s="36"/>
      <c r="X188" s="36"/>
      <c r="Y188" s="36"/>
      <c r="Z188" s="36"/>
      <c r="AA188" s="36"/>
      <c r="AB188" s="36"/>
    </row>
    <row r="189">
      <c r="A189" s="36"/>
      <c r="B189" s="36"/>
      <c r="C189" s="43" t="s">
        <v>597</v>
      </c>
      <c r="D189" s="71">
        <f>'CÁC LOẠI XE'!C3-D187</f>
        <v>22500000</v>
      </c>
      <c r="E189" s="36"/>
      <c r="F189" s="37">
        <f>DATEDIF(DATE(2021,1,10),NOW(),"M")</f>
        <v>41</v>
      </c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W189" s="36"/>
      <c r="X189" s="36"/>
      <c r="Y189" s="36"/>
      <c r="Z189" s="36"/>
      <c r="AA189" s="36"/>
      <c r="AB189" s="36"/>
    </row>
    <row r="190">
      <c r="A190" s="36"/>
      <c r="B190" s="36"/>
      <c r="C190" s="43" t="s">
        <v>592</v>
      </c>
      <c r="D190" s="71">
        <f>D189+D188</f>
        <v>31882500</v>
      </c>
      <c r="E190" s="36"/>
      <c r="F190" s="37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W190" s="36"/>
      <c r="X190" s="36"/>
      <c r="Y190" s="36"/>
      <c r="Z190" s="36"/>
      <c r="AA190" s="36"/>
      <c r="AB190" s="36"/>
    </row>
    <row r="191">
      <c r="A191" s="36"/>
      <c r="B191" s="36"/>
      <c r="C191" s="43" t="s">
        <v>593</v>
      </c>
      <c r="D191" s="71">
        <f>D190/18</f>
        <v>1771250</v>
      </c>
      <c r="E191" s="36"/>
      <c r="F191" s="37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W191" s="36"/>
      <c r="X191" s="36"/>
      <c r="Y191" s="36"/>
      <c r="Z191" s="36"/>
      <c r="AA191" s="36"/>
      <c r="AB191" s="36"/>
    </row>
    <row r="192">
      <c r="A192" s="36"/>
      <c r="B192" s="36"/>
      <c r="C192" s="36"/>
      <c r="D192" s="36"/>
      <c r="E192" s="36"/>
      <c r="F192" s="73">
        <v>1.0</v>
      </c>
      <c r="G192" s="41" t="s">
        <v>598</v>
      </c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W192" s="36"/>
      <c r="X192" s="36"/>
      <c r="Y192" s="36"/>
      <c r="Z192" s="36"/>
      <c r="AA192" s="36"/>
      <c r="AB192" s="36"/>
    </row>
    <row r="193">
      <c r="A193" s="36"/>
      <c r="B193" s="36"/>
      <c r="C193" s="43" t="s">
        <v>599</v>
      </c>
      <c r="D193" s="71">
        <f>2.39%*'CÁC LOẠI XE'!C3</f>
        <v>896250</v>
      </c>
      <c r="E193" s="5">
        <v>3.75E7</v>
      </c>
      <c r="F193" s="73">
        <v>2.0</v>
      </c>
      <c r="G193" s="41" t="s">
        <v>600</v>
      </c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W193" s="36"/>
      <c r="X193" s="36"/>
      <c r="Y193" s="36"/>
      <c r="Z193" s="36"/>
      <c r="AA193" s="36"/>
      <c r="AB193" s="36"/>
    </row>
    <row r="194">
      <c r="A194" s="36"/>
      <c r="B194" s="36"/>
      <c r="C194" s="43" t="s">
        <v>601</v>
      </c>
      <c r="D194" s="71">
        <f>30%*'CÁC LOẠI XE'!C3</f>
        <v>11250000</v>
      </c>
      <c r="E194" s="36"/>
      <c r="F194" s="37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W194" s="36"/>
      <c r="X194" s="36"/>
      <c r="Y194" s="36"/>
      <c r="Z194" s="36"/>
      <c r="AA194" s="36"/>
      <c r="AB194" s="36"/>
    </row>
    <row r="195">
      <c r="A195" s="36"/>
      <c r="B195" s="36"/>
      <c r="C195" s="43" t="s">
        <v>596</v>
      </c>
      <c r="D195" s="71">
        <f>D193*18</f>
        <v>16132500</v>
      </c>
      <c r="E195" s="36"/>
      <c r="F195" s="37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W195" s="36"/>
      <c r="X195" s="36"/>
      <c r="Y195" s="36"/>
      <c r="Z195" s="36"/>
      <c r="AA195" s="36"/>
      <c r="AB195" s="36"/>
    </row>
    <row r="196">
      <c r="A196" s="36"/>
      <c r="B196" s="36"/>
      <c r="C196" s="43" t="s">
        <v>590</v>
      </c>
      <c r="D196" s="71">
        <f>'CÁC LOẠI XE'!C3-D194</f>
        <v>26250000</v>
      </c>
      <c r="E196" s="36"/>
      <c r="F196" s="37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W196" s="36"/>
      <c r="X196" s="36"/>
      <c r="Y196" s="36"/>
      <c r="Z196" s="36"/>
      <c r="AA196" s="36"/>
      <c r="AB196" s="36"/>
    </row>
    <row r="197">
      <c r="A197" s="36"/>
      <c r="B197" s="36"/>
      <c r="C197" s="43" t="s">
        <v>592</v>
      </c>
      <c r="D197" s="71">
        <f>D196+D195</f>
        <v>42382500</v>
      </c>
      <c r="E197" s="36"/>
      <c r="F197" s="37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W197" s="36"/>
      <c r="X197" s="36"/>
      <c r="Y197" s="36"/>
      <c r="Z197" s="36"/>
      <c r="AA197" s="36"/>
      <c r="AB197" s="36"/>
    </row>
    <row r="198">
      <c r="A198" s="36"/>
      <c r="B198" s="36"/>
      <c r="C198" s="43" t="s">
        <v>593</v>
      </c>
      <c r="D198" s="71">
        <f>D197/18</f>
        <v>2354583.333</v>
      </c>
      <c r="E198" s="36"/>
      <c r="F198" s="37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W198" s="36"/>
      <c r="X198" s="36"/>
      <c r="Y198" s="36"/>
      <c r="Z198" s="36"/>
      <c r="AA198" s="36"/>
      <c r="AB198" s="36"/>
    </row>
    <row r="199">
      <c r="A199" s="34" t="s">
        <v>128</v>
      </c>
      <c r="B199" s="47"/>
      <c r="C199" s="41"/>
      <c r="D199" s="41"/>
      <c r="E199" s="41"/>
      <c r="F199" s="74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W199" s="36"/>
      <c r="X199" s="36"/>
      <c r="Y199" s="36"/>
      <c r="Z199" s="36"/>
      <c r="AA199" s="36"/>
      <c r="AB199" s="36"/>
    </row>
    <row r="200">
      <c r="A200" s="34" t="s">
        <v>129</v>
      </c>
      <c r="B200" s="35" t="s">
        <v>130</v>
      </c>
      <c r="C200" s="47" t="s">
        <v>131</v>
      </c>
      <c r="D200" s="47" t="str">
        <f>B160</f>
        <v>MANV</v>
      </c>
      <c r="E200" s="47" t="str">
        <f>B20</f>
        <v>MANSX</v>
      </c>
      <c r="F200" s="75" t="str">
        <f>B45</f>
        <v>MAXE</v>
      </c>
      <c r="G200" s="76" t="s">
        <v>133</v>
      </c>
      <c r="H200" s="76" t="s">
        <v>137</v>
      </c>
      <c r="I200" s="76" t="s">
        <v>140</v>
      </c>
      <c r="J200" s="77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W200" s="36"/>
      <c r="X200" s="36"/>
      <c r="Y200" s="36"/>
      <c r="Z200" s="36"/>
      <c r="AA200" s="36"/>
      <c r="AB200" s="36"/>
    </row>
    <row r="201">
      <c r="A201" s="42"/>
      <c r="B201" s="78" t="s">
        <v>602</v>
      </c>
      <c r="C201" s="41" t="s">
        <v>603</v>
      </c>
      <c r="D201" s="41" t="s">
        <v>564</v>
      </c>
      <c r="E201" s="41" t="s">
        <v>259</v>
      </c>
      <c r="F201" s="72" t="s">
        <v>307</v>
      </c>
      <c r="G201" s="79">
        <v>3.0</v>
      </c>
      <c r="H201" s="80">
        <v>3.4718E7</v>
      </c>
      <c r="I201" s="81" t="s">
        <v>604</v>
      </c>
      <c r="J201" s="36" t="str">
        <f t="shared" ref="J201:J250" si="9">"INSERT INTO PHIEUNHAP(MANHAP,NGNHAP,MANV,MANSX,MAXE,SLNHAP,DGNHAP,THUENHAP) VALUES('"&amp;B201&amp;"','"&amp;C201&amp;"','"&amp;D201&amp;"','"&amp;E201&amp;"','"&amp;F201&amp;"','"&amp;G201&amp;"','"&amp;H201&amp;"','"&amp;I201&amp;"')"</f>
        <v>INSERT INTO PHIEUNHAP(MANHAP,NGNHAP,MANV,MANSX,MAXE,SLNHAP,DGNHAP,THUENHAP) VALUES('PN00001','02/01/2020','NV009','NSX002','VS003','3','34718000','0.08')</v>
      </c>
      <c r="K201" s="36" t="str">
        <f>H201*G201*(1+0.8)</f>
        <v>#ERROR!</v>
      </c>
      <c r="L201" s="36"/>
      <c r="M201" s="36"/>
      <c r="N201" s="36"/>
      <c r="O201" s="36"/>
      <c r="P201" s="36"/>
      <c r="Q201" s="36"/>
      <c r="R201" s="36"/>
      <c r="S201" s="36"/>
      <c r="T201" s="36"/>
      <c r="W201" s="36"/>
      <c r="X201" s="36"/>
      <c r="Y201" s="36"/>
      <c r="Z201" s="36"/>
      <c r="AA201" s="36"/>
      <c r="AB201" s="36"/>
    </row>
    <row r="202">
      <c r="A202" s="42"/>
      <c r="B202" s="78" t="s">
        <v>605</v>
      </c>
      <c r="C202" s="41" t="s">
        <v>606</v>
      </c>
      <c r="D202" s="41" t="s">
        <v>548</v>
      </c>
      <c r="E202" s="41" t="s">
        <v>254</v>
      </c>
      <c r="F202" s="72" t="s">
        <v>307</v>
      </c>
      <c r="G202" s="79">
        <v>7.0</v>
      </c>
      <c r="H202" s="80">
        <v>3.4718E7</v>
      </c>
      <c r="I202" s="81" t="s">
        <v>607</v>
      </c>
      <c r="J202" s="36" t="str">
        <f t="shared" si="9"/>
        <v>INSERT INTO PHIEUNHAP(MANHAP,NGNHAP,MANV,MANSX,MAXE,SLNHAP,DGNHAP,THUENHAP) VALUES('PN00002','08/01/2020','NV006','NSX001','VS003','7','34718000','0.1')</v>
      </c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W202" s="36"/>
      <c r="X202" s="36"/>
      <c r="Y202" s="36"/>
      <c r="Z202" s="36"/>
      <c r="AA202" s="36"/>
      <c r="AB202" s="36"/>
    </row>
    <row r="203">
      <c r="A203" s="42"/>
      <c r="B203" s="78" t="s">
        <v>608</v>
      </c>
      <c r="C203" s="41" t="s">
        <v>609</v>
      </c>
      <c r="D203" s="41" t="s">
        <v>575</v>
      </c>
      <c r="E203" s="41" t="s">
        <v>254</v>
      </c>
      <c r="F203" s="72" t="s">
        <v>305</v>
      </c>
      <c r="G203" s="79">
        <v>7.0</v>
      </c>
      <c r="H203" s="80">
        <v>3.4718E7</v>
      </c>
      <c r="I203" s="81" t="s">
        <v>607</v>
      </c>
      <c r="J203" s="36" t="str">
        <f t="shared" si="9"/>
        <v>INSERT INTO PHIEUNHAP(MANHAP,NGNHAP,MANV,MANSX,MAXE,SLNHAP,DGNHAP,THUENHAP) VALUES('PN00003','30/03/2020','NV011','NSX001','VS002','7','34718000','0.1')</v>
      </c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W203" s="36"/>
      <c r="X203" s="36"/>
      <c r="Y203" s="36"/>
      <c r="Z203" s="36"/>
      <c r="AA203" s="36"/>
      <c r="AB203" s="36"/>
    </row>
    <row r="204">
      <c r="A204" s="42"/>
      <c r="B204" s="78" t="s">
        <v>610</v>
      </c>
      <c r="C204" s="41" t="s">
        <v>611</v>
      </c>
      <c r="D204" s="41" t="s">
        <v>564</v>
      </c>
      <c r="E204" s="41" t="s">
        <v>259</v>
      </c>
      <c r="F204" s="72" t="s">
        <v>315</v>
      </c>
      <c r="G204" s="79">
        <v>6.0</v>
      </c>
      <c r="H204" s="80">
        <v>3.3431E7</v>
      </c>
      <c r="I204" s="81" t="s">
        <v>607</v>
      </c>
      <c r="J204" s="36" t="str">
        <f t="shared" si="9"/>
        <v>INSERT INTO PHIEUNHAP(MANHAP,NGNHAP,MANV,MANSX,MAXE,SLNHAP,DGNHAP,THUENHAP) VALUES('PN00004','11/05/2020','NV009','NSX002','VS005','6','33431000','0.1')</v>
      </c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W204" s="36"/>
      <c r="X204" s="36"/>
      <c r="Y204" s="36"/>
      <c r="Z204" s="36"/>
      <c r="AA204" s="36"/>
      <c r="AB204" s="36"/>
    </row>
    <row r="205">
      <c r="A205" s="34"/>
      <c r="B205" s="78" t="s">
        <v>612</v>
      </c>
      <c r="C205" s="41" t="s">
        <v>613</v>
      </c>
      <c r="D205" s="41" t="s">
        <v>548</v>
      </c>
      <c r="E205" s="41" t="s">
        <v>254</v>
      </c>
      <c r="F205" s="72" t="s">
        <v>376</v>
      </c>
      <c r="G205" s="79">
        <v>3.0</v>
      </c>
      <c r="H205" s="80">
        <v>9.6354E7</v>
      </c>
      <c r="I205" s="81" t="s">
        <v>604</v>
      </c>
      <c r="J205" s="36" t="str">
        <f t="shared" si="9"/>
        <v>INSERT INTO PHIEUNHAP(MANHAP,NGNHAP,MANV,MANSX,MAXE,SLNHAP,DGNHAP,THUENHAP) VALUES('PN00005','27/05/2020','NV006','NSX001','SH008','3','96354000','0.08')</v>
      </c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W205" s="36"/>
      <c r="X205" s="36"/>
      <c r="Y205" s="36"/>
      <c r="Z205" s="36"/>
      <c r="AA205" s="36"/>
      <c r="AB205" s="36"/>
    </row>
    <row r="206">
      <c r="A206" s="34"/>
      <c r="B206" s="78" t="s">
        <v>614</v>
      </c>
      <c r="C206" s="41" t="s">
        <v>615</v>
      </c>
      <c r="D206" s="41" t="s">
        <v>564</v>
      </c>
      <c r="E206" s="41" t="s">
        <v>259</v>
      </c>
      <c r="F206" s="72" t="s">
        <v>418</v>
      </c>
      <c r="G206" s="79">
        <v>1.0</v>
      </c>
      <c r="H206" s="80">
        <v>2.4507E7</v>
      </c>
      <c r="I206" s="81" t="s">
        <v>607</v>
      </c>
      <c r="J206" s="36" t="str">
        <f t="shared" si="9"/>
        <v>INSERT INTO PHIEUNHAP(MANHAP,NGNHAP,MANV,MANSX,MAXE,SLNHAP,DGNHAP,THUENHAP) VALUES('PN00006','17/06/2020','NV009','NSX002','BL001','1','24507000','0.1')</v>
      </c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W206" s="36"/>
      <c r="X206" s="36"/>
      <c r="Y206" s="36"/>
      <c r="Z206" s="36"/>
      <c r="AA206" s="36"/>
      <c r="AB206" s="36"/>
    </row>
    <row r="207">
      <c r="A207" s="34"/>
      <c r="B207" s="78" t="s">
        <v>616</v>
      </c>
      <c r="C207" s="41" t="s">
        <v>617</v>
      </c>
      <c r="D207" s="41" t="s">
        <v>564</v>
      </c>
      <c r="E207" s="41" t="s">
        <v>254</v>
      </c>
      <c r="F207" s="72" t="s">
        <v>398</v>
      </c>
      <c r="G207" s="79">
        <v>9.0</v>
      </c>
      <c r="H207" s="82">
        <v>2.2287E7</v>
      </c>
      <c r="I207" s="81" t="s">
        <v>604</v>
      </c>
      <c r="J207" s="36" t="str">
        <f t="shared" si="9"/>
        <v>INSERT INTO PHIEUNHAP(MANHAP,NGNHAP,MANV,MANSX,MAXE,SLNHAP,DGNHAP,THUENHAP) VALUES('PN00007','20/06/2020','NV009','NSX001','WA002','9','22287000','0.08')</v>
      </c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W207" s="36"/>
      <c r="X207" s="36"/>
      <c r="Y207" s="36"/>
      <c r="Z207" s="36"/>
      <c r="AA207" s="36"/>
      <c r="AB207" s="36"/>
    </row>
    <row r="208">
      <c r="A208" s="34"/>
      <c r="B208" s="78" t="s">
        <v>618</v>
      </c>
      <c r="C208" s="41" t="s">
        <v>619</v>
      </c>
      <c r="D208" s="41" t="s">
        <v>575</v>
      </c>
      <c r="E208" s="41" t="s">
        <v>254</v>
      </c>
      <c r="F208" s="72" t="s">
        <v>319</v>
      </c>
      <c r="G208" s="79">
        <v>1.0</v>
      </c>
      <c r="H208" s="82">
        <v>3.7369E7</v>
      </c>
      <c r="I208" s="81" t="s">
        <v>604</v>
      </c>
      <c r="J208" s="36" t="str">
        <f t="shared" si="9"/>
        <v>INSERT INTO PHIEUNHAP(MANHAP,NGNHAP,MANV,MANSX,MAXE,SLNHAP,DGNHAP,THUENHAP) VALUES('PN00008','27/06/2020','NV011','NSX001','VS006','1','37369000','0.08')</v>
      </c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W208" s="36"/>
      <c r="X208" s="36"/>
      <c r="Y208" s="36"/>
      <c r="Z208" s="36"/>
      <c r="AA208" s="36"/>
      <c r="AB208" s="36"/>
    </row>
    <row r="209">
      <c r="A209" s="34"/>
      <c r="B209" s="78" t="s">
        <v>620</v>
      </c>
      <c r="C209" s="41" t="s">
        <v>621</v>
      </c>
      <c r="D209" s="41" t="s">
        <v>548</v>
      </c>
      <c r="E209" s="41" t="s">
        <v>254</v>
      </c>
      <c r="F209" s="72" t="s">
        <v>377</v>
      </c>
      <c r="G209" s="79">
        <v>4.0</v>
      </c>
      <c r="H209" s="82">
        <v>9.655E7</v>
      </c>
      <c r="I209" s="81" t="s">
        <v>604</v>
      </c>
      <c r="J209" s="36" t="str">
        <f t="shared" si="9"/>
        <v>INSERT INTO PHIEUNHAP(MANHAP,NGNHAP,MANV,MANSX,MAXE,SLNHAP,DGNHAP,THUENHAP) VALUES('PN00009','26/08/2020','NV006','NSX001','SH009','4','96550000','0.08')</v>
      </c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W209" s="36"/>
      <c r="X209" s="36"/>
      <c r="Y209" s="36"/>
      <c r="Z209" s="36"/>
      <c r="AA209" s="36"/>
      <c r="AB209" s="36"/>
    </row>
    <row r="210">
      <c r="A210" s="34"/>
      <c r="B210" s="78" t="s">
        <v>622</v>
      </c>
      <c r="C210" s="41" t="s">
        <v>623</v>
      </c>
      <c r="D210" s="41" t="s">
        <v>564</v>
      </c>
      <c r="E210" s="41" t="s">
        <v>259</v>
      </c>
      <c r="F210" s="72" t="s">
        <v>305</v>
      </c>
      <c r="G210" s="79">
        <v>6.0</v>
      </c>
      <c r="H210" s="82">
        <v>3.5074E7</v>
      </c>
      <c r="I210" s="81" t="s">
        <v>607</v>
      </c>
      <c r="J210" s="36" t="str">
        <f t="shared" si="9"/>
        <v>INSERT INTO PHIEUNHAP(MANHAP,NGNHAP,MANV,MANSX,MAXE,SLNHAP,DGNHAP,THUENHAP) VALUES('PN00010','08/09/2020','NV009','NSX002','VS002','6','35074000','0.1')</v>
      </c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W210" s="36"/>
      <c r="X210" s="36"/>
      <c r="Y210" s="36"/>
      <c r="Z210" s="36"/>
      <c r="AA210" s="36"/>
      <c r="AB210" s="36"/>
    </row>
    <row r="211">
      <c r="A211" s="34"/>
      <c r="B211" s="78" t="s">
        <v>624</v>
      </c>
      <c r="C211" s="41" t="s">
        <v>623</v>
      </c>
      <c r="D211" s="41" t="s">
        <v>575</v>
      </c>
      <c r="E211" s="41" t="s">
        <v>254</v>
      </c>
      <c r="F211" s="72" t="s">
        <v>324</v>
      </c>
      <c r="G211" s="79">
        <v>5.0</v>
      </c>
      <c r="H211" s="82">
        <v>4.5671E7</v>
      </c>
      <c r="I211" s="81" t="s">
        <v>607</v>
      </c>
      <c r="J211" s="36" t="str">
        <f t="shared" si="9"/>
        <v>INSERT INTO PHIEUNHAP(MANHAP,NGNHAP,MANV,MANSX,MAXE,SLNHAP,DGNHAP,THUENHAP) VALUES('PN00011','08/09/2020','NV011','NSX001','AB002','5','45671000','0.1')</v>
      </c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W211" s="36"/>
      <c r="X211" s="36"/>
      <c r="Y211" s="36"/>
      <c r="Z211" s="36"/>
      <c r="AA211" s="36"/>
      <c r="AB211" s="36"/>
    </row>
    <row r="212">
      <c r="A212" s="34"/>
      <c r="B212" s="78" t="s">
        <v>625</v>
      </c>
      <c r="C212" s="41" t="s">
        <v>623</v>
      </c>
      <c r="D212" s="41" t="s">
        <v>575</v>
      </c>
      <c r="E212" s="41" t="s">
        <v>259</v>
      </c>
      <c r="F212" s="72" t="s">
        <v>324</v>
      </c>
      <c r="G212" s="79">
        <v>3.0</v>
      </c>
      <c r="H212" s="82">
        <v>4.5579E7</v>
      </c>
      <c r="I212" s="81" t="s">
        <v>604</v>
      </c>
      <c r="J212" s="36" t="str">
        <f t="shared" si="9"/>
        <v>INSERT INTO PHIEUNHAP(MANHAP,NGNHAP,MANV,MANSX,MAXE,SLNHAP,DGNHAP,THUENHAP) VALUES('PN00012','08/09/2020','NV011','NSX002','AB002','3','45579000','0.08')</v>
      </c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W212" s="36"/>
      <c r="X212" s="36"/>
      <c r="Y212" s="36"/>
      <c r="Z212" s="36"/>
      <c r="AA212" s="36"/>
      <c r="AB212" s="36"/>
    </row>
    <row r="213">
      <c r="A213" s="34"/>
      <c r="B213" s="78" t="s">
        <v>626</v>
      </c>
      <c r="C213" s="41" t="s">
        <v>627</v>
      </c>
      <c r="D213" s="41" t="s">
        <v>548</v>
      </c>
      <c r="E213" s="41" t="s">
        <v>259</v>
      </c>
      <c r="F213" s="72" t="s">
        <v>319</v>
      </c>
      <c r="G213" s="79">
        <v>9.0</v>
      </c>
      <c r="H213" s="82">
        <v>3.4616E7</v>
      </c>
      <c r="I213" s="81" t="s">
        <v>604</v>
      </c>
      <c r="J213" s="36" t="str">
        <f t="shared" si="9"/>
        <v>INSERT INTO PHIEUNHAP(MANHAP,NGNHAP,MANV,MANSX,MAXE,SLNHAP,DGNHAP,THUENHAP) VALUES('PN00013','06/10/2020','NV006','NSX002','VS006','9','34616000','0.08')</v>
      </c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W213" s="36"/>
      <c r="X213" s="36"/>
      <c r="Y213" s="36"/>
      <c r="Z213" s="36"/>
      <c r="AA213" s="36"/>
      <c r="AB213" s="36"/>
    </row>
    <row r="214">
      <c r="A214" s="34"/>
      <c r="B214" s="78" t="s">
        <v>628</v>
      </c>
      <c r="C214" s="41" t="s">
        <v>629</v>
      </c>
      <c r="D214" s="41" t="s">
        <v>564</v>
      </c>
      <c r="E214" s="41" t="s">
        <v>259</v>
      </c>
      <c r="F214" s="72" t="s">
        <v>319</v>
      </c>
      <c r="G214" s="79">
        <v>8.0</v>
      </c>
      <c r="H214" s="82">
        <v>3.4616E7</v>
      </c>
      <c r="I214" s="81" t="s">
        <v>607</v>
      </c>
      <c r="J214" s="36" t="str">
        <f t="shared" si="9"/>
        <v>INSERT INTO PHIEUNHAP(MANHAP,NGNHAP,MANV,MANSX,MAXE,SLNHAP,DGNHAP,THUENHAP) VALUES('PN00014','08/10/2020','NV009','NSX002','VS006','8','34616000','0.1')</v>
      </c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W214" s="36"/>
      <c r="X214" s="36"/>
      <c r="Y214" s="36"/>
      <c r="Z214" s="36"/>
      <c r="AA214" s="36"/>
      <c r="AB214" s="36"/>
    </row>
    <row r="215">
      <c r="A215" s="34"/>
      <c r="B215" s="78" t="s">
        <v>630</v>
      </c>
      <c r="C215" s="41" t="s">
        <v>631</v>
      </c>
      <c r="D215" s="41" t="s">
        <v>564</v>
      </c>
      <c r="E215" s="41" t="s">
        <v>254</v>
      </c>
      <c r="F215" s="72" t="s">
        <v>374</v>
      </c>
      <c r="G215" s="79">
        <v>1.0</v>
      </c>
      <c r="H215" s="82">
        <v>1.02961E8</v>
      </c>
      <c r="I215" s="81" t="s">
        <v>607</v>
      </c>
      <c r="J215" s="36" t="str">
        <f t="shared" si="9"/>
        <v>INSERT INTO PHIEUNHAP(MANHAP,NGNHAP,MANV,MANSX,MAXE,SLNHAP,DGNHAP,THUENHAP) VALUES('PN00015','15/10/2020','NV009','NSX001','SH007','1','102961000','0.1')</v>
      </c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W215" s="36"/>
      <c r="X215" s="36"/>
      <c r="Y215" s="36"/>
      <c r="Z215" s="36"/>
      <c r="AA215" s="36"/>
      <c r="AB215" s="36"/>
    </row>
    <row r="216">
      <c r="A216" s="34"/>
      <c r="B216" s="78" t="s">
        <v>632</v>
      </c>
      <c r="C216" s="41" t="s">
        <v>633</v>
      </c>
      <c r="D216" s="41" t="s">
        <v>564</v>
      </c>
      <c r="E216" s="41" t="s">
        <v>254</v>
      </c>
      <c r="F216" s="72" t="s">
        <v>353</v>
      </c>
      <c r="G216" s="79">
        <v>3.0</v>
      </c>
      <c r="H216" s="82">
        <v>6.5254E7</v>
      </c>
      <c r="I216" s="81" t="s">
        <v>604</v>
      </c>
      <c r="J216" s="36" t="str">
        <f t="shared" si="9"/>
        <v>INSERT INTO PHIEUNHAP(MANHAP,NGNHAP,MANV,MANSX,MAXE,SLNHAP,DGNHAP,THUENHAP) VALUES('PN00016','16/10/2020','NV009','NSX001','SHM002','3','65254000','0.08')</v>
      </c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W216" s="36"/>
      <c r="X216" s="36"/>
      <c r="Y216" s="36"/>
      <c r="Z216" s="36"/>
      <c r="AA216" s="36"/>
      <c r="AB216" s="36"/>
    </row>
    <row r="217">
      <c r="A217" s="34"/>
      <c r="B217" s="78" t="s">
        <v>634</v>
      </c>
      <c r="C217" s="41" t="s">
        <v>635</v>
      </c>
      <c r="D217" s="41" t="s">
        <v>548</v>
      </c>
      <c r="E217" s="41" t="s">
        <v>254</v>
      </c>
      <c r="F217" s="72" t="s">
        <v>328</v>
      </c>
      <c r="G217" s="79">
        <v>5.0</v>
      </c>
      <c r="H217" s="82">
        <v>5.4438E7</v>
      </c>
      <c r="I217" s="81" t="s">
        <v>607</v>
      </c>
      <c r="J217" s="36" t="str">
        <f t="shared" si="9"/>
        <v>INSERT INTO PHIEUNHAP(MANHAP,NGNHAP,MANV,MANSX,MAXE,SLNHAP,DGNHAP,THUENHAP) VALUES('PN00017','26/10/2020','NV006','NSX001','AB004','5','54438000','0.1')</v>
      </c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W217" s="36"/>
      <c r="X217" s="36"/>
      <c r="Y217" s="36"/>
      <c r="Z217" s="36"/>
      <c r="AA217" s="36"/>
      <c r="AB217" s="36"/>
    </row>
    <row r="218">
      <c r="A218" s="34"/>
      <c r="B218" s="78" t="s">
        <v>636</v>
      </c>
      <c r="C218" s="41" t="s">
        <v>637</v>
      </c>
      <c r="D218" s="41" t="s">
        <v>564</v>
      </c>
      <c r="E218" s="41" t="s">
        <v>254</v>
      </c>
      <c r="F218" s="72" t="s">
        <v>324</v>
      </c>
      <c r="G218" s="79">
        <v>8.0</v>
      </c>
      <c r="H218" s="82">
        <v>4.3782E7</v>
      </c>
      <c r="I218" s="81" t="s">
        <v>604</v>
      </c>
      <c r="J218" s="36" t="str">
        <f t="shared" si="9"/>
        <v>INSERT INTO PHIEUNHAP(MANHAP,NGNHAP,MANV,MANSX,MAXE,SLNHAP,DGNHAP,THUENHAP) VALUES('PN00018','31/10/2020','NV009','NSX001','AB002','8','43782000','0.08')</v>
      </c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W218" s="36"/>
      <c r="X218" s="36"/>
      <c r="Y218" s="36"/>
      <c r="Z218" s="36"/>
      <c r="AA218" s="36"/>
      <c r="AB218" s="36"/>
    </row>
    <row r="219">
      <c r="A219" s="34"/>
      <c r="B219" s="78" t="s">
        <v>638</v>
      </c>
      <c r="C219" s="41" t="s">
        <v>639</v>
      </c>
      <c r="D219" s="41" t="s">
        <v>564</v>
      </c>
      <c r="E219" s="41" t="s">
        <v>259</v>
      </c>
      <c r="F219" s="72" t="s">
        <v>386</v>
      </c>
      <c r="G219" s="79">
        <v>1.0</v>
      </c>
      <c r="H219" s="82">
        <v>9.0545E7</v>
      </c>
      <c r="I219" s="81" t="s">
        <v>607</v>
      </c>
      <c r="J219" s="36" t="str">
        <f t="shared" si="9"/>
        <v>INSERT INTO PHIEUNHAP(MANHAP,NGNHAP,MANV,MANSX,MAXE,SLNHAP,DGNHAP,THUENHAP) VALUES('PN00019','28/12/2020','NV009','NSX002','SH014','1','90545000','0.1')</v>
      </c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W219" s="36"/>
      <c r="X219" s="36"/>
      <c r="Y219" s="36"/>
      <c r="Z219" s="36"/>
      <c r="AA219" s="36"/>
      <c r="AB219" s="36"/>
    </row>
    <row r="220">
      <c r="A220" s="34"/>
      <c r="B220" s="78" t="s">
        <v>640</v>
      </c>
      <c r="C220" s="41" t="s">
        <v>641</v>
      </c>
      <c r="D220" s="41" t="s">
        <v>575</v>
      </c>
      <c r="E220" s="41" t="s">
        <v>254</v>
      </c>
      <c r="F220" s="72" t="s">
        <v>389</v>
      </c>
      <c r="G220" s="79">
        <v>3.0</v>
      </c>
      <c r="H220" s="82">
        <v>1.49263E8</v>
      </c>
      <c r="I220" s="81" t="s">
        <v>607</v>
      </c>
      <c r="J220" s="36" t="str">
        <f t="shared" si="9"/>
        <v>INSERT INTO PHIEUNHAP(MANHAP,NGNHAP,MANV,MANSX,MAXE,SLNHAP,DGNHAP,THUENHAP) VALUES('PN00020','31/12/2020','NV011','NSX001','SH016','3','149263000','0.1')</v>
      </c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W220" s="36"/>
      <c r="X220" s="36"/>
      <c r="Y220" s="36"/>
      <c r="Z220" s="36"/>
      <c r="AA220" s="36"/>
      <c r="AB220" s="36"/>
    </row>
    <row r="221">
      <c r="A221" s="34"/>
      <c r="B221" s="78" t="s">
        <v>642</v>
      </c>
      <c r="C221" s="41" t="s">
        <v>643</v>
      </c>
      <c r="D221" s="41" t="s">
        <v>564</v>
      </c>
      <c r="E221" s="41" t="s">
        <v>254</v>
      </c>
      <c r="F221" s="72" t="s">
        <v>387</v>
      </c>
      <c r="G221" s="79">
        <v>4.0</v>
      </c>
      <c r="H221" s="82">
        <v>1.52995E8</v>
      </c>
      <c r="I221" s="81" t="s">
        <v>604</v>
      </c>
      <c r="J221" s="36" t="str">
        <f t="shared" si="9"/>
        <v>INSERT INTO PHIEUNHAP(MANHAP,NGNHAP,MANV,MANSX,MAXE,SLNHAP,DGNHAP,THUENHAP) VALUES('PN00021','01/01/2021','NV009','NSX001','SH015','4','152995000','0.08')</v>
      </c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W221" s="36"/>
      <c r="X221" s="36"/>
      <c r="Y221" s="36"/>
      <c r="Z221" s="36"/>
      <c r="AA221" s="36"/>
      <c r="AB221" s="36"/>
    </row>
    <row r="222">
      <c r="A222" s="34"/>
      <c r="B222" s="78" t="s">
        <v>644</v>
      </c>
      <c r="C222" s="41" t="s">
        <v>645</v>
      </c>
      <c r="D222" s="41" t="s">
        <v>575</v>
      </c>
      <c r="E222" s="41" t="s">
        <v>254</v>
      </c>
      <c r="F222" s="72" t="s">
        <v>514</v>
      </c>
      <c r="G222" s="79">
        <v>2.0</v>
      </c>
      <c r="H222" s="82">
        <v>6.90706E8</v>
      </c>
      <c r="I222" s="81" t="s">
        <v>604</v>
      </c>
      <c r="J222" s="36" t="str">
        <f t="shared" si="9"/>
        <v>INSERT INTO PHIEUNHAP(MANHAP,NGNHAP,MANV,MANSX,MAXE,SLNHAP,DGNHAP,THUENHAP) VALUES('PN00022','03/03/2021','NV011','NSX001','AT003','2','690706000','0.08')</v>
      </c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W222" s="36"/>
      <c r="X222" s="36"/>
      <c r="Y222" s="36"/>
      <c r="Z222" s="36"/>
      <c r="AA222" s="36"/>
      <c r="AB222" s="36"/>
    </row>
    <row r="223">
      <c r="A223" s="34"/>
      <c r="B223" s="78" t="s">
        <v>646</v>
      </c>
      <c r="C223" s="41" t="s">
        <v>647</v>
      </c>
      <c r="D223" s="41" t="s">
        <v>564</v>
      </c>
      <c r="E223" s="41" t="s">
        <v>259</v>
      </c>
      <c r="F223" s="72" t="s">
        <v>366</v>
      </c>
      <c r="G223" s="79">
        <v>5.0</v>
      </c>
      <c r="H223" s="82">
        <v>7.6604E7</v>
      </c>
      <c r="I223" s="81" t="s">
        <v>607</v>
      </c>
      <c r="J223" s="36" t="str">
        <f t="shared" si="9"/>
        <v>INSERT INTO PHIEUNHAP(MANHAP,NGNHAP,MANV,MANSX,MAXE,SLNHAP,DGNHAP,THUENHAP) VALUES('PN00023','05/03/2021','NV009','NSX002','SH001','5','76604000','0.1')</v>
      </c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W223" s="36"/>
      <c r="X223" s="36"/>
      <c r="Y223" s="36"/>
      <c r="Z223" s="36"/>
      <c r="AA223" s="36"/>
      <c r="AB223" s="36"/>
    </row>
    <row r="224">
      <c r="A224" s="34"/>
      <c r="B224" s="78" t="s">
        <v>648</v>
      </c>
      <c r="C224" s="41" t="s">
        <v>649</v>
      </c>
      <c r="D224" s="41" t="s">
        <v>548</v>
      </c>
      <c r="E224" s="41" t="s">
        <v>254</v>
      </c>
      <c r="F224" s="72" t="s">
        <v>504</v>
      </c>
      <c r="G224" s="79">
        <v>2.0</v>
      </c>
      <c r="H224" s="82">
        <v>4.45816E8</v>
      </c>
      <c r="I224" s="81" t="s">
        <v>607</v>
      </c>
      <c r="J224" s="36" t="str">
        <f t="shared" si="9"/>
        <v>INSERT INTO PHIEUNHAP(MANHAP,NGNHAP,MANV,MANSX,MAXE,SLNHAP,DGNHAP,THUENHAP) VALUES('PN00024','10/03/2021','NV006','NSX001','RB004','2','445816000','0.1')</v>
      </c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W224" s="36"/>
      <c r="X224" s="36"/>
      <c r="Y224" s="36"/>
      <c r="Z224" s="36"/>
      <c r="AA224" s="36"/>
      <c r="AB224" s="36"/>
    </row>
    <row r="225">
      <c r="A225" s="34"/>
      <c r="B225" s="78" t="s">
        <v>650</v>
      </c>
      <c r="C225" s="41" t="s">
        <v>651</v>
      </c>
      <c r="D225" s="41" t="s">
        <v>564</v>
      </c>
      <c r="E225" s="41" t="s">
        <v>254</v>
      </c>
      <c r="F225" s="72" t="s">
        <v>484</v>
      </c>
      <c r="G225" s="79">
        <v>1.0</v>
      </c>
      <c r="H225" s="82">
        <v>1.89945E8</v>
      </c>
      <c r="I225" s="81" t="s">
        <v>604</v>
      </c>
      <c r="J225" s="36" t="str">
        <f t="shared" si="9"/>
        <v>INSERT INTO PHIEUNHAP(MANHAP,NGNHAP,MANV,MANSX,MAXE,SLNHAP,DGNHAP,THUENHAP) VALUES('PN00025','13/03/2021','NV009','NSX001','CB004','1','189945000','0.08')</v>
      </c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W225" s="36"/>
      <c r="X225" s="36"/>
      <c r="Y225" s="36"/>
      <c r="Z225" s="36"/>
      <c r="AA225" s="36"/>
      <c r="AB225" s="36"/>
    </row>
    <row r="226">
      <c r="A226" s="34"/>
      <c r="B226" s="78" t="s">
        <v>652</v>
      </c>
      <c r="C226" s="41" t="s">
        <v>653</v>
      </c>
      <c r="D226" s="41" t="s">
        <v>575</v>
      </c>
      <c r="E226" s="41" t="s">
        <v>254</v>
      </c>
      <c r="F226" s="72" t="s">
        <v>483</v>
      </c>
      <c r="G226" s="79">
        <v>5.0</v>
      </c>
      <c r="H226" s="82">
        <v>1.83315E8</v>
      </c>
      <c r="I226" s="81" t="s">
        <v>604</v>
      </c>
      <c r="J226" s="36" t="str">
        <f t="shared" si="9"/>
        <v>INSERT INTO PHIEUNHAP(MANHAP,NGNHAP,MANV,MANSX,MAXE,SLNHAP,DGNHAP,THUENHAP) VALUES('PN00026','04/04/2021','NV011','NSX001','CB003','5','183315000','0.08')</v>
      </c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W226" s="36"/>
      <c r="X226" s="36"/>
      <c r="Y226" s="36"/>
      <c r="Z226" s="36"/>
      <c r="AA226" s="36"/>
      <c r="AB226" s="36"/>
    </row>
    <row r="227">
      <c r="A227" s="34"/>
      <c r="B227" s="78" t="s">
        <v>654</v>
      </c>
      <c r="C227" s="41" t="s">
        <v>655</v>
      </c>
      <c r="D227" s="41" t="s">
        <v>564</v>
      </c>
      <c r="E227" s="41" t="s">
        <v>259</v>
      </c>
      <c r="F227" s="72" t="s">
        <v>510</v>
      </c>
      <c r="G227" s="79">
        <v>2.0</v>
      </c>
      <c r="H227" s="82">
        <v>4.96772E8</v>
      </c>
      <c r="I227" s="81" t="s">
        <v>604</v>
      </c>
      <c r="J227" s="36" t="str">
        <f t="shared" si="9"/>
        <v>INSERT INTO PHIEUNHAP(MANHAP,NGNHAP,MANV,MANSX,MAXE,SLNHAP,DGNHAP,THUENHAP) VALUES('PN00027','04/05/2021','NV009','NSX002','RB007','2','496772000','0.08')</v>
      </c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W227" s="36"/>
      <c r="X227" s="36"/>
      <c r="Y227" s="36"/>
      <c r="Z227" s="36"/>
      <c r="AA227" s="36"/>
      <c r="AB227" s="36"/>
    </row>
    <row r="228">
      <c r="A228" s="34"/>
      <c r="B228" s="78" t="s">
        <v>656</v>
      </c>
      <c r="C228" s="41" t="s">
        <v>657</v>
      </c>
      <c r="D228" s="41" t="s">
        <v>548</v>
      </c>
      <c r="E228" s="41" t="s">
        <v>259</v>
      </c>
      <c r="F228" s="72" t="s">
        <v>354</v>
      </c>
      <c r="G228" s="79">
        <v>1.0</v>
      </c>
      <c r="H228" s="82">
        <v>6.7418E7</v>
      </c>
      <c r="I228" s="81" t="s">
        <v>604</v>
      </c>
      <c r="J228" s="36" t="str">
        <f t="shared" si="9"/>
        <v>INSERT INTO PHIEUNHAP(MANHAP,NGNHAP,MANV,MANSX,MAXE,SLNHAP,DGNHAP,THUENHAP) VALUES('PN00028','19/05/2021','NV006','NSX002','SHM003','1','67418000','0.08')</v>
      </c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W228" s="36"/>
      <c r="X228" s="36"/>
      <c r="Y228" s="36"/>
      <c r="Z228" s="36"/>
      <c r="AA228" s="36"/>
      <c r="AB228" s="36"/>
    </row>
    <row r="229">
      <c r="A229" s="34"/>
      <c r="B229" s="78" t="s">
        <v>658</v>
      </c>
      <c r="C229" s="41" t="s">
        <v>659</v>
      </c>
      <c r="D229" s="41" t="s">
        <v>564</v>
      </c>
      <c r="E229" s="41" t="s">
        <v>254</v>
      </c>
      <c r="F229" s="72" t="s">
        <v>500</v>
      </c>
      <c r="G229" s="79">
        <v>4.0</v>
      </c>
      <c r="H229" s="82">
        <v>1.83973E8</v>
      </c>
      <c r="I229" s="81" t="s">
        <v>607</v>
      </c>
      <c r="J229" s="36" t="str">
        <f t="shared" si="9"/>
        <v>INSERT INTO PHIEUNHAP(MANHAP,NGNHAP,MANV,MANSX,MAXE,SLNHAP,DGNHAP,THUENHAP) VALUES('PN00029','06/07/2021','NV009','NSX001','RB001','4','183973000','0.1')</v>
      </c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W229" s="36"/>
      <c r="X229" s="36"/>
      <c r="Y229" s="36"/>
      <c r="Z229" s="36"/>
      <c r="AA229" s="36"/>
      <c r="AB229" s="36"/>
    </row>
    <row r="230">
      <c r="A230" s="34"/>
      <c r="B230" s="78" t="s">
        <v>660</v>
      </c>
      <c r="C230" s="41" t="s">
        <v>661</v>
      </c>
      <c r="D230" s="41" t="s">
        <v>575</v>
      </c>
      <c r="E230" s="41" t="s">
        <v>254</v>
      </c>
      <c r="F230" s="72" t="s">
        <v>496</v>
      </c>
      <c r="G230" s="79">
        <v>4.0</v>
      </c>
      <c r="H230" s="82">
        <v>5.05231E8</v>
      </c>
      <c r="I230" s="81" t="s">
        <v>604</v>
      </c>
      <c r="J230" s="36" t="str">
        <f t="shared" si="9"/>
        <v>INSERT INTO PHIEUNHAP(MANHAP,NGNHAP,MANV,MANSX,MAXE,SLNHAP,DGNHAP,THUENHAP) VALUES('PN00030','21/08/2021','NV011','NSX001','CB011','4','505231000','0.08')</v>
      </c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W230" s="36"/>
      <c r="X230" s="36"/>
      <c r="Y230" s="36"/>
      <c r="Z230" s="36"/>
      <c r="AA230" s="36"/>
      <c r="AB230" s="36"/>
    </row>
    <row r="231">
      <c r="A231" s="34"/>
      <c r="B231" s="78" t="s">
        <v>662</v>
      </c>
      <c r="C231" s="41" t="s">
        <v>663</v>
      </c>
      <c r="D231" s="41" t="s">
        <v>548</v>
      </c>
      <c r="E231" s="41" t="s">
        <v>259</v>
      </c>
      <c r="F231" s="72" t="s">
        <v>506</v>
      </c>
      <c r="G231" s="79">
        <v>2.0</v>
      </c>
      <c r="H231" s="82">
        <v>4.49676E8</v>
      </c>
      <c r="I231" s="81" t="s">
        <v>604</v>
      </c>
      <c r="J231" s="36" t="str">
        <f t="shared" si="9"/>
        <v>INSERT INTO PHIEUNHAP(MANHAP,NGNHAP,MANV,MANSX,MAXE,SLNHAP,DGNHAP,THUENHAP) VALUES('PN00031','04/11/2021','NV006','NSX002','RB005','2','449676000','0.08')</v>
      </c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W231" s="36"/>
      <c r="X231" s="36"/>
      <c r="Y231" s="36"/>
      <c r="Z231" s="36"/>
      <c r="AA231" s="36"/>
      <c r="AB231" s="36"/>
    </row>
    <row r="232">
      <c r="A232" s="34"/>
      <c r="B232" s="78" t="s">
        <v>664</v>
      </c>
      <c r="C232" s="41" t="s">
        <v>665</v>
      </c>
      <c r="D232" s="41" t="s">
        <v>564</v>
      </c>
      <c r="E232" s="41" t="s">
        <v>254</v>
      </c>
      <c r="F232" s="72" t="s">
        <v>481</v>
      </c>
      <c r="G232" s="79">
        <v>2.0</v>
      </c>
      <c r="H232" s="82">
        <v>1.81533E8</v>
      </c>
      <c r="I232" s="81" t="s">
        <v>607</v>
      </c>
      <c r="J232" s="36" t="str">
        <f t="shared" si="9"/>
        <v>INSERT INTO PHIEUNHAP(MANHAP,NGNHAP,MANV,MANSX,MAXE,SLNHAP,DGNHAP,THUENHAP) VALUES('PN00032','07/11/2021','NV009','NSX001','CB002','2','181533000','0.1')</v>
      </c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W232" s="36"/>
      <c r="X232" s="36"/>
      <c r="Y232" s="36"/>
      <c r="Z232" s="36"/>
      <c r="AA232" s="36"/>
      <c r="AB232" s="36"/>
    </row>
    <row r="233">
      <c r="A233" s="34"/>
      <c r="B233" s="78" t="s">
        <v>666</v>
      </c>
      <c r="C233" s="41" t="s">
        <v>667</v>
      </c>
      <c r="D233" s="41" t="s">
        <v>548</v>
      </c>
      <c r="E233" s="41" t="s">
        <v>259</v>
      </c>
      <c r="F233" s="72" t="s">
        <v>362</v>
      </c>
      <c r="G233" s="79">
        <v>2.0</v>
      </c>
      <c r="H233" s="82">
        <v>5.6344E7</v>
      </c>
      <c r="I233" s="81" t="s">
        <v>607</v>
      </c>
      <c r="J233" s="36" t="str">
        <f t="shared" si="9"/>
        <v>INSERT INTO PHIEUNHAP(MANHAP,NGNHAP,MANV,MANSX,MAXE,SLNHAP,DGNHAP,THUENHAP) VALUES('PN00033','13/11/2021','NV006','NSX002','SHM006','2','56344000','0.1')</v>
      </c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W233" s="36"/>
      <c r="X233" s="36"/>
      <c r="Y233" s="36"/>
      <c r="Z233" s="36"/>
      <c r="AA233" s="36"/>
      <c r="AB233" s="36"/>
    </row>
    <row r="234">
      <c r="A234" s="34"/>
      <c r="B234" s="78" t="s">
        <v>668</v>
      </c>
      <c r="C234" s="41" t="s">
        <v>669</v>
      </c>
      <c r="D234" s="41" t="s">
        <v>564</v>
      </c>
      <c r="E234" s="41" t="s">
        <v>254</v>
      </c>
      <c r="F234" s="72" t="s">
        <v>383</v>
      </c>
      <c r="G234" s="79">
        <v>9.0</v>
      </c>
      <c r="H234" s="82">
        <v>8.5606E7</v>
      </c>
      <c r="I234" s="81" t="s">
        <v>604</v>
      </c>
      <c r="J234" s="36" t="str">
        <f t="shared" si="9"/>
        <v>INSERT INTO PHIEUNHAP(MANHAP,NGNHAP,MANV,MANSX,MAXE,SLNHAP,DGNHAP,THUENHAP) VALUES('PN00034','05/12/2021','NV009','NSX001','SH012','9','85606000','0.08')</v>
      </c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W234" s="36"/>
      <c r="X234" s="36"/>
      <c r="Y234" s="36"/>
      <c r="Z234" s="36"/>
      <c r="AA234" s="36"/>
      <c r="AB234" s="36"/>
    </row>
    <row r="235">
      <c r="A235" s="34"/>
      <c r="B235" s="78" t="s">
        <v>670</v>
      </c>
      <c r="C235" s="41" t="s">
        <v>671</v>
      </c>
      <c r="D235" s="41" t="s">
        <v>564</v>
      </c>
      <c r="E235" s="41" t="s">
        <v>254</v>
      </c>
      <c r="F235" s="72" t="s">
        <v>301</v>
      </c>
      <c r="G235" s="79">
        <v>1.0</v>
      </c>
      <c r="H235" s="82">
        <v>3.0345E7</v>
      </c>
      <c r="I235" s="81" t="s">
        <v>604</v>
      </c>
      <c r="J235" s="36" t="str">
        <f t="shared" si="9"/>
        <v>INSERT INTO PHIEUNHAP(MANHAP,NGNHAP,MANV,MANSX,MAXE,SLNHAP,DGNHAP,THUENHAP) VALUES('PN00035','09/12/2021','NV009','NSX001','VS001','1','30345000','0.08')</v>
      </c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W235" s="36"/>
      <c r="X235" s="36"/>
      <c r="Y235" s="36"/>
      <c r="Z235" s="36"/>
      <c r="AA235" s="36"/>
      <c r="AB235" s="36"/>
    </row>
    <row r="236">
      <c r="A236" s="34"/>
      <c r="B236" s="78" t="s">
        <v>672</v>
      </c>
      <c r="C236" s="41" t="s">
        <v>673</v>
      </c>
      <c r="D236" s="41" t="s">
        <v>575</v>
      </c>
      <c r="E236" s="41" t="s">
        <v>254</v>
      </c>
      <c r="F236" s="72" t="s">
        <v>315</v>
      </c>
      <c r="G236" s="79">
        <v>3.0</v>
      </c>
      <c r="H236" s="82">
        <v>3.526E7</v>
      </c>
      <c r="I236" s="81" t="s">
        <v>604</v>
      </c>
      <c r="J236" s="36" t="str">
        <f t="shared" si="9"/>
        <v>INSERT INTO PHIEUNHAP(MANHAP,NGNHAP,MANV,MANSX,MAXE,SLNHAP,DGNHAP,THUENHAP) VALUES('PN00036','07/01/2022','NV011','NSX001','VS005','3','35260000','0.08')</v>
      </c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W236" s="36"/>
      <c r="X236" s="36"/>
      <c r="Y236" s="36"/>
      <c r="Z236" s="36"/>
      <c r="AA236" s="36"/>
      <c r="AB236" s="36"/>
    </row>
    <row r="237">
      <c r="A237" s="34"/>
      <c r="B237" s="78" t="s">
        <v>674</v>
      </c>
      <c r="C237" s="41" t="s">
        <v>675</v>
      </c>
      <c r="D237" s="41" t="s">
        <v>575</v>
      </c>
      <c r="E237" s="41" t="s">
        <v>259</v>
      </c>
      <c r="F237" s="72" t="s">
        <v>373</v>
      </c>
      <c r="G237" s="79">
        <v>2.0</v>
      </c>
      <c r="H237" s="82">
        <v>7.2174E7</v>
      </c>
      <c r="I237" s="81" t="s">
        <v>607</v>
      </c>
      <c r="J237" s="36" t="str">
        <f t="shared" si="9"/>
        <v>INSERT INTO PHIEUNHAP(MANHAP,NGNHAP,MANV,MANSX,MAXE,SLNHAP,DGNHAP,THUENHAP) VALUES('PN00037','20/01/2022','NV011','NSX002','SH006','2','72174000','0.1')</v>
      </c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W237" s="36"/>
      <c r="X237" s="36"/>
      <c r="Y237" s="36"/>
      <c r="Z237" s="36"/>
      <c r="AA237" s="36"/>
      <c r="AB237" s="36"/>
    </row>
    <row r="238">
      <c r="A238" s="34"/>
      <c r="B238" s="78" t="s">
        <v>676</v>
      </c>
      <c r="C238" s="41" t="s">
        <v>677</v>
      </c>
      <c r="D238" s="41" t="s">
        <v>564</v>
      </c>
      <c r="E238" s="41" t="s">
        <v>254</v>
      </c>
      <c r="F238" s="72" t="s">
        <v>472</v>
      </c>
      <c r="G238" s="79">
        <v>2.0</v>
      </c>
      <c r="H238" s="82">
        <v>2.57587E8</v>
      </c>
      <c r="I238" s="81" t="s">
        <v>607</v>
      </c>
      <c r="J238" s="36" t="str">
        <f t="shared" si="9"/>
        <v>INSERT INTO PHIEUNHAP(MANHAP,NGNHAP,MANV,MANSX,MAXE,SLNHAP,DGNHAP,THUENHAP) VALUES('PN00038','22/01/2022','NV009','NSX001','CBR007','2','257587000','0.1')</v>
      </c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W238" s="36"/>
      <c r="X238" s="36"/>
      <c r="Y238" s="36"/>
      <c r="Z238" s="36"/>
      <c r="AA238" s="36"/>
      <c r="AB238" s="36"/>
    </row>
    <row r="239">
      <c r="A239" s="34"/>
      <c r="B239" s="78" t="s">
        <v>678</v>
      </c>
      <c r="C239" s="41" t="s">
        <v>679</v>
      </c>
      <c r="D239" s="41" t="s">
        <v>575</v>
      </c>
      <c r="E239" s="41" t="s">
        <v>254</v>
      </c>
      <c r="F239" s="72" t="s">
        <v>395</v>
      </c>
      <c r="G239" s="79">
        <v>5.0</v>
      </c>
      <c r="H239" s="82">
        <v>1.7468E7</v>
      </c>
      <c r="I239" s="81" t="s">
        <v>604</v>
      </c>
      <c r="J239" s="36" t="str">
        <f t="shared" si="9"/>
        <v>INSERT INTO PHIEUNHAP(MANHAP,NGNHAP,MANV,MANSX,MAXE,SLNHAP,DGNHAP,THUENHAP) VALUES('PN00039','03/02/2022','NV011','NSX001','WA001','5','17468000','0.08')</v>
      </c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W239" s="36"/>
      <c r="X239" s="36"/>
      <c r="Y239" s="36"/>
      <c r="Z239" s="36"/>
      <c r="AA239" s="36"/>
      <c r="AB239" s="36"/>
    </row>
    <row r="240">
      <c r="A240" s="34"/>
      <c r="B240" s="78" t="s">
        <v>680</v>
      </c>
      <c r="C240" s="41" t="s">
        <v>681</v>
      </c>
      <c r="D240" s="41" t="s">
        <v>548</v>
      </c>
      <c r="E240" s="41" t="s">
        <v>259</v>
      </c>
      <c r="F240" s="83" t="s">
        <v>431</v>
      </c>
      <c r="G240" s="79">
        <v>4.0</v>
      </c>
      <c r="H240" s="82">
        <v>3.4257E7</v>
      </c>
      <c r="I240" s="81" t="s">
        <v>604</v>
      </c>
      <c r="J240" s="36" t="str">
        <f t="shared" si="9"/>
        <v>INSERT INTO PHIEUNHAP(MANHAP,NGNHAP,MANV,MANSX,MAXE,SLNHAP,DGNHAP,THUENHAP) VALUES('PN00040','09/02/2022','NV006','NSX002','FU002','4','34257000','0.08')</v>
      </c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W240" s="36"/>
      <c r="X240" s="36"/>
      <c r="Y240" s="36"/>
      <c r="Z240" s="36"/>
      <c r="AA240" s="36"/>
      <c r="AB240" s="36"/>
    </row>
    <row r="241">
      <c r="A241" s="34"/>
      <c r="B241" s="78" t="s">
        <v>682</v>
      </c>
      <c r="C241" s="41" t="s">
        <v>683</v>
      </c>
      <c r="D241" s="41" t="s">
        <v>548</v>
      </c>
      <c r="E241" s="41" t="s">
        <v>254</v>
      </c>
      <c r="F241" s="83" t="s">
        <v>389</v>
      </c>
      <c r="G241" s="79">
        <v>9.0</v>
      </c>
      <c r="H241" s="82">
        <v>1.48264E8</v>
      </c>
      <c r="I241" s="81" t="s">
        <v>604</v>
      </c>
      <c r="J241" s="36" t="str">
        <f t="shared" si="9"/>
        <v>INSERT INTO PHIEUNHAP(MANHAP,NGNHAP,MANV,MANSX,MAXE,SLNHAP,DGNHAP,THUENHAP) VALUES('PN00041','04/03/2022','NV006','NSX001','SH016','9','148264000','0.08')</v>
      </c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W241" s="36"/>
      <c r="X241" s="36"/>
      <c r="Y241" s="36"/>
      <c r="Z241" s="36"/>
      <c r="AA241" s="36"/>
      <c r="AB241" s="36"/>
    </row>
    <row r="242">
      <c r="A242" s="34"/>
      <c r="B242" s="78" t="s">
        <v>684</v>
      </c>
      <c r="C242" s="41" t="s">
        <v>685</v>
      </c>
      <c r="D242" s="41" t="s">
        <v>564</v>
      </c>
      <c r="E242" s="41" t="s">
        <v>259</v>
      </c>
      <c r="F242" s="83" t="s">
        <v>358</v>
      </c>
      <c r="G242" s="79">
        <v>7.0</v>
      </c>
      <c r="H242" s="82">
        <v>6.1591E7</v>
      </c>
      <c r="I242" s="81" t="s">
        <v>607</v>
      </c>
      <c r="J242" s="36" t="str">
        <f t="shared" si="9"/>
        <v>INSERT INTO PHIEUNHAP(MANHAP,NGNHAP,MANV,MANSX,MAXE,SLNHAP,DGNHAP,THUENHAP) VALUES('PN00042','13/03/2022','NV009','NSX002','SHM005','7','61591000','0.1')</v>
      </c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W242" s="36"/>
      <c r="X242" s="36"/>
      <c r="Y242" s="36"/>
      <c r="Z242" s="36"/>
      <c r="AA242" s="36"/>
      <c r="AB242" s="36"/>
    </row>
    <row r="243">
      <c r="A243" s="34"/>
      <c r="B243" s="78" t="s">
        <v>686</v>
      </c>
      <c r="C243" s="41" t="s">
        <v>687</v>
      </c>
      <c r="D243" s="41" t="s">
        <v>575</v>
      </c>
      <c r="E243" s="41" t="s">
        <v>259</v>
      </c>
      <c r="F243" s="83" t="s">
        <v>365</v>
      </c>
      <c r="G243" s="79">
        <v>7.0</v>
      </c>
      <c r="H243" s="82">
        <v>5.1895E7</v>
      </c>
      <c r="I243" s="81" t="s">
        <v>604</v>
      </c>
      <c r="J243" s="36" t="str">
        <f t="shared" si="9"/>
        <v>INSERT INTO PHIEUNHAP(MANHAP,NGNHAP,MANV,MANSX,MAXE,SLNHAP,DGNHAP,THUENHAP) VALUES('PN00043','01/05/2022','NV011','NSX002','SHM008','7','51895000','0.08')</v>
      </c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W243" s="36"/>
      <c r="X243" s="36"/>
      <c r="Y243" s="36"/>
      <c r="Z243" s="36"/>
      <c r="AA243" s="36"/>
      <c r="AB243" s="36"/>
    </row>
    <row r="244">
      <c r="A244" s="34"/>
      <c r="B244" s="78" t="s">
        <v>688</v>
      </c>
      <c r="C244" s="41" t="s">
        <v>689</v>
      </c>
      <c r="D244" s="41" t="s">
        <v>575</v>
      </c>
      <c r="E244" s="41" t="s">
        <v>259</v>
      </c>
      <c r="F244" s="83" t="s">
        <v>301</v>
      </c>
      <c r="G244" s="79">
        <v>7.0</v>
      </c>
      <c r="H244" s="82">
        <v>3.3458E7</v>
      </c>
      <c r="I244" s="81" t="s">
        <v>607</v>
      </c>
      <c r="J244" s="36" t="str">
        <f t="shared" si="9"/>
        <v>INSERT INTO PHIEUNHAP(MANHAP,NGNHAP,MANV,MANSX,MAXE,SLNHAP,DGNHAP,THUENHAP) VALUES('PN00044','06/05/2022','NV011','NSX002','VS001','7','33458000','0.1')</v>
      </c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W244" s="36"/>
      <c r="X244" s="36"/>
      <c r="Y244" s="36"/>
      <c r="Z244" s="36"/>
      <c r="AA244" s="36"/>
      <c r="AB244" s="36"/>
    </row>
    <row r="245">
      <c r="A245" s="34"/>
      <c r="B245" s="78" t="s">
        <v>690</v>
      </c>
      <c r="C245" s="41" t="s">
        <v>691</v>
      </c>
      <c r="D245" s="41" t="s">
        <v>575</v>
      </c>
      <c r="E245" s="41" t="s">
        <v>259</v>
      </c>
      <c r="F245" s="83" t="s">
        <v>311</v>
      </c>
      <c r="G245" s="79">
        <v>7.0</v>
      </c>
      <c r="H245" s="82">
        <v>3.0118E7</v>
      </c>
      <c r="I245" s="81" t="s">
        <v>607</v>
      </c>
      <c r="J245" s="36" t="str">
        <f t="shared" si="9"/>
        <v>INSERT INTO PHIEUNHAP(MANHAP,NGNHAP,MANV,MANSX,MAXE,SLNHAP,DGNHAP,THUENHAP) VALUES('PN00045','07/06/2022','NV011','NSX002','VS004','7','30118000','0.1')</v>
      </c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W245" s="36"/>
      <c r="X245" s="36"/>
      <c r="Y245" s="36"/>
      <c r="Z245" s="36"/>
      <c r="AA245" s="36"/>
      <c r="AB245" s="36"/>
    </row>
    <row r="246">
      <c r="A246" s="34"/>
      <c r="B246" s="78" t="s">
        <v>692</v>
      </c>
      <c r="C246" s="41" t="s">
        <v>693</v>
      </c>
      <c r="D246" s="41" t="s">
        <v>548</v>
      </c>
      <c r="E246" s="41" t="s">
        <v>259</v>
      </c>
      <c r="F246" s="83" t="s">
        <v>411</v>
      </c>
      <c r="G246" s="79">
        <v>2.0</v>
      </c>
      <c r="H246" s="82">
        <v>2.5673E7</v>
      </c>
      <c r="I246" s="81" t="s">
        <v>607</v>
      </c>
      <c r="J246" s="36" t="str">
        <f t="shared" si="9"/>
        <v>INSERT INTO PHIEUNHAP(MANHAP,NGNHAP,MANV,MANSX,MAXE,SLNHAP,DGNHAP,THUENHAP) VALUES('PN00046','14/06/2022','NV006','NSX002','WA008','2','25673000','0.1')</v>
      </c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W246" s="36"/>
      <c r="X246" s="36"/>
      <c r="Y246" s="36"/>
      <c r="Z246" s="36"/>
      <c r="AA246" s="36"/>
      <c r="AB246" s="36"/>
    </row>
    <row r="247">
      <c r="A247" s="34"/>
      <c r="B247" s="78" t="s">
        <v>694</v>
      </c>
      <c r="C247" s="41" t="s">
        <v>695</v>
      </c>
      <c r="D247" s="41" t="s">
        <v>575</v>
      </c>
      <c r="E247" s="41" t="s">
        <v>254</v>
      </c>
      <c r="F247" s="83" t="s">
        <v>370</v>
      </c>
      <c r="G247" s="79">
        <v>1.0</v>
      </c>
      <c r="H247" s="82">
        <v>7.1864E7</v>
      </c>
      <c r="I247" s="81" t="s">
        <v>604</v>
      </c>
      <c r="J247" s="36" t="str">
        <f t="shared" si="9"/>
        <v>INSERT INTO PHIEUNHAP(MANHAP,NGNHAP,MANV,MANSX,MAXE,SLNHAP,DGNHAP,THUENHAP) VALUES('PN00047','11/09/2022','NV011','NSX001','SH004','1','71864000','0.08')</v>
      </c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W247" s="36"/>
      <c r="X247" s="36"/>
      <c r="Y247" s="36"/>
      <c r="Z247" s="36"/>
      <c r="AA247" s="36"/>
      <c r="AB247" s="36"/>
    </row>
    <row r="248">
      <c r="A248" s="34"/>
      <c r="B248" s="78" t="s">
        <v>696</v>
      </c>
      <c r="C248" s="41" t="s">
        <v>697</v>
      </c>
      <c r="D248" s="41" t="s">
        <v>548</v>
      </c>
      <c r="E248" s="41" t="s">
        <v>259</v>
      </c>
      <c r="F248" s="83" t="s">
        <v>436</v>
      </c>
      <c r="G248" s="79">
        <v>2.0</v>
      </c>
      <c r="H248" s="82">
        <v>2.7551E7</v>
      </c>
      <c r="I248" s="81" t="s">
        <v>604</v>
      </c>
      <c r="J248" s="36" t="str">
        <f t="shared" si="9"/>
        <v>INSERT INTO PHIEUNHAP(MANHAP,NGNHAP,MANV,MANSX,MAXE,SLNHAP,DGNHAP,THUENHAP) VALUES('PN00048','06/10/2022','NV006','NSX002','FU006','2','27551000','0.08')</v>
      </c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W248" s="36"/>
      <c r="X248" s="36"/>
      <c r="Y248" s="36"/>
      <c r="Z248" s="36"/>
      <c r="AA248" s="36"/>
      <c r="AB248" s="36"/>
    </row>
    <row r="249">
      <c r="A249" s="34"/>
      <c r="B249" s="78" t="s">
        <v>698</v>
      </c>
      <c r="C249" s="41" t="s">
        <v>697</v>
      </c>
      <c r="D249" s="41" t="s">
        <v>564</v>
      </c>
      <c r="E249" s="41" t="s">
        <v>254</v>
      </c>
      <c r="F249" s="83" t="s">
        <v>496</v>
      </c>
      <c r="G249" s="79">
        <v>1.0</v>
      </c>
      <c r="H249" s="82">
        <v>5.10038E8</v>
      </c>
      <c r="I249" s="81" t="s">
        <v>607</v>
      </c>
      <c r="J249" s="36" t="str">
        <f t="shared" si="9"/>
        <v>INSERT INTO PHIEUNHAP(MANHAP,NGNHAP,MANV,MANSX,MAXE,SLNHAP,DGNHAP,THUENHAP) VALUES('PN00049','06/10/2022','NV009','NSX001','CB011','1','510038000','0.1')</v>
      </c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W249" s="36"/>
      <c r="X249" s="36"/>
      <c r="Y249" s="36"/>
      <c r="Z249" s="36"/>
      <c r="AA249" s="36"/>
      <c r="AB249" s="36"/>
    </row>
    <row r="250">
      <c r="A250" s="34"/>
      <c r="B250" s="78" t="s">
        <v>699</v>
      </c>
      <c r="C250" s="41" t="s">
        <v>700</v>
      </c>
      <c r="D250" s="41" t="s">
        <v>564</v>
      </c>
      <c r="E250" s="41" t="s">
        <v>254</v>
      </c>
      <c r="F250" s="83" t="s">
        <v>370</v>
      </c>
      <c r="G250" s="79">
        <v>8.0</v>
      </c>
      <c r="H250" s="82">
        <v>7.2131E7</v>
      </c>
      <c r="I250" s="81" t="s">
        <v>607</v>
      </c>
      <c r="J250" s="36" t="str">
        <f t="shared" si="9"/>
        <v>INSERT INTO PHIEUNHAP(MANHAP,NGNHAP,MANV,MANSX,MAXE,SLNHAP,DGNHAP,THUENHAP) VALUES('PN00050','21/10/2022','NV009','NSX001','SH004','8','72131000','0.1')</v>
      </c>
      <c r="K250" s="36"/>
      <c r="L250" s="36" t="s">
        <v>701</v>
      </c>
      <c r="M250" s="36"/>
      <c r="N250" s="36"/>
      <c r="O250" s="36"/>
      <c r="P250" s="36"/>
      <c r="Q250" s="36"/>
      <c r="R250" s="36"/>
      <c r="S250" s="36"/>
      <c r="T250" s="36"/>
      <c r="W250" s="36"/>
      <c r="X250" s="36"/>
      <c r="Y250" s="36"/>
      <c r="Z250" s="36"/>
      <c r="AA250" s="36"/>
      <c r="AB250" s="36"/>
    </row>
    <row r="251">
      <c r="A251" s="34" t="s">
        <v>142</v>
      </c>
      <c r="B251" s="35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T251" s="36"/>
      <c r="U251" s="36"/>
      <c r="V251" s="36"/>
      <c r="W251" s="36"/>
      <c r="X251" s="36"/>
      <c r="Y251" s="36"/>
    </row>
    <row r="252">
      <c r="A252" s="34" t="s">
        <v>143</v>
      </c>
      <c r="B252" s="35" t="s">
        <v>144</v>
      </c>
      <c r="C252" s="47" t="s">
        <v>145</v>
      </c>
      <c r="D252" s="47" t="str">
        <f>B160</f>
        <v>MANV</v>
      </c>
      <c r="E252" s="47" t="str">
        <f>B2</f>
        <v>MAKH</v>
      </c>
      <c r="F252" s="75" t="str">
        <f>B45</f>
        <v>MAXE</v>
      </c>
      <c r="G252" s="47" t="s">
        <v>146</v>
      </c>
      <c r="H252" s="47" t="s">
        <v>149</v>
      </c>
      <c r="I252" s="47" t="s">
        <v>150</v>
      </c>
      <c r="J252" s="47" t="s">
        <v>151</v>
      </c>
      <c r="K252" s="47" t="s">
        <v>120</v>
      </c>
      <c r="L252" s="41"/>
      <c r="M252" s="36"/>
      <c r="N252" s="36"/>
      <c r="O252" s="36"/>
      <c r="P252" s="36"/>
      <c r="Q252" s="36"/>
      <c r="R252" s="36"/>
      <c r="S252" s="36"/>
      <c r="T252" s="36"/>
      <c r="W252" s="36"/>
      <c r="X252" s="36"/>
      <c r="Y252" s="36"/>
      <c r="Z252" s="36"/>
      <c r="AA252" s="36"/>
      <c r="AB252" s="36"/>
    </row>
    <row r="253">
      <c r="A253" s="36"/>
      <c r="B253" s="41" t="s">
        <v>702</v>
      </c>
      <c r="C253" s="84" t="s">
        <v>703</v>
      </c>
      <c r="D253" s="41" t="s">
        <v>537</v>
      </c>
      <c r="E253" s="41" t="s">
        <v>154</v>
      </c>
      <c r="F253" s="72" t="s">
        <v>385</v>
      </c>
      <c r="G253" s="79">
        <v>2.0</v>
      </c>
      <c r="H253" s="82">
        <v>9.029E7</v>
      </c>
      <c r="I253" s="81" t="s">
        <v>607</v>
      </c>
      <c r="J253" s="36" t="s">
        <v>704</v>
      </c>
      <c r="K253" s="36" t="s">
        <v>579</v>
      </c>
      <c r="L253" s="36" t="str">
        <f t="shared" ref="L253:L255" si="10">"INSERT INTO PHIEUXUAT(MAXUAT,NGXUAT,MANV,MAKH,MAXE,SLXUAT,DGXUAT,THUEXUAT,PTTT,MAGOI) VALUES('"&amp;B253&amp;"','"&amp;C253&amp;"','"&amp;D253&amp;"','"&amp;E253&amp;"','"&amp;F253&amp;"','"&amp;G253&amp;"','"&amp;H253&amp;"','"&amp;I253&amp;"',N'"&amp;J253&amp;"','"&amp;K253&amp;"')"</f>
        <v>INSERT INTO PHIEUXUAT(MAXUAT,NGXUAT,MANV,MAKH,MAXE,SLXUAT,DGXUAT,THUEXUAT,PTTT,MAGOI) VALUES('PX00001','17/02/2020','NV004','KH00001','SH013','2','90290000','0.1',N'Thẻ Visa, Master Card','TGX50')</v>
      </c>
      <c r="M253" s="36"/>
      <c r="N253" s="36"/>
      <c r="O253" s="36"/>
      <c r="P253" s="36"/>
      <c r="Q253" s="36"/>
      <c r="R253" s="36"/>
      <c r="S253" s="36"/>
      <c r="T253" s="36"/>
      <c r="W253" s="36"/>
      <c r="X253" s="36"/>
      <c r="Y253" s="36"/>
      <c r="Z253" s="36"/>
      <c r="AA253" s="36"/>
      <c r="AB253" s="36"/>
    </row>
    <row r="254">
      <c r="A254" s="36"/>
      <c r="B254" s="41" t="s">
        <v>705</v>
      </c>
      <c r="C254" s="84" t="s">
        <v>706</v>
      </c>
      <c r="D254" s="41" t="s">
        <v>537</v>
      </c>
      <c r="E254" s="41" t="s">
        <v>161</v>
      </c>
      <c r="F254" s="72" t="s">
        <v>305</v>
      </c>
      <c r="G254" s="79">
        <v>2.0</v>
      </c>
      <c r="H254" s="82">
        <v>3.1899E7</v>
      </c>
      <c r="I254" s="81" t="s">
        <v>604</v>
      </c>
      <c r="J254" s="36" t="s">
        <v>707</v>
      </c>
      <c r="K254" s="36" t="s">
        <v>585</v>
      </c>
      <c r="L254" s="36" t="str">
        <f t="shared" si="10"/>
        <v>INSERT INTO PHIEUXUAT(MAXUAT,NGXUAT,MANV,MAKH,MAXE,SLXUAT,DGXUAT,THUEXUAT,PTTT,MAGOI) VALUES('PX00002','21/03/2020','NV004','KH00002','VS002','2','31899000','0.08',N'Tiền mặt','TGX30')</v>
      </c>
      <c r="M254" s="36"/>
      <c r="N254" s="36"/>
      <c r="O254" s="36"/>
      <c r="P254" s="36"/>
      <c r="Q254" s="36"/>
      <c r="R254" s="36"/>
      <c r="S254" s="36"/>
      <c r="T254" s="36"/>
      <c r="W254" s="36"/>
      <c r="X254" s="36"/>
      <c r="Y254" s="36"/>
      <c r="Z254" s="36"/>
      <c r="AA254" s="36"/>
      <c r="AB254" s="36"/>
    </row>
    <row r="255">
      <c r="A255" s="41"/>
      <c r="B255" s="41" t="s">
        <v>708</v>
      </c>
      <c r="C255" s="84" t="s">
        <v>709</v>
      </c>
      <c r="D255" s="41" t="s">
        <v>554</v>
      </c>
      <c r="E255" s="41" t="s">
        <v>167</v>
      </c>
      <c r="F255" s="72" t="s">
        <v>311</v>
      </c>
      <c r="G255" s="85">
        <v>3.0</v>
      </c>
      <c r="H255" s="82">
        <v>3.023E7</v>
      </c>
      <c r="I255" s="81" t="s">
        <v>604</v>
      </c>
      <c r="J255" s="36" t="s">
        <v>704</v>
      </c>
      <c r="K255" s="36" t="s">
        <v>585</v>
      </c>
      <c r="L255" s="36" t="str">
        <f t="shared" si="10"/>
        <v>INSERT INTO PHIEUXUAT(MAXUAT,NGXUAT,MANV,MAKH,MAXE,SLXUAT,DGXUAT,THUEXUAT,PTTT,MAGOI) VALUES('PX00003','22/11/2020','NV007','KH00003','VS004','3','30230000','0.08',N'Thẻ Visa, Master Card','TGX30')</v>
      </c>
      <c r="M255" s="36"/>
      <c r="N255" s="36"/>
      <c r="O255" s="36"/>
      <c r="P255" s="36"/>
      <c r="Q255" s="36"/>
      <c r="R255" s="36"/>
      <c r="S255" s="36"/>
      <c r="T255" s="36"/>
      <c r="W255" s="36"/>
      <c r="X255" s="36"/>
      <c r="Y255" s="36"/>
      <c r="Z255" s="36"/>
      <c r="AA255" s="36"/>
      <c r="AB255" s="36"/>
    </row>
    <row r="256">
      <c r="A256" s="41"/>
      <c r="B256" s="41" t="s">
        <v>710</v>
      </c>
      <c r="C256" s="84" t="s">
        <v>711</v>
      </c>
      <c r="D256" s="41" t="s">
        <v>569</v>
      </c>
      <c r="E256" s="41" t="s">
        <v>174</v>
      </c>
      <c r="F256" s="72" t="s">
        <v>311</v>
      </c>
      <c r="G256" s="79">
        <v>2.0</v>
      </c>
      <c r="H256" s="82">
        <v>3.023E7</v>
      </c>
      <c r="I256" s="81" t="s">
        <v>607</v>
      </c>
      <c r="J256" s="36" t="s">
        <v>712</v>
      </c>
      <c r="K256" s="36"/>
      <c r="L256" s="36" t="str">
        <f>"INSERT INTO PHIEUXUAT(MAXUAT,NGXUAT,MANV,MAKH,MAXE,SLXUAT,DGXUAT,THUEXUAT,PTTT) VALUES('"&amp;B256&amp;"','"&amp;C256&amp;"','"&amp;D256&amp;"','"&amp;E256&amp;"','"&amp;F256&amp;"','"&amp;G256&amp;"','"&amp;H256&amp;"','"&amp;I256&amp;"',N'"&amp;J256&amp;"')"</f>
        <v>INSERT INTO PHIEUXUAT(MAXUAT,NGXUAT,MANV,MAKH,MAXE,SLXUAT,DGXUAT,THUEXUAT,PTTT) VALUES('PX00004','10/01/2021','NV010','KH00004','VS004','2','30230000','0.1',N'Thẻ ngân hàng')</v>
      </c>
      <c r="M256" s="36"/>
      <c r="N256" s="36"/>
      <c r="O256" s="36"/>
      <c r="P256" s="36"/>
      <c r="Q256" s="36"/>
      <c r="R256" s="36"/>
      <c r="S256" s="36"/>
      <c r="T256" s="36"/>
      <c r="W256" s="36"/>
      <c r="X256" s="36"/>
      <c r="Y256" s="36"/>
      <c r="Z256" s="36"/>
      <c r="AA256" s="36"/>
      <c r="AB256" s="36"/>
    </row>
    <row r="257">
      <c r="A257" s="36"/>
      <c r="B257" s="41" t="s">
        <v>713</v>
      </c>
      <c r="C257" s="84" t="s">
        <v>714</v>
      </c>
      <c r="D257" s="41" t="s">
        <v>537</v>
      </c>
      <c r="E257" s="41" t="s">
        <v>167</v>
      </c>
      <c r="F257" s="72" t="s">
        <v>305</v>
      </c>
      <c r="G257" s="79">
        <v>1.0</v>
      </c>
      <c r="H257" s="82">
        <v>3.1899E7</v>
      </c>
      <c r="I257" s="81" t="s">
        <v>607</v>
      </c>
      <c r="J257" s="36" t="s">
        <v>707</v>
      </c>
      <c r="K257" s="36" t="s">
        <v>585</v>
      </c>
      <c r="L257" s="36" t="str">
        <f>"INSERT INTO PHIEUXUAT(MAXUAT,NGXUAT,MANV,MAKH,MAXE,SLXUAT,DGXUAT,THUEXUAT,PTTT,MAGOI) VALUES('"&amp;B257&amp;"','"&amp;C257&amp;"','"&amp;D257&amp;"','"&amp;E257&amp;"','"&amp;F257&amp;"','"&amp;G257&amp;"','"&amp;H257&amp;"','"&amp;I257&amp;"',N'"&amp;J257&amp;"','"&amp;K257&amp;"')"</f>
        <v>INSERT INTO PHIEUXUAT(MAXUAT,NGXUAT,MANV,MAKH,MAXE,SLXUAT,DGXUAT,THUEXUAT,PTTT,MAGOI) VALUES('PX00005','13/04/2021','NV004','KH00003','VS002','1','31899000','0.1',N'Tiền mặt','TGX30')</v>
      </c>
      <c r="M257" s="36"/>
      <c r="N257" s="36"/>
      <c r="O257" s="36"/>
      <c r="P257" s="36"/>
      <c r="Q257" s="36"/>
      <c r="R257" s="36"/>
      <c r="S257" s="36"/>
      <c r="T257" s="36"/>
      <c r="W257" s="36"/>
      <c r="X257" s="36"/>
      <c r="Y257" s="36"/>
      <c r="Z257" s="36"/>
      <c r="AA257" s="36"/>
      <c r="AB257" s="36"/>
    </row>
    <row r="258">
      <c r="B258" s="41" t="s">
        <v>715</v>
      </c>
      <c r="C258" s="56" t="s">
        <v>716</v>
      </c>
      <c r="D258" s="16" t="s">
        <v>559</v>
      </c>
      <c r="E258" s="16" t="s">
        <v>186</v>
      </c>
      <c r="F258" s="16" t="s">
        <v>328</v>
      </c>
      <c r="G258" s="79">
        <v>1.0</v>
      </c>
      <c r="H258" s="82">
        <v>5.719E7</v>
      </c>
      <c r="I258" s="81" t="s">
        <v>607</v>
      </c>
      <c r="J258" s="36" t="s">
        <v>704</v>
      </c>
      <c r="K258" s="36"/>
      <c r="L258" s="36" t="str">
        <f>"INSERT INTO PHIEUXUAT(MAXUAT,NGXUAT,MANV,MAKH,MAXE,SLXUAT,DGXUAT,THUEXUAT,PTTT) VALUES('"&amp;B258&amp;"','"&amp;C258&amp;"','"&amp;D258&amp;"','"&amp;E258&amp;"','"&amp;F258&amp;"','"&amp;G258&amp;"','"&amp;H258&amp;"','"&amp;I258&amp;"',N'"&amp;J258&amp;"')"</f>
        <v>INSERT INTO PHIEUXUAT(MAXUAT,NGXUAT,MANV,MAKH,MAXE,SLXUAT,DGXUAT,THUEXUAT,PTTT) VALUES('PX00006','17/04/2021','NV008','KH00006','AB004','1','57190000','0.1',N'Thẻ Visa, Master Card')</v>
      </c>
      <c r="M258" s="36"/>
      <c r="N258" s="36"/>
      <c r="O258" s="36"/>
      <c r="P258" s="36"/>
      <c r="Q258" s="36"/>
      <c r="R258" s="36"/>
      <c r="S258" s="36"/>
      <c r="T258" s="36"/>
      <c r="W258" s="36"/>
      <c r="X258" s="36"/>
      <c r="Y258" s="36"/>
      <c r="Z258" s="36"/>
      <c r="AA258" s="36"/>
      <c r="AB258" s="36"/>
    </row>
    <row r="259">
      <c r="B259" s="41" t="s">
        <v>717</v>
      </c>
      <c r="C259" s="56" t="s">
        <v>718</v>
      </c>
      <c r="D259" s="16" t="s">
        <v>537</v>
      </c>
      <c r="E259" s="16" t="s">
        <v>180</v>
      </c>
      <c r="F259" s="16" t="s">
        <v>336</v>
      </c>
      <c r="G259" s="79">
        <v>2.0</v>
      </c>
      <c r="H259" s="82">
        <v>5.599E7</v>
      </c>
      <c r="I259" s="81" t="s">
        <v>607</v>
      </c>
      <c r="J259" s="36" t="s">
        <v>719</v>
      </c>
      <c r="K259" s="36" t="s">
        <v>585</v>
      </c>
      <c r="L259" s="36" t="str">
        <f t="shared" ref="L259:L261" si="11">"INSERT INTO PHIEUXUAT(MAXUAT,NGXUAT,MANV,MAKH,MAXE,SLXUAT,DGXUAT,THUEXUAT,PTTT,MAGOI) VALUES('"&amp;B259&amp;"','"&amp;C259&amp;"','"&amp;D259&amp;"','"&amp;E259&amp;"','"&amp;F259&amp;"','"&amp;G259&amp;"','"&amp;H259&amp;"','"&amp;I259&amp;"',N'"&amp;J259&amp;"','"&amp;K259&amp;"')"</f>
        <v>INSERT INTO PHIEUXUAT(MAXUAT,NGXUAT,MANV,MAKH,MAXE,SLXUAT,DGXUAT,THUEXUAT,PTTT,MAGOI) VALUES('PX00007','20/06/2021','NV004','KH00005','AB007','2','55990000','0.1',N'Chuyển khoản','TGX30')</v>
      </c>
      <c r="M259" s="36"/>
      <c r="N259" s="36"/>
      <c r="O259" s="36"/>
      <c r="P259" s="36"/>
      <c r="Q259" s="36"/>
      <c r="R259" s="36"/>
      <c r="S259" s="36"/>
      <c r="T259" s="36"/>
      <c r="W259" s="36"/>
      <c r="X259" s="36"/>
      <c r="Y259" s="36"/>
      <c r="Z259" s="36"/>
      <c r="AA259" s="36"/>
      <c r="AB259" s="36"/>
    </row>
    <row r="260">
      <c r="B260" s="41" t="s">
        <v>720</v>
      </c>
      <c r="C260" s="56" t="s">
        <v>721</v>
      </c>
      <c r="D260" s="16" t="s">
        <v>554</v>
      </c>
      <c r="E260" s="16" t="s">
        <v>192</v>
      </c>
      <c r="F260" s="16" t="s">
        <v>374</v>
      </c>
      <c r="G260" s="79">
        <v>2.0</v>
      </c>
      <c r="H260" s="82">
        <v>9.829E7</v>
      </c>
      <c r="I260" s="81" t="s">
        <v>607</v>
      </c>
      <c r="J260" s="36" t="s">
        <v>704</v>
      </c>
      <c r="K260" s="36" t="s">
        <v>582</v>
      </c>
      <c r="L260" s="36" t="str">
        <f t="shared" si="11"/>
        <v>INSERT INTO PHIEUXUAT(MAXUAT,NGXUAT,MANV,MAKH,MAXE,SLXUAT,DGXUAT,THUEXUAT,PTTT,MAGOI) VALUES('PX00008','30/07/2021','NV007','KH00007','SH007','2','98290000','0.1',N'Thẻ Visa, Master Card','TGX40')</v>
      </c>
      <c r="M260" s="36"/>
      <c r="N260" s="36"/>
      <c r="O260" s="36"/>
      <c r="P260" s="36"/>
      <c r="Q260" s="36"/>
      <c r="R260" s="36"/>
      <c r="S260" s="36"/>
      <c r="T260" s="36"/>
      <c r="W260" s="36"/>
      <c r="X260" s="36"/>
      <c r="Y260" s="36"/>
      <c r="Z260" s="36"/>
      <c r="AA260" s="36"/>
      <c r="AB260" s="36"/>
    </row>
    <row r="261">
      <c r="B261" s="41" t="s">
        <v>722</v>
      </c>
      <c r="C261" s="56" t="s">
        <v>723</v>
      </c>
      <c r="D261" s="16" t="s">
        <v>554</v>
      </c>
      <c r="E261" s="16" t="s">
        <v>199</v>
      </c>
      <c r="F261" s="16" t="s">
        <v>354</v>
      </c>
      <c r="G261" s="79">
        <v>2.0</v>
      </c>
      <c r="H261" s="82">
        <v>6.2827E7</v>
      </c>
      <c r="I261" s="81" t="s">
        <v>607</v>
      </c>
      <c r="J261" s="36" t="s">
        <v>719</v>
      </c>
      <c r="K261" s="36" t="s">
        <v>585</v>
      </c>
      <c r="L261" s="36" t="str">
        <f t="shared" si="11"/>
        <v>INSERT INTO PHIEUXUAT(MAXUAT,NGXUAT,MANV,MAKH,MAXE,SLXUAT,DGXUAT,THUEXUAT,PTTT,MAGOI) VALUES('PX00009','12/9/2021','NV007','KH00008','SHM003','2','62827000','0.1',N'Chuyển khoản','TGX30')</v>
      </c>
      <c r="M261" s="36"/>
      <c r="N261" s="36"/>
      <c r="O261" s="36"/>
      <c r="P261" s="36"/>
      <c r="Q261" s="36"/>
      <c r="R261" s="36"/>
      <c r="S261" s="36"/>
      <c r="T261" s="36"/>
      <c r="W261" s="36"/>
      <c r="X261" s="36"/>
      <c r="Y261" s="36"/>
      <c r="Z261" s="36"/>
      <c r="AA261" s="36"/>
      <c r="AB261" s="36"/>
    </row>
    <row r="262">
      <c r="B262" s="41" t="s">
        <v>724</v>
      </c>
      <c r="C262" s="56" t="s">
        <v>725</v>
      </c>
      <c r="D262" s="16" t="s">
        <v>569</v>
      </c>
      <c r="E262" s="16" t="s">
        <v>205</v>
      </c>
      <c r="F262" s="16" t="s">
        <v>336</v>
      </c>
      <c r="G262" s="79">
        <v>1.0</v>
      </c>
      <c r="H262" s="82">
        <v>5.599E7</v>
      </c>
      <c r="I262" s="81" t="s">
        <v>604</v>
      </c>
      <c r="J262" s="36" t="s">
        <v>719</v>
      </c>
      <c r="K262" s="36"/>
      <c r="L262" s="36" t="str">
        <f t="shared" ref="L262:L263" si="12">"INSERT INTO PHIEUXUAT(MAXUAT,NGXUAT,MANV,MAKH,MAXE,SLXUAT,DGXUAT,THUEXUAT,PTTT) VALUES('"&amp;B262&amp;"','"&amp;C262&amp;"','"&amp;D262&amp;"','"&amp;E262&amp;"','"&amp;F262&amp;"','"&amp;G262&amp;"','"&amp;H262&amp;"','"&amp;I262&amp;"',N'"&amp;J262&amp;"')"</f>
        <v>INSERT INTO PHIEUXUAT(MAXUAT,NGXUAT,MANV,MAKH,MAXE,SLXUAT,DGXUAT,THUEXUAT,PTTT) VALUES('PX00010','10/10/2021','NV010','KH00009','AB007','1','55990000','0.08',N'Chuyển khoản')</v>
      </c>
      <c r="M262" s="36"/>
      <c r="N262" s="36"/>
      <c r="O262" s="36"/>
      <c r="P262" s="36"/>
      <c r="Q262" s="36"/>
      <c r="R262" s="36"/>
      <c r="S262" s="36"/>
      <c r="T262" s="36"/>
      <c r="W262" s="36"/>
      <c r="X262" s="36"/>
      <c r="Y262" s="36"/>
      <c r="Z262" s="36"/>
      <c r="AA262" s="36"/>
      <c r="AB262" s="36"/>
    </row>
    <row r="263">
      <c r="B263" s="41" t="s">
        <v>726</v>
      </c>
      <c r="C263" s="56" t="s">
        <v>727</v>
      </c>
      <c r="D263" s="16" t="s">
        <v>554</v>
      </c>
      <c r="E263" s="16" t="s">
        <v>161</v>
      </c>
      <c r="F263" s="16" t="s">
        <v>415</v>
      </c>
      <c r="G263" s="79">
        <v>2.0</v>
      </c>
      <c r="H263" s="82">
        <v>2.267E7</v>
      </c>
      <c r="I263" s="81" t="s">
        <v>607</v>
      </c>
      <c r="J263" s="36" t="s">
        <v>707</v>
      </c>
      <c r="K263" s="36"/>
      <c r="L263" s="36" t="str">
        <f t="shared" si="12"/>
        <v>INSERT INTO PHIEUXUAT(MAXUAT,NGXUAT,MANV,MAKH,MAXE,SLXUAT,DGXUAT,THUEXUAT,PTTT) VALUES('PX00011','20/11/2021','NV007','KH00002','WA010','2','22670000','0.1',N'Tiền mặt')</v>
      </c>
      <c r="M263" s="36"/>
      <c r="N263" s="36"/>
      <c r="O263" s="36"/>
      <c r="P263" s="36"/>
      <c r="Q263" s="36"/>
      <c r="R263" s="36"/>
      <c r="S263" s="36"/>
      <c r="T263" s="36"/>
      <c r="W263" s="36"/>
      <c r="X263" s="36"/>
      <c r="Y263" s="36"/>
      <c r="Z263" s="36"/>
      <c r="AA263" s="36"/>
      <c r="AB263" s="36"/>
    </row>
    <row r="264">
      <c r="B264" s="41" t="s">
        <v>728</v>
      </c>
      <c r="C264" s="56" t="s">
        <v>729</v>
      </c>
      <c r="D264" s="16" t="s">
        <v>559</v>
      </c>
      <c r="E264" s="16" t="s">
        <v>180</v>
      </c>
      <c r="F264" s="16" t="s">
        <v>409</v>
      </c>
      <c r="G264" s="79">
        <v>2.0</v>
      </c>
      <c r="H264" s="82">
        <v>2.4634E7</v>
      </c>
      <c r="I264" s="81" t="s">
        <v>604</v>
      </c>
      <c r="J264" s="36" t="s">
        <v>704</v>
      </c>
      <c r="K264" s="36" t="s">
        <v>585</v>
      </c>
      <c r="L264" s="36" t="str">
        <f t="shared" ref="L264:L265" si="13">"INSERT INTO PHIEUXUAT(MAXUAT,NGXUAT,MANV,MAKH,MAXE,SLXUAT,DGXUAT,THUEXUAT,PTTT,MAGOI) VALUES('"&amp;B264&amp;"','"&amp;C264&amp;"','"&amp;D264&amp;"','"&amp;E264&amp;"','"&amp;F264&amp;"','"&amp;G264&amp;"','"&amp;H264&amp;"','"&amp;I264&amp;"',N'"&amp;J264&amp;"','"&amp;K264&amp;"')"</f>
        <v>INSERT INTO PHIEUXUAT(MAXUAT,NGXUAT,MANV,MAKH,MAXE,SLXUAT,DGXUAT,THUEXUAT,PTTT,MAGOI) VALUES('PX00012','12/12/2021','NV008','KH00005','WA006','2','24634000','0.08',N'Thẻ Visa, Master Card','TGX30')</v>
      </c>
      <c r="M264" s="36"/>
      <c r="N264" s="36"/>
      <c r="O264" s="36"/>
      <c r="P264" s="36"/>
      <c r="Q264" s="36"/>
      <c r="R264" s="36"/>
      <c r="S264" s="36"/>
      <c r="T264" s="36"/>
      <c r="W264" s="36"/>
      <c r="X264" s="36"/>
      <c r="Y264" s="36"/>
      <c r="Z264" s="36"/>
      <c r="AA264" s="36"/>
      <c r="AB264" s="36"/>
    </row>
    <row r="265">
      <c r="B265" s="41" t="s">
        <v>730</v>
      </c>
      <c r="C265" s="56" t="s">
        <v>731</v>
      </c>
      <c r="D265" s="16" t="s">
        <v>559</v>
      </c>
      <c r="E265" s="16" t="s">
        <v>211</v>
      </c>
      <c r="F265" s="16" t="s">
        <v>423</v>
      </c>
      <c r="G265" s="79">
        <v>1.0</v>
      </c>
      <c r="H265" s="82">
        <v>2.1296E7</v>
      </c>
      <c r="I265" s="81" t="s">
        <v>607</v>
      </c>
      <c r="J265" s="36" t="s">
        <v>719</v>
      </c>
      <c r="K265" s="36" t="s">
        <v>585</v>
      </c>
      <c r="L265" s="36" t="str">
        <f t="shared" si="13"/>
        <v>INSERT INTO PHIEUXUAT(MAXUAT,NGXUAT,MANV,MAKH,MAXE,SLXUAT,DGXUAT,THUEXUAT,PTTT,MAGOI) VALUES('PX00013','01/01/2022','NV008','KH00010','BL003','1','21296000','0.1',N'Chuyển khoản','TGX30')</v>
      </c>
      <c r="M265" s="36"/>
      <c r="N265" s="36"/>
      <c r="O265" s="36"/>
      <c r="P265" s="36"/>
      <c r="Q265" s="36"/>
      <c r="R265" s="36"/>
      <c r="S265" s="36"/>
      <c r="T265" s="36"/>
      <c r="W265" s="36"/>
      <c r="X265" s="36"/>
      <c r="Y265" s="36"/>
      <c r="Z265" s="36"/>
      <c r="AA265" s="36"/>
      <c r="AB265" s="36"/>
    </row>
    <row r="266">
      <c r="B266" s="41" t="s">
        <v>732</v>
      </c>
      <c r="C266" s="56" t="s">
        <v>733</v>
      </c>
      <c r="D266" s="16" t="s">
        <v>569</v>
      </c>
      <c r="E266" s="16" t="s">
        <v>217</v>
      </c>
      <c r="F266" s="16" t="s">
        <v>421</v>
      </c>
      <c r="G266" s="79">
        <v>2.0</v>
      </c>
      <c r="H266" s="82">
        <v>2.1296E7</v>
      </c>
      <c r="I266" s="81" t="s">
        <v>607</v>
      </c>
      <c r="J266" s="36" t="s">
        <v>712</v>
      </c>
      <c r="K266" s="36"/>
      <c r="L266" s="36" t="str">
        <f>"INSERT INTO PHIEUXUAT(MAXUAT,NGXUAT,MANV,MAKH,MAXE,SLXUAT,DGXUAT,THUEXUAT,PTTT) VALUES('"&amp;B266&amp;"','"&amp;C266&amp;"','"&amp;D266&amp;"','"&amp;E266&amp;"','"&amp;F266&amp;"','"&amp;G266&amp;"','"&amp;H266&amp;"','"&amp;I266&amp;"',N'"&amp;J266&amp;"')"</f>
        <v>INSERT INTO PHIEUXUAT(MAXUAT,NGXUAT,MANV,MAKH,MAXE,SLXUAT,DGXUAT,THUEXUAT,PTTT) VALUES('PX00014','02/02/2022','NV010','KH00011','BL002','2','21296000','0.1',N'Thẻ ngân hàng')</v>
      </c>
      <c r="M266" s="36"/>
      <c r="N266" s="36"/>
      <c r="O266" s="36"/>
      <c r="P266" s="36"/>
      <c r="Q266" s="36"/>
      <c r="R266" s="36"/>
      <c r="S266" s="36"/>
      <c r="T266" s="36"/>
      <c r="W266" s="36"/>
      <c r="X266" s="36"/>
      <c r="Y266" s="36"/>
      <c r="Z266" s="36"/>
      <c r="AA266" s="36"/>
      <c r="AB266" s="36"/>
    </row>
    <row r="267">
      <c r="B267" s="41" t="s">
        <v>734</v>
      </c>
      <c r="C267" s="56" t="s">
        <v>735</v>
      </c>
      <c r="D267" s="16" t="s">
        <v>554</v>
      </c>
      <c r="E267" s="16" t="s">
        <v>186</v>
      </c>
      <c r="F267" s="16" t="s">
        <v>439</v>
      </c>
      <c r="G267" s="79">
        <v>2.0</v>
      </c>
      <c r="H267" s="82">
        <v>8.6783E7</v>
      </c>
      <c r="I267" s="81" t="s">
        <v>607</v>
      </c>
      <c r="J267" s="36" t="s">
        <v>719</v>
      </c>
      <c r="K267" s="36" t="s">
        <v>582</v>
      </c>
      <c r="L267" s="36" t="str">
        <f>"INSERT INTO PHIEUXUAT(MAXUAT,NGXUAT,MANV,MAKH,MAXE,SLXUAT,DGXUAT,THUEXUAT,PTTT,MAGOI) VALUES('"&amp;B267&amp;"','"&amp;C267&amp;"','"&amp;D267&amp;"','"&amp;E267&amp;"','"&amp;F267&amp;"','"&amp;G267&amp;"','"&amp;H267&amp;"','"&amp;I267&amp;"',N'"&amp;J267&amp;"','"&amp;K267&amp;"')"</f>
        <v>INSERT INTO PHIEUXUAT(MAXUAT,NGXUAT,MANV,MAKH,MAXE,SLXUAT,DGXUAT,THUEXUAT,PTTT,MAGOI) VALUES('PX00015','20/02/2022','NV007','KH00006','SCC001','2','86783000','0.1',N'Chuyển khoản','TGX40')</v>
      </c>
    </row>
    <row r="268">
      <c r="B268" s="41" t="s">
        <v>736</v>
      </c>
      <c r="C268" s="56" t="s">
        <v>737</v>
      </c>
      <c r="D268" s="16" t="s">
        <v>554</v>
      </c>
      <c r="E268" s="16" t="s">
        <v>199</v>
      </c>
      <c r="F268" s="16" t="s">
        <v>432</v>
      </c>
      <c r="G268" s="79">
        <v>1.0</v>
      </c>
      <c r="H268" s="82">
        <v>3.1507E7</v>
      </c>
      <c r="I268" s="81" t="s">
        <v>607</v>
      </c>
      <c r="J268" s="36" t="s">
        <v>707</v>
      </c>
      <c r="K268" s="36"/>
      <c r="L268" s="36" t="str">
        <f>"INSERT INTO PHIEUXUAT(MAXUAT,NGXUAT,MANV,MAKH,MAXE,SLXUAT,DGXUAT,THUEXUAT,PTTT) VALUES('"&amp;B268&amp;"','"&amp;C268&amp;"','"&amp;D268&amp;"','"&amp;E268&amp;"','"&amp;F268&amp;"','"&amp;G268&amp;"','"&amp;H268&amp;"','"&amp;I268&amp;"',N'"&amp;J268&amp;"')"</f>
        <v>INSERT INTO PHIEUXUAT(MAXUAT,NGXUAT,MANV,MAKH,MAXE,SLXUAT,DGXUAT,THUEXUAT,PTTT) VALUES('PX00016','22/02/2022','NV007','KH00008','FU003','1','31507000','0.1',N'Tiền mặt')</v>
      </c>
    </row>
    <row r="269">
      <c r="B269" s="41" t="s">
        <v>738</v>
      </c>
      <c r="C269" s="56" t="s">
        <v>739</v>
      </c>
      <c r="D269" s="16" t="s">
        <v>554</v>
      </c>
      <c r="E269" s="16" t="s">
        <v>186</v>
      </c>
      <c r="F269" s="16" t="s">
        <v>429</v>
      </c>
      <c r="G269" s="79">
        <v>2.0</v>
      </c>
      <c r="H269" s="82">
        <v>3.1507E7</v>
      </c>
      <c r="I269" s="81" t="s">
        <v>607</v>
      </c>
      <c r="J269" s="36" t="s">
        <v>704</v>
      </c>
      <c r="K269" s="36" t="s">
        <v>582</v>
      </c>
      <c r="L269" s="36" t="str">
        <f t="shared" ref="L269:L271" si="14">"INSERT INTO PHIEUXUAT(MAXUAT,NGXUAT,MANV,MAKH,MAXE,SLXUAT,DGXUAT,THUEXUAT,PTTT,MAGOI) VALUES('"&amp;B269&amp;"','"&amp;C269&amp;"','"&amp;D269&amp;"','"&amp;E269&amp;"','"&amp;F269&amp;"','"&amp;G269&amp;"','"&amp;H269&amp;"','"&amp;I269&amp;"',N'"&amp;J269&amp;"','"&amp;K269&amp;"')"</f>
        <v>INSERT INTO PHIEUXUAT(MAXUAT,NGXUAT,MANV,MAKH,MAXE,SLXUAT,DGXUAT,THUEXUAT,PTTT,MAGOI) VALUES('PX00017','27/02/2022','NV007','KH00006','FU001','2','31507000','0.1',N'Thẻ Visa, Master Card','TGX40')</v>
      </c>
    </row>
    <row r="270">
      <c r="B270" s="41" t="s">
        <v>740</v>
      </c>
      <c r="C270" s="56" t="s">
        <v>741</v>
      </c>
      <c r="D270" s="16" t="s">
        <v>554</v>
      </c>
      <c r="E270" s="16" t="s">
        <v>167</v>
      </c>
      <c r="F270" s="16" t="s">
        <v>438</v>
      </c>
      <c r="G270" s="79">
        <v>1.0</v>
      </c>
      <c r="H270" s="82">
        <v>3.0328E7</v>
      </c>
      <c r="I270" s="81" t="s">
        <v>607</v>
      </c>
      <c r="J270" s="36" t="s">
        <v>712</v>
      </c>
      <c r="K270" s="36" t="s">
        <v>582</v>
      </c>
      <c r="L270" s="36" t="str">
        <f t="shared" si="14"/>
        <v>INSERT INTO PHIEUXUAT(MAXUAT,NGXUAT,MANV,MAKH,MAXE,SLXUAT,DGXUAT,THUEXUAT,PTTT,MAGOI) VALUES('PX00018','01/03/2022','NV007','KH00003','FU007','1','30328000','0.1',N'Thẻ ngân hàng','TGX40')</v>
      </c>
    </row>
    <row r="271">
      <c r="B271" s="41" t="s">
        <v>742</v>
      </c>
      <c r="C271" s="56" t="s">
        <v>743</v>
      </c>
      <c r="D271" s="16" t="s">
        <v>569</v>
      </c>
      <c r="E271" s="16" t="s">
        <v>154</v>
      </c>
      <c r="F271" s="16" t="s">
        <v>364</v>
      </c>
      <c r="G271" s="79">
        <v>2.0</v>
      </c>
      <c r="H271" s="82">
        <v>5.6641E7</v>
      </c>
      <c r="I271" s="81" t="s">
        <v>607</v>
      </c>
      <c r="J271" s="36" t="s">
        <v>719</v>
      </c>
      <c r="K271" s="36" t="s">
        <v>579</v>
      </c>
      <c r="L271" s="36" t="str">
        <f t="shared" si="14"/>
        <v>INSERT INTO PHIEUXUAT(MAXUAT,NGXUAT,MANV,MAKH,MAXE,SLXUAT,DGXUAT,THUEXUAT,PTTT,MAGOI) VALUES('PX00019','10/03/2022','NV010','KH00001','SHM007','2','56641000','0.1',N'Chuyển khoản','TGX50')</v>
      </c>
    </row>
    <row r="272">
      <c r="B272" s="41" t="s">
        <v>744</v>
      </c>
      <c r="C272" s="56" t="s">
        <v>745</v>
      </c>
      <c r="D272" s="16" t="s">
        <v>543</v>
      </c>
      <c r="E272" s="16" t="s">
        <v>180</v>
      </c>
      <c r="F272" s="16" t="s">
        <v>514</v>
      </c>
      <c r="G272" s="79">
        <v>1.0</v>
      </c>
      <c r="H272" s="82">
        <v>6.9049E8</v>
      </c>
      <c r="I272" s="81" t="s">
        <v>604</v>
      </c>
      <c r="J272" s="36" t="s">
        <v>707</v>
      </c>
      <c r="K272" s="36"/>
      <c r="L272" s="36" t="str">
        <f t="shared" ref="L272:L273" si="15">"INSERT INTO PHIEUXUAT(MAXUAT,NGXUAT,MANV,MAKH,MAXE,SLXUAT,DGXUAT,THUEXUAT,PTTT) VALUES('"&amp;B272&amp;"','"&amp;C272&amp;"','"&amp;D272&amp;"','"&amp;E272&amp;"','"&amp;F272&amp;"','"&amp;G272&amp;"','"&amp;H272&amp;"','"&amp;I272&amp;"',N'"&amp;J272&amp;"')"</f>
        <v>INSERT INTO PHIEUXUAT(MAXUAT,NGXUAT,MANV,MAKH,MAXE,SLXUAT,DGXUAT,THUEXUAT,PTTT) VALUES('PX00020','11/03/2022','NV005','KH00005','AT003','1','690490000','0.08',N'Tiền mặt')</v>
      </c>
    </row>
    <row r="273">
      <c r="B273" s="41" t="s">
        <v>746</v>
      </c>
      <c r="C273" s="56" t="s">
        <v>747</v>
      </c>
      <c r="D273" s="16" t="s">
        <v>554</v>
      </c>
      <c r="E273" s="16" t="s">
        <v>167</v>
      </c>
      <c r="F273" s="16" t="s">
        <v>403</v>
      </c>
      <c r="G273" s="79">
        <v>2.0</v>
      </c>
      <c r="H273" s="82">
        <v>1.7859E7</v>
      </c>
      <c r="I273" s="81" t="s">
        <v>607</v>
      </c>
      <c r="J273" s="36" t="s">
        <v>712</v>
      </c>
      <c r="K273" s="36"/>
      <c r="L273" s="36" t="str">
        <f t="shared" si="15"/>
        <v>INSERT INTO PHIEUXUAT(MAXUAT,NGXUAT,MANV,MAKH,MAXE,SLXUAT,DGXUAT,THUEXUAT,PTTT) VALUES('PX00021','15/03/2022','NV007','KH00003','WA004','2','17859000','0.1',N'Thẻ ngân hàng')</v>
      </c>
    </row>
    <row r="274">
      <c r="B274" s="41" t="s">
        <v>748</v>
      </c>
      <c r="C274" s="56" t="s">
        <v>749</v>
      </c>
      <c r="D274" s="16" t="s">
        <v>543</v>
      </c>
      <c r="E274" s="16" t="s">
        <v>217</v>
      </c>
      <c r="F274" s="16" t="s">
        <v>346</v>
      </c>
      <c r="G274" s="79">
        <v>2.0</v>
      </c>
      <c r="H274" s="82">
        <v>4.2307E7</v>
      </c>
      <c r="I274" s="81" t="s">
        <v>607</v>
      </c>
      <c r="J274" s="36" t="s">
        <v>712</v>
      </c>
      <c r="K274" s="36" t="s">
        <v>582</v>
      </c>
      <c r="L274" s="36" t="str">
        <f t="shared" ref="L274:L275" si="16">"INSERT INTO PHIEUXUAT(MAXUAT,NGXUAT,MANV,MAKH,MAXE,SLXUAT,DGXUAT,THUEXUAT,PTTT,MAGOI) VALUES('"&amp;B274&amp;"','"&amp;C274&amp;"','"&amp;D274&amp;"','"&amp;E274&amp;"','"&amp;F274&amp;"','"&amp;G274&amp;"','"&amp;H274&amp;"','"&amp;I274&amp;"',N'"&amp;J274&amp;"','"&amp;K274&amp;"')"</f>
        <v>INSERT INTO PHIEUXUAT(MAXUAT,NGXUAT,MANV,MAKH,MAXE,SLXUAT,DGXUAT,THUEXUAT,PTTT,MAGOI) VALUES('PX00022','21/03/2022','NV005','KH00011','LD004','2','42307000','0.1',N'Thẻ ngân hàng','TGX40')</v>
      </c>
    </row>
    <row r="275">
      <c r="B275" s="41" t="s">
        <v>750</v>
      </c>
      <c r="C275" s="56" t="s">
        <v>751</v>
      </c>
      <c r="D275" s="16" t="s">
        <v>543</v>
      </c>
      <c r="E275" s="16" t="s">
        <v>223</v>
      </c>
      <c r="F275" s="16" t="s">
        <v>378</v>
      </c>
      <c r="G275" s="79">
        <v>2.0</v>
      </c>
      <c r="H275" s="82">
        <v>9.949E7</v>
      </c>
      <c r="I275" s="81" t="s">
        <v>604</v>
      </c>
      <c r="J275" s="36" t="s">
        <v>707</v>
      </c>
      <c r="K275" s="36" t="s">
        <v>585</v>
      </c>
      <c r="L275" s="36" t="str">
        <f t="shared" si="16"/>
        <v>INSERT INTO PHIEUXUAT(MAXUAT,NGXUAT,MANV,MAKH,MAXE,SLXUAT,DGXUAT,THUEXUAT,PTTT,MAGOI) VALUES('PX00023','25/03/2022','NV005','KH00012','SH010','2','99490000','0.08',N'Tiền mặt','TGX30')</v>
      </c>
    </row>
    <row r="276">
      <c r="B276" s="41" t="s">
        <v>752</v>
      </c>
      <c r="C276" s="56" t="s">
        <v>753</v>
      </c>
      <c r="D276" s="16" t="s">
        <v>543</v>
      </c>
      <c r="E276" s="16" t="s">
        <v>229</v>
      </c>
      <c r="F276" s="16" t="s">
        <v>514</v>
      </c>
      <c r="G276" s="79">
        <v>1.0</v>
      </c>
      <c r="H276" s="82">
        <v>6.9049E8</v>
      </c>
      <c r="I276" s="81" t="s">
        <v>604</v>
      </c>
      <c r="J276" s="36" t="s">
        <v>707</v>
      </c>
      <c r="K276" s="36"/>
      <c r="L276" s="36" t="str">
        <f t="shared" ref="L276:L277" si="17">"INSERT INTO PHIEUXUAT(MAXUAT,NGXUAT,MANV,MAKH,MAXE,SLXUAT,DGXUAT,THUEXUAT,PTTT) VALUES('"&amp;B276&amp;"','"&amp;C276&amp;"','"&amp;D276&amp;"','"&amp;E276&amp;"','"&amp;F276&amp;"','"&amp;G276&amp;"','"&amp;H276&amp;"','"&amp;I276&amp;"',N'"&amp;J276&amp;"')"</f>
        <v>INSERT INTO PHIEUXUAT(MAXUAT,NGXUAT,MANV,MAKH,MAXE,SLXUAT,DGXUAT,THUEXUAT,PTTT) VALUES('PX00024','05/04/2022','NV005','KH00013','AT003','1','690490000','0.08',N'Tiền mặt')</v>
      </c>
    </row>
    <row r="277">
      <c r="B277" s="41" t="s">
        <v>754</v>
      </c>
      <c r="C277" s="56" t="s">
        <v>755</v>
      </c>
      <c r="D277" s="16" t="s">
        <v>569</v>
      </c>
      <c r="E277" s="16" t="s">
        <v>235</v>
      </c>
      <c r="F277" s="16" t="s">
        <v>307</v>
      </c>
      <c r="G277" s="79">
        <v>2.0</v>
      </c>
      <c r="H277" s="82">
        <v>3.3274E7</v>
      </c>
      <c r="I277" s="81" t="s">
        <v>604</v>
      </c>
      <c r="J277" s="36" t="s">
        <v>712</v>
      </c>
      <c r="K277" s="36"/>
      <c r="L277" s="36" t="str">
        <f t="shared" si="17"/>
        <v>INSERT INTO PHIEUXUAT(MAXUAT,NGXUAT,MANV,MAKH,MAXE,SLXUAT,DGXUAT,THUEXUAT,PTTT) VALUES('PX00025','16/04/2022','NV010','KH00014','VS003','2','33274000','0.08',N'Thẻ ngân hàng')</v>
      </c>
    </row>
    <row r="278">
      <c r="B278" s="41" t="s">
        <v>756</v>
      </c>
      <c r="C278" s="56" t="s">
        <v>757</v>
      </c>
      <c r="D278" s="16" t="s">
        <v>554</v>
      </c>
      <c r="E278" s="16" t="s">
        <v>241</v>
      </c>
      <c r="F278" s="16" t="s">
        <v>307</v>
      </c>
      <c r="G278" s="79">
        <v>2.0</v>
      </c>
      <c r="H278" s="82">
        <v>3.3274E7</v>
      </c>
      <c r="I278" s="81" t="s">
        <v>607</v>
      </c>
      <c r="J278" s="36" t="s">
        <v>719</v>
      </c>
      <c r="K278" s="36" t="s">
        <v>582</v>
      </c>
      <c r="L278" s="36" t="str">
        <f t="shared" ref="L278:L280" si="18">"INSERT INTO PHIEUXUAT(MAXUAT,NGXUAT,MANV,MAKH,MAXE,SLXUAT,DGXUAT,THUEXUAT,PTTT,MAGOI) VALUES('"&amp;B278&amp;"','"&amp;C278&amp;"','"&amp;D278&amp;"','"&amp;E278&amp;"','"&amp;F278&amp;"','"&amp;G278&amp;"','"&amp;H278&amp;"','"&amp;I278&amp;"',N'"&amp;J278&amp;"','"&amp;K278&amp;"')"</f>
        <v>INSERT INTO PHIEUXUAT(MAXUAT,NGXUAT,MANV,MAKH,MAXE,SLXUAT,DGXUAT,THUEXUAT,PTTT,MAGOI) VALUES('PX00026','20/04/2022','NV007','KH00015','VS003','2','33274000','0.1',N'Chuyển khoản','TGX40')</v>
      </c>
    </row>
    <row r="279">
      <c r="B279" s="41" t="s">
        <v>758</v>
      </c>
      <c r="C279" s="56" t="s">
        <v>759</v>
      </c>
      <c r="D279" s="16" t="s">
        <v>543</v>
      </c>
      <c r="E279" s="16" t="s">
        <v>247</v>
      </c>
      <c r="F279" s="16" t="s">
        <v>411</v>
      </c>
      <c r="G279" s="79">
        <v>2.0</v>
      </c>
      <c r="H279" s="82">
        <v>2.1688E7</v>
      </c>
      <c r="I279" s="81" t="s">
        <v>607</v>
      </c>
      <c r="J279" s="36" t="s">
        <v>704</v>
      </c>
      <c r="K279" s="36" t="s">
        <v>585</v>
      </c>
      <c r="L279" s="36" t="str">
        <f t="shared" si="18"/>
        <v>INSERT INTO PHIEUXUAT(MAXUAT,NGXUAT,MANV,MAKH,MAXE,SLXUAT,DGXUAT,THUEXUAT,PTTT,MAGOI) VALUES('PX00027','27/04/2022','NV005','KH00016','WA008','2','21688000','0.1',N'Thẻ Visa, Master Card','TGX30')</v>
      </c>
      <c r="M279" s="36"/>
      <c r="N279" s="36"/>
      <c r="O279" s="36"/>
      <c r="P279" s="36"/>
      <c r="Q279" s="36"/>
      <c r="R279" s="36"/>
      <c r="S279" s="36"/>
      <c r="T279" s="36"/>
      <c r="W279" s="36"/>
      <c r="X279" s="36"/>
      <c r="Y279" s="36"/>
      <c r="Z279" s="36"/>
      <c r="AA279" s="36"/>
      <c r="AB279" s="36"/>
    </row>
    <row r="280">
      <c r="B280" s="41" t="s">
        <v>760</v>
      </c>
      <c r="C280" s="56" t="s">
        <v>761</v>
      </c>
      <c r="D280" s="16" t="s">
        <v>537</v>
      </c>
      <c r="E280" s="16" t="s">
        <v>229</v>
      </c>
      <c r="F280" s="16" t="s">
        <v>326</v>
      </c>
      <c r="G280" s="79">
        <v>2.0</v>
      </c>
      <c r="H280" s="82">
        <v>4.1325E7</v>
      </c>
      <c r="I280" s="81" t="s">
        <v>604</v>
      </c>
      <c r="J280" s="36" t="s">
        <v>712</v>
      </c>
      <c r="K280" s="36" t="s">
        <v>579</v>
      </c>
      <c r="L280" s="36" t="str">
        <f t="shared" si="18"/>
        <v>INSERT INTO PHIEUXUAT(MAXUAT,NGXUAT,MANV,MAKH,MAXE,SLXUAT,DGXUAT,THUEXUAT,PTTT,MAGOI) VALUES('PX00028','30/4/2022','NV004','KH00013','AB003','2','41325000','0.08',N'Thẻ ngân hàng','TGX50')</v>
      </c>
      <c r="M280" s="36"/>
      <c r="N280" s="36"/>
      <c r="O280" s="36"/>
      <c r="P280" s="36"/>
      <c r="Q280" s="36"/>
      <c r="R280" s="36"/>
      <c r="S280" s="36"/>
      <c r="T280" s="36"/>
      <c r="W280" s="36"/>
      <c r="X280" s="36"/>
      <c r="Y280" s="36"/>
      <c r="Z280" s="36"/>
      <c r="AA280" s="36"/>
      <c r="AB280" s="36"/>
    </row>
    <row r="281">
      <c r="B281" s="41" t="s">
        <v>762</v>
      </c>
      <c r="C281" s="56" t="s">
        <v>763</v>
      </c>
      <c r="D281" s="16" t="s">
        <v>559</v>
      </c>
      <c r="E281" s="16" t="s">
        <v>180</v>
      </c>
      <c r="F281" s="16" t="s">
        <v>484</v>
      </c>
      <c r="G281" s="79">
        <v>2.0</v>
      </c>
      <c r="H281" s="82">
        <v>1.9379E8</v>
      </c>
      <c r="I281" s="81" t="s">
        <v>607</v>
      </c>
      <c r="J281" s="36" t="s">
        <v>707</v>
      </c>
      <c r="K281" s="36"/>
      <c r="L281" s="36" t="str">
        <f>"INSERT INTO PHIEUXUAT(MAXUAT,NGXUAT,MANV,MAKH,MAXE,SLXUAT,DGXUAT,THUEXUAT,PTTT) VALUES('"&amp;B281&amp;"','"&amp;C281&amp;"','"&amp;D281&amp;"','"&amp;E281&amp;"','"&amp;F281&amp;"','"&amp;G281&amp;"','"&amp;H281&amp;"','"&amp;I281&amp;"',N'"&amp;J281&amp;"')"</f>
        <v>INSERT INTO PHIEUXUAT(MAXUAT,NGXUAT,MANV,MAKH,MAXE,SLXUAT,DGXUAT,THUEXUAT,PTTT) VALUES('PX00029','1/5/2022','NV008','KH00005','CB004','2','193790000','0.1',N'Tiền mặt')</v>
      </c>
      <c r="M281" s="36"/>
      <c r="N281" s="36"/>
      <c r="O281" s="36"/>
      <c r="P281" s="36"/>
      <c r="Q281" s="36"/>
      <c r="R281" s="36"/>
      <c r="S281" s="36"/>
      <c r="T281" s="36"/>
      <c r="W281" s="36"/>
      <c r="X281" s="36"/>
      <c r="Y281" s="36"/>
      <c r="Z281" s="36"/>
      <c r="AA281" s="36"/>
      <c r="AB281" s="36"/>
    </row>
    <row r="282">
      <c r="B282" s="41" t="s">
        <v>764</v>
      </c>
      <c r="C282" s="56" t="s">
        <v>765</v>
      </c>
      <c r="D282" s="16" t="s">
        <v>569</v>
      </c>
      <c r="E282" s="16" t="s">
        <v>199</v>
      </c>
      <c r="F282" s="16" t="s">
        <v>500</v>
      </c>
      <c r="G282" s="79">
        <v>2.0</v>
      </c>
      <c r="H282" s="81">
        <v>1.8000000008E15</v>
      </c>
      <c r="I282" s="81" t="s">
        <v>604</v>
      </c>
      <c r="J282" s="36" t="s">
        <v>704</v>
      </c>
      <c r="K282" s="36" t="s">
        <v>585</v>
      </c>
      <c r="L282" s="36" t="str">
        <f>"INSERT INTO PHIEUXUAT(MAXUAT,NGXUAT,MANV,MAKH,MAXE,SLXUAT,DGXUAT,THUEXUAT,PTTT,MAGOI) VALUES('"&amp;B282&amp;"','"&amp;C282&amp;"','"&amp;D282&amp;"','"&amp;E282&amp;"','"&amp;F282&amp;"','"&amp;G282&amp;"','"&amp;H282&amp;"','"&amp;I282&amp;"',N'"&amp;J282&amp;"','"&amp;K282&amp;"')"</f>
        <v>INSERT INTO PHIEUXUAT(MAXUAT,NGXUAT,MANV,MAKH,MAXE,SLXUAT,DGXUAT,THUEXUAT,PTTT,MAGOI) VALUES('PX00030','05/05/2022','NV010','KH00008','RB001','2','1800000000800000','0.08',N'Thẻ Visa, Master Card','TGX30')</v>
      </c>
      <c r="M282" s="36"/>
      <c r="N282" s="36"/>
      <c r="O282" s="36"/>
      <c r="P282" s="36"/>
      <c r="Q282" s="36"/>
      <c r="R282" s="36"/>
      <c r="S282" s="36"/>
      <c r="T282" s="36"/>
      <c r="W282" s="36"/>
      <c r="X282" s="36"/>
      <c r="Y282" s="36"/>
      <c r="Z282" s="36"/>
      <c r="AA282" s="36"/>
      <c r="AB282" s="36"/>
    </row>
    <row r="283">
      <c r="B283" s="41" t="s">
        <v>766</v>
      </c>
      <c r="C283" s="56" t="s">
        <v>767</v>
      </c>
      <c r="D283" s="16" t="s">
        <v>554</v>
      </c>
      <c r="E283" s="16" t="s">
        <v>223</v>
      </c>
      <c r="F283" s="16" t="s">
        <v>479</v>
      </c>
      <c r="G283" s="79">
        <v>1.0</v>
      </c>
      <c r="H283" s="82">
        <v>1.055E8</v>
      </c>
      <c r="I283" s="81" t="s">
        <v>607</v>
      </c>
      <c r="J283" s="36" t="s">
        <v>704</v>
      </c>
      <c r="K283" s="36"/>
      <c r="L283" s="36" t="str">
        <f>"INSERT INTO PHIEUXUAT(MAXUAT,NGXUAT,MANV,MAKH,MAXE,SLXUAT,DGXUAT,THUEXUAT,PTTT) VALUES('"&amp;B283&amp;"','"&amp;C283&amp;"','"&amp;D283&amp;"','"&amp;E283&amp;"','"&amp;F283&amp;"','"&amp;G283&amp;"','"&amp;H283&amp;"','"&amp;I283&amp;"',N'"&amp;J283&amp;"')"</f>
        <v>INSERT INTO PHIEUXUAT(MAXUAT,NGXUAT,MANV,MAKH,MAXE,SLXUAT,DGXUAT,THUEXUAT,PTTT) VALUES('PX00031','07/05/2022','NV007','KH00012','CB001','1','105500000','0.1',N'Thẻ Visa, Master Card')</v>
      </c>
      <c r="M283" s="36"/>
      <c r="N283" s="36"/>
      <c r="O283" s="36"/>
      <c r="P283" s="36"/>
      <c r="Q283" s="36"/>
      <c r="R283" s="36"/>
      <c r="S283" s="36"/>
      <c r="T283" s="36"/>
      <c r="W283" s="36"/>
      <c r="X283" s="36"/>
      <c r="Y283" s="36"/>
      <c r="Z283" s="36"/>
      <c r="AA283" s="36"/>
      <c r="AB283" s="36"/>
    </row>
    <row r="284">
      <c r="B284" s="41" t="s">
        <v>768</v>
      </c>
      <c r="C284" s="56" t="s">
        <v>769</v>
      </c>
      <c r="D284" s="16" t="s">
        <v>543</v>
      </c>
      <c r="E284" s="16" t="s">
        <v>167</v>
      </c>
      <c r="F284" s="16" t="s">
        <v>469</v>
      </c>
      <c r="G284" s="79">
        <v>2.0</v>
      </c>
      <c r="H284" s="82">
        <v>1.9249E8</v>
      </c>
      <c r="I284" s="81" t="s">
        <v>604</v>
      </c>
      <c r="J284" s="36" t="s">
        <v>704</v>
      </c>
      <c r="K284" s="36" t="s">
        <v>585</v>
      </c>
      <c r="L284" s="36" t="str">
        <f t="shared" ref="L284:L286" si="19">"INSERT INTO PHIEUXUAT(MAXUAT,NGXUAT,MANV,MAKH,MAXE,SLXUAT,DGXUAT,THUEXUAT,PTTT,MAGOI) VALUES('"&amp;B284&amp;"','"&amp;C284&amp;"','"&amp;D284&amp;"','"&amp;E284&amp;"','"&amp;F284&amp;"','"&amp;G284&amp;"','"&amp;H284&amp;"','"&amp;I284&amp;"',N'"&amp;J284&amp;"','"&amp;K284&amp;"')"</f>
        <v>INSERT INTO PHIEUXUAT(MAXUAT,NGXUAT,MANV,MAKH,MAXE,SLXUAT,DGXUAT,THUEXUAT,PTTT,MAGOI) VALUES('PX00032','10/05/2022','NV005','KH00003','CBR005','2','192490000','0.08',N'Thẻ Visa, Master Card','TGX30')</v>
      </c>
      <c r="M284" s="36"/>
      <c r="N284" s="36"/>
      <c r="O284" s="36"/>
      <c r="P284" s="36"/>
      <c r="Q284" s="36"/>
      <c r="R284" s="36"/>
      <c r="S284" s="36"/>
      <c r="T284" s="36"/>
      <c r="W284" s="36"/>
      <c r="X284" s="36"/>
      <c r="Y284" s="36"/>
      <c r="Z284" s="36"/>
      <c r="AA284" s="36"/>
      <c r="AB284" s="36"/>
    </row>
    <row r="285">
      <c r="B285" s="41" t="s">
        <v>770</v>
      </c>
      <c r="C285" s="56" t="s">
        <v>771</v>
      </c>
      <c r="D285" s="16" t="s">
        <v>559</v>
      </c>
      <c r="E285" s="16" t="s">
        <v>161</v>
      </c>
      <c r="F285" s="16" t="s">
        <v>469</v>
      </c>
      <c r="G285" s="79">
        <v>1.0</v>
      </c>
      <c r="H285" s="82">
        <v>1.9249E8</v>
      </c>
      <c r="I285" s="81" t="s">
        <v>607</v>
      </c>
      <c r="J285" s="36" t="s">
        <v>719</v>
      </c>
      <c r="K285" s="36" t="s">
        <v>585</v>
      </c>
      <c r="L285" s="36" t="str">
        <f t="shared" si="19"/>
        <v>INSERT INTO PHIEUXUAT(MAXUAT,NGXUAT,MANV,MAKH,MAXE,SLXUAT,DGXUAT,THUEXUAT,PTTT,MAGOI) VALUES('PX00033','12/05/2022','NV008','KH00002','CBR005','1','192490000','0.1',N'Chuyển khoản','TGX30')</v>
      </c>
      <c r="M285" s="36"/>
      <c r="N285" s="36"/>
      <c r="O285" s="36"/>
      <c r="P285" s="36"/>
      <c r="Q285" s="36"/>
      <c r="R285" s="36"/>
      <c r="S285" s="36"/>
      <c r="T285" s="36"/>
      <c r="W285" s="36"/>
      <c r="X285" s="36"/>
      <c r="Y285" s="36"/>
      <c r="Z285" s="36"/>
      <c r="AA285" s="36"/>
      <c r="AB285" s="36"/>
    </row>
    <row r="286">
      <c r="A286" s="42"/>
      <c r="B286" s="41" t="s">
        <v>772</v>
      </c>
      <c r="C286" s="56" t="s">
        <v>773</v>
      </c>
      <c r="D286" s="41" t="s">
        <v>543</v>
      </c>
      <c r="E286" s="41" t="s">
        <v>223</v>
      </c>
      <c r="F286" s="72" t="s">
        <v>488</v>
      </c>
      <c r="G286" s="79">
        <v>1.0</v>
      </c>
      <c r="H286" s="82">
        <v>2.4649E8</v>
      </c>
      <c r="I286" s="81" t="s">
        <v>604</v>
      </c>
      <c r="J286" s="36" t="s">
        <v>704</v>
      </c>
      <c r="K286" s="36" t="s">
        <v>582</v>
      </c>
      <c r="L286" s="36" t="str">
        <f t="shared" si="19"/>
        <v>INSERT INTO PHIEUXUAT(MAXUAT,NGXUAT,MANV,MAKH,MAXE,SLXUAT,DGXUAT,THUEXUAT,PTTT,MAGOI) VALUES('PX00034','17/05/2022','NV005','KH00012','CB007','1','246490000','0.08',N'Thẻ Visa, Master Card','TGX40')</v>
      </c>
      <c r="M286" s="36"/>
      <c r="N286" s="36"/>
      <c r="O286" s="36"/>
      <c r="P286" s="36"/>
      <c r="Q286" s="36"/>
      <c r="R286" s="36"/>
      <c r="S286" s="36"/>
      <c r="T286" s="36"/>
      <c r="W286" s="36"/>
      <c r="X286" s="36"/>
      <c r="Y286" s="36"/>
      <c r="Z286" s="36"/>
      <c r="AA286" s="36"/>
      <c r="AB286" s="36"/>
    </row>
    <row r="287">
      <c r="B287" s="41" t="s">
        <v>774</v>
      </c>
      <c r="C287" s="56" t="s">
        <v>775</v>
      </c>
      <c r="D287" s="16" t="s">
        <v>554</v>
      </c>
      <c r="E287" s="16" t="s">
        <v>211</v>
      </c>
      <c r="F287" s="16" t="s">
        <v>301</v>
      </c>
      <c r="G287" s="85">
        <v>3.0</v>
      </c>
      <c r="H287" s="82">
        <v>3.1899E7</v>
      </c>
      <c r="I287" s="81" t="s">
        <v>607</v>
      </c>
      <c r="J287" s="36" t="s">
        <v>707</v>
      </c>
      <c r="K287" s="36"/>
      <c r="L287" s="36" t="str">
        <f>"INSERT INTO PHIEUXUAT(MAXUAT,NGXUAT,MANV,MAKH,MAXE,SLXUAT,DGXUAT,THUEXUAT,PTTT) VALUES('"&amp;B287&amp;"','"&amp;C287&amp;"','"&amp;D287&amp;"','"&amp;E287&amp;"','"&amp;F287&amp;"','"&amp;G287&amp;"','"&amp;H287&amp;"','"&amp;I287&amp;"',N'"&amp;J287&amp;"')"</f>
        <v>INSERT INTO PHIEUXUAT(MAXUAT,NGXUAT,MANV,MAKH,MAXE,SLXUAT,DGXUAT,THUEXUAT,PTTT) VALUES('PX00035','20/6/2022','NV007','KH00010','VS001','3','31899000','0.1',N'Tiền mặt')</v>
      </c>
    </row>
    <row r="288">
      <c r="B288" s="41" t="s">
        <v>776</v>
      </c>
      <c r="C288" s="56" t="s">
        <v>777</v>
      </c>
      <c r="D288" s="16" t="s">
        <v>569</v>
      </c>
      <c r="E288" s="16" t="s">
        <v>161</v>
      </c>
      <c r="F288" s="16" t="s">
        <v>389</v>
      </c>
      <c r="G288" s="79">
        <v>1.0</v>
      </c>
      <c r="H288" s="82">
        <v>1.4899E8</v>
      </c>
      <c r="I288" s="81" t="s">
        <v>604</v>
      </c>
      <c r="J288" s="36" t="s">
        <v>704</v>
      </c>
      <c r="K288" s="36" t="s">
        <v>585</v>
      </c>
      <c r="L288" s="36" t="str">
        <f>"INSERT INTO PHIEUXUAT(MAXUAT,NGXUAT,MANV,MAKH,MAXE,SLXUAT,DGXUAT,THUEXUAT,PTTT,MAGOI) VALUES('"&amp;B288&amp;"','"&amp;C288&amp;"','"&amp;D288&amp;"','"&amp;E288&amp;"','"&amp;F288&amp;"','"&amp;G288&amp;"','"&amp;H288&amp;"','"&amp;I288&amp;"',N'"&amp;J288&amp;"','"&amp;K288&amp;"')"</f>
        <v>INSERT INTO PHIEUXUAT(MAXUAT,NGXUAT,MANV,MAKH,MAXE,SLXUAT,DGXUAT,THUEXUAT,PTTT,MAGOI) VALUES('PX00036','26/06/2022','NV010','KH00002','SH016','1','148990000','0.08',N'Thẻ Visa, Master Card','TGX30')</v>
      </c>
    </row>
    <row r="289">
      <c r="B289" s="41" t="s">
        <v>778</v>
      </c>
      <c r="C289" s="56" t="s">
        <v>779</v>
      </c>
      <c r="D289" s="16" t="s">
        <v>543</v>
      </c>
      <c r="E289" s="16" t="s">
        <v>167</v>
      </c>
      <c r="F289" s="16" t="s">
        <v>481</v>
      </c>
      <c r="G289" s="79">
        <v>1.0</v>
      </c>
      <c r="H289" s="82">
        <v>1.8449E8</v>
      </c>
      <c r="I289" s="81" t="s">
        <v>607</v>
      </c>
      <c r="J289" s="36" t="s">
        <v>719</v>
      </c>
      <c r="K289" s="36"/>
      <c r="L289" s="36" t="str">
        <f>"INSERT INTO PHIEUXUAT(MAXUAT,NGXUAT,MANV,MAKH,MAXE,SLXUAT,DGXUAT,THUEXUAT,PTTT) VALUES('"&amp;B289&amp;"','"&amp;C289&amp;"','"&amp;D289&amp;"','"&amp;E289&amp;"','"&amp;F289&amp;"','"&amp;G289&amp;"','"&amp;H289&amp;"','"&amp;I289&amp;"',N'"&amp;J289&amp;"')"</f>
        <v>INSERT INTO PHIEUXUAT(MAXUAT,NGXUAT,MANV,MAKH,MAXE,SLXUAT,DGXUAT,THUEXUAT,PTTT) VALUES('PX00037','10/09/2022','NV005','KH00003','CB002','1','184490000','0.1',N'Chuyển khoản')</v>
      </c>
    </row>
    <row r="290">
      <c r="B290" s="41" t="s">
        <v>780</v>
      </c>
      <c r="C290" s="56" t="s">
        <v>781</v>
      </c>
      <c r="D290" s="16" t="s">
        <v>543</v>
      </c>
      <c r="E290" s="16" t="s">
        <v>223</v>
      </c>
      <c r="F290" s="16" t="s">
        <v>336</v>
      </c>
      <c r="G290" s="79">
        <v>1.0</v>
      </c>
      <c r="H290" s="82">
        <v>5.599E7</v>
      </c>
      <c r="I290" s="81" t="s">
        <v>607</v>
      </c>
      <c r="J290" s="36" t="s">
        <v>704</v>
      </c>
      <c r="K290" s="36" t="s">
        <v>582</v>
      </c>
      <c r="L290" s="36" t="str">
        <f t="shared" ref="L290:L292" si="20">"INSERT INTO PHIEUXUAT(MAXUAT,NGXUAT,MANV,MAKH,MAXE,SLXUAT,DGXUAT,THUEXUAT,PTTT,MAGOI) VALUES('"&amp;B290&amp;"','"&amp;C290&amp;"','"&amp;D290&amp;"','"&amp;E290&amp;"','"&amp;F290&amp;"','"&amp;G290&amp;"','"&amp;H290&amp;"','"&amp;I290&amp;"',N'"&amp;J290&amp;"','"&amp;K290&amp;"')"</f>
        <v>INSERT INTO PHIEUXUAT(MAXUAT,NGXUAT,MANV,MAKH,MAXE,SLXUAT,DGXUAT,THUEXUAT,PTTT,MAGOI) VALUES('PX00038','12/09/2022','NV005','KH00012','AB007','1','55990000','0.1',N'Thẻ Visa, Master Card','TGX40')</v>
      </c>
    </row>
    <row r="291">
      <c r="B291" s="41" t="s">
        <v>782</v>
      </c>
      <c r="C291" s="56" t="s">
        <v>783</v>
      </c>
      <c r="D291" s="16" t="s">
        <v>559</v>
      </c>
      <c r="E291" s="16" t="s">
        <v>235</v>
      </c>
      <c r="F291" s="16" t="s">
        <v>386</v>
      </c>
      <c r="G291" s="79">
        <v>1.0</v>
      </c>
      <c r="H291" s="82">
        <v>9.029E7</v>
      </c>
      <c r="I291" s="81" t="s">
        <v>607</v>
      </c>
      <c r="J291" s="36" t="s">
        <v>707</v>
      </c>
      <c r="K291" s="36" t="s">
        <v>582</v>
      </c>
      <c r="L291" s="36" t="str">
        <f t="shared" si="20"/>
        <v>INSERT INTO PHIEUXUAT(MAXUAT,NGXUAT,MANV,MAKH,MAXE,SLXUAT,DGXUAT,THUEXUAT,PTTT,MAGOI) VALUES('PX00039','14/09/2022','NV008','KH00014','SH014','1','90290000','0.1',N'Tiền mặt','TGX40')</v>
      </c>
    </row>
    <row r="292">
      <c r="B292" s="41" t="s">
        <v>784</v>
      </c>
      <c r="C292" s="56" t="s">
        <v>785</v>
      </c>
      <c r="D292" s="16" t="s">
        <v>543</v>
      </c>
      <c r="E292" s="16" t="s">
        <v>174</v>
      </c>
      <c r="F292" s="16" t="s">
        <v>470</v>
      </c>
      <c r="G292" s="79">
        <v>2.0</v>
      </c>
      <c r="H292" s="82">
        <v>2.5449E8</v>
      </c>
      <c r="I292" s="81" t="s">
        <v>607</v>
      </c>
      <c r="J292" s="36" t="s">
        <v>704</v>
      </c>
      <c r="K292" s="36" t="s">
        <v>582</v>
      </c>
      <c r="L292" s="36" t="str">
        <f t="shared" si="20"/>
        <v>INSERT INTO PHIEUXUAT(MAXUAT,NGXUAT,MANV,MAKH,MAXE,SLXUAT,DGXUAT,THUEXUAT,PTTT,MAGOI) VALUES('PX00040','16/09/2022','NV005','KH00004','CBR006','2','254490000','0.1',N'Thẻ Visa, Master Card','TGX40')</v>
      </c>
    </row>
    <row r="293">
      <c r="B293" s="41" t="s">
        <v>786</v>
      </c>
      <c r="C293" s="56" t="s">
        <v>787</v>
      </c>
      <c r="D293" s="16" t="s">
        <v>569</v>
      </c>
      <c r="E293" s="16" t="s">
        <v>180</v>
      </c>
      <c r="F293" s="16" t="s">
        <v>381</v>
      </c>
      <c r="G293" s="79">
        <v>2.0</v>
      </c>
      <c r="H293" s="82">
        <v>9.999E7</v>
      </c>
      <c r="I293" s="81" t="s">
        <v>604</v>
      </c>
      <c r="J293" s="36" t="s">
        <v>707</v>
      </c>
      <c r="K293" s="36"/>
      <c r="L293" s="36" t="str">
        <f t="shared" ref="L293:L294" si="21">"INSERT INTO PHIEUXUAT(MAXUAT,NGXUAT,MANV,MAKH,MAXE,SLXUAT,DGXUAT,THUEXUAT,PTTT) VALUES('"&amp;B293&amp;"','"&amp;C293&amp;"','"&amp;D293&amp;"','"&amp;E293&amp;"','"&amp;F293&amp;"','"&amp;G293&amp;"','"&amp;H293&amp;"','"&amp;I293&amp;"',N'"&amp;J293&amp;"')"</f>
        <v>INSERT INTO PHIEUXUAT(MAXUAT,NGXUAT,MANV,MAKH,MAXE,SLXUAT,DGXUAT,THUEXUAT,PTTT) VALUES('PX00041','20/09/2022','NV010','KH00005','SH011','2','99990000','0.08',N'Tiền mặt')</v>
      </c>
    </row>
    <row r="294">
      <c r="B294" s="41" t="s">
        <v>788</v>
      </c>
      <c r="C294" s="56" t="s">
        <v>789</v>
      </c>
      <c r="D294" s="16" t="s">
        <v>554</v>
      </c>
      <c r="E294" s="16" t="s">
        <v>192</v>
      </c>
      <c r="F294" s="16" t="s">
        <v>421</v>
      </c>
      <c r="G294" s="79">
        <v>2.0</v>
      </c>
      <c r="H294" s="82">
        <v>2.1296E7</v>
      </c>
      <c r="I294" s="81" t="s">
        <v>607</v>
      </c>
      <c r="J294" s="36" t="s">
        <v>707</v>
      </c>
      <c r="K294" s="36"/>
      <c r="L294" s="36" t="str">
        <f t="shared" si="21"/>
        <v>INSERT INTO PHIEUXUAT(MAXUAT,NGXUAT,MANV,MAKH,MAXE,SLXUAT,DGXUAT,THUEXUAT,PTTT) VALUES('PX00042','22/9/2022','NV007','KH00007','BL002','2','21296000','0.1',N'Tiền mặt')</v>
      </c>
    </row>
    <row r="295">
      <c r="B295" s="41" t="s">
        <v>790</v>
      </c>
      <c r="C295" s="56" t="s">
        <v>791</v>
      </c>
      <c r="D295" s="16" t="s">
        <v>559</v>
      </c>
      <c r="E295" s="16" t="s">
        <v>192</v>
      </c>
      <c r="F295" s="16" t="s">
        <v>328</v>
      </c>
      <c r="G295" s="79">
        <v>1.0</v>
      </c>
      <c r="H295" s="82">
        <v>5.719E7</v>
      </c>
      <c r="I295" s="81" t="s">
        <v>607</v>
      </c>
      <c r="J295" s="36" t="s">
        <v>704</v>
      </c>
      <c r="K295" s="36" t="s">
        <v>579</v>
      </c>
      <c r="L295" s="36" t="str">
        <f>"INSERT INTO PHIEUXUAT(MAXUAT,NGXUAT,MANV,MAKH,MAXE,SLXUAT,DGXUAT,THUEXUAT,PTTT,MAGOI) VALUES('"&amp;B295&amp;"','"&amp;C295&amp;"','"&amp;D295&amp;"','"&amp;E295&amp;"','"&amp;F295&amp;"','"&amp;G295&amp;"','"&amp;H295&amp;"','"&amp;I295&amp;"',N'"&amp;J295&amp;"','"&amp;K295&amp;"')"</f>
        <v>INSERT INTO PHIEUXUAT(MAXUAT,NGXUAT,MANV,MAKH,MAXE,SLXUAT,DGXUAT,THUEXUAT,PTTT,MAGOI) VALUES('PX00043','27/09/2022','NV008','KH00007','AB004','1','57190000','0.1',N'Thẻ Visa, Master Card','TGX50')</v>
      </c>
    </row>
    <row r="296">
      <c r="B296" s="41" t="s">
        <v>792</v>
      </c>
      <c r="C296" s="56" t="s">
        <v>793</v>
      </c>
      <c r="D296" s="16" t="s">
        <v>537</v>
      </c>
      <c r="E296" s="16" t="s">
        <v>199</v>
      </c>
      <c r="F296" s="16" t="s">
        <v>378</v>
      </c>
      <c r="G296" s="79">
        <v>2.0</v>
      </c>
      <c r="H296" s="82">
        <v>9.949E7</v>
      </c>
      <c r="I296" s="81" t="s">
        <v>607</v>
      </c>
      <c r="J296" s="36" t="s">
        <v>704</v>
      </c>
      <c r="K296" s="36"/>
      <c r="L296" s="36" t="str">
        <f>"INSERT INTO PHIEUXUAT(MAXUAT,NGXUAT,MANV,MAKH,MAXE,SLXUAT,DGXUAT,THUEXUAT,PTTT) VALUES('"&amp;B296&amp;"','"&amp;C296&amp;"','"&amp;D296&amp;"','"&amp;E296&amp;"','"&amp;F296&amp;"','"&amp;G296&amp;"','"&amp;H296&amp;"','"&amp;I296&amp;"',N'"&amp;J296&amp;"')"</f>
        <v>INSERT INTO PHIEUXUAT(MAXUAT,NGXUAT,MANV,MAKH,MAXE,SLXUAT,DGXUAT,THUEXUAT,PTTT) VALUES('PX00044','29/09/2022','NV004','KH00008','SH010','2','99490000','0.1',N'Thẻ Visa, Master Card')</v>
      </c>
    </row>
    <row r="297">
      <c r="B297" s="41" t="s">
        <v>794</v>
      </c>
      <c r="C297" s="56" t="s">
        <v>795</v>
      </c>
      <c r="D297" s="16" t="s">
        <v>554</v>
      </c>
      <c r="E297" s="16" t="s">
        <v>211</v>
      </c>
      <c r="F297" s="16" t="s">
        <v>431</v>
      </c>
      <c r="G297" s="79">
        <v>1.0</v>
      </c>
      <c r="H297" s="82">
        <v>3.1507E7</v>
      </c>
      <c r="I297" s="81" t="s">
        <v>607</v>
      </c>
      <c r="J297" s="36" t="s">
        <v>704</v>
      </c>
      <c r="K297" s="36" t="s">
        <v>579</v>
      </c>
      <c r="L297" s="36" t="str">
        <f t="shared" ref="L297:L298" si="22">"INSERT INTO PHIEUXUAT(MAXUAT,NGXUAT,MANV,MAKH,MAXE,SLXUAT,DGXUAT,THUEXUAT,PTTT,MAGOI) VALUES('"&amp;B297&amp;"','"&amp;C297&amp;"','"&amp;D297&amp;"','"&amp;E297&amp;"','"&amp;F297&amp;"','"&amp;G297&amp;"','"&amp;H297&amp;"','"&amp;I297&amp;"',N'"&amp;J297&amp;"','"&amp;K297&amp;"')"</f>
        <v>INSERT INTO PHIEUXUAT(MAXUAT,NGXUAT,MANV,MAKH,MAXE,SLXUAT,DGXUAT,THUEXUAT,PTTT,MAGOI) VALUES('PX00045','01/10/2022','NV007','KH00010','FU002','1','31507000','0.1',N'Thẻ Visa, Master Card','TGX50')</v>
      </c>
    </row>
    <row r="298">
      <c r="B298" s="41" t="s">
        <v>796</v>
      </c>
      <c r="C298" s="56" t="s">
        <v>697</v>
      </c>
      <c r="D298" s="16" t="s">
        <v>543</v>
      </c>
      <c r="E298" s="16" t="s">
        <v>241</v>
      </c>
      <c r="F298" s="16" t="s">
        <v>410</v>
      </c>
      <c r="G298" s="79">
        <v>1.0</v>
      </c>
      <c r="H298" s="82">
        <v>2.4634E7</v>
      </c>
      <c r="I298" s="81" t="s">
        <v>607</v>
      </c>
      <c r="J298" s="36" t="s">
        <v>719</v>
      </c>
      <c r="K298" s="36" t="s">
        <v>582</v>
      </c>
      <c r="L298" s="36" t="str">
        <f t="shared" si="22"/>
        <v>INSERT INTO PHIEUXUAT(MAXUAT,NGXUAT,MANV,MAKH,MAXE,SLXUAT,DGXUAT,THUEXUAT,PTTT,MAGOI) VALUES('PX00046','06/10/2022','NV005','KH00015','WA007','1','24634000','0.1',N'Chuyển khoản','TGX40')</v>
      </c>
    </row>
    <row r="299">
      <c r="B299" s="41" t="s">
        <v>797</v>
      </c>
      <c r="C299" s="56" t="s">
        <v>798</v>
      </c>
      <c r="D299" s="16" t="s">
        <v>569</v>
      </c>
      <c r="E299" s="16" t="s">
        <v>180</v>
      </c>
      <c r="F299" s="16" t="s">
        <v>435</v>
      </c>
      <c r="G299" s="79">
        <v>1.0</v>
      </c>
      <c r="H299" s="82">
        <v>3.1997E7</v>
      </c>
      <c r="I299" s="81" t="s">
        <v>604</v>
      </c>
      <c r="J299" s="36" t="s">
        <v>719</v>
      </c>
      <c r="K299" s="36"/>
      <c r="L299" s="36" t="str">
        <f>"INSERT INTO PHIEUXUAT(MAXUAT,NGXUAT,MANV,MAKH,MAXE,SLXUAT,DGXUAT,THUEXUAT,PTTT) VALUES('"&amp;B299&amp;"','"&amp;C299&amp;"','"&amp;D299&amp;"','"&amp;E299&amp;"','"&amp;F299&amp;"','"&amp;G299&amp;"','"&amp;H299&amp;"','"&amp;I299&amp;"',N'"&amp;J299&amp;"')"</f>
        <v>INSERT INTO PHIEUXUAT(MAXUAT,NGXUAT,MANV,MAKH,MAXE,SLXUAT,DGXUAT,THUEXUAT,PTTT) VALUES('PX00047','12/10/2022','NV010','KH00005','FU005','1','31997000','0.08',N'Chuyển khoản')</v>
      </c>
    </row>
    <row r="300">
      <c r="B300" s="41" t="s">
        <v>799</v>
      </c>
      <c r="C300" s="56" t="s">
        <v>800</v>
      </c>
      <c r="D300" s="16" t="s">
        <v>543</v>
      </c>
      <c r="E300" s="16" t="s">
        <v>217</v>
      </c>
      <c r="F300" s="16" t="s">
        <v>362</v>
      </c>
      <c r="G300" s="79">
        <v>2.0</v>
      </c>
      <c r="H300" s="82">
        <v>5.6641E7</v>
      </c>
      <c r="I300" s="81" t="s">
        <v>604</v>
      </c>
      <c r="J300" s="36" t="s">
        <v>707</v>
      </c>
      <c r="K300" s="36" t="s">
        <v>579</v>
      </c>
      <c r="L300" s="36" t="str">
        <f t="shared" ref="L300:L302" si="23">"INSERT INTO PHIEUXUAT(MAXUAT,NGXUAT,MANV,MAKH,MAXE,SLXUAT,DGXUAT,THUEXUAT,PTTT,MAGOI) VALUES('"&amp;B300&amp;"','"&amp;C300&amp;"','"&amp;D300&amp;"','"&amp;E300&amp;"','"&amp;F300&amp;"','"&amp;G300&amp;"','"&amp;H300&amp;"','"&amp;I300&amp;"',N'"&amp;J300&amp;"','"&amp;K300&amp;"')"</f>
        <v>INSERT INTO PHIEUXUAT(MAXUAT,NGXUAT,MANV,MAKH,MAXE,SLXUAT,DGXUAT,THUEXUAT,PTTT,MAGOI) VALUES('PX00048','19/10/2022','NV005','KH00011','SHM006','2','56641000','0.08',N'Tiền mặt','TGX50')</v>
      </c>
    </row>
    <row r="301">
      <c r="B301" s="41" t="s">
        <v>801</v>
      </c>
      <c r="C301" s="56" t="s">
        <v>802</v>
      </c>
      <c r="D301" s="16" t="s">
        <v>543</v>
      </c>
      <c r="E301" s="16" t="s">
        <v>186</v>
      </c>
      <c r="F301" s="16" t="s">
        <v>405</v>
      </c>
      <c r="G301" s="79">
        <v>2.0</v>
      </c>
      <c r="H301" s="82">
        <v>2.4634E7</v>
      </c>
      <c r="I301" s="81" t="s">
        <v>607</v>
      </c>
      <c r="J301" s="36" t="s">
        <v>704</v>
      </c>
      <c r="K301" s="36" t="s">
        <v>579</v>
      </c>
      <c r="L301" s="36" t="str">
        <f t="shared" si="23"/>
        <v>INSERT INTO PHIEUXUAT(MAXUAT,NGXUAT,MANV,MAKH,MAXE,SLXUAT,DGXUAT,THUEXUAT,PTTT,MAGOI) VALUES('PX00049','01/11/2022','NV005','KH00006','WA005','2','24634000','0.1',N'Thẻ Visa, Master Card','TGX50')</v>
      </c>
    </row>
    <row r="302">
      <c r="B302" s="41" t="s">
        <v>803</v>
      </c>
      <c r="C302" s="56" t="s">
        <v>804</v>
      </c>
      <c r="D302" s="16" t="s">
        <v>569</v>
      </c>
      <c r="E302" s="16" t="s">
        <v>205</v>
      </c>
      <c r="F302" s="16" t="s">
        <v>432</v>
      </c>
      <c r="G302" s="79">
        <v>1.0</v>
      </c>
      <c r="H302" s="82">
        <v>3.1507E7</v>
      </c>
      <c r="I302" s="81" t="s">
        <v>604</v>
      </c>
      <c r="J302" s="36" t="s">
        <v>719</v>
      </c>
      <c r="K302" s="36" t="s">
        <v>585</v>
      </c>
      <c r="L302" s="36" t="str">
        <f t="shared" si="23"/>
        <v>INSERT INTO PHIEUXUAT(MAXUAT,NGXUAT,MANV,MAKH,MAXE,SLXUAT,DGXUAT,THUEXUAT,PTTT,MAGOI) VALUES('PX00050','10/11/2022','NV010','KH00009','FU003','1','31507000','0.08',N'Chuyển khoản','TGX30')</v>
      </c>
    </row>
    <row r="307">
      <c r="J307" s="10" t="s">
        <v>719</v>
      </c>
    </row>
    <row r="308">
      <c r="J308" s="86" t="s">
        <v>707</v>
      </c>
    </row>
    <row r="309">
      <c r="J309" s="87" t="s">
        <v>712</v>
      </c>
    </row>
    <row r="310">
      <c r="J310" s="87" t="s">
        <v>704</v>
      </c>
    </row>
    <row r="314">
      <c r="A314" s="36"/>
      <c r="B314" s="36"/>
      <c r="C314" s="36"/>
      <c r="D314" s="36"/>
      <c r="E314" s="36"/>
      <c r="F314" s="37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W314" s="36"/>
      <c r="X314" s="36"/>
      <c r="Y314" s="36"/>
      <c r="Z314" s="36"/>
      <c r="AA314" s="36"/>
      <c r="AB314" s="36"/>
    </row>
    <row r="322">
      <c r="A322" s="36"/>
      <c r="B322" s="36"/>
      <c r="C322" s="36"/>
      <c r="D322" s="36"/>
      <c r="E322" s="36"/>
      <c r="F322" s="37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W322" s="36"/>
      <c r="X322" s="36"/>
      <c r="Y322" s="36"/>
      <c r="Z322" s="36"/>
      <c r="AA322" s="36"/>
      <c r="AB322" s="36"/>
    </row>
    <row r="323">
      <c r="A323" s="36"/>
      <c r="B323" s="36"/>
      <c r="C323" s="36"/>
      <c r="D323" s="36"/>
      <c r="E323" s="36"/>
      <c r="F323" s="37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W323" s="36"/>
      <c r="X323" s="36"/>
      <c r="Y323" s="36"/>
      <c r="Z323" s="36"/>
      <c r="AA323" s="36"/>
      <c r="AB323" s="36"/>
    </row>
    <row r="324">
      <c r="A324" s="36"/>
      <c r="B324" s="36"/>
      <c r="C324" s="36"/>
      <c r="D324" s="36"/>
      <c r="E324" s="36"/>
      <c r="F324" s="37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W324" s="36"/>
      <c r="X324" s="36"/>
      <c r="Y324" s="36"/>
      <c r="Z324" s="36"/>
      <c r="AA324" s="36"/>
      <c r="AB324" s="36"/>
    </row>
    <row r="325">
      <c r="A325" s="36"/>
      <c r="B325" s="36"/>
      <c r="C325" s="36"/>
      <c r="D325" s="36"/>
      <c r="E325" s="36"/>
      <c r="F325" s="3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W325" s="36"/>
      <c r="X325" s="36"/>
      <c r="Y325" s="36"/>
      <c r="Z325" s="36"/>
      <c r="AA325" s="36"/>
      <c r="AB325" s="36"/>
    </row>
    <row r="326">
      <c r="A326" s="36"/>
      <c r="B326" s="36"/>
      <c r="C326" s="36"/>
      <c r="D326" s="36"/>
      <c r="E326" s="36"/>
      <c r="F326" s="37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W326" s="36"/>
      <c r="X326" s="36"/>
      <c r="Y326" s="36"/>
      <c r="Z326" s="36"/>
      <c r="AA326" s="36"/>
      <c r="AB326" s="36"/>
    </row>
    <row r="327">
      <c r="A327" s="36"/>
      <c r="B327" s="36"/>
      <c r="C327" s="36"/>
      <c r="D327" s="36"/>
      <c r="E327" s="36"/>
      <c r="F327" s="37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W327" s="36"/>
      <c r="X327" s="36"/>
      <c r="Y327" s="36"/>
      <c r="Z327" s="36"/>
      <c r="AA327" s="36"/>
      <c r="AB327" s="36"/>
    </row>
    <row r="328">
      <c r="A328" s="36"/>
      <c r="B328" s="36"/>
      <c r="C328" s="36"/>
      <c r="D328" s="36"/>
      <c r="E328" s="36"/>
      <c r="F328" s="37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W328" s="36"/>
      <c r="X328" s="36"/>
      <c r="Y328" s="36"/>
      <c r="Z328" s="36"/>
      <c r="AA328" s="36"/>
      <c r="AB328" s="36"/>
    </row>
    <row r="329">
      <c r="A329" s="36"/>
      <c r="B329" s="36"/>
      <c r="C329" s="36"/>
      <c r="D329" s="36"/>
      <c r="E329" s="36"/>
      <c r="F329" s="37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W329" s="36"/>
      <c r="X329" s="36"/>
      <c r="Y329" s="36"/>
      <c r="Z329" s="36"/>
      <c r="AA329" s="36"/>
      <c r="AB329" s="36"/>
    </row>
    <row r="330">
      <c r="A330" s="36"/>
      <c r="B330" s="36"/>
      <c r="C330" s="36"/>
      <c r="D330" s="36"/>
      <c r="E330" s="36"/>
      <c r="F330" s="37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W330" s="36"/>
      <c r="X330" s="36"/>
      <c r="Y330" s="36"/>
      <c r="Z330" s="36"/>
      <c r="AA330" s="36"/>
      <c r="AB330" s="36"/>
    </row>
    <row r="331">
      <c r="A331" s="36"/>
      <c r="B331" s="36"/>
      <c r="C331" s="36"/>
      <c r="D331" s="36"/>
      <c r="E331" s="36"/>
      <c r="F331" s="37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W331" s="36"/>
      <c r="X331" s="36"/>
      <c r="Y331" s="36"/>
      <c r="Z331" s="36"/>
      <c r="AA331" s="36"/>
      <c r="AB331" s="36"/>
    </row>
    <row r="332">
      <c r="A332" s="36"/>
      <c r="B332" s="36"/>
      <c r="C332" s="36"/>
      <c r="D332" s="36"/>
      <c r="E332" s="36"/>
      <c r="F332" s="37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W332" s="36"/>
      <c r="X332" s="36"/>
      <c r="Y332" s="36"/>
      <c r="Z332" s="36"/>
      <c r="AA332" s="36"/>
      <c r="AB332" s="36"/>
    </row>
    <row r="333">
      <c r="A333" s="36"/>
      <c r="B333" s="36"/>
      <c r="C333" s="36"/>
      <c r="D333" s="36"/>
      <c r="E333" s="36"/>
      <c r="F333" s="37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W333" s="36"/>
      <c r="X333" s="36"/>
      <c r="Y333" s="36"/>
      <c r="Z333" s="36"/>
      <c r="AA333" s="36"/>
      <c r="AB333" s="36"/>
    </row>
    <row r="334">
      <c r="A334" s="36"/>
      <c r="B334" s="36"/>
      <c r="C334" s="36"/>
      <c r="D334" s="36"/>
      <c r="E334" s="36"/>
      <c r="F334" s="37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W334" s="36"/>
      <c r="X334" s="36"/>
      <c r="Y334" s="36"/>
      <c r="Z334" s="36"/>
      <c r="AA334" s="36"/>
      <c r="AB334" s="36"/>
    </row>
    <row r="335">
      <c r="A335" s="36"/>
      <c r="B335" s="36"/>
      <c r="C335" s="36"/>
      <c r="D335" s="36"/>
      <c r="E335" s="36"/>
      <c r="F335" s="37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W335" s="36"/>
      <c r="X335" s="36"/>
      <c r="Y335" s="36"/>
      <c r="Z335" s="36"/>
      <c r="AA335" s="36"/>
      <c r="AB335" s="36"/>
    </row>
    <row r="336">
      <c r="A336" s="36"/>
      <c r="B336" s="36"/>
      <c r="C336" s="36"/>
      <c r="D336" s="36"/>
      <c r="E336" s="36"/>
      <c r="F336" s="37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W336" s="36"/>
      <c r="X336" s="36"/>
      <c r="Y336" s="36"/>
      <c r="Z336" s="36"/>
      <c r="AA336" s="36"/>
      <c r="AB336" s="36"/>
    </row>
    <row r="337">
      <c r="A337" s="36"/>
      <c r="B337" s="36"/>
      <c r="C337" s="36"/>
      <c r="D337" s="36"/>
      <c r="E337" s="36"/>
      <c r="F337" s="37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W337" s="36"/>
      <c r="X337" s="36"/>
      <c r="Y337" s="36"/>
      <c r="Z337" s="36"/>
      <c r="AA337" s="36"/>
      <c r="AB337" s="36"/>
    </row>
    <row r="338">
      <c r="A338" s="36"/>
      <c r="B338" s="36"/>
      <c r="C338" s="36"/>
      <c r="D338" s="36"/>
      <c r="E338" s="36"/>
      <c r="F338" s="37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W338" s="36"/>
      <c r="X338" s="36"/>
      <c r="Y338" s="36"/>
      <c r="Z338" s="36"/>
      <c r="AA338" s="36"/>
      <c r="AB338" s="36"/>
    </row>
    <row r="339">
      <c r="A339" s="36"/>
      <c r="B339" s="36"/>
      <c r="C339" s="36"/>
      <c r="D339" s="36"/>
      <c r="E339" s="36"/>
      <c r="F339" s="37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W339" s="36"/>
      <c r="X339" s="36"/>
      <c r="Y339" s="36"/>
      <c r="Z339" s="36"/>
      <c r="AA339" s="36"/>
      <c r="AB339" s="36"/>
    </row>
    <row r="340">
      <c r="A340" s="36"/>
      <c r="B340" s="36"/>
      <c r="C340" s="36"/>
      <c r="D340" s="36"/>
      <c r="E340" s="36"/>
      <c r="F340" s="37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W340" s="36"/>
      <c r="X340" s="36"/>
      <c r="Y340" s="36"/>
      <c r="Z340" s="36"/>
      <c r="AA340" s="36"/>
      <c r="AB340" s="36"/>
    </row>
    <row r="341">
      <c r="A341" s="36"/>
      <c r="B341" s="36"/>
      <c r="C341" s="36"/>
      <c r="D341" s="36"/>
      <c r="E341" s="36"/>
      <c r="F341" s="37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W341" s="36"/>
      <c r="X341" s="36"/>
      <c r="Y341" s="36"/>
      <c r="Z341" s="36"/>
      <c r="AA341" s="36"/>
      <c r="AB341" s="36"/>
    </row>
    <row r="342">
      <c r="A342" s="36"/>
      <c r="B342" s="36"/>
      <c r="C342" s="36"/>
      <c r="D342" s="36"/>
      <c r="E342" s="36"/>
      <c r="F342" s="37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W342" s="36"/>
      <c r="X342" s="36"/>
      <c r="Y342" s="36"/>
      <c r="Z342" s="36"/>
      <c r="AA342" s="36"/>
      <c r="AB342" s="36"/>
    </row>
    <row r="343">
      <c r="A343" s="36"/>
      <c r="B343" s="36"/>
      <c r="C343" s="36"/>
      <c r="D343" s="36"/>
      <c r="E343" s="36"/>
      <c r="F343" s="37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W343" s="36"/>
      <c r="X343" s="36"/>
      <c r="Y343" s="36"/>
      <c r="Z343" s="36"/>
      <c r="AA343" s="36"/>
      <c r="AB343" s="36"/>
    </row>
    <row r="344">
      <c r="A344" s="36"/>
      <c r="B344" s="36"/>
      <c r="C344" s="36"/>
      <c r="D344" s="36"/>
      <c r="E344" s="36"/>
      <c r="F344" s="37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W344" s="36"/>
      <c r="X344" s="36"/>
      <c r="Y344" s="36"/>
      <c r="Z344" s="36"/>
      <c r="AA344" s="36"/>
      <c r="AB344" s="36"/>
    </row>
    <row r="345">
      <c r="A345" s="36"/>
      <c r="B345" s="36"/>
      <c r="C345" s="36"/>
      <c r="D345" s="36"/>
      <c r="E345" s="36"/>
      <c r="F345" s="37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W345" s="36"/>
      <c r="X345" s="36"/>
      <c r="Y345" s="36"/>
      <c r="Z345" s="36"/>
      <c r="AA345" s="36"/>
      <c r="AB345" s="36"/>
    </row>
    <row r="346">
      <c r="A346" s="36"/>
      <c r="B346" s="36"/>
      <c r="C346" s="36"/>
      <c r="D346" s="36"/>
      <c r="E346" s="36"/>
      <c r="F346" s="37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W346" s="36"/>
      <c r="X346" s="36"/>
      <c r="Y346" s="36"/>
      <c r="Z346" s="36"/>
      <c r="AA346" s="36"/>
      <c r="AB346" s="36"/>
    </row>
    <row r="347">
      <c r="A347" s="36"/>
      <c r="B347" s="36"/>
      <c r="C347" s="36"/>
      <c r="D347" s="36"/>
      <c r="E347" s="36"/>
      <c r="F347" s="37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W347" s="36"/>
      <c r="X347" s="36"/>
      <c r="Y347" s="36"/>
      <c r="Z347" s="36"/>
      <c r="AA347" s="36"/>
      <c r="AB347" s="36"/>
    </row>
    <row r="348">
      <c r="A348" s="36"/>
      <c r="B348" s="36"/>
      <c r="C348" s="36"/>
      <c r="D348" s="36"/>
      <c r="E348" s="36"/>
      <c r="F348" s="37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W348" s="36"/>
      <c r="X348" s="36"/>
      <c r="Y348" s="36"/>
      <c r="Z348" s="36"/>
      <c r="AA348" s="36"/>
      <c r="AB348" s="36"/>
    </row>
    <row r="349">
      <c r="A349" s="36"/>
      <c r="B349" s="36"/>
      <c r="C349" s="36"/>
      <c r="D349" s="36"/>
      <c r="E349" s="36"/>
      <c r="F349" s="37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W349" s="36"/>
      <c r="X349" s="36"/>
      <c r="Y349" s="36"/>
      <c r="Z349" s="36"/>
      <c r="AA349" s="36"/>
      <c r="AB349" s="36"/>
    </row>
    <row r="350">
      <c r="A350" s="36"/>
      <c r="B350" s="36"/>
      <c r="C350" s="36"/>
      <c r="D350" s="36"/>
      <c r="E350" s="36"/>
      <c r="F350" s="37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W350" s="36"/>
      <c r="X350" s="36"/>
      <c r="Y350" s="36"/>
      <c r="Z350" s="36"/>
      <c r="AA350" s="36"/>
      <c r="AB350" s="36"/>
    </row>
    <row r="351">
      <c r="A351" s="36"/>
      <c r="B351" s="36"/>
      <c r="C351" s="36"/>
      <c r="D351" s="36"/>
      <c r="E351" s="36"/>
      <c r="F351" s="37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W351" s="36"/>
      <c r="X351" s="36"/>
      <c r="Y351" s="36"/>
      <c r="Z351" s="36"/>
      <c r="AA351" s="36"/>
      <c r="AB351" s="36"/>
    </row>
    <row r="352">
      <c r="A352" s="36"/>
      <c r="B352" s="36"/>
      <c r="C352" s="36"/>
      <c r="D352" s="36"/>
      <c r="E352" s="36"/>
      <c r="F352" s="37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W352" s="36"/>
      <c r="X352" s="36"/>
      <c r="Y352" s="36"/>
      <c r="Z352" s="36"/>
      <c r="AA352" s="36"/>
      <c r="AB352" s="36"/>
    </row>
    <row r="353">
      <c r="A353" s="36"/>
      <c r="B353" s="36"/>
      <c r="C353" s="36"/>
      <c r="D353" s="36"/>
      <c r="E353" s="36"/>
      <c r="F353" s="37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W353" s="36"/>
      <c r="X353" s="36"/>
      <c r="Y353" s="36"/>
      <c r="Z353" s="36"/>
      <c r="AA353" s="36"/>
      <c r="AB353" s="36"/>
    </row>
    <row r="354">
      <c r="A354" s="36"/>
      <c r="B354" s="36"/>
      <c r="C354" s="36"/>
      <c r="D354" s="36"/>
      <c r="E354" s="36"/>
      <c r="F354" s="37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W354" s="36"/>
      <c r="X354" s="36"/>
      <c r="Y354" s="36"/>
      <c r="Z354" s="36"/>
      <c r="AA354" s="36"/>
      <c r="AB354" s="36"/>
    </row>
    <row r="355">
      <c r="A355" s="36"/>
      <c r="B355" s="36"/>
      <c r="C355" s="36"/>
      <c r="D355" s="36"/>
      <c r="E355" s="36"/>
      <c r="F355" s="37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W355" s="36"/>
      <c r="X355" s="36"/>
      <c r="Y355" s="36"/>
      <c r="Z355" s="36"/>
      <c r="AA355" s="36"/>
      <c r="AB355" s="36"/>
    </row>
    <row r="356">
      <c r="A356" s="36"/>
      <c r="B356" s="36"/>
      <c r="C356" s="36"/>
      <c r="D356" s="36"/>
      <c r="E356" s="36"/>
      <c r="F356" s="37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W356" s="36"/>
      <c r="X356" s="36"/>
      <c r="Y356" s="36"/>
      <c r="Z356" s="36"/>
      <c r="AA356" s="36"/>
      <c r="AB356" s="36"/>
    </row>
    <row r="357">
      <c r="A357" s="36"/>
      <c r="B357" s="36"/>
      <c r="C357" s="36"/>
      <c r="D357" s="36"/>
      <c r="E357" s="36"/>
      <c r="F357" s="37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W357" s="36"/>
      <c r="X357" s="36"/>
      <c r="Y357" s="36"/>
      <c r="Z357" s="36"/>
      <c r="AA357" s="36"/>
      <c r="AB357" s="36"/>
    </row>
    <row r="358">
      <c r="A358" s="36"/>
      <c r="B358" s="36"/>
      <c r="C358" s="36"/>
      <c r="D358" s="36"/>
      <c r="E358" s="36"/>
      <c r="F358" s="37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W358" s="36"/>
      <c r="X358" s="36"/>
      <c r="Y358" s="36"/>
      <c r="Z358" s="36"/>
      <c r="AA358" s="36"/>
      <c r="AB358" s="36"/>
    </row>
    <row r="359">
      <c r="A359" s="36"/>
      <c r="B359" s="36"/>
      <c r="C359" s="36"/>
      <c r="D359" s="36"/>
      <c r="E359" s="36"/>
      <c r="F359" s="37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W359" s="36"/>
      <c r="X359" s="36"/>
      <c r="Y359" s="36"/>
      <c r="Z359" s="36"/>
      <c r="AA359" s="36"/>
      <c r="AB359" s="36"/>
    </row>
    <row r="360">
      <c r="A360" s="36"/>
      <c r="B360" s="36"/>
      <c r="C360" s="36"/>
      <c r="D360" s="36"/>
      <c r="E360" s="36"/>
      <c r="F360" s="37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W360" s="36"/>
      <c r="X360" s="36"/>
      <c r="Y360" s="36"/>
      <c r="Z360" s="36"/>
      <c r="AA360" s="36"/>
      <c r="AB360" s="36"/>
    </row>
    <row r="361">
      <c r="A361" s="36"/>
      <c r="B361" s="36"/>
      <c r="C361" s="36"/>
      <c r="D361" s="36"/>
      <c r="E361" s="36"/>
      <c r="F361" s="37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W361" s="36"/>
      <c r="X361" s="36"/>
      <c r="Y361" s="36"/>
      <c r="Z361" s="36"/>
      <c r="AA361" s="36"/>
      <c r="AB361" s="36"/>
    </row>
    <row r="362">
      <c r="A362" s="36"/>
      <c r="B362" s="36"/>
      <c r="C362" s="36"/>
      <c r="D362" s="36"/>
      <c r="E362" s="36"/>
      <c r="F362" s="37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W362" s="36"/>
      <c r="X362" s="36"/>
      <c r="Y362" s="36"/>
      <c r="Z362" s="36"/>
      <c r="AA362" s="36"/>
      <c r="AB362" s="36"/>
    </row>
    <row r="363">
      <c r="A363" s="36"/>
      <c r="B363" s="36"/>
      <c r="C363" s="36"/>
      <c r="D363" s="36"/>
      <c r="E363" s="36"/>
      <c r="F363" s="37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W363" s="36"/>
      <c r="X363" s="36"/>
      <c r="Y363" s="36"/>
      <c r="Z363" s="36"/>
      <c r="AA363" s="36"/>
      <c r="AB363" s="36"/>
    </row>
    <row r="364">
      <c r="A364" s="36"/>
      <c r="B364" s="36"/>
      <c r="C364" s="36"/>
      <c r="D364" s="36"/>
      <c r="E364" s="36"/>
      <c r="F364" s="37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W364" s="36"/>
      <c r="X364" s="36"/>
      <c r="Y364" s="36"/>
      <c r="Z364" s="36"/>
      <c r="AA364" s="36"/>
      <c r="AB364" s="36"/>
    </row>
    <row r="365">
      <c r="A365" s="36"/>
      <c r="B365" s="36"/>
      <c r="C365" s="36"/>
      <c r="D365" s="36"/>
      <c r="E365" s="36"/>
      <c r="F365" s="37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W365" s="36"/>
      <c r="X365" s="36"/>
      <c r="Y365" s="36"/>
      <c r="Z365" s="36"/>
      <c r="AA365" s="36"/>
      <c r="AB365" s="36"/>
    </row>
    <row r="366">
      <c r="A366" s="36"/>
      <c r="B366" s="36"/>
      <c r="C366" s="36"/>
      <c r="D366" s="36"/>
      <c r="E366" s="36"/>
      <c r="F366" s="37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W366" s="36"/>
      <c r="X366" s="36"/>
      <c r="Y366" s="36"/>
      <c r="Z366" s="36"/>
      <c r="AA366" s="36"/>
      <c r="AB366" s="36"/>
    </row>
    <row r="367">
      <c r="A367" s="36"/>
      <c r="B367" s="36"/>
      <c r="C367" s="36"/>
      <c r="D367" s="36"/>
      <c r="E367" s="36"/>
      <c r="F367" s="37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W367" s="36"/>
      <c r="X367" s="36"/>
      <c r="Y367" s="36"/>
      <c r="Z367" s="36"/>
      <c r="AA367" s="36"/>
      <c r="AB367" s="36"/>
    </row>
    <row r="368">
      <c r="A368" s="36"/>
      <c r="B368" s="36"/>
      <c r="C368" s="36"/>
      <c r="D368" s="36"/>
      <c r="E368" s="36"/>
      <c r="F368" s="37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W368" s="36"/>
      <c r="X368" s="36"/>
      <c r="Y368" s="36"/>
      <c r="Z368" s="36"/>
      <c r="AA368" s="36"/>
      <c r="AB368" s="36"/>
    </row>
    <row r="369">
      <c r="A369" s="36"/>
      <c r="B369" s="36"/>
      <c r="C369" s="36"/>
      <c r="D369" s="36"/>
      <c r="E369" s="36"/>
      <c r="F369" s="37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W369" s="36"/>
      <c r="X369" s="36"/>
      <c r="Y369" s="36"/>
      <c r="Z369" s="36"/>
      <c r="AA369" s="36"/>
      <c r="AB369" s="36"/>
    </row>
    <row r="370">
      <c r="A370" s="36"/>
      <c r="B370" s="36"/>
      <c r="C370" s="36"/>
      <c r="D370" s="36"/>
      <c r="E370" s="36"/>
      <c r="F370" s="37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W370" s="36"/>
      <c r="X370" s="36"/>
      <c r="Y370" s="36"/>
      <c r="Z370" s="36"/>
      <c r="AA370" s="36"/>
      <c r="AB370" s="36"/>
    </row>
    <row r="371">
      <c r="A371" s="36"/>
      <c r="B371" s="36"/>
      <c r="C371" s="36"/>
      <c r="D371" s="36"/>
      <c r="E371" s="36"/>
      <c r="F371" s="37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W371" s="36"/>
      <c r="X371" s="36"/>
      <c r="Y371" s="36"/>
      <c r="Z371" s="36"/>
      <c r="AA371" s="36"/>
      <c r="AB371" s="36"/>
    </row>
    <row r="372">
      <c r="A372" s="36"/>
      <c r="B372" s="36"/>
      <c r="C372" s="36"/>
      <c r="D372" s="36"/>
      <c r="E372" s="36"/>
      <c r="F372" s="37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W372" s="36"/>
      <c r="X372" s="36"/>
      <c r="Y372" s="36"/>
      <c r="Z372" s="36"/>
      <c r="AA372" s="36"/>
      <c r="AB372" s="36"/>
    </row>
    <row r="373">
      <c r="A373" s="36"/>
      <c r="B373" s="36"/>
      <c r="C373" s="36"/>
      <c r="D373" s="36"/>
      <c r="E373" s="36"/>
      <c r="F373" s="37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W373" s="36"/>
      <c r="X373" s="36"/>
      <c r="Y373" s="36"/>
      <c r="Z373" s="36"/>
      <c r="AA373" s="36"/>
      <c r="AB373" s="36"/>
    </row>
    <row r="374">
      <c r="A374" s="36"/>
      <c r="B374" s="36"/>
      <c r="C374" s="36"/>
      <c r="D374" s="36"/>
      <c r="E374" s="36"/>
      <c r="F374" s="37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W374" s="36"/>
      <c r="X374" s="36"/>
      <c r="Y374" s="36"/>
      <c r="Z374" s="36"/>
      <c r="AA374" s="36"/>
      <c r="AB374" s="36"/>
    </row>
    <row r="375">
      <c r="A375" s="36"/>
      <c r="B375" s="36"/>
      <c r="C375" s="36"/>
      <c r="D375" s="36"/>
      <c r="E375" s="36"/>
      <c r="F375" s="37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W375" s="36"/>
      <c r="X375" s="36"/>
      <c r="Y375" s="36"/>
      <c r="Z375" s="36"/>
      <c r="AA375" s="36"/>
      <c r="AB375" s="36"/>
    </row>
    <row r="376">
      <c r="A376" s="36"/>
      <c r="B376" s="36"/>
      <c r="C376" s="36"/>
      <c r="D376" s="36"/>
      <c r="E376" s="36"/>
      <c r="F376" s="37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W376" s="36"/>
      <c r="X376" s="36"/>
      <c r="Y376" s="36"/>
      <c r="Z376" s="36"/>
      <c r="AA376" s="36"/>
      <c r="AB376" s="36"/>
    </row>
    <row r="377">
      <c r="A377" s="36"/>
      <c r="B377" s="36"/>
      <c r="C377" s="36"/>
      <c r="D377" s="36"/>
      <c r="E377" s="36"/>
      <c r="F377" s="37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W377" s="36"/>
      <c r="X377" s="36"/>
      <c r="Y377" s="36"/>
      <c r="Z377" s="36"/>
      <c r="AA377" s="36"/>
      <c r="AB377" s="36"/>
    </row>
    <row r="378">
      <c r="A378" s="36"/>
      <c r="B378" s="36"/>
      <c r="C378" s="36"/>
      <c r="D378" s="36"/>
      <c r="E378" s="36"/>
      <c r="F378" s="37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W378" s="36"/>
      <c r="X378" s="36"/>
      <c r="Y378" s="36"/>
      <c r="Z378" s="36"/>
      <c r="AA378" s="36"/>
      <c r="AB378" s="36"/>
    </row>
    <row r="379">
      <c r="A379" s="36"/>
      <c r="B379" s="36"/>
      <c r="C379" s="36"/>
      <c r="D379" s="36"/>
      <c r="E379" s="36"/>
      <c r="F379" s="37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W379" s="36"/>
      <c r="X379" s="36"/>
      <c r="Y379" s="36"/>
      <c r="Z379" s="36"/>
      <c r="AA379" s="36"/>
      <c r="AB379" s="36"/>
    </row>
    <row r="380">
      <c r="A380" s="36"/>
      <c r="B380" s="36"/>
      <c r="C380" s="36"/>
      <c r="D380" s="36"/>
      <c r="E380" s="36"/>
      <c r="F380" s="37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W380" s="36"/>
      <c r="X380" s="36"/>
      <c r="Y380" s="36"/>
      <c r="Z380" s="36"/>
      <c r="AA380" s="36"/>
      <c r="AB380" s="36"/>
    </row>
    <row r="381">
      <c r="A381" s="36"/>
      <c r="B381" s="36"/>
      <c r="C381" s="36"/>
      <c r="D381" s="36"/>
      <c r="E381" s="36"/>
      <c r="F381" s="37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W381" s="36"/>
      <c r="X381" s="36"/>
      <c r="Y381" s="36"/>
      <c r="Z381" s="36"/>
      <c r="AA381" s="36"/>
      <c r="AB381" s="36"/>
    </row>
    <row r="382">
      <c r="A382" s="36"/>
      <c r="B382" s="36"/>
      <c r="C382" s="36"/>
      <c r="D382" s="36"/>
      <c r="E382" s="36"/>
      <c r="F382" s="37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W382" s="36"/>
      <c r="X382" s="36"/>
      <c r="Y382" s="36"/>
      <c r="Z382" s="36"/>
      <c r="AA382" s="36"/>
      <c r="AB382" s="36"/>
    </row>
    <row r="383">
      <c r="A383" s="36"/>
      <c r="B383" s="36"/>
      <c r="C383" s="36"/>
      <c r="D383" s="36"/>
      <c r="E383" s="36"/>
      <c r="F383" s="37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W383" s="36"/>
      <c r="X383" s="36"/>
      <c r="Y383" s="36"/>
      <c r="Z383" s="36"/>
      <c r="AA383" s="36"/>
      <c r="AB383" s="36"/>
    </row>
    <row r="384">
      <c r="A384" s="36"/>
      <c r="B384" s="36"/>
      <c r="C384" s="36"/>
      <c r="D384" s="36"/>
      <c r="E384" s="36"/>
      <c r="F384" s="37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W384" s="36"/>
      <c r="X384" s="36"/>
      <c r="Y384" s="36"/>
      <c r="Z384" s="36"/>
      <c r="AA384" s="36"/>
      <c r="AB384" s="36"/>
    </row>
    <row r="385">
      <c r="A385" s="36"/>
      <c r="B385" s="36"/>
      <c r="C385" s="36"/>
      <c r="D385" s="36"/>
      <c r="E385" s="36"/>
      <c r="F385" s="37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W385" s="36"/>
      <c r="X385" s="36"/>
      <c r="Y385" s="36"/>
      <c r="Z385" s="36"/>
      <c r="AA385" s="36"/>
      <c r="AB385" s="36"/>
    </row>
    <row r="386">
      <c r="A386" s="36"/>
      <c r="B386" s="36"/>
      <c r="C386" s="36"/>
      <c r="D386" s="36"/>
      <c r="E386" s="36"/>
      <c r="F386" s="37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W386" s="36"/>
      <c r="X386" s="36"/>
      <c r="Y386" s="36"/>
      <c r="Z386" s="36"/>
      <c r="AA386" s="36"/>
      <c r="AB386" s="36"/>
    </row>
    <row r="387">
      <c r="A387" s="36"/>
      <c r="B387" s="36"/>
      <c r="C387" s="36"/>
      <c r="D387" s="36"/>
      <c r="E387" s="36"/>
      <c r="F387" s="37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W387" s="36"/>
      <c r="X387" s="36"/>
      <c r="Y387" s="36"/>
      <c r="Z387" s="36"/>
      <c r="AA387" s="36"/>
      <c r="AB387" s="36"/>
    </row>
    <row r="388">
      <c r="A388" s="36"/>
      <c r="B388" s="36"/>
      <c r="C388" s="36"/>
      <c r="D388" s="36"/>
      <c r="E388" s="36"/>
      <c r="F388" s="37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W388" s="36"/>
      <c r="X388" s="36"/>
      <c r="Y388" s="36"/>
      <c r="Z388" s="36"/>
      <c r="AA388" s="36"/>
      <c r="AB388" s="36"/>
    </row>
    <row r="389">
      <c r="A389" s="36"/>
      <c r="B389" s="36"/>
      <c r="C389" s="36"/>
      <c r="D389" s="36"/>
      <c r="E389" s="36"/>
      <c r="F389" s="37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W389" s="36"/>
      <c r="X389" s="36"/>
      <c r="Y389" s="36"/>
      <c r="Z389" s="36"/>
      <c r="AA389" s="36"/>
      <c r="AB389" s="36"/>
    </row>
    <row r="390">
      <c r="A390" s="36"/>
      <c r="B390" s="36"/>
      <c r="C390" s="36"/>
      <c r="D390" s="36"/>
      <c r="E390" s="36"/>
      <c r="F390" s="37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W390" s="36"/>
      <c r="X390" s="36"/>
      <c r="Y390" s="36"/>
      <c r="Z390" s="36"/>
      <c r="AA390" s="36"/>
      <c r="AB390" s="36"/>
    </row>
    <row r="391">
      <c r="A391" s="36"/>
      <c r="B391" s="36"/>
      <c r="C391" s="36"/>
      <c r="D391" s="36"/>
      <c r="E391" s="36"/>
      <c r="F391" s="37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W391" s="36"/>
      <c r="X391" s="36"/>
      <c r="Y391" s="36"/>
      <c r="Z391" s="36"/>
      <c r="AA391" s="36"/>
      <c r="AB391" s="36"/>
    </row>
    <row r="392">
      <c r="A392" s="36"/>
      <c r="B392" s="36"/>
      <c r="C392" s="36"/>
      <c r="D392" s="36"/>
      <c r="E392" s="36"/>
      <c r="F392" s="37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W392" s="36"/>
      <c r="X392" s="36"/>
      <c r="Y392" s="36"/>
      <c r="Z392" s="36"/>
      <c r="AA392" s="36"/>
      <c r="AB392" s="36"/>
    </row>
    <row r="393">
      <c r="A393" s="36"/>
      <c r="B393" s="36"/>
      <c r="C393" s="36"/>
      <c r="D393" s="36"/>
      <c r="E393" s="36"/>
      <c r="F393" s="37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W393" s="36"/>
      <c r="X393" s="36"/>
      <c r="Y393" s="36"/>
      <c r="Z393" s="36"/>
      <c r="AA393" s="36"/>
      <c r="AB393" s="36"/>
    </row>
    <row r="394">
      <c r="A394" s="36"/>
      <c r="B394" s="36"/>
      <c r="C394" s="36"/>
      <c r="D394" s="36"/>
      <c r="E394" s="36"/>
      <c r="F394" s="37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W394" s="36"/>
      <c r="X394" s="36"/>
      <c r="Y394" s="36"/>
      <c r="Z394" s="36"/>
      <c r="AA394" s="36"/>
      <c r="AB394" s="36"/>
    </row>
    <row r="395">
      <c r="A395" s="36"/>
      <c r="B395" s="36"/>
      <c r="C395" s="36"/>
      <c r="D395" s="36"/>
      <c r="E395" s="36"/>
      <c r="F395" s="37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W395" s="36"/>
      <c r="X395" s="36"/>
      <c r="Y395" s="36"/>
      <c r="Z395" s="36"/>
      <c r="AA395" s="36"/>
      <c r="AB395" s="36"/>
    </row>
    <row r="396">
      <c r="A396" s="36"/>
      <c r="B396" s="36"/>
      <c r="C396" s="36"/>
      <c r="D396" s="36"/>
      <c r="E396" s="36"/>
      <c r="F396" s="37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W396" s="36"/>
      <c r="X396" s="36"/>
      <c r="Y396" s="36"/>
      <c r="Z396" s="36"/>
      <c r="AA396" s="36"/>
      <c r="AB396" s="36"/>
    </row>
    <row r="397">
      <c r="A397" s="36"/>
      <c r="B397" s="36"/>
      <c r="C397" s="36"/>
      <c r="D397" s="36"/>
      <c r="E397" s="36"/>
      <c r="F397" s="37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W397" s="36"/>
      <c r="X397" s="36"/>
      <c r="Y397" s="36"/>
      <c r="Z397" s="36"/>
      <c r="AA397" s="36"/>
      <c r="AB397" s="36"/>
    </row>
    <row r="398">
      <c r="A398" s="36"/>
      <c r="B398" s="36"/>
      <c r="C398" s="36"/>
      <c r="D398" s="36"/>
      <c r="E398" s="36"/>
      <c r="F398" s="37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W398" s="36"/>
      <c r="X398" s="36"/>
      <c r="Y398" s="36"/>
      <c r="Z398" s="36"/>
      <c r="AA398" s="36"/>
      <c r="AB398" s="36"/>
    </row>
    <row r="399">
      <c r="A399" s="36"/>
      <c r="B399" s="36"/>
      <c r="C399" s="36"/>
      <c r="D399" s="36"/>
      <c r="E399" s="36"/>
      <c r="F399" s="37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W399" s="36"/>
      <c r="X399" s="36"/>
      <c r="Y399" s="36"/>
      <c r="Z399" s="36"/>
      <c r="AA399" s="36"/>
      <c r="AB399" s="36"/>
    </row>
    <row r="400">
      <c r="A400" s="36"/>
      <c r="B400" s="36"/>
      <c r="C400" s="36"/>
      <c r="D400" s="36"/>
      <c r="E400" s="36"/>
      <c r="F400" s="37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W400" s="36"/>
      <c r="X400" s="36"/>
      <c r="Y400" s="36"/>
      <c r="Z400" s="36"/>
      <c r="AA400" s="36"/>
      <c r="AB400" s="36"/>
    </row>
    <row r="401">
      <c r="A401" s="36"/>
      <c r="B401" s="36"/>
      <c r="C401" s="36"/>
      <c r="D401" s="36"/>
      <c r="E401" s="36"/>
      <c r="F401" s="37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W401" s="36"/>
      <c r="X401" s="36"/>
      <c r="Y401" s="36"/>
      <c r="Z401" s="36"/>
      <c r="AA401" s="36"/>
      <c r="AB401" s="36"/>
    </row>
    <row r="402">
      <c r="A402" s="36"/>
      <c r="B402" s="36"/>
      <c r="C402" s="36"/>
      <c r="D402" s="36"/>
      <c r="E402" s="36"/>
      <c r="F402" s="37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W402" s="36"/>
      <c r="X402" s="36"/>
      <c r="Y402" s="36"/>
      <c r="Z402" s="36"/>
      <c r="AA402" s="36"/>
      <c r="AB402" s="36"/>
    </row>
    <row r="403">
      <c r="A403" s="36"/>
      <c r="B403" s="36"/>
      <c r="C403" s="36"/>
      <c r="D403" s="36"/>
      <c r="E403" s="36"/>
      <c r="F403" s="37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W403" s="36"/>
      <c r="X403" s="36"/>
      <c r="Y403" s="36"/>
      <c r="Z403" s="36"/>
      <c r="AA403" s="36"/>
      <c r="AB403" s="36"/>
    </row>
    <row r="404">
      <c r="A404" s="36"/>
      <c r="B404" s="36"/>
      <c r="C404" s="36"/>
      <c r="D404" s="36"/>
      <c r="E404" s="36"/>
      <c r="F404" s="37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W404" s="36"/>
      <c r="X404" s="36"/>
      <c r="Y404" s="36"/>
      <c r="Z404" s="36"/>
      <c r="AA404" s="36"/>
      <c r="AB404" s="36"/>
    </row>
    <row r="405">
      <c r="A405" s="36"/>
      <c r="B405" s="36"/>
      <c r="C405" s="36"/>
      <c r="D405" s="36"/>
      <c r="E405" s="36"/>
      <c r="F405" s="37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W405" s="36"/>
      <c r="X405" s="36"/>
      <c r="Y405" s="36"/>
      <c r="Z405" s="36"/>
      <c r="AA405" s="36"/>
      <c r="AB405" s="36"/>
    </row>
    <row r="406">
      <c r="A406" s="36"/>
      <c r="B406" s="36"/>
      <c r="C406" s="36"/>
      <c r="D406" s="36"/>
      <c r="E406" s="36"/>
      <c r="F406" s="36"/>
      <c r="G406" s="36"/>
      <c r="H406" s="37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>
      <c r="A407" s="36"/>
      <c r="B407" s="36"/>
      <c r="C407" s="36"/>
      <c r="D407" s="36"/>
      <c r="E407" s="36"/>
      <c r="F407" s="36"/>
      <c r="G407" s="36"/>
      <c r="H407" s="37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>
      <c r="A408" s="36"/>
      <c r="B408" s="36"/>
      <c r="C408" s="36"/>
      <c r="D408" s="36"/>
      <c r="E408" s="36"/>
      <c r="F408" s="36"/>
      <c r="G408" s="36"/>
      <c r="H408" s="37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>
      <c r="A409" s="36"/>
      <c r="B409" s="36"/>
      <c r="C409" s="36"/>
      <c r="D409" s="36"/>
      <c r="E409" s="36"/>
      <c r="F409" s="36"/>
      <c r="G409" s="36"/>
      <c r="H409" s="37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>
      <c r="A410" s="36"/>
      <c r="B410" s="36"/>
      <c r="C410" s="36"/>
      <c r="D410" s="36"/>
      <c r="E410" s="36"/>
      <c r="F410" s="36"/>
      <c r="G410" s="36"/>
      <c r="H410" s="37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>
      <c r="A411" s="36"/>
      <c r="B411" s="36"/>
      <c r="C411" s="36"/>
      <c r="D411" s="36"/>
      <c r="E411" s="36"/>
      <c r="F411" s="36"/>
      <c r="G411" s="36"/>
      <c r="H411" s="37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>
      <c r="A412" s="36"/>
      <c r="B412" s="36"/>
      <c r="C412" s="36"/>
      <c r="D412" s="36"/>
      <c r="E412" s="36"/>
      <c r="F412" s="36"/>
      <c r="G412" s="36"/>
      <c r="H412" s="37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>
      <c r="A413" s="36"/>
      <c r="B413" s="36"/>
      <c r="C413" s="36"/>
      <c r="D413" s="36"/>
      <c r="E413" s="36"/>
      <c r="F413" s="36"/>
      <c r="G413" s="36"/>
      <c r="H413" s="37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>
      <c r="A414" s="36"/>
      <c r="B414" s="36"/>
      <c r="C414" s="36"/>
      <c r="D414" s="36"/>
      <c r="E414" s="36"/>
      <c r="F414" s="36"/>
      <c r="G414" s="36"/>
      <c r="H414" s="37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>
      <c r="A415" s="36"/>
      <c r="B415" s="36"/>
      <c r="C415" s="36"/>
      <c r="D415" s="36"/>
      <c r="E415" s="36"/>
      <c r="F415" s="36"/>
      <c r="G415" s="36"/>
      <c r="H415" s="37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>
      <c r="A416" s="36"/>
      <c r="B416" s="36"/>
      <c r="C416" s="36"/>
      <c r="D416" s="36"/>
      <c r="E416" s="36"/>
      <c r="F416" s="36"/>
      <c r="G416" s="36"/>
      <c r="H416" s="37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>
      <c r="A417" s="36"/>
      <c r="B417" s="36"/>
      <c r="C417" s="36"/>
      <c r="D417" s="36"/>
      <c r="E417" s="36"/>
      <c r="F417" s="36"/>
      <c r="G417" s="36"/>
      <c r="H417" s="37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>
      <c r="A418" s="36"/>
      <c r="B418" s="36"/>
      <c r="C418" s="36"/>
      <c r="D418" s="36"/>
      <c r="E418" s="36"/>
      <c r="F418" s="36"/>
      <c r="G418" s="36"/>
      <c r="H418" s="37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>
      <c r="A419" s="36"/>
      <c r="B419" s="36"/>
      <c r="C419" s="36"/>
      <c r="D419" s="36"/>
      <c r="E419" s="36"/>
      <c r="F419" s="36"/>
      <c r="G419" s="36"/>
      <c r="H419" s="37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>
      <c r="A420" s="36"/>
      <c r="B420" s="36"/>
      <c r="C420" s="36"/>
      <c r="D420" s="36"/>
      <c r="E420" s="36"/>
      <c r="F420" s="36"/>
      <c r="G420" s="36"/>
      <c r="H420" s="37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>
      <c r="A421" s="36"/>
      <c r="B421" s="36"/>
      <c r="C421" s="36"/>
      <c r="D421" s="36"/>
      <c r="E421" s="36"/>
      <c r="F421" s="36"/>
      <c r="G421" s="36"/>
      <c r="H421" s="37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>
      <c r="A422" s="36"/>
      <c r="B422" s="36"/>
      <c r="C422" s="36"/>
      <c r="D422" s="36"/>
      <c r="E422" s="36"/>
      <c r="F422" s="36"/>
      <c r="G422" s="36"/>
      <c r="H422" s="37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>
      <c r="A423" s="36"/>
      <c r="B423" s="36"/>
      <c r="C423" s="36"/>
      <c r="D423" s="36"/>
      <c r="E423" s="36"/>
      <c r="F423" s="36"/>
      <c r="G423" s="36"/>
      <c r="H423" s="37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>
      <c r="A424" s="36"/>
      <c r="B424" s="36"/>
      <c r="C424" s="36"/>
      <c r="D424" s="36"/>
      <c r="E424" s="36"/>
      <c r="F424" s="36"/>
      <c r="G424" s="36"/>
      <c r="H424" s="37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>
      <c r="A425" s="36"/>
      <c r="B425" s="36"/>
      <c r="C425" s="36"/>
      <c r="D425" s="36"/>
      <c r="E425" s="36"/>
      <c r="F425" s="36"/>
      <c r="G425" s="36"/>
      <c r="H425" s="37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>
      <c r="A426" s="36"/>
      <c r="B426" s="36"/>
      <c r="C426" s="36"/>
      <c r="D426" s="36"/>
      <c r="E426" s="36"/>
      <c r="F426" s="36"/>
      <c r="G426" s="36"/>
      <c r="H426" s="37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>
      <c r="A427" s="36"/>
      <c r="B427" s="36"/>
      <c r="C427" s="36"/>
      <c r="D427" s="36"/>
      <c r="E427" s="36"/>
      <c r="F427" s="36"/>
      <c r="G427" s="36"/>
      <c r="H427" s="37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>
      <c r="A428" s="36"/>
      <c r="B428" s="36"/>
      <c r="C428" s="36"/>
      <c r="D428" s="36"/>
      <c r="E428" s="36"/>
      <c r="F428" s="36"/>
      <c r="G428" s="36"/>
      <c r="H428" s="37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>
      <c r="A429" s="36"/>
      <c r="B429" s="36"/>
      <c r="C429" s="36"/>
      <c r="D429" s="36"/>
      <c r="E429" s="36"/>
      <c r="F429" s="36"/>
      <c r="G429" s="36"/>
      <c r="H429" s="37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>
      <c r="A430" s="36"/>
      <c r="B430" s="36"/>
      <c r="C430" s="36"/>
      <c r="D430" s="36"/>
      <c r="E430" s="36"/>
      <c r="F430" s="36"/>
      <c r="G430" s="36"/>
      <c r="H430" s="37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>
      <c r="A431" s="36"/>
      <c r="B431" s="36"/>
      <c r="C431" s="36"/>
      <c r="D431" s="36"/>
      <c r="E431" s="36"/>
      <c r="F431" s="36"/>
      <c r="G431" s="36"/>
      <c r="H431" s="37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>
      <c r="A432" s="36"/>
      <c r="B432" s="36"/>
      <c r="C432" s="36"/>
      <c r="D432" s="36"/>
      <c r="E432" s="36"/>
      <c r="F432" s="36"/>
      <c r="G432" s="36"/>
      <c r="H432" s="37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>
      <c r="A433" s="36"/>
      <c r="B433" s="36"/>
      <c r="C433" s="36"/>
      <c r="D433" s="36"/>
      <c r="E433" s="36"/>
      <c r="F433" s="36"/>
      <c r="G433" s="36"/>
      <c r="H433" s="37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>
      <c r="A434" s="36"/>
      <c r="B434" s="36"/>
      <c r="C434" s="36"/>
      <c r="D434" s="36"/>
      <c r="E434" s="36"/>
      <c r="F434" s="36"/>
      <c r="G434" s="36"/>
      <c r="H434" s="37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>
      <c r="A435" s="36"/>
      <c r="B435" s="36"/>
      <c r="C435" s="36"/>
      <c r="D435" s="36"/>
      <c r="E435" s="36"/>
      <c r="F435" s="36"/>
      <c r="G435" s="36"/>
      <c r="H435" s="37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>
      <c r="A436" s="36"/>
      <c r="B436" s="36"/>
      <c r="C436" s="36"/>
      <c r="D436" s="36"/>
      <c r="E436" s="36"/>
      <c r="F436" s="36"/>
      <c r="G436" s="36"/>
      <c r="H436" s="37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>
      <c r="A437" s="36"/>
      <c r="B437" s="36"/>
      <c r="C437" s="36"/>
      <c r="D437" s="36"/>
      <c r="E437" s="36"/>
      <c r="F437" s="36"/>
      <c r="G437" s="36"/>
      <c r="H437" s="37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>
      <c r="A438" s="36"/>
      <c r="B438" s="36"/>
      <c r="C438" s="36"/>
      <c r="D438" s="36"/>
      <c r="E438" s="36"/>
      <c r="F438" s="36"/>
      <c r="G438" s="36"/>
      <c r="H438" s="37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>
      <c r="A439" s="36"/>
      <c r="B439" s="36"/>
      <c r="C439" s="36"/>
      <c r="D439" s="36"/>
      <c r="E439" s="36"/>
      <c r="F439" s="36"/>
      <c r="G439" s="36"/>
      <c r="H439" s="37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>
      <c r="A440" s="36"/>
      <c r="B440" s="36"/>
      <c r="C440" s="36"/>
      <c r="D440" s="36"/>
      <c r="E440" s="36"/>
      <c r="F440" s="36"/>
      <c r="G440" s="36"/>
      <c r="H440" s="37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>
      <c r="A441" s="36"/>
      <c r="B441" s="36"/>
      <c r="C441" s="36"/>
      <c r="D441" s="36"/>
      <c r="E441" s="36"/>
      <c r="F441" s="36"/>
      <c r="G441" s="36"/>
      <c r="H441" s="37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>
      <c r="A442" s="36"/>
      <c r="B442" s="36"/>
      <c r="C442" s="36"/>
      <c r="D442" s="36"/>
      <c r="E442" s="36"/>
      <c r="F442" s="36"/>
      <c r="G442" s="36"/>
      <c r="H442" s="37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>
      <c r="A443" s="36"/>
      <c r="B443" s="36"/>
      <c r="C443" s="36"/>
      <c r="D443" s="36"/>
      <c r="E443" s="36"/>
      <c r="F443" s="36"/>
      <c r="G443" s="36"/>
      <c r="H443" s="37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>
      <c r="A444" s="36"/>
      <c r="B444" s="36"/>
      <c r="C444" s="36"/>
      <c r="D444" s="36"/>
      <c r="E444" s="36"/>
      <c r="F444" s="36"/>
      <c r="G444" s="36"/>
      <c r="H444" s="37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>
      <c r="A445" s="36"/>
      <c r="B445" s="36"/>
      <c r="C445" s="36"/>
      <c r="D445" s="36"/>
      <c r="E445" s="36"/>
      <c r="F445" s="36"/>
      <c r="G445" s="36"/>
      <c r="H445" s="37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>
      <c r="A446" s="36"/>
      <c r="B446" s="36"/>
      <c r="C446" s="36"/>
      <c r="D446" s="36"/>
      <c r="E446" s="36"/>
      <c r="F446" s="36"/>
      <c r="G446" s="36"/>
      <c r="H446" s="37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>
      <c r="A447" s="36"/>
      <c r="B447" s="36"/>
      <c r="C447" s="36"/>
      <c r="D447" s="36"/>
      <c r="E447" s="36"/>
      <c r="F447" s="36"/>
      <c r="G447" s="36"/>
      <c r="H447" s="37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>
      <c r="A448" s="36"/>
      <c r="B448" s="36"/>
      <c r="C448" s="36"/>
      <c r="D448" s="36"/>
      <c r="E448" s="36"/>
      <c r="F448" s="36"/>
      <c r="G448" s="36"/>
      <c r="H448" s="37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>
      <c r="A449" s="36"/>
      <c r="B449" s="36"/>
      <c r="C449" s="36"/>
      <c r="D449" s="36"/>
      <c r="E449" s="36"/>
      <c r="F449" s="36"/>
      <c r="G449" s="36"/>
      <c r="H449" s="37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>
      <c r="A450" s="36"/>
      <c r="B450" s="36"/>
      <c r="C450" s="36"/>
      <c r="D450" s="36"/>
      <c r="E450" s="36"/>
      <c r="F450" s="36"/>
      <c r="G450" s="36"/>
      <c r="H450" s="37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>
      <c r="A451" s="36"/>
      <c r="B451" s="36"/>
      <c r="C451" s="36"/>
      <c r="D451" s="36"/>
      <c r="E451" s="36"/>
      <c r="F451" s="36"/>
      <c r="G451" s="36"/>
      <c r="H451" s="37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>
      <c r="A452" s="36"/>
      <c r="B452" s="36"/>
      <c r="C452" s="36"/>
      <c r="D452" s="36"/>
      <c r="E452" s="36"/>
      <c r="F452" s="36"/>
      <c r="G452" s="36"/>
      <c r="H452" s="37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>
      <c r="A453" s="36"/>
      <c r="B453" s="36"/>
      <c r="C453" s="36"/>
      <c r="D453" s="36"/>
      <c r="E453" s="36"/>
      <c r="F453" s="36"/>
      <c r="G453" s="36"/>
      <c r="H453" s="37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>
      <c r="A454" s="36"/>
      <c r="B454" s="36"/>
      <c r="C454" s="36"/>
      <c r="D454" s="36"/>
      <c r="E454" s="36"/>
      <c r="F454" s="36"/>
      <c r="G454" s="36"/>
      <c r="H454" s="37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>
      <c r="A455" s="36"/>
      <c r="B455" s="36"/>
      <c r="C455" s="36"/>
      <c r="D455" s="36"/>
      <c r="E455" s="36"/>
      <c r="F455" s="36"/>
      <c r="G455" s="36"/>
      <c r="H455" s="37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>
      <c r="A456" s="36"/>
      <c r="B456" s="36"/>
      <c r="C456" s="36"/>
      <c r="D456" s="36"/>
      <c r="E456" s="36"/>
      <c r="F456" s="36"/>
      <c r="G456" s="36"/>
      <c r="H456" s="37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>
      <c r="A457" s="36"/>
      <c r="B457" s="36"/>
      <c r="C457" s="36"/>
      <c r="D457" s="36"/>
      <c r="E457" s="36"/>
      <c r="F457" s="36"/>
      <c r="G457" s="36"/>
      <c r="H457" s="37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>
      <c r="A458" s="36"/>
      <c r="B458" s="36"/>
      <c r="C458" s="36"/>
      <c r="D458" s="36"/>
      <c r="E458" s="36"/>
      <c r="F458" s="36"/>
      <c r="G458" s="36"/>
      <c r="H458" s="37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>
      <c r="A459" s="36"/>
      <c r="B459" s="36"/>
      <c r="C459" s="36"/>
      <c r="D459" s="36"/>
      <c r="E459" s="36"/>
      <c r="F459" s="36"/>
      <c r="G459" s="36"/>
      <c r="H459" s="37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>
      <c r="A460" s="36"/>
      <c r="B460" s="36"/>
      <c r="C460" s="36"/>
      <c r="D460" s="36"/>
      <c r="E460" s="36"/>
      <c r="F460" s="36"/>
      <c r="G460" s="36"/>
      <c r="H460" s="37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>
      <c r="A461" s="36"/>
      <c r="B461" s="36"/>
      <c r="C461" s="36"/>
      <c r="D461" s="36"/>
      <c r="E461" s="36"/>
      <c r="F461" s="36"/>
      <c r="G461" s="36"/>
      <c r="H461" s="37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>
      <c r="A462" s="36"/>
      <c r="B462" s="36"/>
      <c r="C462" s="36"/>
      <c r="D462" s="36"/>
      <c r="E462" s="36"/>
      <c r="F462" s="36"/>
      <c r="G462" s="36"/>
      <c r="H462" s="37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>
      <c r="A463" s="36"/>
      <c r="B463" s="36"/>
      <c r="C463" s="36"/>
      <c r="D463" s="36"/>
      <c r="E463" s="36"/>
      <c r="F463" s="36"/>
      <c r="G463" s="36"/>
      <c r="H463" s="37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>
      <c r="A464" s="36"/>
      <c r="B464" s="36"/>
      <c r="C464" s="36"/>
      <c r="D464" s="36"/>
      <c r="E464" s="36"/>
      <c r="F464" s="36"/>
      <c r="G464" s="36"/>
      <c r="H464" s="37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>
      <c r="A465" s="36"/>
      <c r="B465" s="36"/>
      <c r="C465" s="36"/>
      <c r="D465" s="36"/>
      <c r="E465" s="36"/>
      <c r="F465" s="36"/>
      <c r="G465" s="36"/>
      <c r="H465" s="37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>
      <c r="A466" s="36"/>
      <c r="B466" s="36"/>
      <c r="C466" s="36"/>
      <c r="D466" s="36"/>
      <c r="E466" s="36"/>
      <c r="F466" s="36"/>
      <c r="G466" s="36"/>
      <c r="H466" s="37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>
      <c r="A467" s="36"/>
      <c r="B467" s="36"/>
      <c r="C467" s="36"/>
      <c r="D467" s="36"/>
      <c r="E467" s="36"/>
      <c r="F467" s="36"/>
      <c r="G467" s="36"/>
      <c r="H467" s="37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>
      <c r="A468" s="36"/>
      <c r="B468" s="36"/>
      <c r="C468" s="36"/>
      <c r="D468" s="36"/>
      <c r="E468" s="36"/>
      <c r="F468" s="36"/>
      <c r="G468" s="36"/>
      <c r="H468" s="37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>
      <c r="A469" s="36"/>
      <c r="B469" s="36"/>
      <c r="C469" s="36"/>
      <c r="D469" s="36"/>
      <c r="E469" s="36"/>
      <c r="F469" s="36"/>
      <c r="G469" s="36"/>
      <c r="H469" s="37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>
      <c r="A470" s="36"/>
      <c r="B470" s="36"/>
      <c r="C470" s="36"/>
      <c r="D470" s="36"/>
      <c r="E470" s="36"/>
      <c r="F470" s="36"/>
      <c r="G470" s="36"/>
      <c r="H470" s="37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>
      <c r="A471" s="36"/>
      <c r="B471" s="36"/>
      <c r="C471" s="36"/>
      <c r="D471" s="36"/>
      <c r="E471" s="36"/>
      <c r="F471" s="36"/>
      <c r="G471" s="36"/>
      <c r="H471" s="37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>
      <c r="A472" s="36"/>
      <c r="B472" s="36"/>
      <c r="C472" s="36"/>
      <c r="D472" s="36"/>
      <c r="E472" s="36"/>
      <c r="F472" s="36"/>
      <c r="G472" s="36"/>
      <c r="H472" s="37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>
      <c r="A473" s="36"/>
      <c r="B473" s="36"/>
      <c r="C473" s="36"/>
      <c r="D473" s="36"/>
      <c r="E473" s="36"/>
      <c r="F473" s="36"/>
      <c r="G473" s="36"/>
      <c r="H473" s="37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>
      <c r="A474" s="36"/>
      <c r="B474" s="36"/>
      <c r="C474" s="36"/>
      <c r="D474" s="36"/>
      <c r="E474" s="36"/>
      <c r="F474" s="36"/>
      <c r="G474" s="36"/>
      <c r="H474" s="37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>
      <c r="A475" s="36"/>
      <c r="B475" s="36"/>
      <c r="C475" s="36"/>
      <c r="D475" s="36"/>
      <c r="E475" s="36"/>
      <c r="F475" s="36"/>
      <c r="G475" s="36"/>
      <c r="H475" s="37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>
      <c r="A476" s="36"/>
      <c r="B476" s="36"/>
      <c r="C476" s="36"/>
      <c r="D476" s="36"/>
      <c r="E476" s="36"/>
      <c r="F476" s="36"/>
      <c r="G476" s="36"/>
      <c r="H476" s="37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>
      <c r="A477" s="36"/>
      <c r="B477" s="36"/>
      <c r="C477" s="36"/>
      <c r="D477" s="36"/>
      <c r="E477" s="36"/>
      <c r="F477" s="36"/>
      <c r="G477" s="36"/>
      <c r="H477" s="37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>
      <c r="A478" s="36"/>
      <c r="B478" s="36"/>
      <c r="C478" s="36"/>
      <c r="D478" s="36"/>
      <c r="E478" s="36"/>
      <c r="F478" s="36"/>
      <c r="G478" s="36"/>
      <c r="H478" s="37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>
      <c r="A479" s="36"/>
      <c r="B479" s="36"/>
      <c r="C479" s="36"/>
      <c r="D479" s="36"/>
      <c r="E479" s="36"/>
      <c r="F479" s="36"/>
      <c r="G479" s="36"/>
      <c r="H479" s="37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>
      <c r="A480" s="36"/>
      <c r="B480" s="36"/>
      <c r="C480" s="36"/>
      <c r="D480" s="36"/>
      <c r="E480" s="36"/>
      <c r="F480" s="36"/>
      <c r="G480" s="36"/>
      <c r="H480" s="37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>
      <c r="A481" s="36"/>
      <c r="B481" s="36"/>
      <c r="C481" s="36"/>
      <c r="D481" s="36"/>
      <c r="E481" s="36"/>
      <c r="F481" s="36"/>
      <c r="G481" s="36"/>
      <c r="H481" s="37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>
      <c r="A482" s="36"/>
      <c r="B482" s="36"/>
      <c r="C482" s="36"/>
      <c r="D482" s="36"/>
      <c r="E482" s="36"/>
      <c r="F482" s="36"/>
      <c r="G482" s="36"/>
      <c r="H482" s="37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>
      <c r="A483" s="36"/>
      <c r="B483" s="36"/>
      <c r="C483" s="36"/>
      <c r="D483" s="36"/>
      <c r="E483" s="36"/>
      <c r="F483" s="36"/>
      <c r="G483" s="36"/>
      <c r="H483" s="37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>
      <c r="A484" s="36"/>
      <c r="B484" s="36"/>
      <c r="C484" s="36"/>
      <c r="D484" s="36"/>
      <c r="E484" s="36"/>
      <c r="F484" s="36"/>
      <c r="G484" s="36"/>
      <c r="H484" s="37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>
      <c r="A485" s="36"/>
      <c r="B485" s="36"/>
      <c r="C485" s="36"/>
      <c r="D485" s="36"/>
      <c r="E485" s="36"/>
      <c r="F485" s="36"/>
      <c r="G485" s="36"/>
      <c r="H485" s="37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>
      <c r="A486" s="36"/>
      <c r="B486" s="36"/>
      <c r="C486" s="36"/>
      <c r="D486" s="36"/>
      <c r="E486" s="36"/>
      <c r="F486" s="36"/>
      <c r="G486" s="36"/>
      <c r="H486" s="37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>
      <c r="A487" s="36"/>
      <c r="B487" s="36"/>
      <c r="C487" s="36"/>
      <c r="D487" s="36"/>
      <c r="E487" s="36"/>
      <c r="F487" s="36"/>
      <c r="G487" s="36"/>
      <c r="H487" s="37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>
      <c r="A488" s="36"/>
      <c r="B488" s="36"/>
      <c r="C488" s="36"/>
      <c r="D488" s="36"/>
      <c r="E488" s="36"/>
      <c r="F488" s="36"/>
      <c r="G488" s="36"/>
      <c r="H488" s="37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>
      <c r="A489" s="36"/>
      <c r="B489" s="36"/>
      <c r="C489" s="36"/>
      <c r="D489" s="36"/>
      <c r="E489" s="36"/>
      <c r="F489" s="36"/>
      <c r="G489" s="36"/>
      <c r="H489" s="37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>
      <c r="A490" s="36"/>
      <c r="B490" s="36"/>
      <c r="C490" s="36"/>
      <c r="D490" s="36"/>
      <c r="E490" s="36"/>
      <c r="F490" s="36"/>
      <c r="G490" s="36"/>
      <c r="H490" s="37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>
      <c r="A491" s="36"/>
      <c r="B491" s="36"/>
      <c r="C491" s="36"/>
      <c r="D491" s="36"/>
      <c r="E491" s="36"/>
      <c r="F491" s="36"/>
      <c r="G491" s="36"/>
      <c r="H491" s="37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>
      <c r="A492" s="36"/>
      <c r="B492" s="36"/>
      <c r="C492" s="36"/>
      <c r="D492" s="36"/>
      <c r="E492" s="36"/>
      <c r="F492" s="36"/>
      <c r="G492" s="36"/>
      <c r="H492" s="37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>
      <c r="A493" s="36"/>
      <c r="B493" s="36"/>
      <c r="C493" s="36"/>
      <c r="D493" s="36"/>
      <c r="E493" s="36"/>
      <c r="F493" s="36"/>
      <c r="G493" s="36"/>
      <c r="H493" s="37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>
      <c r="A494" s="36"/>
      <c r="B494" s="36"/>
      <c r="C494" s="36"/>
      <c r="D494" s="36"/>
      <c r="E494" s="36"/>
      <c r="F494" s="36"/>
      <c r="G494" s="36"/>
      <c r="H494" s="37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>
      <c r="A495" s="36"/>
      <c r="B495" s="36"/>
      <c r="C495" s="36"/>
      <c r="D495" s="36"/>
      <c r="E495" s="36"/>
      <c r="F495" s="36"/>
      <c r="G495" s="36"/>
      <c r="H495" s="37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>
      <c r="A496" s="36"/>
      <c r="B496" s="36"/>
      <c r="C496" s="36"/>
      <c r="D496" s="36"/>
      <c r="E496" s="36"/>
      <c r="F496" s="36"/>
      <c r="G496" s="36"/>
      <c r="H496" s="37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>
      <c r="A497" s="36"/>
      <c r="B497" s="36"/>
      <c r="C497" s="36"/>
      <c r="D497" s="36"/>
      <c r="E497" s="36"/>
      <c r="F497" s="36"/>
      <c r="G497" s="36"/>
      <c r="H497" s="37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>
      <c r="A498" s="36"/>
      <c r="B498" s="36"/>
      <c r="C498" s="36"/>
      <c r="D498" s="36"/>
      <c r="E498" s="36"/>
      <c r="F498" s="36"/>
      <c r="G498" s="36"/>
      <c r="H498" s="37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>
      <c r="A499" s="36"/>
      <c r="B499" s="36"/>
      <c r="C499" s="36"/>
      <c r="D499" s="36"/>
      <c r="E499" s="36"/>
      <c r="F499" s="36"/>
      <c r="G499" s="36"/>
      <c r="H499" s="37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>
      <c r="A500" s="36"/>
      <c r="B500" s="36"/>
      <c r="C500" s="36"/>
      <c r="D500" s="36"/>
      <c r="E500" s="36"/>
      <c r="F500" s="36"/>
      <c r="G500" s="36"/>
      <c r="H500" s="37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>
      <c r="A501" s="36"/>
      <c r="B501" s="36"/>
      <c r="C501" s="36"/>
      <c r="D501" s="36"/>
      <c r="E501" s="36"/>
      <c r="F501" s="36"/>
      <c r="G501" s="36"/>
      <c r="H501" s="37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>
      <c r="A502" s="36"/>
      <c r="B502" s="36"/>
      <c r="C502" s="36"/>
      <c r="D502" s="36"/>
      <c r="E502" s="36"/>
      <c r="F502" s="36"/>
      <c r="G502" s="36"/>
      <c r="H502" s="37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>
      <c r="A503" s="36"/>
      <c r="B503" s="36"/>
      <c r="C503" s="36"/>
      <c r="D503" s="36"/>
      <c r="E503" s="36"/>
      <c r="F503" s="36"/>
      <c r="G503" s="36"/>
      <c r="H503" s="37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>
      <c r="A504" s="36"/>
      <c r="B504" s="36"/>
      <c r="C504" s="36"/>
      <c r="D504" s="36"/>
      <c r="E504" s="36"/>
      <c r="F504" s="36"/>
      <c r="G504" s="36"/>
      <c r="H504" s="37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>
      <c r="A505" s="36"/>
      <c r="B505" s="36"/>
      <c r="C505" s="36"/>
      <c r="D505" s="36"/>
      <c r="E505" s="36"/>
      <c r="F505" s="36"/>
      <c r="G505" s="36"/>
      <c r="H505" s="37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>
      <c r="A506" s="36"/>
      <c r="B506" s="36"/>
      <c r="C506" s="36"/>
      <c r="D506" s="36"/>
      <c r="E506" s="36"/>
      <c r="F506" s="36"/>
      <c r="G506" s="36"/>
      <c r="H506" s="37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>
      <c r="A507" s="36"/>
      <c r="B507" s="36"/>
      <c r="C507" s="36"/>
      <c r="D507" s="36"/>
      <c r="E507" s="36"/>
      <c r="F507" s="36"/>
      <c r="G507" s="36"/>
      <c r="H507" s="37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>
      <c r="A508" s="36"/>
      <c r="B508" s="36"/>
      <c r="C508" s="36"/>
      <c r="D508" s="36"/>
      <c r="E508" s="36"/>
      <c r="F508" s="36"/>
      <c r="G508" s="36"/>
      <c r="H508" s="37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>
      <c r="A509" s="36"/>
      <c r="B509" s="36"/>
      <c r="C509" s="36"/>
      <c r="D509" s="36"/>
      <c r="E509" s="36"/>
      <c r="F509" s="36"/>
      <c r="G509" s="36"/>
      <c r="H509" s="37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>
      <c r="A510" s="36"/>
      <c r="B510" s="36"/>
      <c r="C510" s="36"/>
      <c r="D510" s="36"/>
      <c r="E510" s="36"/>
      <c r="F510" s="36"/>
      <c r="G510" s="36"/>
      <c r="H510" s="37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>
      <c r="A511" s="36"/>
      <c r="B511" s="36"/>
      <c r="C511" s="36"/>
      <c r="D511" s="36"/>
      <c r="E511" s="36"/>
      <c r="F511" s="36"/>
      <c r="G511" s="36"/>
      <c r="H511" s="37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>
      <c r="A512" s="36"/>
      <c r="B512" s="36"/>
      <c r="C512" s="36"/>
      <c r="D512" s="36"/>
      <c r="E512" s="36"/>
      <c r="F512" s="36"/>
      <c r="G512" s="36"/>
      <c r="H512" s="37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>
      <c r="A513" s="36"/>
      <c r="B513" s="36"/>
      <c r="C513" s="36"/>
      <c r="D513" s="36"/>
      <c r="E513" s="36"/>
      <c r="F513" s="36"/>
      <c r="G513" s="36"/>
      <c r="H513" s="37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>
      <c r="A514" s="36"/>
      <c r="B514" s="36"/>
      <c r="C514" s="36"/>
      <c r="D514" s="36"/>
      <c r="E514" s="36"/>
      <c r="F514" s="36"/>
      <c r="G514" s="36"/>
      <c r="H514" s="37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>
      <c r="A515" s="36"/>
      <c r="B515" s="36"/>
      <c r="C515" s="36"/>
      <c r="D515" s="36"/>
      <c r="E515" s="36"/>
      <c r="F515" s="36"/>
      <c r="G515" s="36"/>
      <c r="H515" s="37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>
      <c r="A516" s="36"/>
      <c r="B516" s="36"/>
      <c r="C516" s="36"/>
      <c r="D516" s="36"/>
      <c r="E516" s="36"/>
      <c r="F516" s="36"/>
      <c r="G516" s="36"/>
      <c r="H516" s="37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>
      <c r="A517" s="36"/>
      <c r="B517" s="36"/>
      <c r="C517" s="36"/>
      <c r="D517" s="36"/>
      <c r="E517" s="36"/>
      <c r="F517" s="36"/>
      <c r="G517" s="36"/>
      <c r="H517" s="37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>
      <c r="A518" s="36"/>
      <c r="B518" s="36"/>
      <c r="C518" s="36"/>
      <c r="D518" s="36"/>
      <c r="E518" s="36"/>
      <c r="F518" s="36"/>
      <c r="G518" s="36"/>
      <c r="H518" s="37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>
      <c r="A519" s="36"/>
      <c r="B519" s="36"/>
      <c r="C519" s="36"/>
      <c r="D519" s="36"/>
      <c r="E519" s="36"/>
      <c r="F519" s="36"/>
      <c r="G519" s="36"/>
      <c r="H519" s="37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>
      <c r="A520" s="36"/>
      <c r="B520" s="36"/>
      <c r="C520" s="36"/>
      <c r="D520" s="36"/>
      <c r="E520" s="36"/>
      <c r="F520" s="36"/>
      <c r="G520" s="36"/>
      <c r="H520" s="37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>
      <c r="A521" s="36"/>
      <c r="B521" s="36"/>
      <c r="C521" s="36"/>
      <c r="D521" s="36"/>
      <c r="E521" s="36"/>
      <c r="F521" s="36"/>
      <c r="G521" s="36"/>
      <c r="H521" s="37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>
      <c r="A522" s="36"/>
      <c r="B522" s="36"/>
      <c r="C522" s="36"/>
      <c r="D522" s="36"/>
      <c r="E522" s="36"/>
      <c r="F522" s="36"/>
      <c r="G522" s="36"/>
      <c r="H522" s="37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>
      <c r="A523" s="36"/>
      <c r="B523" s="36"/>
      <c r="C523" s="36"/>
      <c r="D523" s="36"/>
      <c r="E523" s="36"/>
      <c r="F523" s="36"/>
      <c r="G523" s="36"/>
      <c r="H523" s="37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>
      <c r="A524" s="36"/>
      <c r="B524" s="36"/>
      <c r="C524" s="36"/>
      <c r="D524" s="36"/>
      <c r="E524" s="36"/>
      <c r="F524" s="36"/>
      <c r="G524" s="36"/>
      <c r="H524" s="37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>
      <c r="A525" s="36"/>
      <c r="B525" s="36"/>
      <c r="C525" s="36"/>
      <c r="D525" s="36"/>
      <c r="E525" s="36"/>
      <c r="F525" s="36"/>
      <c r="G525" s="36"/>
      <c r="H525" s="37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>
      <c r="A526" s="36"/>
      <c r="B526" s="36"/>
      <c r="C526" s="36"/>
      <c r="D526" s="36"/>
      <c r="E526" s="36"/>
      <c r="F526" s="36"/>
      <c r="G526" s="36"/>
      <c r="H526" s="37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>
      <c r="A527" s="36"/>
      <c r="B527" s="36"/>
      <c r="C527" s="36"/>
      <c r="D527" s="36"/>
      <c r="E527" s="36"/>
      <c r="F527" s="36"/>
      <c r="G527" s="36"/>
      <c r="H527" s="37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>
      <c r="A528" s="36"/>
      <c r="B528" s="36"/>
      <c r="C528" s="36"/>
      <c r="D528" s="36"/>
      <c r="E528" s="36"/>
      <c r="F528" s="36"/>
      <c r="G528" s="36"/>
      <c r="H528" s="37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>
      <c r="A529" s="36"/>
      <c r="B529" s="36"/>
      <c r="C529" s="36"/>
      <c r="D529" s="36"/>
      <c r="E529" s="36"/>
      <c r="F529" s="36"/>
      <c r="G529" s="36"/>
      <c r="H529" s="37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>
      <c r="A530" s="36"/>
      <c r="B530" s="36"/>
      <c r="C530" s="36"/>
      <c r="D530" s="36"/>
      <c r="E530" s="36"/>
      <c r="F530" s="36"/>
      <c r="G530" s="36"/>
      <c r="H530" s="37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>
      <c r="A531" s="36"/>
      <c r="B531" s="36"/>
      <c r="C531" s="36"/>
      <c r="D531" s="36"/>
      <c r="E531" s="36"/>
      <c r="F531" s="36"/>
      <c r="G531" s="36"/>
      <c r="H531" s="37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>
      <c r="A532" s="36"/>
      <c r="B532" s="36"/>
      <c r="C532" s="36"/>
      <c r="D532" s="36"/>
      <c r="E532" s="36"/>
      <c r="F532" s="36"/>
      <c r="G532" s="36"/>
      <c r="H532" s="37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>
      <c r="A533" s="36"/>
      <c r="B533" s="36"/>
      <c r="C533" s="36"/>
      <c r="D533" s="36"/>
      <c r="E533" s="36"/>
      <c r="F533" s="36"/>
      <c r="G533" s="36"/>
      <c r="H533" s="37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>
      <c r="A534" s="36"/>
      <c r="B534" s="36"/>
      <c r="C534" s="36"/>
      <c r="D534" s="36"/>
      <c r="E534" s="36"/>
      <c r="F534" s="36"/>
      <c r="G534" s="36"/>
      <c r="H534" s="37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>
      <c r="A535" s="36"/>
      <c r="B535" s="36"/>
      <c r="C535" s="36"/>
      <c r="D535" s="36"/>
      <c r="E535" s="36"/>
      <c r="F535" s="36"/>
      <c r="G535" s="36"/>
      <c r="H535" s="37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>
      <c r="A536" s="36"/>
      <c r="B536" s="36"/>
      <c r="C536" s="36"/>
      <c r="D536" s="36"/>
      <c r="E536" s="36"/>
      <c r="F536" s="36"/>
      <c r="G536" s="36"/>
      <c r="H536" s="37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>
      <c r="A537" s="36"/>
      <c r="B537" s="36"/>
      <c r="C537" s="36"/>
      <c r="D537" s="36"/>
      <c r="E537" s="36"/>
      <c r="F537" s="36"/>
      <c r="G537" s="36"/>
      <c r="H537" s="37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>
      <c r="A538" s="36"/>
      <c r="B538" s="36"/>
      <c r="C538" s="36"/>
      <c r="D538" s="36"/>
      <c r="E538" s="36"/>
      <c r="F538" s="36"/>
      <c r="G538" s="36"/>
      <c r="H538" s="37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>
      <c r="A539" s="36"/>
      <c r="B539" s="36"/>
      <c r="C539" s="36"/>
      <c r="D539" s="36"/>
      <c r="E539" s="36"/>
      <c r="F539" s="36"/>
      <c r="G539" s="36"/>
      <c r="H539" s="37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>
      <c r="A540" s="36"/>
      <c r="B540" s="36"/>
      <c r="C540" s="36"/>
      <c r="D540" s="36"/>
      <c r="E540" s="36"/>
      <c r="F540" s="36"/>
      <c r="G540" s="36"/>
      <c r="H540" s="37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>
      <c r="A541" s="36"/>
      <c r="B541" s="36"/>
      <c r="C541" s="36"/>
      <c r="D541" s="36"/>
      <c r="E541" s="36"/>
      <c r="F541" s="36"/>
      <c r="G541" s="36"/>
      <c r="H541" s="37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>
      <c r="A542" s="36"/>
      <c r="B542" s="36"/>
      <c r="C542" s="36"/>
      <c r="D542" s="36"/>
      <c r="E542" s="36"/>
      <c r="F542" s="36"/>
      <c r="G542" s="36"/>
      <c r="H542" s="37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>
      <c r="A543" s="36"/>
      <c r="B543" s="36"/>
      <c r="C543" s="36"/>
      <c r="D543" s="36"/>
      <c r="E543" s="36"/>
      <c r="F543" s="36"/>
      <c r="G543" s="36"/>
      <c r="H543" s="37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>
      <c r="A544" s="36"/>
      <c r="B544" s="36"/>
      <c r="C544" s="36"/>
      <c r="D544" s="36"/>
      <c r="E544" s="36"/>
      <c r="F544" s="36"/>
      <c r="G544" s="36"/>
      <c r="H544" s="37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>
      <c r="A545" s="36"/>
      <c r="B545" s="36"/>
      <c r="C545" s="36"/>
      <c r="D545" s="36"/>
      <c r="E545" s="36"/>
      <c r="F545" s="36"/>
      <c r="G545" s="36"/>
      <c r="H545" s="37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>
      <c r="A546" s="36"/>
      <c r="B546" s="36"/>
      <c r="C546" s="36"/>
      <c r="D546" s="36"/>
      <c r="E546" s="36"/>
      <c r="F546" s="36"/>
      <c r="G546" s="36"/>
      <c r="H546" s="37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>
      <c r="A547" s="36"/>
      <c r="B547" s="36"/>
      <c r="C547" s="36"/>
      <c r="D547" s="36"/>
      <c r="E547" s="36"/>
      <c r="F547" s="36"/>
      <c r="G547" s="36"/>
      <c r="H547" s="37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>
      <c r="A548" s="36"/>
      <c r="B548" s="36"/>
      <c r="C548" s="36"/>
      <c r="D548" s="36"/>
      <c r="E548" s="36"/>
      <c r="F548" s="36"/>
      <c r="G548" s="36"/>
      <c r="H548" s="37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>
      <c r="A549" s="36"/>
      <c r="B549" s="36"/>
      <c r="C549" s="36"/>
      <c r="D549" s="36"/>
      <c r="E549" s="36"/>
      <c r="F549" s="36"/>
      <c r="G549" s="36"/>
      <c r="H549" s="37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>
      <c r="A550" s="36"/>
      <c r="B550" s="36"/>
      <c r="C550" s="36"/>
      <c r="D550" s="36"/>
      <c r="E550" s="36"/>
      <c r="F550" s="36"/>
      <c r="G550" s="36"/>
      <c r="H550" s="37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>
      <c r="A551" s="36"/>
      <c r="B551" s="36"/>
      <c r="C551" s="36"/>
      <c r="D551" s="36"/>
      <c r="E551" s="36"/>
      <c r="F551" s="36"/>
      <c r="G551" s="36"/>
      <c r="H551" s="37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>
      <c r="A552" s="36"/>
      <c r="B552" s="36"/>
      <c r="C552" s="36"/>
      <c r="D552" s="36"/>
      <c r="E552" s="36"/>
      <c r="F552" s="36"/>
      <c r="G552" s="36"/>
      <c r="H552" s="37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>
      <c r="A553" s="36"/>
      <c r="B553" s="36"/>
      <c r="C553" s="36"/>
      <c r="D553" s="36"/>
      <c r="E553" s="36"/>
      <c r="F553" s="36"/>
      <c r="G553" s="36"/>
      <c r="H553" s="37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>
      <c r="A554" s="36"/>
      <c r="B554" s="36"/>
      <c r="C554" s="36"/>
      <c r="D554" s="36"/>
      <c r="E554" s="36"/>
      <c r="F554" s="36"/>
      <c r="G554" s="36"/>
      <c r="H554" s="37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>
      <c r="A555" s="36"/>
      <c r="B555" s="36"/>
      <c r="C555" s="36"/>
      <c r="D555" s="36"/>
      <c r="E555" s="36"/>
      <c r="F555" s="36"/>
      <c r="G555" s="36"/>
      <c r="H555" s="37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>
      <c r="A556" s="36"/>
      <c r="B556" s="36"/>
      <c r="C556" s="36"/>
      <c r="D556" s="36"/>
      <c r="E556" s="36"/>
      <c r="F556" s="36"/>
      <c r="G556" s="36"/>
      <c r="H556" s="37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>
      <c r="A557" s="36"/>
      <c r="B557" s="36"/>
      <c r="C557" s="36"/>
      <c r="D557" s="36"/>
      <c r="E557" s="36"/>
      <c r="F557" s="36"/>
      <c r="G557" s="36"/>
      <c r="H557" s="37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>
      <c r="A558" s="36"/>
      <c r="B558" s="36"/>
      <c r="C558" s="36"/>
      <c r="D558" s="36"/>
      <c r="E558" s="36"/>
      <c r="F558" s="36"/>
      <c r="G558" s="36"/>
      <c r="H558" s="37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>
      <c r="A559" s="36"/>
      <c r="B559" s="36"/>
      <c r="C559" s="36"/>
      <c r="D559" s="36"/>
      <c r="E559" s="36"/>
      <c r="F559" s="36"/>
      <c r="G559" s="36"/>
      <c r="H559" s="37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>
      <c r="A560" s="36"/>
      <c r="B560" s="36"/>
      <c r="C560" s="36"/>
      <c r="D560" s="36"/>
      <c r="E560" s="36"/>
      <c r="F560" s="36"/>
      <c r="G560" s="36"/>
      <c r="H560" s="37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>
      <c r="A561" s="36"/>
      <c r="B561" s="36"/>
      <c r="C561" s="36"/>
      <c r="D561" s="36"/>
      <c r="E561" s="36"/>
      <c r="F561" s="36"/>
      <c r="G561" s="36"/>
      <c r="H561" s="37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>
      <c r="A562" s="36"/>
      <c r="B562" s="36"/>
      <c r="C562" s="36"/>
      <c r="D562" s="36"/>
      <c r="E562" s="36"/>
      <c r="F562" s="36"/>
      <c r="G562" s="36"/>
      <c r="H562" s="37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>
      <c r="A563" s="36"/>
      <c r="B563" s="36"/>
      <c r="C563" s="36"/>
      <c r="D563" s="36"/>
      <c r="E563" s="36"/>
      <c r="F563" s="36"/>
      <c r="G563" s="36"/>
      <c r="H563" s="37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>
      <c r="A564" s="36"/>
      <c r="B564" s="36"/>
      <c r="C564" s="36"/>
      <c r="D564" s="36"/>
      <c r="E564" s="36"/>
      <c r="F564" s="36"/>
      <c r="G564" s="36"/>
      <c r="H564" s="37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>
      <c r="A565" s="36"/>
      <c r="B565" s="36"/>
      <c r="C565" s="36"/>
      <c r="D565" s="36"/>
      <c r="E565" s="36"/>
      <c r="F565" s="36"/>
      <c r="G565" s="36"/>
      <c r="H565" s="37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>
      <c r="A566" s="36"/>
      <c r="B566" s="36"/>
      <c r="C566" s="36"/>
      <c r="D566" s="36"/>
      <c r="E566" s="36"/>
      <c r="F566" s="36"/>
      <c r="G566" s="36"/>
      <c r="H566" s="37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>
      <c r="A567" s="36"/>
      <c r="B567" s="36"/>
      <c r="C567" s="36"/>
      <c r="D567" s="36"/>
      <c r="E567" s="36"/>
      <c r="F567" s="36"/>
      <c r="G567" s="36"/>
      <c r="H567" s="37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>
      <c r="A568" s="36"/>
      <c r="B568" s="36"/>
      <c r="C568" s="36"/>
      <c r="D568" s="36"/>
      <c r="E568" s="36"/>
      <c r="F568" s="36"/>
      <c r="G568" s="36"/>
      <c r="H568" s="37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>
      <c r="A569" s="36"/>
      <c r="B569" s="36"/>
      <c r="C569" s="36"/>
      <c r="D569" s="36"/>
      <c r="E569" s="36"/>
      <c r="F569" s="36"/>
      <c r="G569" s="36"/>
      <c r="H569" s="37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>
      <c r="A570" s="36"/>
      <c r="B570" s="36"/>
      <c r="C570" s="36"/>
      <c r="D570" s="36"/>
      <c r="E570" s="36"/>
      <c r="F570" s="36"/>
      <c r="G570" s="36"/>
      <c r="H570" s="37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>
      <c r="A571" s="36"/>
      <c r="B571" s="36"/>
      <c r="C571" s="36"/>
      <c r="D571" s="36"/>
      <c r="E571" s="36"/>
      <c r="F571" s="36"/>
      <c r="G571" s="36"/>
      <c r="H571" s="37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>
      <c r="A572" s="36"/>
      <c r="B572" s="36"/>
      <c r="C572" s="36"/>
      <c r="D572" s="36"/>
      <c r="E572" s="36"/>
      <c r="F572" s="36"/>
      <c r="G572" s="36"/>
      <c r="H572" s="37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>
      <c r="A573" s="36"/>
      <c r="B573" s="36"/>
      <c r="C573" s="36"/>
      <c r="D573" s="36"/>
      <c r="E573" s="36"/>
      <c r="F573" s="36"/>
      <c r="G573" s="36"/>
      <c r="H573" s="37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>
      <c r="A574" s="36"/>
      <c r="B574" s="36"/>
      <c r="C574" s="36"/>
      <c r="D574" s="36"/>
      <c r="E574" s="36"/>
      <c r="F574" s="36"/>
      <c r="G574" s="36"/>
      <c r="H574" s="37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>
      <c r="A575" s="36"/>
      <c r="B575" s="36"/>
      <c r="C575" s="36"/>
      <c r="D575" s="36"/>
      <c r="E575" s="36"/>
      <c r="F575" s="36"/>
      <c r="G575" s="36"/>
      <c r="H575" s="37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>
      <c r="A576" s="36"/>
      <c r="B576" s="36"/>
      <c r="C576" s="36"/>
      <c r="D576" s="36"/>
      <c r="E576" s="36"/>
      <c r="F576" s="36"/>
      <c r="G576" s="36"/>
      <c r="H576" s="37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>
      <c r="A577" s="36"/>
      <c r="B577" s="36"/>
      <c r="C577" s="36"/>
      <c r="D577" s="36"/>
      <c r="E577" s="36"/>
      <c r="F577" s="36"/>
      <c r="G577" s="36"/>
      <c r="H577" s="37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>
      <c r="A578" s="36"/>
      <c r="B578" s="36"/>
      <c r="C578" s="36"/>
      <c r="D578" s="36"/>
      <c r="E578" s="36"/>
      <c r="F578" s="36"/>
      <c r="G578" s="36"/>
      <c r="H578" s="37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>
      <c r="A579" s="36"/>
      <c r="B579" s="36"/>
      <c r="C579" s="36"/>
      <c r="D579" s="36"/>
      <c r="E579" s="36"/>
      <c r="F579" s="36"/>
      <c r="G579" s="36"/>
      <c r="H579" s="37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>
      <c r="A580" s="36"/>
      <c r="B580" s="36"/>
      <c r="C580" s="36"/>
      <c r="D580" s="36"/>
      <c r="E580" s="36"/>
      <c r="F580" s="36"/>
      <c r="G580" s="36"/>
      <c r="H580" s="37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>
      <c r="A581" s="36"/>
      <c r="B581" s="36"/>
      <c r="C581" s="36"/>
      <c r="D581" s="36"/>
      <c r="E581" s="36"/>
      <c r="F581" s="36"/>
      <c r="G581" s="36"/>
      <c r="H581" s="37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>
      <c r="A582" s="36"/>
      <c r="B582" s="36"/>
      <c r="C582" s="36"/>
      <c r="D582" s="36"/>
      <c r="E582" s="36"/>
      <c r="F582" s="36"/>
      <c r="G582" s="36"/>
      <c r="H582" s="37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>
      <c r="A583" s="36"/>
      <c r="B583" s="36"/>
      <c r="C583" s="36"/>
      <c r="D583" s="36"/>
      <c r="E583" s="36"/>
      <c r="F583" s="36"/>
      <c r="G583" s="36"/>
      <c r="H583" s="37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>
      <c r="A584" s="36"/>
      <c r="B584" s="36"/>
      <c r="C584" s="36"/>
      <c r="D584" s="36"/>
      <c r="E584" s="36"/>
      <c r="F584" s="36"/>
      <c r="G584" s="36"/>
      <c r="H584" s="37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>
      <c r="A585" s="36"/>
      <c r="B585" s="36"/>
      <c r="C585" s="36"/>
      <c r="D585" s="36"/>
      <c r="E585" s="36"/>
      <c r="F585" s="36"/>
      <c r="G585" s="36"/>
      <c r="H585" s="37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>
      <c r="A586" s="36"/>
      <c r="B586" s="36"/>
      <c r="C586" s="36"/>
      <c r="D586" s="36"/>
      <c r="E586" s="36"/>
      <c r="F586" s="36"/>
      <c r="G586" s="36"/>
      <c r="H586" s="37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>
      <c r="A587" s="36"/>
      <c r="B587" s="36"/>
      <c r="C587" s="36"/>
      <c r="D587" s="36"/>
      <c r="E587" s="36"/>
      <c r="F587" s="36"/>
      <c r="G587" s="36"/>
      <c r="H587" s="37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>
      <c r="A588" s="36"/>
      <c r="B588" s="36"/>
      <c r="C588" s="36"/>
      <c r="D588" s="36"/>
      <c r="E588" s="36"/>
      <c r="F588" s="36"/>
      <c r="G588" s="36"/>
      <c r="H588" s="37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>
      <c r="A589" s="36"/>
      <c r="B589" s="36"/>
      <c r="C589" s="36"/>
      <c r="D589" s="36"/>
      <c r="E589" s="36"/>
      <c r="F589" s="36"/>
      <c r="G589" s="36"/>
      <c r="H589" s="37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>
      <c r="A590" s="36"/>
      <c r="B590" s="36"/>
      <c r="C590" s="36"/>
      <c r="D590" s="36"/>
      <c r="E590" s="36"/>
      <c r="F590" s="36"/>
      <c r="G590" s="36"/>
      <c r="H590" s="37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>
      <c r="A591" s="36"/>
      <c r="B591" s="36"/>
      <c r="C591" s="36"/>
      <c r="D591" s="36"/>
      <c r="E591" s="36"/>
      <c r="F591" s="36"/>
      <c r="G591" s="36"/>
      <c r="H591" s="37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>
      <c r="A592" s="36"/>
      <c r="B592" s="36"/>
      <c r="C592" s="36"/>
      <c r="D592" s="36"/>
      <c r="E592" s="36"/>
      <c r="F592" s="36"/>
      <c r="G592" s="36"/>
      <c r="H592" s="37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>
      <c r="A593" s="36"/>
      <c r="B593" s="36"/>
      <c r="C593" s="36"/>
      <c r="D593" s="36"/>
      <c r="E593" s="36"/>
      <c r="F593" s="36"/>
      <c r="G593" s="36"/>
      <c r="H593" s="37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>
      <c r="A594" s="36"/>
      <c r="B594" s="36"/>
      <c r="C594" s="36"/>
      <c r="D594" s="36"/>
      <c r="E594" s="36"/>
      <c r="F594" s="36"/>
      <c r="G594" s="36"/>
      <c r="H594" s="37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>
      <c r="A595" s="36"/>
      <c r="B595" s="36"/>
      <c r="C595" s="36"/>
      <c r="D595" s="36"/>
      <c r="E595" s="36"/>
      <c r="F595" s="36"/>
      <c r="G595" s="36"/>
      <c r="H595" s="37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>
      <c r="A596" s="36"/>
      <c r="B596" s="36"/>
      <c r="C596" s="36"/>
      <c r="D596" s="36"/>
      <c r="E596" s="36"/>
      <c r="F596" s="36"/>
      <c r="G596" s="36"/>
      <c r="H596" s="37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>
      <c r="A597" s="36"/>
      <c r="B597" s="36"/>
      <c r="C597" s="36"/>
      <c r="D597" s="36"/>
      <c r="E597" s="36"/>
      <c r="F597" s="36"/>
      <c r="G597" s="36"/>
      <c r="H597" s="37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>
      <c r="A598" s="36"/>
      <c r="B598" s="36"/>
      <c r="C598" s="36"/>
      <c r="D598" s="36"/>
      <c r="E598" s="36"/>
      <c r="F598" s="36"/>
      <c r="G598" s="36"/>
      <c r="H598" s="37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>
      <c r="A599" s="36"/>
      <c r="B599" s="36"/>
      <c r="C599" s="36"/>
      <c r="D599" s="36"/>
      <c r="E599" s="36"/>
      <c r="F599" s="36"/>
      <c r="G599" s="36"/>
      <c r="H599" s="37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>
      <c r="A600" s="36"/>
      <c r="B600" s="36"/>
      <c r="C600" s="36"/>
      <c r="D600" s="36"/>
      <c r="E600" s="36"/>
      <c r="F600" s="36"/>
      <c r="G600" s="36"/>
      <c r="H600" s="37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>
      <c r="A601" s="36"/>
      <c r="B601" s="36"/>
      <c r="C601" s="36"/>
      <c r="D601" s="36"/>
      <c r="E601" s="36"/>
      <c r="F601" s="36"/>
      <c r="G601" s="36"/>
      <c r="H601" s="37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>
      <c r="A602" s="36"/>
      <c r="B602" s="36"/>
      <c r="C602" s="36"/>
      <c r="D602" s="36"/>
      <c r="E602" s="36"/>
      <c r="F602" s="36"/>
      <c r="G602" s="36"/>
      <c r="H602" s="37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>
      <c r="A603" s="36"/>
      <c r="B603" s="36"/>
      <c r="C603" s="36"/>
      <c r="D603" s="36"/>
      <c r="E603" s="36"/>
      <c r="F603" s="36"/>
      <c r="G603" s="36"/>
      <c r="H603" s="37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>
      <c r="A604" s="36"/>
      <c r="B604" s="36"/>
      <c r="C604" s="36"/>
      <c r="D604" s="36"/>
      <c r="E604" s="36"/>
      <c r="F604" s="36"/>
      <c r="G604" s="36"/>
      <c r="H604" s="37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>
      <c r="A605" s="36"/>
      <c r="B605" s="36"/>
      <c r="C605" s="36"/>
      <c r="D605" s="36"/>
      <c r="E605" s="36"/>
      <c r="F605" s="36"/>
      <c r="G605" s="36"/>
      <c r="H605" s="37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>
      <c r="A606" s="36"/>
      <c r="B606" s="36"/>
      <c r="C606" s="36"/>
      <c r="D606" s="36"/>
      <c r="E606" s="36"/>
      <c r="F606" s="36"/>
      <c r="G606" s="36"/>
      <c r="H606" s="37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>
      <c r="A607" s="36"/>
      <c r="B607" s="36"/>
      <c r="C607" s="36"/>
      <c r="D607" s="36"/>
      <c r="E607" s="36"/>
      <c r="F607" s="36"/>
      <c r="G607" s="36"/>
      <c r="H607" s="37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>
      <c r="A608" s="36"/>
      <c r="B608" s="36"/>
      <c r="C608" s="36"/>
      <c r="D608" s="36"/>
      <c r="E608" s="36"/>
      <c r="F608" s="36"/>
      <c r="G608" s="36"/>
      <c r="H608" s="37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>
      <c r="A609" s="36"/>
      <c r="B609" s="36"/>
      <c r="C609" s="36"/>
      <c r="D609" s="36"/>
      <c r="E609" s="36"/>
      <c r="F609" s="36"/>
      <c r="G609" s="36"/>
      <c r="H609" s="37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>
      <c r="A610" s="36"/>
      <c r="B610" s="36"/>
      <c r="C610" s="36"/>
      <c r="D610" s="36"/>
      <c r="E610" s="36"/>
      <c r="F610" s="36"/>
      <c r="G610" s="36"/>
      <c r="H610" s="37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>
      <c r="A611" s="36"/>
      <c r="B611" s="36"/>
      <c r="C611" s="36"/>
      <c r="D611" s="36"/>
      <c r="E611" s="36"/>
      <c r="F611" s="36"/>
      <c r="G611" s="36"/>
      <c r="H611" s="37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>
      <c r="A612" s="36"/>
      <c r="B612" s="36"/>
      <c r="C612" s="36"/>
      <c r="D612" s="36"/>
      <c r="E612" s="36"/>
      <c r="F612" s="36"/>
      <c r="G612" s="36"/>
      <c r="H612" s="37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>
      <c r="A613" s="36"/>
      <c r="B613" s="36"/>
      <c r="C613" s="36"/>
      <c r="D613" s="36"/>
      <c r="E613" s="36"/>
      <c r="F613" s="36"/>
      <c r="G613" s="36"/>
      <c r="H613" s="37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>
      <c r="A614" s="36"/>
      <c r="B614" s="36"/>
      <c r="C614" s="36"/>
      <c r="D614" s="36"/>
      <c r="E614" s="36"/>
      <c r="F614" s="36"/>
      <c r="G614" s="36"/>
      <c r="H614" s="37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>
      <c r="A615" s="36"/>
      <c r="B615" s="36"/>
      <c r="C615" s="36"/>
      <c r="D615" s="36"/>
      <c r="E615" s="36"/>
      <c r="F615" s="36"/>
      <c r="G615" s="36"/>
      <c r="H615" s="37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>
      <c r="A616" s="36"/>
      <c r="B616" s="36"/>
      <c r="C616" s="36"/>
      <c r="D616" s="36"/>
      <c r="E616" s="36"/>
      <c r="F616" s="36"/>
      <c r="G616" s="36"/>
      <c r="H616" s="37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>
      <c r="A617" s="36"/>
      <c r="B617" s="36"/>
      <c r="C617" s="36"/>
      <c r="D617" s="36"/>
      <c r="E617" s="36"/>
      <c r="F617" s="36"/>
      <c r="G617" s="36"/>
      <c r="H617" s="37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>
      <c r="A618" s="36"/>
      <c r="B618" s="36"/>
      <c r="C618" s="36"/>
      <c r="D618" s="36"/>
      <c r="E618" s="36"/>
      <c r="F618" s="36"/>
      <c r="G618" s="36"/>
      <c r="H618" s="37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>
      <c r="A619" s="36"/>
      <c r="B619" s="36"/>
      <c r="C619" s="36"/>
      <c r="D619" s="36"/>
      <c r="E619" s="36"/>
      <c r="F619" s="36"/>
      <c r="G619" s="36"/>
      <c r="H619" s="37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>
      <c r="A620" s="36"/>
      <c r="B620" s="36"/>
      <c r="C620" s="36"/>
      <c r="D620" s="36"/>
      <c r="E620" s="36"/>
      <c r="F620" s="36"/>
      <c r="G620" s="36"/>
      <c r="H620" s="37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>
      <c r="A621" s="36"/>
      <c r="B621" s="36"/>
      <c r="C621" s="36"/>
      <c r="D621" s="36"/>
      <c r="E621" s="36"/>
      <c r="F621" s="36"/>
      <c r="G621" s="36"/>
      <c r="H621" s="37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>
      <c r="A622" s="36"/>
      <c r="B622" s="36"/>
      <c r="C622" s="36"/>
      <c r="D622" s="36"/>
      <c r="E622" s="36"/>
      <c r="F622" s="36"/>
      <c r="G622" s="36"/>
      <c r="H622" s="37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>
      <c r="A623" s="36"/>
      <c r="B623" s="36"/>
      <c r="C623" s="36"/>
      <c r="D623" s="36"/>
      <c r="E623" s="36"/>
      <c r="F623" s="36"/>
      <c r="G623" s="36"/>
      <c r="H623" s="37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>
      <c r="A624" s="36"/>
      <c r="B624" s="36"/>
      <c r="C624" s="36"/>
      <c r="D624" s="36"/>
      <c r="E624" s="36"/>
      <c r="F624" s="36"/>
      <c r="G624" s="36"/>
      <c r="H624" s="37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>
      <c r="A625" s="36"/>
      <c r="B625" s="36"/>
      <c r="C625" s="36"/>
      <c r="D625" s="36"/>
      <c r="E625" s="36"/>
      <c r="F625" s="36"/>
      <c r="G625" s="36"/>
      <c r="H625" s="37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>
      <c r="A626" s="36"/>
      <c r="B626" s="36"/>
      <c r="C626" s="36"/>
      <c r="D626" s="36"/>
      <c r="E626" s="36"/>
      <c r="F626" s="36"/>
      <c r="G626" s="36"/>
      <c r="H626" s="37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>
      <c r="A627" s="36"/>
      <c r="B627" s="36"/>
      <c r="C627" s="36"/>
      <c r="D627" s="36"/>
      <c r="E627" s="36"/>
      <c r="F627" s="36"/>
      <c r="G627" s="36"/>
      <c r="H627" s="37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>
      <c r="A628" s="36"/>
      <c r="B628" s="36"/>
      <c r="C628" s="36"/>
      <c r="D628" s="36"/>
      <c r="E628" s="36"/>
      <c r="F628" s="36"/>
      <c r="G628" s="36"/>
      <c r="H628" s="37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>
      <c r="A629" s="36"/>
      <c r="B629" s="36"/>
      <c r="C629" s="36"/>
      <c r="D629" s="36"/>
      <c r="E629" s="36"/>
      <c r="F629" s="36"/>
      <c r="G629" s="36"/>
      <c r="H629" s="37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>
      <c r="A630" s="36"/>
      <c r="B630" s="36"/>
      <c r="C630" s="36"/>
      <c r="D630" s="36"/>
      <c r="E630" s="36"/>
      <c r="F630" s="36"/>
      <c r="G630" s="36"/>
      <c r="H630" s="37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>
      <c r="A631" s="36"/>
      <c r="B631" s="36"/>
      <c r="C631" s="36"/>
      <c r="D631" s="36"/>
      <c r="E631" s="36"/>
      <c r="F631" s="36"/>
      <c r="G631" s="36"/>
      <c r="H631" s="37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>
      <c r="A632" s="36"/>
      <c r="B632" s="36"/>
      <c r="C632" s="36"/>
      <c r="D632" s="36"/>
      <c r="E632" s="36"/>
      <c r="F632" s="36"/>
      <c r="G632" s="36"/>
      <c r="H632" s="37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>
      <c r="A633" s="36"/>
      <c r="B633" s="36"/>
      <c r="C633" s="36"/>
      <c r="D633" s="36"/>
      <c r="E633" s="36"/>
      <c r="F633" s="36"/>
      <c r="G633" s="36"/>
      <c r="H633" s="37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>
      <c r="A634" s="36"/>
      <c r="B634" s="36"/>
      <c r="C634" s="36"/>
      <c r="D634" s="36"/>
      <c r="E634" s="36"/>
      <c r="F634" s="36"/>
      <c r="G634" s="36"/>
      <c r="H634" s="37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>
      <c r="A635" s="36"/>
      <c r="B635" s="36"/>
      <c r="C635" s="36"/>
      <c r="D635" s="36"/>
      <c r="E635" s="36"/>
      <c r="F635" s="36"/>
      <c r="G635" s="36"/>
      <c r="H635" s="37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>
      <c r="A636" s="36"/>
      <c r="B636" s="36"/>
      <c r="C636" s="36"/>
      <c r="D636" s="36"/>
      <c r="E636" s="36"/>
      <c r="F636" s="36"/>
      <c r="G636" s="36"/>
      <c r="H636" s="37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>
      <c r="A637" s="36"/>
      <c r="B637" s="36"/>
      <c r="C637" s="36"/>
      <c r="D637" s="36"/>
      <c r="E637" s="36"/>
      <c r="F637" s="36"/>
      <c r="G637" s="36"/>
      <c r="H637" s="37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>
      <c r="A638" s="36"/>
      <c r="B638" s="36"/>
      <c r="C638" s="36"/>
      <c r="D638" s="36"/>
      <c r="E638" s="36"/>
      <c r="F638" s="36"/>
      <c r="G638" s="36"/>
      <c r="H638" s="37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>
      <c r="A639" s="36"/>
      <c r="B639" s="36"/>
      <c r="C639" s="36"/>
      <c r="D639" s="36"/>
      <c r="E639" s="36"/>
      <c r="F639" s="36"/>
      <c r="G639" s="36"/>
      <c r="H639" s="37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>
      <c r="A640" s="36"/>
      <c r="B640" s="36"/>
      <c r="C640" s="36"/>
      <c r="D640" s="36"/>
      <c r="E640" s="36"/>
      <c r="F640" s="36"/>
      <c r="G640" s="36"/>
      <c r="H640" s="37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>
      <c r="A641" s="36"/>
      <c r="B641" s="36"/>
      <c r="C641" s="36"/>
      <c r="D641" s="36"/>
      <c r="E641" s="36"/>
      <c r="F641" s="36"/>
      <c r="G641" s="36"/>
      <c r="H641" s="37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>
      <c r="A642" s="36"/>
      <c r="B642" s="36"/>
      <c r="C642" s="36"/>
      <c r="D642" s="36"/>
      <c r="E642" s="36"/>
      <c r="F642" s="36"/>
      <c r="G642" s="36"/>
      <c r="H642" s="37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>
      <c r="A643" s="36"/>
      <c r="B643" s="36"/>
      <c r="C643" s="36"/>
      <c r="D643" s="36"/>
      <c r="E643" s="36"/>
      <c r="F643" s="36"/>
      <c r="G643" s="36"/>
      <c r="H643" s="37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>
      <c r="A644" s="36"/>
      <c r="B644" s="36"/>
      <c r="C644" s="36"/>
      <c r="D644" s="36"/>
      <c r="E644" s="36"/>
      <c r="F644" s="36"/>
      <c r="G644" s="36"/>
      <c r="H644" s="37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>
      <c r="A645" s="36"/>
      <c r="B645" s="36"/>
      <c r="C645" s="36"/>
      <c r="D645" s="36"/>
      <c r="E645" s="36"/>
      <c r="F645" s="36"/>
      <c r="G645" s="36"/>
      <c r="H645" s="37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>
      <c r="A646" s="36"/>
      <c r="B646" s="36"/>
      <c r="C646" s="36"/>
      <c r="D646" s="36"/>
      <c r="E646" s="36"/>
      <c r="F646" s="36"/>
      <c r="G646" s="36"/>
      <c r="H646" s="37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>
      <c r="A647" s="36"/>
      <c r="B647" s="36"/>
      <c r="C647" s="36"/>
      <c r="D647" s="36"/>
      <c r="E647" s="36"/>
      <c r="F647" s="36"/>
      <c r="G647" s="36"/>
      <c r="H647" s="37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>
      <c r="A648" s="36"/>
      <c r="B648" s="36"/>
      <c r="C648" s="36"/>
      <c r="D648" s="36"/>
      <c r="E648" s="36"/>
      <c r="F648" s="36"/>
      <c r="G648" s="36"/>
      <c r="H648" s="37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>
      <c r="A649" s="36"/>
      <c r="B649" s="36"/>
      <c r="C649" s="36"/>
      <c r="D649" s="36"/>
      <c r="E649" s="36"/>
      <c r="F649" s="36"/>
      <c r="G649" s="36"/>
      <c r="H649" s="37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>
      <c r="A650" s="36"/>
      <c r="B650" s="36"/>
      <c r="C650" s="36"/>
      <c r="D650" s="36"/>
      <c r="E650" s="36"/>
      <c r="F650" s="36"/>
      <c r="G650" s="36"/>
      <c r="H650" s="37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>
      <c r="A651" s="36"/>
      <c r="B651" s="36"/>
      <c r="C651" s="36"/>
      <c r="D651" s="36"/>
      <c r="E651" s="36"/>
      <c r="F651" s="36"/>
      <c r="G651" s="36"/>
      <c r="H651" s="37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>
      <c r="A652" s="36"/>
      <c r="B652" s="36"/>
      <c r="C652" s="36"/>
      <c r="D652" s="36"/>
      <c r="E652" s="36"/>
      <c r="F652" s="36"/>
      <c r="G652" s="36"/>
      <c r="H652" s="37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>
      <c r="A653" s="36"/>
      <c r="B653" s="36"/>
      <c r="C653" s="36"/>
      <c r="D653" s="36"/>
      <c r="E653" s="36"/>
      <c r="F653" s="36"/>
      <c r="G653" s="36"/>
      <c r="H653" s="37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>
      <c r="A654" s="36"/>
      <c r="B654" s="36"/>
      <c r="C654" s="36"/>
      <c r="D654" s="36"/>
      <c r="E654" s="36"/>
      <c r="F654" s="36"/>
      <c r="G654" s="36"/>
      <c r="H654" s="37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>
      <c r="A655" s="36"/>
      <c r="B655" s="36"/>
      <c r="C655" s="36"/>
      <c r="D655" s="36"/>
      <c r="E655" s="36"/>
      <c r="F655" s="36"/>
      <c r="G655" s="36"/>
      <c r="H655" s="37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>
      <c r="A656" s="36"/>
      <c r="B656" s="36"/>
      <c r="C656" s="36"/>
      <c r="D656" s="36"/>
      <c r="E656" s="36"/>
      <c r="F656" s="36"/>
      <c r="G656" s="36"/>
      <c r="H656" s="37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>
      <c r="A657" s="36"/>
      <c r="B657" s="36"/>
      <c r="C657" s="36"/>
      <c r="D657" s="36"/>
      <c r="E657" s="36"/>
      <c r="F657" s="36"/>
      <c r="G657" s="36"/>
      <c r="H657" s="37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>
      <c r="A658" s="36"/>
      <c r="B658" s="36"/>
      <c r="C658" s="36"/>
      <c r="D658" s="36"/>
      <c r="E658" s="36"/>
      <c r="F658" s="36"/>
      <c r="G658" s="36"/>
      <c r="H658" s="37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>
      <c r="A659" s="36"/>
      <c r="B659" s="36"/>
      <c r="C659" s="36"/>
      <c r="D659" s="36"/>
      <c r="E659" s="36"/>
      <c r="F659" s="36"/>
      <c r="G659" s="36"/>
      <c r="H659" s="37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>
      <c r="A660" s="36"/>
      <c r="B660" s="36"/>
      <c r="C660" s="36"/>
      <c r="D660" s="36"/>
      <c r="E660" s="36"/>
      <c r="F660" s="36"/>
      <c r="G660" s="36"/>
      <c r="H660" s="37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>
      <c r="A661" s="36"/>
      <c r="B661" s="36"/>
      <c r="C661" s="36"/>
      <c r="D661" s="36"/>
      <c r="E661" s="36"/>
      <c r="F661" s="36"/>
      <c r="G661" s="36"/>
      <c r="H661" s="37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>
      <c r="A662" s="36"/>
      <c r="B662" s="36"/>
      <c r="C662" s="36"/>
      <c r="D662" s="36"/>
      <c r="E662" s="36"/>
      <c r="F662" s="36"/>
      <c r="G662" s="36"/>
      <c r="H662" s="37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>
      <c r="A663" s="36"/>
      <c r="B663" s="36"/>
      <c r="C663" s="36"/>
      <c r="D663" s="36"/>
      <c r="E663" s="36"/>
      <c r="F663" s="36"/>
      <c r="G663" s="36"/>
      <c r="H663" s="37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>
      <c r="A664" s="36"/>
      <c r="B664" s="36"/>
      <c r="C664" s="36"/>
      <c r="D664" s="36"/>
      <c r="E664" s="36"/>
      <c r="F664" s="36"/>
      <c r="G664" s="36"/>
      <c r="H664" s="37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>
      <c r="A665" s="36"/>
      <c r="B665" s="36"/>
      <c r="C665" s="36"/>
      <c r="D665" s="36"/>
      <c r="E665" s="36"/>
      <c r="F665" s="36"/>
      <c r="G665" s="36"/>
      <c r="H665" s="37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>
      <c r="A666" s="36"/>
      <c r="B666" s="36"/>
      <c r="C666" s="36"/>
      <c r="D666" s="36"/>
      <c r="E666" s="36"/>
      <c r="F666" s="36"/>
      <c r="G666" s="36"/>
      <c r="H666" s="37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>
      <c r="A667" s="36"/>
      <c r="B667" s="36"/>
      <c r="C667" s="36"/>
      <c r="D667" s="36"/>
      <c r="E667" s="36"/>
      <c r="F667" s="36"/>
      <c r="G667" s="36"/>
      <c r="H667" s="37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>
      <c r="A668" s="36"/>
      <c r="B668" s="36"/>
      <c r="C668" s="36"/>
      <c r="D668" s="36"/>
      <c r="E668" s="36"/>
      <c r="F668" s="36"/>
      <c r="G668" s="36"/>
      <c r="H668" s="37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>
      <c r="A669" s="36"/>
      <c r="B669" s="36"/>
      <c r="C669" s="36"/>
      <c r="D669" s="36"/>
      <c r="E669" s="36"/>
      <c r="F669" s="36"/>
      <c r="G669" s="36"/>
      <c r="H669" s="37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>
      <c r="A670" s="36"/>
      <c r="B670" s="36"/>
      <c r="C670" s="36"/>
      <c r="D670" s="36"/>
      <c r="E670" s="36"/>
      <c r="F670" s="36"/>
      <c r="G670" s="36"/>
      <c r="H670" s="37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>
      <c r="A671" s="36"/>
      <c r="B671" s="36"/>
      <c r="C671" s="36"/>
      <c r="D671" s="36"/>
      <c r="E671" s="36"/>
      <c r="F671" s="36"/>
      <c r="G671" s="36"/>
      <c r="H671" s="37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>
      <c r="A672" s="36"/>
      <c r="B672" s="36"/>
      <c r="C672" s="36"/>
      <c r="D672" s="36"/>
      <c r="E672" s="36"/>
      <c r="F672" s="36"/>
      <c r="G672" s="36"/>
      <c r="H672" s="37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>
      <c r="A673" s="36"/>
      <c r="B673" s="36"/>
      <c r="C673" s="36"/>
      <c r="D673" s="36"/>
      <c r="E673" s="36"/>
      <c r="F673" s="36"/>
      <c r="G673" s="36"/>
      <c r="H673" s="37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>
      <c r="A674" s="36"/>
      <c r="B674" s="36"/>
      <c r="C674" s="36"/>
      <c r="D674" s="36"/>
      <c r="E674" s="36"/>
      <c r="F674" s="36"/>
      <c r="G674" s="36"/>
      <c r="H674" s="37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>
      <c r="A675" s="36"/>
      <c r="B675" s="36"/>
      <c r="C675" s="36"/>
      <c r="D675" s="36"/>
      <c r="E675" s="36"/>
      <c r="F675" s="36"/>
      <c r="G675" s="36"/>
      <c r="H675" s="37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>
      <c r="A676" s="36"/>
      <c r="B676" s="36"/>
      <c r="C676" s="36"/>
      <c r="D676" s="36"/>
      <c r="E676" s="36"/>
      <c r="F676" s="36"/>
      <c r="G676" s="36"/>
      <c r="H676" s="37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>
      <c r="A677" s="36"/>
      <c r="B677" s="36"/>
      <c r="C677" s="36"/>
      <c r="D677" s="36"/>
      <c r="E677" s="36"/>
      <c r="F677" s="36"/>
      <c r="G677" s="36"/>
      <c r="H677" s="37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>
      <c r="A678" s="36"/>
      <c r="B678" s="36"/>
      <c r="C678" s="36"/>
      <c r="D678" s="36"/>
      <c r="E678" s="36"/>
      <c r="F678" s="36"/>
      <c r="G678" s="36"/>
      <c r="H678" s="37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>
      <c r="A679" s="36"/>
      <c r="B679" s="36"/>
      <c r="C679" s="36"/>
      <c r="D679" s="36"/>
      <c r="E679" s="36"/>
      <c r="F679" s="36"/>
      <c r="G679" s="36"/>
      <c r="H679" s="37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>
      <c r="A680" s="36"/>
      <c r="B680" s="36"/>
      <c r="C680" s="36"/>
      <c r="D680" s="36"/>
      <c r="E680" s="36"/>
      <c r="F680" s="36"/>
      <c r="G680" s="36"/>
      <c r="H680" s="37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>
      <c r="A681" s="36"/>
      <c r="B681" s="36"/>
      <c r="C681" s="36"/>
      <c r="D681" s="36"/>
      <c r="E681" s="36"/>
      <c r="F681" s="36"/>
      <c r="G681" s="36"/>
      <c r="H681" s="37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>
      <c r="A682" s="36"/>
      <c r="B682" s="36"/>
      <c r="C682" s="36"/>
      <c r="D682" s="36"/>
      <c r="E682" s="36"/>
      <c r="F682" s="36"/>
      <c r="G682" s="36"/>
      <c r="H682" s="37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>
      <c r="A683" s="36"/>
      <c r="B683" s="36"/>
      <c r="C683" s="36"/>
      <c r="D683" s="36"/>
      <c r="E683" s="36"/>
      <c r="F683" s="36"/>
      <c r="G683" s="36"/>
      <c r="H683" s="37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>
      <c r="A684" s="36"/>
      <c r="B684" s="36"/>
      <c r="C684" s="36"/>
      <c r="D684" s="36"/>
      <c r="E684" s="36"/>
      <c r="F684" s="36"/>
      <c r="G684" s="36"/>
      <c r="H684" s="37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>
      <c r="A685" s="36"/>
      <c r="B685" s="36"/>
      <c r="C685" s="36"/>
      <c r="D685" s="36"/>
      <c r="E685" s="36"/>
      <c r="F685" s="36"/>
      <c r="G685" s="36"/>
      <c r="H685" s="37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>
      <c r="A686" s="36"/>
      <c r="B686" s="36"/>
      <c r="C686" s="36"/>
      <c r="D686" s="36"/>
      <c r="E686" s="36"/>
      <c r="F686" s="36"/>
      <c r="G686" s="36"/>
      <c r="H686" s="37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>
      <c r="A687" s="36"/>
      <c r="B687" s="36"/>
      <c r="C687" s="36"/>
      <c r="D687" s="36"/>
      <c r="E687" s="36"/>
      <c r="F687" s="36"/>
      <c r="G687" s="36"/>
      <c r="H687" s="37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>
      <c r="A688" s="36"/>
      <c r="B688" s="36"/>
      <c r="C688" s="36"/>
      <c r="D688" s="36"/>
      <c r="E688" s="36"/>
      <c r="F688" s="36"/>
      <c r="G688" s="36"/>
      <c r="H688" s="37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>
      <c r="A689" s="36"/>
      <c r="B689" s="36"/>
      <c r="C689" s="36"/>
      <c r="D689" s="36"/>
      <c r="E689" s="36"/>
      <c r="F689" s="36"/>
      <c r="G689" s="36"/>
      <c r="H689" s="37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>
      <c r="A690" s="36"/>
      <c r="B690" s="36"/>
      <c r="C690" s="36"/>
      <c r="D690" s="36"/>
      <c r="E690" s="36"/>
      <c r="F690" s="36"/>
      <c r="G690" s="36"/>
      <c r="H690" s="37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>
      <c r="A691" s="36"/>
      <c r="B691" s="36"/>
      <c r="C691" s="36"/>
      <c r="D691" s="36"/>
      <c r="E691" s="36"/>
      <c r="F691" s="36"/>
      <c r="G691" s="36"/>
      <c r="H691" s="37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>
      <c r="A692" s="36"/>
      <c r="B692" s="36"/>
      <c r="C692" s="36"/>
      <c r="D692" s="36"/>
      <c r="E692" s="36"/>
      <c r="F692" s="36"/>
      <c r="G692" s="36"/>
      <c r="H692" s="37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>
      <c r="A693" s="36"/>
      <c r="B693" s="36"/>
      <c r="C693" s="36"/>
      <c r="D693" s="36"/>
      <c r="E693" s="36"/>
      <c r="F693" s="36"/>
      <c r="G693" s="36"/>
      <c r="H693" s="37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>
      <c r="A694" s="36"/>
      <c r="B694" s="36"/>
      <c r="C694" s="36"/>
      <c r="D694" s="36"/>
      <c r="E694" s="36"/>
      <c r="F694" s="36"/>
      <c r="G694" s="36"/>
      <c r="H694" s="37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>
      <c r="A695" s="36"/>
      <c r="B695" s="36"/>
      <c r="C695" s="36"/>
      <c r="D695" s="36"/>
      <c r="E695" s="36"/>
      <c r="F695" s="36"/>
      <c r="G695" s="36"/>
      <c r="H695" s="37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>
      <c r="A696" s="36"/>
      <c r="B696" s="36"/>
      <c r="C696" s="36"/>
      <c r="D696" s="36"/>
      <c r="E696" s="36"/>
      <c r="F696" s="36"/>
      <c r="G696" s="36"/>
      <c r="H696" s="37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>
      <c r="A697" s="36"/>
      <c r="B697" s="36"/>
      <c r="C697" s="36"/>
      <c r="D697" s="36"/>
      <c r="E697" s="36"/>
      <c r="F697" s="36"/>
      <c r="G697" s="36"/>
      <c r="H697" s="37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>
      <c r="A698" s="36"/>
      <c r="B698" s="36"/>
      <c r="C698" s="36"/>
      <c r="D698" s="36"/>
      <c r="E698" s="36"/>
      <c r="F698" s="36"/>
      <c r="G698" s="36"/>
      <c r="H698" s="37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>
      <c r="A699" s="36"/>
      <c r="B699" s="36"/>
      <c r="C699" s="36"/>
      <c r="D699" s="36"/>
      <c r="E699" s="36"/>
      <c r="F699" s="36"/>
      <c r="G699" s="36"/>
      <c r="H699" s="37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>
      <c r="A700" s="36"/>
      <c r="B700" s="36"/>
      <c r="C700" s="36"/>
      <c r="D700" s="36"/>
      <c r="E700" s="36"/>
      <c r="F700" s="36"/>
      <c r="G700" s="36"/>
      <c r="H700" s="37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>
      <c r="A701" s="36"/>
      <c r="B701" s="36"/>
      <c r="C701" s="36"/>
      <c r="D701" s="36"/>
      <c r="E701" s="36"/>
      <c r="F701" s="36"/>
      <c r="G701" s="36"/>
      <c r="H701" s="37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>
      <c r="A702" s="36"/>
      <c r="B702" s="36"/>
      <c r="C702" s="36"/>
      <c r="D702" s="36"/>
      <c r="E702" s="36"/>
      <c r="F702" s="36"/>
      <c r="G702" s="36"/>
      <c r="H702" s="37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>
      <c r="A703" s="36"/>
      <c r="B703" s="36"/>
      <c r="C703" s="36"/>
      <c r="D703" s="36"/>
      <c r="E703" s="36"/>
      <c r="F703" s="36"/>
      <c r="G703" s="36"/>
      <c r="H703" s="37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>
      <c r="A704" s="36"/>
      <c r="B704" s="36"/>
      <c r="C704" s="36"/>
      <c r="D704" s="36"/>
      <c r="E704" s="36"/>
      <c r="F704" s="36"/>
      <c r="G704" s="36"/>
      <c r="H704" s="37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>
      <c r="A705" s="36"/>
      <c r="B705" s="36"/>
      <c r="C705" s="36"/>
      <c r="D705" s="36"/>
      <c r="E705" s="36"/>
      <c r="F705" s="36"/>
      <c r="G705" s="36"/>
      <c r="H705" s="37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>
      <c r="A706" s="36"/>
      <c r="B706" s="36"/>
      <c r="C706" s="36"/>
      <c r="D706" s="36"/>
      <c r="E706" s="36"/>
      <c r="F706" s="36"/>
      <c r="G706" s="36"/>
      <c r="H706" s="37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>
      <c r="A707" s="36"/>
      <c r="B707" s="36"/>
      <c r="C707" s="36"/>
      <c r="D707" s="36"/>
      <c r="E707" s="36"/>
      <c r="F707" s="36"/>
      <c r="G707" s="36"/>
      <c r="H707" s="37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>
      <c r="A708" s="36"/>
      <c r="B708" s="36"/>
      <c r="C708" s="36"/>
      <c r="D708" s="36"/>
      <c r="E708" s="36"/>
      <c r="F708" s="36"/>
      <c r="G708" s="36"/>
      <c r="H708" s="37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>
      <c r="A709" s="36"/>
      <c r="B709" s="36"/>
      <c r="C709" s="36"/>
      <c r="D709" s="36"/>
      <c r="E709" s="36"/>
      <c r="F709" s="36"/>
      <c r="G709" s="36"/>
      <c r="H709" s="37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>
      <c r="A710" s="36"/>
      <c r="B710" s="36"/>
      <c r="C710" s="36"/>
      <c r="D710" s="36"/>
      <c r="E710" s="36"/>
      <c r="F710" s="36"/>
      <c r="G710" s="36"/>
      <c r="H710" s="37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>
      <c r="A711" s="36"/>
      <c r="B711" s="36"/>
      <c r="C711" s="36"/>
      <c r="D711" s="36"/>
      <c r="E711" s="36"/>
      <c r="F711" s="36"/>
      <c r="G711" s="36"/>
      <c r="H711" s="37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>
      <c r="A712" s="36"/>
      <c r="B712" s="36"/>
      <c r="C712" s="36"/>
      <c r="D712" s="36"/>
      <c r="E712" s="36"/>
      <c r="F712" s="36"/>
      <c r="G712" s="36"/>
      <c r="H712" s="37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>
      <c r="A713" s="36"/>
      <c r="B713" s="36"/>
      <c r="C713" s="36"/>
      <c r="D713" s="36"/>
      <c r="E713" s="36"/>
      <c r="F713" s="36"/>
      <c r="G713" s="36"/>
      <c r="H713" s="37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>
      <c r="A714" s="36"/>
      <c r="B714" s="36"/>
      <c r="C714" s="36"/>
      <c r="D714" s="36"/>
      <c r="E714" s="36"/>
      <c r="F714" s="36"/>
      <c r="G714" s="36"/>
      <c r="H714" s="37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>
      <c r="A715" s="36"/>
      <c r="B715" s="36"/>
      <c r="C715" s="36"/>
      <c r="D715" s="36"/>
      <c r="E715" s="36"/>
      <c r="F715" s="36"/>
      <c r="G715" s="36"/>
      <c r="H715" s="37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>
      <c r="A716" s="36"/>
      <c r="B716" s="36"/>
      <c r="C716" s="36"/>
      <c r="D716" s="36"/>
      <c r="E716" s="36"/>
      <c r="F716" s="36"/>
      <c r="G716" s="36"/>
      <c r="H716" s="37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>
      <c r="A717" s="36"/>
      <c r="B717" s="36"/>
      <c r="C717" s="36"/>
      <c r="D717" s="36"/>
      <c r="E717" s="36"/>
      <c r="F717" s="36"/>
      <c r="G717" s="36"/>
      <c r="H717" s="37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>
      <c r="A718" s="36"/>
      <c r="B718" s="36"/>
      <c r="C718" s="36"/>
      <c r="D718" s="36"/>
      <c r="E718" s="36"/>
      <c r="F718" s="36"/>
      <c r="G718" s="36"/>
      <c r="H718" s="37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>
      <c r="A719" s="36"/>
      <c r="B719" s="36"/>
      <c r="C719" s="36"/>
      <c r="D719" s="36"/>
      <c r="E719" s="36"/>
      <c r="F719" s="36"/>
      <c r="G719" s="36"/>
      <c r="H719" s="37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>
      <c r="A720" s="36"/>
      <c r="B720" s="36"/>
      <c r="C720" s="36"/>
      <c r="D720" s="36"/>
      <c r="E720" s="36"/>
      <c r="F720" s="36"/>
      <c r="G720" s="36"/>
      <c r="H720" s="37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>
      <c r="A721" s="36"/>
      <c r="B721" s="36"/>
      <c r="C721" s="36"/>
      <c r="D721" s="36"/>
      <c r="E721" s="36"/>
      <c r="F721" s="36"/>
      <c r="G721" s="36"/>
      <c r="H721" s="37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>
      <c r="A722" s="36"/>
      <c r="B722" s="36"/>
      <c r="C722" s="36"/>
      <c r="D722" s="36"/>
      <c r="E722" s="36"/>
      <c r="F722" s="36"/>
      <c r="G722" s="36"/>
      <c r="H722" s="37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>
      <c r="A723" s="36"/>
      <c r="B723" s="36"/>
      <c r="C723" s="36"/>
      <c r="D723" s="36"/>
      <c r="E723" s="36"/>
      <c r="F723" s="36"/>
      <c r="G723" s="36"/>
      <c r="H723" s="37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>
      <c r="A724" s="36"/>
      <c r="B724" s="36"/>
      <c r="C724" s="36"/>
      <c r="D724" s="36"/>
      <c r="E724" s="36"/>
      <c r="F724" s="36"/>
      <c r="G724" s="36"/>
      <c r="H724" s="37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>
      <c r="A725" s="36"/>
      <c r="B725" s="36"/>
      <c r="C725" s="36"/>
      <c r="D725" s="36"/>
      <c r="E725" s="36"/>
      <c r="F725" s="36"/>
      <c r="G725" s="36"/>
      <c r="H725" s="37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>
      <c r="A726" s="36"/>
      <c r="B726" s="36"/>
      <c r="C726" s="36"/>
      <c r="D726" s="36"/>
      <c r="E726" s="36"/>
      <c r="F726" s="36"/>
      <c r="G726" s="36"/>
      <c r="H726" s="37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>
      <c r="A727" s="36"/>
      <c r="B727" s="36"/>
      <c r="C727" s="36"/>
      <c r="D727" s="36"/>
      <c r="E727" s="36"/>
      <c r="F727" s="36"/>
      <c r="G727" s="36"/>
      <c r="H727" s="37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>
      <c r="A728" s="36"/>
      <c r="B728" s="36"/>
      <c r="C728" s="36"/>
      <c r="D728" s="36"/>
      <c r="E728" s="36"/>
      <c r="F728" s="36"/>
      <c r="G728" s="36"/>
      <c r="H728" s="37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>
      <c r="A729" s="36"/>
      <c r="B729" s="36"/>
      <c r="C729" s="36"/>
      <c r="D729" s="36"/>
      <c r="E729" s="36"/>
      <c r="F729" s="36"/>
      <c r="G729" s="36"/>
      <c r="H729" s="37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>
      <c r="A730" s="36"/>
      <c r="B730" s="36"/>
      <c r="C730" s="36"/>
      <c r="D730" s="36"/>
      <c r="E730" s="36"/>
      <c r="F730" s="36"/>
      <c r="G730" s="36"/>
      <c r="H730" s="37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>
      <c r="A731" s="36"/>
      <c r="B731" s="36"/>
      <c r="C731" s="36"/>
      <c r="D731" s="36"/>
      <c r="E731" s="36"/>
      <c r="F731" s="36"/>
      <c r="G731" s="36"/>
      <c r="H731" s="37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>
      <c r="A732" s="36"/>
      <c r="B732" s="36"/>
      <c r="C732" s="36"/>
      <c r="D732" s="36"/>
      <c r="E732" s="36"/>
      <c r="F732" s="36"/>
      <c r="G732" s="36"/>
      <c r="H732" s="37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>
      <c r="A733" s="36"/>
      <c r="B733" s="36"/>
      <c r="C733" s="36"/>
      <c r="D733" s="36"/>
      <c r="E733" s="36"/>
      <c r="F733" s="36"/>
      <c r="G733" s="36"/>
      <c r="H733" s="37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>
      <c r="A734" s="36"/>
      <c r="B734" s="36"/>
      <c r="C734" s="36"/>
      <c r="D734" s="36"/>
      <c r="E734" s="36"/>
      <c r="F734" s="36"/>
      <c r="G734" s="36"/>
      <c r="H734" s="37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>
      <c r="A735" s="36"/>
      <c r="B735" s="36"/>
      <c r="C735" s="36"/>
      <c r="D735" s="36"/>
      <c r="E735" s="36"/>
      <c r="F735" s="36"/>
      <c r="G735" s="36"/>
      <c r="H735" s="37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>
      <c r="A736" s="36"/>
      <c r="B736" s="36"/>
      <c r="C736" s="36"/>
      <c r="D736" s="36"/>
      <c r="E736" s="36"/>
      <c r="F736" s="36"/>
      <c r="G736" s="36"/>
      <c r="H736" s="37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>
      <c r="A737" s="36"/>
      <c r="B737" s="36"/>
      <c r="C737" s="36"/>
      <c r="D737" s="36"/>
      <c r="E737" s="36"/>
      <c r="F737" s="36"/>
      <c r="G737" s="36"/>
      <c r="H737" s="37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>
      <c r="A738" s="36"/>
      <c r="B738" s="36"/>
      <c r="C738" s="36"/>
      <c r="D738" s="36"/>
      <c r="E738" s="36"/>
      <c r="F738" s="36"/>
      <c r="G738" s="36"/>
      <c r="H738" s="37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>
      <c r="A739" s="36"/>
      <c r="B739" s="36"/>
      <c r="C739" s="36"/>
      <c r="D739" s="36"/>
      <c r="E739" s="36"/>
      <c r="F739" s="36"/>
      <c r="G739" s="36"/>
      <c r="H739" s="37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>
      <c r="A740" s="36"/>
      <c r="B740" s="36"/>
      <c r="C740" s="36"/>
      <c r="D740" s="36"/>
      <c r="E740" s="36"/>
      <c r="F740" s="36"/>
      <c r="G740" s="36"/>
      <c r="H740" s="37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>
      <c r="A741" s="36"/>
      <c r="B741" s="36"/>
      <c r="C741" s="36"/>
      <c r="D741" s="36"/>
      <c r="E741" s="36"/>
      <c r="F741" s="36"/>
      <c r="G741" s="36"/>
      <c r="H741" s="37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>
      <c r="A742" s="36"/>
      <c r="B742" s="36"/>
      <c r="C742" s="36"/>
      <c r="D742" s="36"/>
      <c r="E742" s="36"/>
      <c r="F742" s="36"/>
      <c r="G742" s="36"/>
      <c r="H742" s="37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>
      <c r="A743" s="36"/>
      <c r="B743" s="36"/>
      <c r="C743" s="36"/>
      <c r="D743" s="36"/>
      <c r="E743" s="36"/>
      <c r="F743" s="36"/>
      <c r="G743" s="36"/>
      <c r="H743" s="37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>
      <c r="A744" s="36"/>
      <c r="B744" s="36"/>
      <c r="C744" s="36"/>
      <c r="D744" s="36"/>
      <c r="E744" s="36"/>
      <c r="F744" s="36"/>
      <c r="G744" s="36"/>
      <c r="H744" s="37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>
      <c r="A745" s="36"/>
      <c r="B745" s="36"/>
      <c r="C745" s="36"/>
      <c r="D745" s="36"/>
      <c r="E745" s="36"/>
      <c r="F745" s="36"/>
      <c r="G745" s="36"/>
      <c r="H745" s="37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>
      <c r="A746" s="36"/>
      <c r="B746" s="36"/>
      <c r="C746" s="36"/>
      <c r="D746" s="36"/>
      <c r="E746" s="36"/>
      <c r="F746" s="36"/>
      <c r="G746" s="36"/>
      <c r="H746" s="37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>
      <c r="A747" s="36"/>
      <c r="B747" s="36"/>
      <c r="C747" s="36"/>
      <c r="D747" s="36"/>
      <c r="E747" s="36"/>
      <c r="F747" s="36"/>
      <c r="G747" s="36"/>
      <c r="H747" s="37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>
      <c r="A748" s="36"/>
      <c r="B748" s="36"/>
      <c r="C748" s="36"/>
      <c r="D748" s="36"/>
      <c r="E748" s="36"/>
      <c r="F748" s="36"/>
      <c r="G748" s="36"/>
      <c r="H748" s="37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>
      <c r="A749" s="36"/>
      <c r="B749" s="36"/>
      <c r="C749" s="36"/>
      <c r="D749" s="36"/>
      <c r="E749" s="36"/>
      <c r="F749" s="36"/>
      <c r="G749" s="36"/>
      <c r="H749" s="37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>
      <c r="A750" s="36"/>
      <c r="B750" s="36"/>
      <c r="C750" s="36"/>
      <c r="D750" s="36"/>
      <c r="E750" s="36"/>
      <c r="F750" s="36"/>
      <c r="G750" s="36"/>
      <c r="H750" s="37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>
      <c r="A751" s="36"/>
      <c r="B751" s="36"/>
      <c r="C751" s="36"/>
      <c r="D751" s="36"/>
      <c r="E751" s="36"/>
      <c r="F751" s="36"/>
      <c r="G751" s="36"/>
      <c r="H751" s="37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>
      <c r="A752" s="36"/>
      <c r="B752" s="36"/>
      <c r="C752" s="36"/>
      <c r="D752" s="36"/>
      <c r="E752" s="36"/>
      <c r="F752" s="36"/>
      <c r="G752" s="36"/>
      <c r="H752" s="37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>
      <c r="A753" s="36"/>
      <c r="B753" s="36"/>
      <c r="C753" s="36"/>
      <c r="D753" s="36"/>
      <c r="E753" s="36"/>
      <c r="F753" s="36"/>
      <c r="G753" s="36"/>
      <c r="H753" s="37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>
      <c r="A754" s="36"/>
      <c r="B754" s="36"/>
      <c r="C754" s="36"/>
      <c r="D754" s="36"/>
      <c r="E754" s="36"/>
      <c r="F754" s="36"/>
      <c r="G754" s="36"/>
      <c r="H754" s="37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>
      <c r="A755" s="36"/>
      <c r="B755" s="36"/>
      <c r="C755" s="36"/>
      <c r="D755" s="36"/>
      <c r="E755" s="36"/>
      <c r="F755" s="36"/>
      <c r="G755" s="36"/>
      <c r="H755" s="37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>
      <c r="A756" s="36"/>
      <c r="B756" s="36"/>
      <c r="C756" s="36"/>
      <c r="D756" s="36"/>
      <c r="E756" s="36"/>
      <c r="F756" s="36"/>
      <c r="G756" s="36"/>
      <c r="H756" s="37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>
      <c r="A757" s="36"/>
      <c r="B757" s="36"/>
      <c r="C757" s="36"/>
      <c r="D757" s="36"/>
      <c r="E757" s="36"/>
      <c r="F757" s="36"/>
      <c r="G757" s="36"/>
      <c r="H757" s="37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>
      <c r="A758" s="36"/>
      <c r="B758" s="36"/>
      <c r="C758" s="36"/>
      <c r="D758" s="36"/>
      <c r="E758" s="36"/>
      <c r="F758" s="36"/>
      <c r="G758" s="36"/>
      <c r="H758" s="37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>
      <c r="A759" s="36"/>
      <c r="B759" s="36"/>
      <c r="C759" s="36"/>
      <c r="D759" s="36"/>
      <c r="E759" s="36"/>
      <c r="F759" s="36"/>
      <c r="G759" s="36"/>
      <c r="H759" s="37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>
      <c r="A760" s="36"/>
      <c r="B760" s="36"/>
      <c r="C760" s="36"/>
      <c r="D760" s="36"/>
      <c r="E760" s="36"/>
      <c r="F760" s="36"/>
      <c r="G760" s="36"/>
      <c r="H760" s="37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>
      <c r="A761" s="36"/>
      <c r="B761" s="36"/>
      <c r="C761" s="36"/>
      <c r="D761" s="36"/>
      <c r="E761" s="36"/>
      <c r="F761" s="36"/>
      <c r="G761" s="36"/>
      <c r="H761" s="37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>
      <c r="A762" s="36"/>
      <c r="B762" s="36"/>
      <c r="C762" s="36"/>
      <c r="D762" s="36"/>
      <c r="E762" s="36"/>
      <c r="F762" s="36"/>
      <c r="G762" s="36"/>
      <c r="H762" s="37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>
      <c r="A763" s="36"/>
      <c r="B763" s="36"/>
      <c r="C763" s="36"/>
      <c r="D763" s="36"/>
      <c r="E763" s="36"/>
      <c r="F763" s="36"/>
      <c r="G763" s="36"/>
      <c r="H763" s="37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>
      <c r="A764" s="36"/>
      <c r="B764" s="36"/>
      <c r="C764" s="36"/>
      <c r="D764" s="36"/>
      <c r="E764" s="36"/>
      <c r="F764" s="36"/>
      <c r="G764" s="36"/>
      <c r="H764" s="37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>
      <c r="A765" s="36"/>
      <c r="B765" s="36"/>
      <c r="C765" s="36"/>
      <c r="D765" s="36"/>
      <c r="E765" s="36"/>
      <c r="F765" s="36"/>
      <c r="G765" s="36"/>
      <c r="H765" s="37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>
      <c r="A766" s="36"/>
      <c r="B766" s="36"/>
      <c r="C766" s="36"/>
      <c r="D766" s="36"/>
      <c r="E766" s="36"/>
      <c r="F766" s="36"/>
      <c r="G766" s="36"/>
      <c r="H766" s="37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>
      <c r="A767" s="36"/>
      <c r="B767" s="36"/>
      <c r="C767" s="36"/>
      <c r="D767" s="36"/>
      <c r="E767" s="36"/>
      <c r="F767" s="36"/>
      <c r="G767" s="36"/>
      <c r="H767" s="37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>
      <c r="A768" s="36"/>
      <c r="B768" s="36"/>
      <c r="C768" s="36"/>
      <c r="D768" s="36"/>
      <c r="E768" s="36"/>
      <c r="F768" s="36"/>
      <c r="G768" s="36"/>
      <c r="H768" s="37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>
      <c r="A769" s="36"/>
      <c r="B769" s="36"/>
      <c r="C769" s="36"/>
      <c r="D769" s="36"/>
      <c r="E769" s="36"/>
      <c r="F769" s="36"/>
      <c r="G769" s="36"/>
      <c r="H769" s="37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>
      <c r="A770" s="36"/>
      <c r="B770" s="36"/>
      <c r="C770" s="36"/>
      <c r="D770" s="36"/>
      <c r="E770" s="36"/>
      <c r="F770" s="36"/>
      <c r="G770" s="36"/>
      <c r="H770" s="37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>
      <c r="A771" s="36"/>
      <c r="B771" s="36"/>
      <c r="C771" s="36"/>
      <c r="D771" s="36"/>
      <c r="E771" s="36"/>
      <c r="F771" s="36"/>
      <c r="G771" s="36"/>
      <c r="H771" s="37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>
      <c r="A772" s="36"/>
      <c r="B772" s="36"/>
      <c r="C772" s="36"/>
      <c r="D772" s="36"/>
      <c r="E772" s="36"/>
      <c r="F772" s="36"/>
      <c r="G772" s="36"/>
      <c r="H772" s="37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>
      <c r="A773" s="36"/>
      <c r="B773" s="36"/>
      <c r="C773" s="36"/>
      <c r="D773" s="36"/>
      <c r="E773" s="36"/>
      <c r="F773" s="36"/>
      <c r="G773" s="36"/>
      <c r="H773" s="37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>
      <c r="A774" s="36"/>
      <c r="B774" s="36"/>
      <c r="C774" s="36"/>
      <c r="D774" s="36"/>
      <c r="E774" s="36"/>
      <c r="F774" s="36"/>
      <c r="G774" s="36"/>
      <c r="H774" s="37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>
      <c r="A775" s="36"/>
      <c r="B775" s="36"/>
      <c r="C775" s="36"/>
      <c r="D775" s="36"/>
      <c r="E775" s="36"/>
      <c r="F775" s="36"/>
      <c r="G775" s="36"/>
      <c r="H775" s="37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>
      <c r="A776" s="36"/>
      <c r="B776" s="36"/>
      <c r="C776" s="36"/>
      <c r="D776" s="36"/>
      <c r="E776" s="36"/>
      <c r="F776" s="36"/>
      <c r="G776" s="36"/>
      <c r="H776" s="37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>
      <c r="A777" s="36"/>
      <c r="B777" s="36"/>
      <c r="C777" s="36"/>
      <c r="D777" s="36"/>
      <c r="E777" s="36"/>
      <c r="F777" s="36"/>
      <c r="G777" s="36"/>
      <c r="H777" s="37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>
      <c r="A778" s="36"/>
      <c r="B778" s="36"/>
      <c r="C778" s="36"/>
      <c r="D778" s="36"/>
      <c r="E778" s="36"/>
      <c r="F778" s="36"/>
      <c r="G778" s="36"/>
      <c r="H778" s="37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>
      <c r="A779" s="36"/>
      <c r="B779" s="36"/>
      <c r="C779" s="36"/>
      <c r="D779" s="36"/>
      <c r="E779" s="36"/>
      <c r="F779" s="36"/>
      <c r="G779" s="36"/>
      <c r="H779" s="37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>
      <c r="A780" s="36"/>
      <c r="B780" s="36"/>
      <c r="C780" s="36"/>
      <c r="D780" s="36"/>
      <c r="E780" s="36"/>
      <c r="F780" s="36"/>
      <c r="G780" s="36"/>
      <c r="H780" s="37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>
      <c r="A781" s="36"/>
      <c r="B781" s="36"/>
      <c r="C781" s="36"/>
      <c r="D781" s="36"/>
      <c r="E781" s="36"/>
      <c r="F781" s="36"/>
      <c r="G781" s="36"/>
      <c r="H781" s="37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>
      <c r="A782" s="36"/>
      <c r="B782" s="36"/>
      <c r="C782" s="36"/>
      <c r="D782" s="36"/>
      <c r="E782" s="36"/>
      <c r="F782" s="36"/>
      <c r="G782" s="36"/>
      <c r="H782" s="37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>
      <c r="A783" s="36"/>
      <c r="B783" s="36"/>
      <c r="C783" s="36"/>
      <c r="D783" s="36"/>
      <c r="E783" s="36"/>
      <c r="F783" s="36"/>
      <c r="G783" s="36"/>
      <c r="H783" s="37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>
      <c r="A784" s="36"/>
      <c r="B784" s="36"/>
      <c r="C784" s="36"/>
      <c r="D784" s="36"/>
      <c r="E784" s="36"/>
      <c r="F784" s="36"/>
      <c r="G784" s="36"/>
      <c r="H784" s="37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>
      <c r="A785" s="36"/>
      <c r="B785" s="36"/>
      <c r="C785" s="36"/>
      <c r="D785" s="36"/>
      <c r="E785" s="36"/>
      <c r="F785" s="36"/>
      <c r="G785" s="36"/>
      <c r="H785" s="37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>
      <c r="A786" s="36"/>
      <c r="B786" s="36"/>
      <c r="C786" s="36"/>
      <c r="D786" s="36"/>
      <c r="E786" s="36"/>
      <c r="F786" s="36"/>
      <c r="G786" s="36"/>
      <c r="H786" s="37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>
      <c r="A787" s="36"/>
      <c r="B787" s="36"/>
      <c r="C787" s="36"/>
      <c r="D787" s="36"/>
      <c r="E787" s="36"/>
      <c r="F787" s="36"/>
      <c r="G787" s="36"/>
      <c r="H787" s="37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>
      <c r="A788" s="36"/>
      <c r="B788" s="36"/>
      <c r="C788" s="36"/>
      <c r="D788" s="36"/>
      <c r="E788" s="36"/>
      <c r="F788" s="36"/>
      <c r="G788" s="36"/>
      <c r="H788" s="37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>
      <c r="A789" s="36"/>
      <c r="B789" s="36"/>
      <c r="C789" s="36"/>
      <c r="D789" s="36"/>
      <c r="E789" s="36"/>
      <c r="F789" s="36"/>
      <c r="G789" s="36"/>
      <c r="H789" s="37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>
      <c r="A790" s="36"/>
      <c r="B790" s="36"/>
      <c r="C790" s="36"/>
      <c r="D790" s="36"/>
      <c r="E790" s="36"/>
      <c r="F790" s="36"/>
      <c r="G790" s="36"/>
      <c r="H790" s="37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>
      <c r="A791" s="36"/>
      <c r="B791" s="36"/>
      <c r="C791" s="36"/>
      <c r="D791" s="36"/>
      <c r="E791" s="36"/>
      <c r="F791" s="36"/>
      <c r="G791" s="36"/>
      <c r="H791" s="37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>
      <c r="A792" s="36"/>
      <c r="B792" s="36"/>
      <c r="C792" s="36"/>
      <c r="D792" s="36"/>
      <c r="E792" s="36"/>
      <c r="F792" s="36"/>
      <c r="G792" s="36"/>
      <c r="H792" s="37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>
      <c r="A793" s="36"/>
      <c r="B793" s="36"/>
      <c r="C793" s="36"/>
      <c r="D793" s="36"/>
      <c r="E793" s="36"/>
      <c r="F793" s="36"/>
      <c r="G793" s="36"/>
      <c r="H793" s="37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>
      <c r="A794" s="36"/>
      <c r="B794" s="36"/>
      <c r="C794" s="36"/>
      <c r="D794" s="36"/>
      <c r="E794" s="36"/>
      <c r="F794" s="36"/>
      <c r="G794" s="36"/>
      <c r="H794" s="37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>
      <c r="A795" s="36"/>
      <c r="B795" s="36"/>
      <c r="C795" s="36"/>
      <c r="D795" s="36"/>
      <c r="E795" s="36"/>
      <c r="F795" s="36"/>
      <c r="G795" s="36"/>
      <c r="H795" s="37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>
      <c r="A796" s="36"/>
      <c r="B796" s="36"/>
      <c r="C796" s="36"/>
      <c r="D796" s="36"/>
      <c r="E796" s="36"/>
      <c r="F796" s="36"/>
      <c r="G796" s="36"/>
      <c r="H796" s="37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>
      <c r="A797" s="36"/>
      <c r="B797" s="36"/>
      <c r="C797" s="36"/>
      <c r="D797" s="36"/>
      <c r="E797" s="36"/>
      <c r="F797" s="36"/>
      <c r="G797" s="36"/>
      <c r="H797" s="37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>
      <c r="A798" s="36"/>
      <c r="B798" s="36"/>
      <c r="C798" s="36"/>
      <c r="D798" s="36"/>
      <c r="E798" s="36"/>
      <c r="F798" s="36"/>
      <c r="G798" s="36"/>
      <c r="H798" s="37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>
      <c r="A799" s="36"/>
      <c r="B799" s="36"/>
      <c r="C799" s="36"/>
      <c r="D799" s="36"/>
      <c r="E799" s="36"/>
      <c r="F799" s="36"/>
      <c r="G799" s="36"/>
      <c r="H799" s="37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>
      <c r="A800" s="36"/>
      <c r="B800" s="36"/>
      <c r="C800" s="36"/>
      <c r="D800" s="36"/>
      <c r="E800" s="36"/>
      <c r="F800" s="36"/>
      <c r="G800" s="36"/>
      <c r="H800" s="37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>
      <c r="A801" s="36"/>
      <c r="B801" s="36"/>
      <c r="C801" s="36"/>
      <c r="D801" s="36"/>
      <c r="E801" s="36"/>
      <c r="F801" s="36"/>
      <c r="G801" s="36"/>
      <c r="H801" s="37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>
      <c r="A802" s="36"/>
      <c r="B802" s="36"/>
      <c r="C802" s="36"/>
      <c r="D802" s="36"/>
      <c r="E802" s="36"/>
      <c r="F802" s="36"/>
      <c r="G802" s="36"/>
      <c r="H802" s="37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>
      <c r="A803" s="36"/>
      <c r="B803" s="36"/>
      <c r="C803" s="36"/>
      <c r="D803" s="36"/>
      <c r="E803" s="36"/>
      <c r="F803" s="36"/>
      <c r="G803" s="36"/>
      <c r="H803" s="37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>
      <c r="A804" s="36"/>
      <c r="B804" s="36"/>
      <c r="C804" s="36"/>
      <c r="D804" s="36"/>
      <c r="E804" s="36"/>
      <c r="F804" s="36"/>
      <c r="G804" s="36"/>
      <c r="H804" s="37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>
      <c r="A805" s="36"/>
      <c r="B805" s="36"/>
      <c r="C805" s="36"/>
      <c r="D805" s="36"/>
      <c r="E805" s="36"/>
      <c r="F805" s="36"/>
      <c r="G805" s="36"/>
      <c r="H805" s="37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>
      <c r="A806" s="36"/>
      <c r="B806" s="36"/>
      <c r="C806" s="36"/>
      <c r="D806" s="36"/>
      <c r="E806" s="36"/>
      <c r="F806" s="36"/>
      <c r="G806" s="36"/>
      <c r="H806" s="37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>
      <c r="A807" s="36"/>
      <c r="B807" s="36"/>
      <c r="C807" s="36"/>
      <c r="D807" s="36"/>
      <c r="E807" s="36"/>
      <c r="F807" s="36"/>
      <c r="G807" s="36"/>
      <c r="H807" s="37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>
      <c r="A808" s="36"/>
      <c r="B808" s="36"/>
      <c r="C808" s="36"/>
      <c r="D808" s="36"/>
      <c r="E808" s="36"/>
      <c r="F808" s="36"/>
      <c r="G808" s="36"/>
      <c r="H808" s="37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>
      <c r="A809" s="36"/>
      <c r="B809" s="36"/>
      <c r="C809" s="36"/>
      <c r="D809" s="36"/>
      <c r="E809" s="36"/>
      <c r="F809" s="36"/>
      <c r="G809" s="36"/>
      <c r="H809" s="37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>
      <c r="A810" s="36"/>
      <c r="B810" s="36"/>
      <c r="C810" s="36"/>
      <c r="D810" s="36"/>
      <c r="E810" s="36"/>
      <c r="F810" s="36"/>
      <c r="G810" s="36"/>
      <c r="H810" s="37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>
      <c r="A811" s="36"/>
      <c r="B811" s="36"/>
      <c r="C811" s="36"/>
      <c r="D811" s="36"/>
      <c r="E811" s="36"/>
      <c r="F811" s="36"/>
      <c r="G811" s="36"/>
      <c r="H811" s="37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>
      <c r="A812" s="36"/>
      <c r="B812" s="36"/>
      <c r="C812" s="36"/>
      <c r="D812" s="36"/>
      <c r="E812" s="36"/>
      <c r="F812" s="36"/>
      <c r="G812" s="36"/>
      <c r="H812" s="37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>
      <c r="A813" s="36"/>
      <c r="B813" s="36"/>
      <c r="C813" s="36"/>
      <c r="D813" s="36"/>
      <c r="E813" s="36"/>
      <c r="F813" s="36"/>
      <c r="G813" s="36"/>
      <c r="H813" s="37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>
      <c r="A814" s="36"/>
      <c r="B814" s="36"/>
      <c r="C814" s="36"/>
      <c r="D814" s="36"/>
      <c r="E814" s="36"/>
      <c r="F814" s="36"/>
      <c r="G814" s="36"/>
      <c r="H814" s="37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>
      <c r="A815" s="36"/>
      <c r="B815" s="36"/>
      <c r="C815" s="36"/>
      <c r="D815" s="36"/>
      <c r="E815" s="36"/>
      <c r="F815" s="36"/>
      <c r="G815" s="36"/>
      <c r="H815" s="37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>
      <c r="A816" s="36"/>
      <c r="B816" s="36"/>
      <c r="C816" s="36"/>
      <c r="D816" s="36"/>
      <c r="E816" s="36"/>
      <c r="F816" s="36"/>
      <c r="G816" s="36"/>
      <c r="H816" s="37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>
      <c r="A817" s="36"/>
      <c r="B817" s="36"/>
      <c r="C817" s="36"/>
      <c r="D817" s="36"/>
      <c r="E817" s="36"/>
      <c r="F817" s="36"/>
      <c r="G817" s="36"/>
      <c r="H817" s="37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>
      <c r="A818" s="36"/>
      <c r="B818" s="36"/>
      <c r="C818" s="36"/>
      <c r="D818" s="36"/>
      <c r="E818" s="36"/>
      <c r="F818" s="36"/>
      <c r="G818" s="36"/>
      <c r="H818" s="37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>
      <c r="A819" s="36"/>
      <c r="B819" s="36"/>
      <c r="C819" s="36"/>
      <c r="D819" s="36"/>
      <c r="E819" s="36"/>
      <c r="F819" s="36"/>
      <c r="G819" s="36"/>
      <c r="H819" s="37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>
      <c r="A820" s="36"/>
      <c r="B820" s="36"/>
      <c r="C820" s="36"/>
      <c r="D820" s="36"/>
      <c r="E820" s="36"/>
      <c r="F820" s="36"/>
      <c r="G820" s="36"/>
      <c r="H820" s="37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>
      <c r="A821" s="36"/>
      <c r="B821" s="36"/>
      <c r="C821" s="36"/>
      <c r="D821" s="36"/>
      <c r="E821" s="36"/>
      <c r="F821" s="36"/>
      <c r="G821" s="36"/>
      <c r="H821" s="37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>
      <c r="A822" s="36"/>
      <c r="B822" s="36"/>
      <c r="C822" s="36"/>
      <c r="D822" s="36"/>
      <c r="E822" s="36"/>
      <c r="F822" s="36"/>
      <c r="G822" s="36"/>
      <c r="H822" s="37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>
      <c r="A823" s="36"/>
      <c r="B823" s="36"/>
      <c r="C823" s="36"/>
      <c r="D823" s="36"/>
      <c r="E823" s="36"/>
      <c r="F823" s="36"/>
      <c r="G823" s="36"/>
      <c r="H823" s="37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>
      <c r="A824" s="36"/>
      <c r="B824" s="36"/>
      <c r="C824" s="36"/>
      <c r="D824" s="36"/>
      <c r="E824" s="36"/>
      <c r="F824" s="36"/>
      <c r="G824" s="36"/>
      <c r="H824" s="37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>
      <c r="A825" s="36"/>
      <c r="B825" s="36"/>
      <c r="C825" s="36"/>
      <c r="D825" s="36"/>
      <c r="E825" s="36"/>
      <c r="F825" s="36"/>
      <c r="G825" s="36"/>
      <c r="H825" s="37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>
      <c r="A826" s="36"/>
      <c r="B826" s="36"/>
      <c r="C826" s="36"/>
      <c r="D826" s="36"/>
      <c r="E826" s="36"/>
      <c r="F826" s="36"/>
      <c r="G826" s="36"/>
      <c r="H826" s="37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>
      <c r="A827" s="36"/>
      <c r="B827" s="36"/>
      <c r="C827" s="36"/>
      <c r="D827" s="36"/>
      <c r="E827" s="36"/>
      <c r="F827" s="36"/>
      <c r="G827" s="36"/>
      <c r="H827" s="37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>
      <c r="A828" s="36"/>
      <c r="B828" s="36"/>
      <c r="C828" s="36"/>
      <c r="D828" s="36"/>
      <c r="E828" s="36"/>
      <c r="F828" s="36"/>
      <c r="G828" s="36"/>
      <c r="H828" s="37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>
      <c r="A829" s="36"/>
      <c r="B829" s="36"/>
      <c r="C829" s="36"/>
      <c r="D829" s="36"/>
      <c r="E829" s="36"/>
      <c r="F829" s="36"/>
      <c r="G829" s="36"/>
      <c r="H829" s="37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>
      <c r="A830" s="36"/>
      <c r="B830" s="36"/>
      <c r="C830" s="36"/>
      <c r="D830" s="36"/>
      <c r="E830" s="36"/>
      <c r="F830" s="36"/>
      <c r="G830" s="36"/>
      <c r="H830" s="37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>
      <c r="A831" s="36"/>
      <c r="B831" s="36"/>
      <c r="C831" s="36"/>
      <c r="D831" s="36"/>
      <c r="E831" s="36"/>
      <c r="F831" s="36"/>
      <c r="G831" s="36"/>
      <c r="H831" s="37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>
      <c r="A832" s="36"/>
      <c r="B832" s="36"/>
      <c r="C832" s="36"/>
      <c r="D832" s="36"/>
      <c r="E832" s="36"/>
      <c r="F832" s="36"/>
      <c r="G832" s="36"/>
      <c r="H832" s="37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>
      <c r="A833" s="36"/>
      <c r="B833" s="36"/>
      <c r="C833" s="36"/>
      <c r="D833" s="36"/>
      <c r="E833" s="36"/>
      <c r="F833" s="36"/>
      <c r="G833" s="36"/>
      <c r="H833" s="37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>
      <c r="A834" s="36"/>
      <c r="B834" s="36"/>
      <c r="C834" s="36"/>
      <c r="D834" s="36"/>
      <c r="E834" s="36"/>
      <c r="F834" s="36"/>
      <c r="G834" s="36"/>
      <c r="H834" s="37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>
      <c r="A835" s="36"/>
      <c r="B835" s="36"/>
      <c r="C835" s="36"/>
      <c r="D835" s="36"/>
      <c r="E835" s="36"/>
      <c r="F835" s="36"/>
      <c r="G835" s="36"/>
      <c r="H835" s="37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>
      <c r="A836" s="36"/>
      <c r="B836" s="36"/>
      <c r="C836" s="36"/>
      <c r="D836" s="36"/>
      <c r="E836" s="36"/>
      <c r="F836" s="36"/>
      <c r="G836" s="36"/>
      <c r="H836" s="37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>
      <c r="A837" s="36"/>
      <c r="B837" s="36"/>
      <c r="C837" s="36"/>
      <c r="D837" s="36"/>
      <c r="E837" s="36"/>
      <c r="F837" s="36"/>
      <c r="G837" s="36"/>
      <c r="H837" s="37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>
      <c r="A838" s="36"/>
      <c r="B838" s="36"/>
      <c r="C838" s="36"/>
      <c r="D838" s="36"/>
      <c r="E838" s="36"/>
      <c r="F838" s="36"/>
      <c r="G838" s="36"/>
      <c r="H838" s="37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>
      <c r="A839" s="36"/>
      <c r="B839" s="36"/>
      <c r="C839" s="36"/>
      <c r="D839" s="36"/>
      <c r="E839" s="36"/>
      <c r="F839" s="36"/>
      <c r="G839" s="36"/>
      <c r="H839" s="37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>
      <c r="A840" s="36"/>
      <c r="B840" s="36"/>
      <c r="C840" s="36"/>
      <c r="D840" s="36"/>
      <c r="E840" s="36"/>
      <c r="F840" s="36"/>
      <c r="G840" s="36"/>
      <c r="H840" s="37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>
      <c r="A841" s="36"/>
      <c r="B841" s="36"/>
      <c r="C841" s="36"/>
      <c r="D841" s="36"/>
      <c r="E841" s="36"/>
      <c r="F841" s="36"/>
      <c r="G841" s="36"/>
      <c r="H841" s="37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>
      <c r="A842" s="36"/>
      <c r="B842" s="36"/>
      <c r="C842" s="36"/>
      <c r="D842" s="36"/>
      <c r="E842" s="36"/>
      <c r="F842" s="36"/>
      <c r="G842" s="36"/>
      <c r="H842" s="37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>
      <c r="A843" s="36"/>
      <c r="B843" s="36"/>
      <c r="C843" s="36"/>
      <c r="D843" s="36"/>
      <c r="E843" s="36"/>
      <c r="F843" s="36"/>
      <c r="G843" s="36"/>
      <c r="H843" s="37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>
      <c r="A844" s="36"/>
      <c r="B844" s="36"/>
      <c r="C844" s="36"/>
      <c r="D844" s="36"/>
      <c r="E844" s="36"/>
      <c r="F844" s="36"/>
      <c r="G844" s="36"/>
      <c r="H844" s="37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>
      <c r="A845" s="36"/>
      <c r="B845" s="36"/>
      <c r="C845" s="36"/>
      <c r="D845" s="36"/>
      <c r="E845" s="36"/>
      <c r="F845" s="36"/>
      <c r="G845" s="36"/>
      <c r="H845" s="37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>
      <c r="A846" s="36"/>
      <c r="B846" s="36"/>
      <c r="C846" s="36"/>
      <c r="D846" s="36"/>
      <c r="E846" s="36"/>
      <c r="F846" s="36"/>
      <c r="G846" s="36"/>
      <c r="H846" s="37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>
      <c r="A847" s="36"/>
      <c r="B847" s="36"/>
      <c r="C847" s="36"/>
      <c r="D847" s="36"/>
      <c r="E847" s="36"/>
      <c r="F847" s="36"/>
      <c r="G847" s="36"/>
      <c r="H847" s="37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>
      <c r="A848" s="36"/>
      <c r="B848" s="36"/>
      <c r="C848" s="36"/>
      <c r="D848" s="36"/>
      <c r="E848" s="36"/>
      <c r="F848" s="36"/>
      <c r="G848" s="36"/>
      <c r="H848" s="37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>
      <c r="A849" s="36"/>
      <c r="B849" s="36"/>
      <c r="C849" s="36"/>
      <c r="D849" s="36"/>
      <c r="E849" s="36"/>
      <c r="F849" s="36"/>
      <c r="G849" s="36"/>
      <c r="H849" s="37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>
      <c r="A850" s="36"/>
      <c r="B850" s="36"/>
      <c r="C850" s="36"/>
      <c r="D850" s="36"/>
      <c r="E850" s="36"/>
      <c r="F850" s="36"/>
      <c r="G850" s="36"/>
      <c r="H850" s="37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>
      <c r="A851" s="36"/>
      <c r="B851" s="36"/>
      <c r="C851" s="36"/>
      <c r="D851" s="36"/>
      <c r="E851" s="36"/>
      <c r="F851" s="36"/>
      <c r="G851" s="36"/>
      <c r="H851" s="37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>
      <c r="A852" s="36"/>
      <c r="B852" s="36"/>
      <c r="C852" s="36"/>
      <c r="D852" s="36"/>
      <c r="E852" s="36"/>
      <c r="F852" s="36"/>
      <c r="G852" s="36"/>
      <c r="H852" s="37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>
      <c r="A853" s="36"/>
      <c r="B853" s="36"/>
      <c r="C853" s="36"/>
      <c r="D853" s="36"/>
      <c r="E853" s="36"/>
      <c r="F853" s="36"/>
      <c r="G853" s="36"/>
      <c r="H853" s="37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>
      <c r="A854" s="36"/>
      <c r="B854" s="36"/>
      <c r="C854" s="36"/>
      <c r="D854" s="36"/>
      <c r="E854" s="36"/>
      <c r="F854" s="36"/>
      <c r="G854" s="36"/>
      <c r="H854" s="37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>
      <c r="A855" s="36"/>
      <c r="B855" s="36"/>
      <c r="C855" s="36"/>
      <c r="D855" s="36"/>
      <c r="E855" s="36"/>
      <c r="F855" s="36"/>
      <c r="G855" s="36"/>
      <c r="H855" s="37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>
      <c r="A856" s="36"/>
      <c r="B856" s="36"/>
      <c r="C856" s="36"/>
      <c r="D856" s="36"/>
      <c r="E856" s="36"/>
      <c r="F856" s="36"/>
      <c r="G856" s="36"/>
      <c r="H856" s="37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>
      <c r="A857" s="36"/>
      <c r="B857" s="36"/>
      <c r="C857" s="36"/>
      <c r="D857" s="36"/>
      <c r="E857" s="36"/>
      <c r="F857" s="36"/>
      <c r="G857" s="36"/>
      <c r="H857" s="37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>
      <c r="A858" s="36"/>
      <c r="B858" s="36"/>
      <c r="C858" s="36"/>
      <c r="D858" s="36"/>
      <c r="E858" s="36"/>
      <c r="F858" s="36"/>
      <c r="G858" s="36"/>
      <c r="H858" s="37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>
      <c r="A859" s="36"/>
      <c r="B859" s="36"/>
      <c r="C859" s="36"/>
      <c r="D859" s="36"/>
      <c r="E859" s="36"/>
      <c r="F859" s="36"/>
      <c r="G859" s="36"/>
      <c r="H859" s="37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>
      <c r="A860" s="36"/>
      <c r="B860" s="36"/>
      <c r="C860" s="36"/>
      <c r="D860" s="36"/>
      <c r="E860" s="36"/>
      <c r="F860" s="36"/>
      <c r="G860" s="36"/>
      <c r="H860" s="37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>
      <c r="A861" s="36"/>
      <c r="B861" s="36"/>
      <c r="C861" s="36"/>
      <c r="D861" s="36"/>
      <c r="E861" s="36"/>
      <c r="F861" s="36"/>
      <c r="G861" s="36"/>
      <c r="H861" s="37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>
      <c r="A862" s="36"/>
      <c r="B862" s="36"/>
      <c r="C862" s="36"/>
      <c r="D862" s="36"/>
      <c r="E862" s="36"/>
      <c r="F862" s="36"/>
      <c r="G862" s="36"/>
      <c r="H862" s="37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>
      <c r="A863" s="36"/>
      <c r="B863" s="36"/>
      <c r="C863" s="36"/>
      <c r="D863" s="36"/>
      <c r="E863" s="36"/>
      <c r="F863" s="36"/>
      <c r="G863" s="36"/>
      <c r="H863" s="37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>
      <c r="A864" s="36"/>
      <c r="B864" s="36"/>
      <c r="C864" s="36"/>
      <c r="D864" s="36"/>
      <c r="E864" s="36"/>
      <c r="F864" s="36"/>
      <c r="G864" s="36"/>
      <c r="H864" s="37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>
      <c r="A865" s="36"/>
      <c r="B865" s="36"/>
      <c r="C865" s="36"/>
      <c r="D865" s="36"/>
      <c r="E865" s="36"/>
      <c r="F865" s="36"/>
      <c r="G865" s="36"/>
      <c r="H865" s="37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>
      <c r="A866" s="36"/>
      <c r="B866" s="36"/>
      <c r="C866" s="36"/>
      <c r="D866" s="36"/>
      <c r="E866" s="36"/>
      <c r="F866" s="36"/>
      <c r="G866" s="36"/>
      <c r="H866" s="37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>
      <c r="A867" s="36"/>
      <c r="B867" s="36"/>
      <c r="C867" s="36"/>
      <c r="D867" s="36"/>
      <c r="E867" s="36"/>
      <c r="F867" s="36"/>
      <c r="G867" s="36"/>
      <c r="H867" s="37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>
      <c r="A868" s="36"/>
      <c r="B868" s="36"/>
      <c r="C868" s="36"/>
      <c r="D868" s="36"/>
      <c r="E868" s="36"/>
      <c r="F868" s="36"/>
      <c r="G868" s="36"/>
      <c r="H868" s="37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>
      <c r="A869" s="36"/>
      <c r="B869" s="36"/>
      <c r="C869" s="36"/>
      <c r="D869" s="36"/>
      <c r="E869" s="36"/>
      <c r="F869" s="36"/>
      <c r="G869" s="36"/>
      <c r="H869" s="37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>
      <c r="A870" s="36"/>
      <c r="B870" s="36"/>
      <c r="C870" s="36"/>
      <c r="D870" s="36"/>
      <c r="E870" s="36"/>
      <c r="F870" s="36"/>
      <c r="G870" s="36"/>
      <c r="H870" s="37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>
      <c r="A871" s="36"/>
      <c r="B871" s="36"/>
      <c r="C871" s="36"/>
      <c r="D871" s="36"/>
      <c r="E871" s="36"/>
      <c r="F871" s="36"/>
      <c r="G871" s="36"/>
      <c r="H871" s="37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>
      <c r="A872" s="36"/>
      <c r="B872" s="36"/>
      <c r="C872" s="36"/>
      <c r="D872" s="36"/>
      <c r="E872" s="36"/>
      <c r="F872" s="36"/>
      <c r="G872" s="36"/>
      <c r="H872" s="37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>
      <c r="A873" s="36"/>
      <c r="B873" s="36"/>
      <c r="C873" s="36"/>
      <c r="D873" s="36"/>
      <c r="E873" s="36"/>
      <c r="F873" s="36"/>
      <c r="G873" s="36"/>
      <c r="H873" s="37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>
      <c r="A874" s="36"/>
      <c r="B874" s="36"/>
      <c r="C874" s="36"/>
      <c r="D874" s="36"/>
      <c r="E874" s="36"/>
      <c r="F874" s="36"/>
      <c r="G874" s="36"/>
      <c r="H874" s="37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>
      <c r="A875" s="36"/>
      <c r="B875" s="36"/>
      <c r="C875" s="36"/>
      <c r="D875" s="36"/>
      <c r="E875" s="36"/>
      <c r="F875" s="36"/>
      <c r="G875" s="36"/>
      <c r="H875" s="37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>
      <c r="A876" s="36"/>
      <c r="B876" s="36"/>
      <c r="C876" s="36"/>
      <c r="D876" s="36"/>
      <c r="E876" s="36"/>
      <c r="F876" s="36"/>
      <c r="G876" s="36"/>
      <c r="H876" s="37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>
      <c r="A877" s="36"/>
      <c r="B877" s="36"/>
      <c r="C877" s="36"/>
      <c r="D877" s="36"/>
      <c r="E877" s="36"/>
      <c r="F877" s="36"/>
      <c r="G877" s="36"/>
      <c r="H877" s="37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>
      <c r="A878" s="36"/>
      <c r="B878" s="36"/>
      <c r="C878" s="36"/>
      <c r="D878" s="36"/>
      <c r="E878" s="36"/>
      <c r="F878" s="36"/>
      <c r="G878" s="36"/>
      <c r="H878" s="37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>
      <c r="A879" s="36"/>
      <c r="B879" s="36"/>
      <c r="C879" s="36"/>
      <c r="D879" s="36"/>
      <c r="E879" s="36"/>
      <c r="F879" s="36"/>
      <c r="G879" s="36"/>
      <c r="H879" s="37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>
      <c r="A880" s="36"/>
      <c r="B880" s="36"/>
      <c r="C880" s="36"/>
      <c r="D880" s="36"/>
      <c r="E880" s="36"/>
      <c r="F880" s="36"/>
      <c r="G880" s="36"/>
      <c r="H880" s="37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>
      <c r="A881" s="36"/>
      <c r="B881" s="36"/>
      <c r="C881" s="36"/>
      <c r="D881" s="36"/>
      <c r="E881" s="36"/>
      <c r="F881" s="36"/>
      <c r="G881" s="36"/>
      <c r="H881" s="37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>
      <c r="A882" s="36"/>
      <c r="B882" s="36"/>
      <c r="C882" s="36"/>
      <c r="D882" s="36"/>
      <c r="E882" s="36"/>
      <c r="F882" s="36"/>
      <c r="G882" s="36"/>
      <c r="H882" s="37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>
      <c r="A883" s="36"/>
      <c r="B883" s="36"/>
      <c r="C883" s="36"/>
      <c r="D883" s="36"/>
      <c r="E883" s="36"/>
      <c r="F883" s="36"/>
      <c r="G883" s="36"/>
      <c r="H883" s="37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>
      <c r="A884" s="36"/>
      <c r="B884" s="36"/>
      <c r="C884" s="36"/>
      <c r="D884" s="36"/>
      <c r="E884" s="36"/>
      <c r="F884" s="36"/>
      <c r="G884" s="36"/>
      <c r="H884" s="37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>
      <c r="A885" s="36"/>
      <c r="B885" s="36"/>
      <c r="C885" s="36"/>
      <c r="D885" s="36"/>
      <c r="E885" s="36"/>
      <c r="F885" s="36"/>
      <c r="G885" s="36"/>
      <c r="H885" s="37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>
      <c r="A886" s="36"/>
      <c r="B886" s="36"/>
      <c r="C886" s="36"/>
      <c r="D886" s="36"/>
      <c r="E886" s="36"/>
      <c r="F886" s="36"/>
      <c r="G886" s="36"/>
      <c r="H886" s="37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>
      <c r="A887" s="36"/>
      <c r="B887" s="36"/>
      <c r="C887" s="36"/>
      <c r="D887" s="36"/>
      <c r="E887" s="36"/>
      <c r="F887" s="36"/>
      <c r="G887" s="36"/>
      <c r="H887" s="37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>
      <c r="A888" s="36"/>
      <c r="B888" s="36"/>
      <c r="C888" s="36"/>
      <c r="D888" s="36"/>
      <c r="E888" s="36"/>
      <c r="F888" s="36"/>
      <c r="G888" s="36"/>
      <c r="H888" s="37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>
      <c r="A889" s="36"/>
      <c r="B889" s="36"/>
      <c r="C889" s="36"/>
      <c r="D889" s="36"/>
      <c r="E889" s="36"/>
      <c r="F889" s="36"/>
      <c r="G889" s="36"/>
      <c r="H889" s="37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>
      <c r="A890" s="36"/>
      <c r="B890" s="36"/>
      <c r="C890" s="36"/>
      <c r="D890" s="36"/>
      <c r="E890" s="36"/>
      <c r="F890" s="36"/>
      <c r="G890" s="36"/>
      <c r="H890" s="37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>
      <c r="A891" s="36"/>
      <c r="B891" s="36"/>
      <c r="C891" s="36"/>
      <c r="D891" s="36"/>
      <c r="E891" s="36"/>
      <c r="F891" s="36"/>
      <c r="G891" s="36"/>
      <c r="H891" s="37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>
      <c r="A892" s="36"/>
      <c r="B892" s="36"/>
      <c r="C892" s="36"/>
      <c r="D892" s="36"/>
      <c r="E892" s="36"/>
      <c r="F892" s="36"/>
      <c r="G892" s="36"/>
      <c r="H892" s="37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>
      <c r="A893" s="36"/>
      <c r="B893" s="36"/>
      <c r="C893" s="36"/>
      <c r="D893" s="36"/>
      <c r="E893" s="36"/>
      <c r="F893" s="36"/>
      <c r="G893" s="36"/>
      <c r="H893" s="37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>
      <c r="A894" s="36"/>
      <c r="B894" s="36"/>
      <c r="C894" s="36"/>
      <c r="D894" s="36"/>
      <c r="E894" s="36"/>
      <c r="F894" s="36"/>
      <c r="G894" s="36"/>
      <c r="H894" s="37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>
      <c r="A895" s="36"/>
      <c r="B895" s="36"/>
      <c r="C895" s="36"/>
      <c r="D895" s="36"/>
      <c r="E895" s="36"/>
      <c r="F895" s="36"/>
      <c r="G895" s="36"/>
      <c r="H895" s="37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>
      <c r="A896" s="36"/>
      <c r="B896" s="36"/>
      <c r="C896" s="36"/>
      <c r="D896" s="36"/>
      <c r="E896" s="36"/>
      <c r="F896" s="36"/>
      <c r="G896" s="36"/>
      <c r="H896" s="37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>
      <c r="A897" s="36"/>
      <c r="B897" s="36"/>
      <c r="C897" s="36"/>
      <c r="D897" s="36"/>
      <c r="E897" s="36"/>
      <c r="F897" s="36"/>
      <c r="G897" s="36"/>
      <c r="H897" s="37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>
      <c r="A898" s="36"/>
      <c r="B898" s="36"/>
      <c r="C898" s="36"/>
      <c r="D898" s="36"/>
      <c r="E898" s="36"/>
      <c r="F898" s="36"/>
      <c r="G898" s="36"/>
      <c r="H898" s="37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>
      <c r="A899" s="36"/>
      <c r="B899" s="36"/>
      <c r="C899" s="36"/>
      <c r="D899" s="36"/>
      <c r="E899" s="36"/>
      <c r="F899" s="36"/>
      <c r="G899" s="36"/>
      <c r="H899" s="37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>
      <c r="A900" s="36"/>
      <c r="B900" s="36"/>
      <c r="C900" s="36"/>
      <c r="D900" s="36"/>
      <c r="E900" s="36"/>
      <c r="F900" s="36"/>
      <c r="G900" s="36"/>
      <c r="H900" s="37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>
      <c r="A901" s="36"/>
      <c r="B901" s="36"/>
      <c r="C901" s="36"/>
      <c r="D901" s="36"/>
      <c r="E901" s="36"/>
      <c r="F901" s="36"/>
      <c r="G901" s="36"/>
      <c r="H901" s="37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>
      <c r="A902" s="36"/>
      <c r="B902" s="36"/>
      <c r="C902" s="36"/>
      <c r="D902" s="36"/>
      <c r="E902" s="36"/>
      <c r="F902" s="36"/>
      <c r="G902" s="36"/>
      <c r="H902" s="37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>
      <c r="A903" s="36"/>
      <c r="B903" s="36"/>
      <c r="C903" s="36"/>
      <c r="D903" s="36"/>
      <c r="E903" s="36"/>
      <c r="F903" s="36"/>
      <c r="G903" s="36"/>
      <c r="H903" s="37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>
      <c r="A904" s="36"/>
      <c r="B904" s="36"/>
      <c r="C904" s="36"/>
      <c r="D904" s="36"/>
      <c r="E904" s="36"/>
      <c r="F904" s="36"/>
      <c r="G904" s="36"/>
      <c r="H904" s="37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>
      <c r="A905" s="36"/>
      <c r="B905" s="36"/>
      <c r="C905" s="36"/>
      <c r="D905" s="36"/>
      <c r="E905" s="36"/>
      <c r="F905" s="36"/>
      <c r="G905" s="36"/>
      <c r="H905" s="37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>
      <c r="A906" s="36"/>
      <c r="B906" s="36"/>
      <c r="C906" s="36"/>
      <c r="D906" s="36"/>
      <c r="E906" s="36"/>
      <c r="F906" s="36"/>
      <c r="G906" s="36"/>
      <c r="H906" s="37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>
      <c r="A907" s="36"/>
      <c r="B907" s="36"/>
      <c r="C907" s="36"/>
      <c r="D907" s="36"/>
      <c r="E907" s="36"/>
      <c r="F907" s="36"/>
      <c r="G907" s="36"/>
      <c r="H907" s="37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>
      <c r="A908" s="36"/>
      <c r="B908" s="36"/>
      <c r="C908" s="36"/>
      <c r="D908" s="36"/>
      <c r="E908" s="36"/>
      <c r="F908" s="36"/>
      <c r="G908" s="36"/>
      <c r="H908" s="37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>
      <c r="A909" s="36"/>
      <c r="B909" s="36"/>
      <c r="C909" s="36"/>
      <c r="D909" s="36"/>
      <c r="E909" s="36"/>
      <c r="F909" s="36"/>
      <c r="G909" s="36"/>
      <c r="H909" s="37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>
      <c r="A910" s="36"/>
      <c r="B910" s="36"/>
      <c r="C910" s="36"/>
      <c r="D910" s="36"/>
      <c r="E910" s="36"/>
      <c r="F910" s="36"/>
      <c r="G910" s="36"/>
      <c r="H910" s="37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>
      <c r="A911" s="36"/>
      <c r="B911" s="36"/>
      <c r="C911" s="36"/>
      <c r="D911" s="36"/>
      <c r="E911" s="36"/>
      <c r="F911" s="36"/>
      <c r="G911" s="36"/>
      <c r="H911" s="37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>
      <c r="A912" s="36"/>
      <c r="B912" s="36"/>
      <c r="C912" s="36"/>
      <c r="D912" s="36"/>
      <c r="E912" s="36"/>
      <c r="F912" s="36"/>
      <c r="G912" s="36"/>
      <c r="H912" s="37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>
      <c r="A913" s="36"/>
      <c r="B913" s="36"/>
      <c r="C913" s="36"/>
      <c r="D913" s="36"/>
      <c r="E913" s="36"/>
      <c r="F913" s="36"/>
      <c r="G913" s="36"/>
      <c r="H913" s="37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>
      <c r="A914" s="36"/>
      <c r="B914" s="36"/>
      <c r="C914" s="36"/>
      <c r="D914" s="36"/>
      <c r="E914" s="36"/>
      <c r="F914" s="36"/>
      <c r="G914" s="36"/>
      <c r="H914" s="37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>
      <c r="A915" s="36"/>
      <c r="B915" s="36"/>
      <c r="C915" s="36"/>
      <c r="D915" s="36"/>
      <c r="E915" s="36"/>
      <c r="F915" s="36"/>
      <c r="G915" s="36"/>
      <c r="H915" s="37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>
      <c r="A916" s="36"/>
      <c r="B916" s="36"/>
      <c r="C916" s="36"/>
      <c r="D916" s="36"/>
      <c r="E916" s="36"/>
      <c r="F916" s="36"/>
      <c r="G916" s="36"/>
      <c r="H916" s="37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>
      <c r="A917" s="36"/>
      <c r="B917" s="36"/>
      <c r="C917" s="36"/>
      <c r="D917" s="36"/>
      <c r="E917" s="36"/>
      <c r="F917" s="36"/>
      <c r="G917" s="36"/>
      <c r="H917" s="37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>
      <c r="A918" s="36"/>
      <c r="B918" s="36"/>
      <c r="C918" s="36"/>
      <c r="D918" s="36"/>
      <c r="E918" s="36"/>
      <c r="F918" s="36"/>
      <c r="G918" s="36"/>
      <c r="H918" s="37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>
      <c r="A919" s="36"/>
      <c r="B919" s="36"/>
      <c r="C919" s="36"/>
      <c r="D919" s="36"/>
      <c r="E919" s="36"/>
      <c r="F919" s="36"/>
      <c r="G919" s="36"/>
      <c r="H919" s="37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>
      <c r="A920" s="36"/>
      <c r="B920" s="36"/>
      <c r="C920" s="36"/>
      <c r="D920" s="36"/>
      <c r="E920" s="36"/>
      <c r="F920" s="36"/>
      <c r="G920" s="36"/>
      <c r="H920" s="37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>
      <c r="A921" s="36"/>
      <c r="B921" s="36"/>
      <c r="C921" s="36"/>
      <c r="D921" s="36"/>
      <c r="E921" s="36"/>
      <c r="F921" s="36"/>
      <c r="G921" s="36"/>
      <c r="H921" s="37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>
      <c r="A922" s="36"/>
      <c r="B922" s="36"/>
      <c r="C922" s="36"/>
      <c r="D922" s="36"/>
      <c r="E922" s="36"/>
      <c r="F922" s="36"/>
      <c r="G922" s="36"/>
      <c r="H922" s="37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>
      <c r="A923" s="36"/>
      <c r="B923" s="36"/>
      <c r="C923" s="36"/>
      <c r="D923" s="36"/>
      <c r="E923" s="36"/>
      <c r="F923" s="36"/>
      <c r="G923" s="36"/>
      <c r="H923" s="37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>
      <c r="A924" s="36"/>
      <c r="B924" s="36"/>
      <c r="C924" s="36"/>
      <c r="D924" s="36"/>
      <c r="E924" s="36"/>
      <c r="F924" s="36"/>
      <c r="G924" s="36"/>
      <c r="H924" s="37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>
      <c r="A925" s="36"/>
      <c r="B925" s="36"/>
      <c r="C925" s="36"/>
      <c r="D925" s="36"/>
      <c r="E925" s="36"/>
      <c r="F925" s="36"/>
      <c r="G925" s="36"/>
      <c r="H925" s="37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>
      <c r="A926" s="36"/>
      <c r="B926" s="36"/>
      <c r="C926" s="36"/>
      <c r="D926" s="36"/>
      <c r="E926" s="36"/>
      <c r="F926" s="36"/>
      <c r="G926" s="36"/>
      <c r="H926" s="37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>
      <c r="A927" s="36"/>
      <c r="B927" s="36"/>
      <c r="C927" s="36"/>
      <c r="D927" s="36"/>
      <c r="E927" s="36"/>
      <c r="F927" s="36"/>
      <c r="G927" s="36"/>
      <c r="H927" s="37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>
      <c r="A928" s="36"/>
      <c r="B928" s="36"/>
      <c r="C928" s="36"/>
      <c r="D928" s="36"/>
      <c r="E928" s="36"/>
      <c r="F928" s="36"/>
      <c r="G928" s="36"/>
      <c r="H928" s="37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>
      <c r="A929" s="36"/>
      <c r="B929" s="36"/>
      <c r="C929" s="36"/>
      <c r="D929" s="36"/>
      <c r="E929" s="36"/>
      <c r="F929" s="36"/>
      <c r="G929" s="36"/>
      <c r="H929" s="37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>
      <c r="A930" s="36"/>
      <c r="B930" s="36"/>
      <c r="C930" s="36"/>
      <c r="D930" s="36"/>
      <c r="E930" s="36"/>
      <c r="F930" s="36"/>
      <c r="G930" s="36"/>
      <c r="H930" s="37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>
      <c r="A931" s="36"/>
      <c r="B931" s="36"/>
      <c r="C931" s="36"/>
      <c r="D931" s="36"/>
      <c r="E931" s="36"/>
      <c r="F931" s="36"/>
      <c r="G931" s="36"/>
      <c r="H931" s="37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>
      <c r="A932" s="36"/>
      <c r="B932" s="36"/>
      <c r="C932" s="36"/>
      <c r="D932" s="36"/>
      <c r="E932" s="36"/>
      <c r="F932" s="36"/>
      <c r="G932" s="36"/>
      <c r="H932" s="37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>
      <c r="A933" s="36"/>
      <c r="B933" s="36"/>
      <c r="C933" s="36"/>
      <c r="D933" s="36"/>
      <c r="E933" s="36"/>
      <c r="F933" s="36"/>
      <c r="G933" s="36"/>
      <c r="H933" s="37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>
      <c r="A934" s="36"/>
      <c r="B934" s="36"/>
      <c r="C934" s="36"/>
      <c r="D934" s="36"/>
      <c r="E934" s="36"/>
      <c r="F934" s="36"/>
      <c r="G934" s="36"/>
      <c r="H934" s="37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>
      <c r="A935" s="36"/>
      <c r="B935" s="36"/>
      <c r="C935" s="36"/>
      <c r="D935" s="36"/>
      <c r="E935" s="36"/>
      <c r="F935" s="36"/>
      <c r="G935" s="36"/>
      <c r="H935" s="37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>
      <c r="A936" s="36"/>
      <c r="B936" s="36"/>
      <c r="C936" s="36"/>
      <c r="D936" s="36"/>
      <c r="E936" s="36"/>
      <c r="F936" s="36"/>
      <c r="G936" s="36"/>
      <c r="H936" s="37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>
      <c r="A937" s="36"/>
      <c r="B937" s="36"/>
      <c r="C937" s="36"/>
      <c r="D937" s="36"/>
      <c r="E937" s="36"/>
      <c r="F937" s="36"/>
      <c r="G937" s="36"/>
      <c r="H937" s="37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>
      <c r="A938" s="36"/>
      <c r="B938" s="36"/>
      <c r="C938" s="36"/>
      <c r="D938" s="36"/>
      <c r="E938" s="36"/>
      <c r="F938" s="36"/>
      <c r="G938" s="36"/>
      <c r="H938" s="37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>
      <c r="A939" s="36"/>
      <c r="B939" s="36"/>
      <c r="C939" s="36"/>
      <c r="D939" s="36"/>
      <c r="E939" s="36"/>
      <c r="F939" s="36"/>
      <c r="G939" s="36"/>
      <c r="H939" s="37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>
      <c r="A940" s="36"/>
      <c r="B940" s="36"/>
      <c r="C940" s="36"/>
      <c r="D940" s="36"/>
      <c r="E940" s="36"/>
      <c r="F940" s="36"/>
      <c r="G940" s="36"/>
      <c r="H940" s="37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>
      <c r="A941" s="36"/>
      <c r="B941" s="36"/>
      <c r="C941" s="36"/>
      <c r="D941" s="36"/>
      <c r="E941" s="36"/>
      <c r="F941" s="36"/>
      <c r="G941" s="36"/>
      <c r="H941" s="37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>
      <c r="A942" s="36"/>
      <c r="B942" s="36"/>
      <c r="C942" s="36"/>
      <c r="D942" s="36"/>
      <c r="E942" s="36"/>
      <c r="F942" s="36"/>
      <c r="G942" s="36"/>
      <c r="H942" s="37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>
      <c r="A943" s="36"/>
      <c r="B943" s="36"/>
      <c r="C943" s="36"/>
      <c r="D943" s="36"/>
      <c r="E943" s="36"/>
      <c r="F943" s="36"/>
      <c r="G943" s="36"/>
      <c r="H943" s="37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>
      <c r="A944" s="36"/>
      <c r="B944" s="36"/>
      <c r="C944" s="36"/>
      <c r="D944" s="36"/>
      <c r="E944" s="36"/>
      <c r="F944" s="36"/>
      <c r="G944" s="36"/>
      <c r="H944" s="37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>
      <c r="A945" s="36"/>
      <c r="B945" s="36"/>
      <c r="C945" s="36"/>
      <c r="D945" s="36"/>
      <c r="E945" s="36"/>
      <c r="F945" s="36"/>
      <c r="G945" s="36"/>
      <c r="H945" s="37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>
      <c r="A946" s="36"/>
      <c r="B946" s="36"/>
      <c r="C946" s="36"/>
      <c r="D946" s="36"/>
      <c r="E946" s="36"/>
      <c r="F946" s="36"/>
      <c r="G946" s="36"/>
      <c r="H946" s="37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>
      <c r="A947" s="36"/>
      <c r="B947" s="36"/>
      <c r="C947" s="36"/>
      <c r="D947" s="36"/>
      <c r="E947" s="36"/>
      <c r="F947" s="36"/>
      <c r="G947" s="36"/>
      <c r="H947" s="37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>
      <c r="A948" s="36"/>
      <c r="B948" s="36"/>
      <c r="C948" s="36"/>
      <c r="D948" s="36"/>
      <c r="E948" s="36"/>
      <c r="F948" s="36"/>
      <c r="G948" s="36"/>
      <c r="H948" s="37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>
      <c r="A949" s="36"/>
      <c r="B949" s="36"/>
      <c r="C949" s="36"/>
      <c r="D949" s="36"/>
      <c r="E949" s="36"/>
      <c r="F949" s="36"/>
      <c r="G949" s="36"/>
      <c r="H949" s="37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>
      <c r="A950" s="36"/>
      <c r="B950" s="36"/>
      <c r="C950" s="36"/>
      <c r="D950" s="36"/>
      <c r="E950" s="36"/>
      <c r="F950" s="36"/>
      <c r="G950" s="36"/>
      <c r="H950" s="37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>
      <c r="A951" s="36"/>
      <c r="B951" s="36"/>
      <c r="C951" s="36"/>
      <c r="D951" s="36"/>
      <c r="E951" s="36"/>
      <c r="F951" s="36"/>
      <c r="G951" s="36"/>
      <c r="H951" s="37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>
      <c r="A952" s="36"/>
      <c r="B952" s="36"/>
      <c r="C952" s="36"/>
      <c r="D952" s="36"/>
      <c r="E952" s="36"/>
      <c r="F952" s="36"/>
      <c r="G952" s="36"/>
      <c r="H952" s="37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>
      <c r="A953" s="36"/>
      <c r="B953" s="36"/>
      <c r="C953" s="36"/>
      <c r="D953" s="36"/>
      <c r="E953" s="36"/>
      <c r="F953" s="36"/>
      <c r="G953" s="36"/>
      <c r="H953" s="37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>
      <c r="A954" s="36"/>
      <c r="B954" s="36"/>
      <c r="C954" s="36"/>
      <c r="D954" s="36"/>
      <c r="E954" s="36"/>
      <c r="F954" s="36"/>
      <c r="G954" s="36"/>
      <c r="H954" s="37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>
      <c r="A955" s="36"/>
      <c r="B955" s="36"/>
      <c r="C955" s="36"/>
      <c r="D955" s="36"/>
      <c r="E955" s="36"/>
      <c r="F955" s="36"/>
      <c r="G955" s="36"/>
      <c r="H955" s="37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>
      <c r="A956" s="36"/>
      <c r="B956" s="36"/>
      <c r="C956" s="36"/>
      <c r="D956" s="36"/>
      <c r="E956" s="36"/>
      <c r="F956" s="36"/>
      <c r="G956" s="36"/>
      <c r="H956" s="37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>
      <c r="A957" s="36"/>
      <c r="B957" s="36"/>
      <c r="C957" s="36"/>
      <c r="D957" s="36"/>
      <c r="E957" s="36"/>
      <c r="F957" s="36"/>
      <c r="G957" s="36"/>
      <c r="H957" s="37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>
      <c r="A958" s="36"/>
      <c r="B958" s="36"/>
      <c r="C958" s="36"/>
      <c r="D958" s="36"/>
      <c r="E958" s="36"/>
      <c r="F958" s="36"/>
      <c r="G958" s="36"/>
      <c r="H958" s="37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>
      <c r="A959" s="36"/>
      <c r="B959" s="36"/>
      <c r="C959" s="36"/>
      <c r="D959" s="36"/>
      <c r="E959" s="36"/>
      <c r="F959" s="36"/>
      <c r="G959" s="36"/>
      <c r="H959" s="37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>
      <c r="A960" s="36"/>
      <c r="B960" s="36"/>
      <c r="C960" s="36"/>
      <c r="D960" s="36"/>
      <c r="E960" s="36"/>
      <c r="F960" s="36"/>
      <c r="G960" s="36"/>
      <c r="H960" s="37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>
      <c r="A961" s="36"/>
      <c r="B961" s="36"/>
      <c r="C961" s="36"/>
      <c r="D961" s="36"/>
      <c r="E961" s="36"/>
      <c r="F961" s="36"/>
      <c r="G961" s="36"/>
      <c r="H961" s="37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>
      <c r="A962" s="36"/>
      <c r="B962" s="36"/>
      <c r="C962" s="36"/>
      <c r="D962" s="36"/>
      <c r="E962" s="36"/>
      <c r="F962" s="36"/>
      <c r="G962" s="36"/>
      <c r="H962" s="37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>
      <c r="A963" s="36"/>
      <c r="B963" s="36"/>
      <c r="C963" s="36"/>
      <c r="D963" s="36"/>
      <c r="E963" s="36"/>
      <c r="F963" s="36"/>
      <c r="G963" s="36"/>
      <c r="H963" s="37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>
      <c r="A964" s="36"/>
      <c r="B964" s="36"/>
      <c r="C964" s="36"/>
      <c r="D964" s="36"/>
      <c r="E964" s="36"/>
      <c r="F964" s="36"/>
      <c r="G964" s="36"/>
      <c r="H964" s="37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>
      <c r="A965" s="36"/>
      <c r="B965" s="36"/>
      <c r="C965" s="36"/>
      <c r="D965" s="36"/>
      <c r="E965" s="36"/>
      <c r="F965" s="36"/>
      <c r="G965" s="36"/>
      <c r="H965" s="37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>
      <c r="A966" s="36"/>
      <c r="B966" s="36"/>
      <c r="C966" s="36"/>
      <c r="D966" s="36"/>
      <c r="E966" s="36"/>
      <c r="F966" s="36"/>
      <c r="G966" s="36"/>
      <c r="H966" s="37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>
      <c r="A967" s="36"/>
      <c r="B967" s="36"/>
      <c r="C967" s="36"/>
      <c r="D967" s="36"/>
      <c r="E967" s="36"/>
      <c r="F967" s="36"/>
      <c r="G967" s="36"/>
      <c r="H967" s="37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>
      <c r="A968" s="36"/>
      <c r="B968" s="36"/>
      <c r="C968" s="36"/>
      <c r="D968" s="36"/>
      <c r="E968" s="36"/>
      <c r="F968" s="36"/>
      <c r="G968" s="36"/>
      <c r="H968" s="37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>
      <c r="A969" s="36"/>
      <c r="B969" s="36"/>
      <c r="C969" s="36"/>
      <c r="D969" s="36"/>
      <c r="E969" s="36"/>
      <c r="F969" s="36"/>
      <c r="G969" s="36"/>
      <c r="H969" s="37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>
      <c r="A970" s="36"/>
      <c r="B970" s="36"/>
      <c r="C970" s="36"/>
      <c r="D970" s="36"/>
      <c r="E970" s="36"/>
      <c r="F970" s="36"/>
      <c r="G970" s="36"/>
      <c r="H970" s="37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>
      <c r="A971" s="36"/>
      <c r="B971" s="36"/>
      <c r="C971" s="36"/>
      <c r="D971" s="36"/>
      <c r="E971" s="36"/>
      <c r="F971" s="36"/>
      <c r="G971" s="36"/>
      <c r="H971" s="37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>
      <c r="A972" s="36"/>
      <c r="B972" s="36"/>
      <c r="C972" s="36"/>
      <c r="D972" s="36"/>
      <c r="E972" s="36"/>
      <c r="F972" s="36"/>
      <c r="G972" s="36"/>
      <c r="H972" s="37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>
      <c r="A973" s="36"/>
      <c r="B973" s="36"/>
      <c r="C973" s="36"/>
      <c r="D973" s="36"/>
      <c r="E973" s="36"/>
      <c r="F973" s="36"/>
      <c r="G973" s="36"/>
      <c r="H973" s="37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>
      <c r="A974" s="36"/>
      <c r="B974" s="36"/>
      <c r="C974" s="36"/>
      <c r="D974" s="36"/>
      <c r="E974" s="36"/>
      <c r="F974" s="36"/>
      <c r="G974" s="36"/>
      <c r="H974" s="37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>
      <c r="A975" s="36"/>
      <c r="B975" s="36"/>
      <c r="C975" s="36"/>
      <c r="D975" s="36"/>
      <c r="E975" s="36"/>
      <c r="F975" s="36"/>
      <c r="G975" s="36"/>
      <c r="H975" s="37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>
      <c r="A976" s="36"/>
      <c r="B976" s="36"/>
      <c r="C976" s="36"/>
      <c r="D976" s="36"/>
      <c r="E976" s="36"/>
      <c r="F976" s="36"/>
      <c r="G976" s="36"/>
      <c r="H976" s="37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>
      <c r="A977" s="36"/>
      <c r="B977" s="36"/>
      <c r="C977" s="36"/>
      <c r="D977" s="36"/>
      <c r="E977" s="36"/>
      <c r="F977" s="36"/>
      <c r="G977" s="36"/>
      <c r="H977" s="37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>
      <c r="A978" s="36"/>
      <c r="B978" s="36"/>
      <c r="C978" s="36"/>
      <c r="D978" s="36"/>
      <c r="E978" s="36"/>
      <c r="F978" s="36"/>
      <c r="G978" s="36"/>
      <c r="H978" s="37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>
      <c r="A979" s="36"/>
      <c r="B979" s="36"/>
      <c r="C979" s="36"/>
      <c r="D979" s="36"/>
      <c r="E979" s="36"/>
      <c r="F979" s="36"/>
      <c r="G979" s="36"/>
      <c r="H979" s="37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>
      <c r="A980" s="36"/>
      <c r="B980" s="36"/>
      <c r="C980" s="36"/>
      <c r="D980" s="36"/>
      <c r="E980" s="36"/>
      <c r="F980" s="36"/>
      <c r="G980" s="36"/>
      <c r="H980" s="37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>
      <c r="A981" s="36"/>
      <c r="B981" s="36"/>
      <c r="C981" s="36"/>
      <c r="D981" s="36"/>
      <c r="E981" s="36"/>
      <c r="F981" s="36"/>
      <c r="G981" s="36"/>
      <c r="H981" s="37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>
      <c r="A982" s="36"/>
      <c r="B982" s="36"/>
      <c r="C982" s="36"/>
      <c r="D982" s="36"/>
      <c r="E982" s="36"/>
      <c r="F982" s="36"/>
      <c r="G982" s="36"/>
      <c r="H982" s="37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>
      <c r="A983" s="36"/>
      <c r="B983" s="36"/>
      <c r="C983" s="36"/>
      <c r="D983" s="36"/>
      <c r="E983" s="36"/>
      <c r="F983" s="36"/>
      <c r="G983" s="36"/>
      <c r="H983" s="37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>
      <c r="A984" s="36"/>
      <c r="B984" s="36"/>
      <c r="C984" s="36"/>
      <c r="D984" s="36"/>
      <c r="E984" s="36"/>
      <c r="F984" s="36"/>
      <c r="G984" s="36"/>
      <c r="H984" s="37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>
      <c r="A985" s="36"/>
      <c r="B985" s="36"/>
      <c r="C985" s="36"/>
      <c r="D985" s="36"/>
      <c r="E985" s="36"/>
      <c r="F985" s="36"/>
      <c r="G985" s="36"/>
      <c r="H985" s="37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>
      <c r="A986" s="36"/>
      <c r="B986" s="36"/>
      <c r="C986" s="36"/>
      <c r="D986" s="36"/>
      <c r="E986" s="36"/>
      <c r="F986" s="36"/>
      <c r="G986" s="36"/>
      <c r="H986" s="37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>
      <c r="A987" s="36"/>
      <c r="B987" s="36"/>
      <c r="C987" s="36"/>
      <c r="D987" s="36"/>
      <c r="E987" s="36"/>
      <c r="F987" s="36"/>
      <c r="G987" s="36"/>
      <c r="H987" s="37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>
      <c r="A988" s="36"/>
      <c r="B988" s="36"/>
      <c r="C988" s="36"/>
      <c r="D988" s="36"/>
      <c r="E988" s="36"/>
      <c r="F988" s="36"/>
      <c r="G988" s="36"/>
      <c r="H988" s="37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>
      <c r="A989" s="36"/>
      <c r="B989" s="36"/>
      <c r="C989" s="36"/>
      <c r="D989" s="36"/>
      <c r="E989" s="36"/>
      <c r="F989" s="36"/>
      <c r="G989" s="36"/>
      <c r="H989" s="37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>
      <c r="A990" s="36"/>
      <c r="B990" s="36"/>
      <c r="C990" s="36"/>
      <c r="D990" s="36"/>
      <c r="E990" s="36"/>
      <c r="F990" s="36"/>
      <c r="G990" s="36"/>
      <c r="H990" s="37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>
      <c r="A991" s="36"/>
      <c r="B991" s="36"/>
      <c r="C991" s="36"/>
      <c r="D991" s="36"/>
      <c r="E991" s="36"/>
      <c r="F991" s="36"/>
      <c r="G991" s="36"/>
      <c r="H991" s="37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>
      <c r="A992" s="36"/>
      <c r="B992" s="36"/>
      <c r="C992" s="36"/>
      <c r="D992" s="36"/>
      <c r="E992" s="36"/>
      <c r="F992" s="36"/>
      <c r="G992" s="36"/>
      <c r="H992" s="37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>
      <c r="A993" s="36"/>
      <c r="B993" s="36"/>
      <c r="C993" s="36"/>
      <c r="D993" s="36"/>
      <c r="E993" s="36"/>
      <c r="F993" s="36"/>
      <c r="G993" s="36"/>
      <c r="H993" s="37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>
      <c r="A994" s="36"/>
      <c r="B994" s="36"/>
      <c r="C994" s="36"/>
      <c r="D994" s="36"/>
      <c r="E994" s="36"/>
      <c r="F994" s="36"/>
      <c r="G994" s="36"/>
      <c r="H994" s="37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>
      <c r="A995" s="36"/>
      <c r="B995" s="36"/>
      <c r="C995" s="36"/>
      <c r="D995" s="36"/>
      <c r="E995" s="36"/>
      <c r="F995" s="36"/>
      <c r="G995" s="36"/>
      <c r="H995" s="37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>
      <c r="A996" s="36"/>
      <c r="B996" s="36"/>
      <c r="C996" s="36"/>
      <c r="D996" s="36"/>
      <c r="E996" s="36"/>
      <c r="F996" s="36"/>
      <c r="G996" s="36"/>
      <c r="H996" s="37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>
      <c r="A997" s="36"/>
      <c r="B997" s="36"/>
      <c r="C997" s="36"/>
      <c r="D997" s="36"/>
      <c r="E997" s="36"/>
      <c r="F997" s="36"/>
      <c r="G997" s="36"/>
      <c r="H997" s="37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>
      <c r="A998" s="36"/>
      <c r="B998" s="36"/>
      <c r="C998" s="36"/>
      <c r="D998" s="36"/>
      <c r="E998" s="36"/>
      <c r="F998" s="36"/>
      <c r="G998" s="36"/>
      <c r="H998" s="37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>
      <c r="A999" s="36"/>
      <c r="B999" s="36"/>
      <c r="C999" s="36"/>
      <c r="D999" s="36"/>
      <c r="E999" s="36"/>
      <c r="F999" s="36"/>
      <c r="G999" s="36"/>
      <c r="H999" s="37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>
      <c r="A1000" s="36"/>
      <c r="B1000" s="36"/>
      <c r="C1000" s="36"/>
      <c r="D1000" s="36"/>
      <c r="E1000" s="36"/>
      <c r="F1000" s="36"/>
      <c r="G1000" s="36"/>
      <c r="H1000" s="37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>
      <c r="A1001" s="36"/>
      <c r="B1001" s="36"/>
      <c r="C1001" s="36"/>
      <c r="D1001" s="36"/>
      <c r="E1001" s="36"/>
      <c r="F1001" s="36"/>
      <c r="G1001" s="36"/>
      <c r="H1001" s="37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  <row r="1002">
      <c r="A1002" s="36"/>
      <c r="B1002" s="36"/>
      <c r="C1002" s="36"/>
      <c r="D1002" s="36"/>
      <c r="E1002" s="36"/>
      <c r="F1002" s="36"/>
      <c r="G1002" s="36"/>
      <c r="H1002" s="37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</row>
    <row r="1003">
      <c r="A1003" s="36"/>
      <c r="B1003" s="36"/>
      <c r="C1003" s="36"/>
      <c r="D1003" s="36"/>
      <c r="E1003" s="36"/>
      <c r="F1003" s="36"/>
      <c r="G1003" s="36"/>
      <c r="H1003" s="37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</row>
    <row r="1004">
      <c r="A1004" s="36"/>
      <c r="B1004" s="36"/>
      <c r="C1004" s="36"/>
      <c r="D1004" s="36"/>
      <c r="E1004" s="36"/>
      <c r="F1004" s="36"/>
      <c r="G1004" s="36"/>
      <c r="H1004" s="37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</row>
    <row r="1005">
      <c r="A1005" s="36"/>
      <c r="B1005" s="36"/>
      <c r="C1005" s="36"/>
      <c r="D1005" s="36"/>
      <c r="E1005" s="36"/>
      <c r="F1005" s="36"/>
      <c r="G1005" s="36"/>
      <c r="H1005" s="37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</row>
    <row r="1006">
      <c r="A1006" s="36"/>
      <c r="B1006" s="36"/>
      <c r="C1006" s="36"/>
      <c r="D1006" s="36"/>
      <c r="E1006" s="36"/>
      <c r="F1006" s="36"/>
      <c r="G1006" s="36"/>
      <c r="H1006" s="37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</row>
    <row r="1007">
      <c r="A1007" s="36"/>
      <c r="B1007" s="36"/>
      <c r="C1007" s="36"/>
      <c r="D1007" s="36"/>
      <c r="E1007" s="36"/>
      <c r="F1007" s="36"/>
      <c r="G1007" s="36"/>
      <c r="H1007" s="37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</row>
    <row r="1008">
      <c r="A1008" s="36"/>
      <c r="B1008" s="36"/>
      <c r="C1008" s="36"/>
      <c r="D1008" s="36"/>
      <c r="E1008" s="36"/>
      <c r="F1008" s="36"/>
      <c r="G1008" s="36"/>
      <c r="H1008" s="37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</row>
    <row r="1009">
      <c r="A1009" s="36"/>
      <c r="B1009" s="36"/>
      <c r="C1009" s="36"/>
      <c r="D1009" s="36"/>
      <c r="E1009" s="36"/>
      <c r="F1009" s="36"/>
      <c r="G1009" s="36"/>
      <c r="H1009" s="37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</row>
    <row r="1010">
      <c r="A1010" s="36"/>
      <c r="B1010" s="36"/>
      <c r="C1010" s="36"/>
      <c r="D1010" s="36"/>
      <c r="E1010" s="36"/>
      <c r="F1010" s="36"/>
      <c r="G1010" s="36"/>
      <c r="H1010" s="37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</row>
    <row r="1011">
      <c r="A1011" s="36"/>
      <c r="B1011" s="36"/>
      <c r="C1011" s="36"/>
      <c r="D1011" s="36"/>
      <c r="E1011" s="36"/>
      <c r="F1011" s="36"/>
      <c r="G1011" s="36"/>
      <c r="H1011" s="37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</row>
    <row r="1012">
      <c r="A1012" s="36"/>
      <c r="B1012" s="36"/>
      <c r="C1012" s="36"/>
      <c r="D1012" s="36"/>
      <c r="E1012" s="36"/>
      <c r="F1012" s="36"/>
      <c r="G1012" s="36"/>
      <c r="H1012" s="37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</row>
    <row r="1013">
      <c r="A1013" s="36"/>
      <c r="B1013" s="36"/>
      <c r="C1013" s="36"/>
      <c r="D1013" s="36"/>
      <c r="E1013" s="36"/>
      <c r="F1013" s="36"/>
      <c r="G1013" s="36"/>
      <c r="H1013" s="37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</row>
    <row r="1014">
      <c r="A1014" s="36"/>
      <c r="B1014" s="36"/>
      <c r="C1014" s="36"/>
      <c r="D1014" s="36"/>
      <c r="E1014" s="36"/>
      <c r="F1014" s="36"/>
      <c r="G1014" s="36"/>
      <c r="H1014" s="37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</row>
    <row r="1015">
      <c r="A1015" s="36"/>
      <c r="B1015" s="36"/>
      <c r="C1015" s="36"/>
      <c r="D1015" s="36"/>
      <c r="E1015" s="36"/>
      <c r="F1015" s="36"/>
      <c r="G1015" s="36"/>
      <c r="H1015" s="37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</row>
    <row r="1016">
      <c r="A1016" s="36"/>
      <c r="B1016" s="36"/>
      <c r="C1016" s="36"/>
      <c r="D1016" s="36"/>
      <c r="E1016" s="36"/>
      <c r="F1016" s="36"/>
      <c r="G1016" s="36"/>
      <c r="H1016" s="37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</row>
    <row r="1017">
      <c r="A1017" s="36"/>
      <c r="B1017" s="36"/>
      <c r="C1017" s="36"/>
      <c r="D1017" s="36"/>
      <c r="E1017" s="36"/>
      <c r="F1017" s="36"/>
      <c r="G1017" s="36"/>
      <c r="H1017" s="37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</row>
    <row r="1018">
      <c r="A1018" s="36"/>
      <c r="B1018" s="36"/>
      <c r="C1018" s="36"/>
      <c r="D1018" s="36"/>
      <c r="E1018" s="36"/>
      <c r="F1018" s="36"/>
      <c r="G1018" s="36"/>
      <c r="H1018" s="37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</row>
    <row r="1019">
      <c r="A1019" s="36"/>
      <c r="B1019" s="36"/>
      <c r="C1019" s="36"/>
      <c r="D1019" s="36"/>
      <c r="E1019" s="36"/>
      <c r="F1019" s="36"/>
      <c r="G1019" s="36"/>
      <c r="H1019" s="37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</row>
    <row r="1020">
      <c r="A1020" s="36"/>
      <c r="B1020" s="36"/>
      <c r="C1020" s="36"/>
      <c r="D1020" s="36"/>
      <c r="E1020" s="36"/>
      <c r="F1020" s="36"/>
      <c r="G1020" s="36"/>
      <c r="H1020" s="37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</row>
    <row r="1021">
      <c r="A1021" s="36"/>
      <c r="B1021" s="36"/>
      <c r="C1021" s="36"/>
      <c r="D1021" s="36"/>
      <c r="E1021" s="36"/>
      <c r="F1021" s="36"/>
      <c r="G1021" s="36"/>
      <c r="H1021" s="37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  <c r="AB1021" s="36"/>
    </row>
    <row r="1022">
      <c r="A1022" s="36"/>
      <c r="B1022" s="36"/>
      <c r="C1022" s="36"/>
      <c r="D1022" s="36"/>
      <c r="E1022" s="36"/>
      <c r="F1022" s="36"/>
      <c r="G1022" s="36"/>
      <c r="H1022" s="37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  <c r="AB1022" s="36"/>
    </row>
    <row r="1023">
      <c r="A1023" s="36"/>
      <c r="B1023" s="36"/>
      <c r="C1023" s="36"/>
      <c r="D1023" s="36"/>
      <c r="E1023" s="36"/>
      <c r="F1023" s="36"/>
      <c r="G1023" s="36"/>
      <c r="H1023" s="37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  <c r="AB1023" s="36"/>
    </row>
    <row r="1024">
      <c r="A1024" s="36"/>
      <c r="B1024" s="36"/>
      <c r="C1024" s="36"/>
      <c r="D1024" s="36"/>
      <c r="E1024" s="36"/>
      <c r="F1024" s="36"/>
      <c r="G1024" s="36"/>
      <c r="H1024" s="37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  <c r="AB1024" s="36"/>
    </row>
    <row r="1025">
      <c r="A1025" s="36"/>
      <c r="B1025" s="36"/>
      <c r="C1025" s="36"/>
      <c r="D1025" s="36"/>
      <c r="E1025" s="36"/>
      <c r="F1025" s="36"/>
      <c r="G1025" s="36"/>
      <c r="H1025" s="37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  <c r="AB1025" s="36"/>
    </row>
    <row r="1026">
      <c r="A1026" s="36"/>
      <c r="B1026" s="36"/>
      <c r="C1026" s="36"/>
      <c r="D1026" s="36"/>
      <c r="E1026" s="36"/>
      <c r="F1026" s="36"/>
      <c r="G1026" s="36"/>
      <c r="H1026" s="37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  <c r="AB1026" s="36"/>
    </row>
    <row r="1027">
      <c r="A1027" s="36"/>
      <c r="B1027" s="36"/>
      <c r="C1027" s="36"/>
      <c r="D1027" s="36"/>
      <c r="E1027" s="36"/>
      <c r="F1027" s="36"/>
      <c r="G1027" s="36"/>
      <c r="H1027" s="37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  <c r="AB1027" s="36"/>
    </row>
    <row r="1028">
      <c r="A1028" s="36"/>
      <c r="B1028" s="36"/>
      <c r="C1028" s="36"/>
      <c r="D1028" s="36"/>
      <c r="E1028" s="36"/>
      <c r="F1028" s="36"/>
      <c r="G1028" s="36"/>
      <c r="H1028" s="37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  <c r="AB1028" s="36"/>
    </row>
    <row r="1029">
      <c r="A1029" s="36"/>
      <c r="B1029" s="36"/>
      <c r="C1029" s="36"/>
      <c r="D1029" s="36"/>
      <c r="E1029" s="36"/>
      <c r="F1029" s="36"/>
      <c r="G1029" s="36"/>
      <c r="H1029" s="37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  <c r="AB1029" s="36"/>
    </row>
    <row r="1030">
      <c r="A1030" s="36"/>
      <c r="B1030" s="36"/>
      <c r="C1030" s="36"/>
      <c r="D1030" s="36"/>
      <c r="E1030" s="36"/>
      <c r="F1030" s="36"/>
      <c r="G1030" s="36"/>
      <c r="H1030" s="37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  <c r="AB1030" s="36"/>
    </row>
    <row r="1031">
      <c r="A1031" s="36"/>
      <c r="B1031" s="36"/>
      <c r="C1031" s="36"/>
      <c r="D1031" s="36"/>
      <c r="E1031" s="36"/>
      <c r="F1031" s="36"/>
      <c r="G1031" s="36"/>
      <c r="H1031" s="37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  <c r="AB1031" s="36"/>
    </row>
    <row r="1032">
      <c r="A1032" s="36"/>
      <c r="B1032" s="36"/>
      <c r="C1032" s="36"/>
      <c r="D1032" s="36"/>
      <c r="E1032" s="36"/>
      <c r="F1032" s="36"/>
      <c r="G1032" s="36"/>
      <c r="H1032" s="37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  <c r="AB1032" s="36"/>
    </row>
    <row r="1033">
      <c r="A1033" s="36"/>
      <c r="B1033" s="36"/>
      <c r="C1033" s="36"/>
      <c r="D1033" s="36"/>
      <c r="E1033" s="36"/>
      <c r="F1033" s="36"/>
      <c r="G1033" s="36"/>
      <c r="H1033" s="37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  <c r="AB1033" s="36"/>
    </row>
    <row r="1034">
      <c r="A1034" s="36"/>
      <c r="B1034" s="36"/>
      <c r="C1034" s="36"/>
      <c r="D1034" s="36"/>
      <c r="E1034" s="36"/>
      <c r="F1034" s="36"/>
      <c r="G1034" s="36"/>
      <c r="H1034" s="37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  <c r="AB1034" s="36"/>
    </row>
    <row r="1035">
      <c r="A1035" s="36"/>
      <c r="B1035" s="36"/>
      <c r="C1035" s="36"/>
      <c r="D1035" s="36"/>
      <c r="E1035" s="36"/>
      <c r="F1035" s="36"/>
      <c r="G1035" s="36"/>
      <c r="H1035" s="37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  <c r="AB1035" s="36"/>
    </row>
    <row r="1036">
      <c r="A1036" s="36"/>
      <c r="B1036" s="36"/>
      <c r="C1036" s="36"/>
      <c r="D1036" s="36"/>
      <c r="E1036" s="36"/>
      <c r="F1036" s="36"/>
      <c r="G1036" s="36"/>
      <c r="H1036" s="37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  <c r="AB1036" s="36"/>
    </row>
    <row r="1037">
      <c r="A1037" s="36"/>
      <c r="B1037" s="36"/>
      <c r="C1037" s="36"/>
      <c r="D1037" s="36"/>
      <c r="E1037" s="36"/>
      <c r="F1037" s="36"/>
      <c r="G1037" s="36"/>
      <c r="H1037" s="37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  <c r="AB1037" s="36"/>
    </row>
    <row r="1038">
      <c r="A1038" s="36"/>
      <c r="B1038" s="36"/>
      <c r="C1038" s="36"/>
      <c r="D1038" s="36"/>
      <c r="E1038" s="36"/>
      <c r="F1038" s="36"/>
      <c r="G1038" s="36"/>
      <c r="H1038" s="37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  <c r="AB1038" s="36"/>
    </row>
    <row r="1039">
      <c r="A1039" s="36"/>
      <c r="B1039" s="36"/>
      <c r="C1039" s="36"/>
      <c r="D1039" s="36"/>
      <c r="E1039" s="36"/>
      <c r="F1039" s="36"/>
      <c r="G1039" s="36"/>
      <c r="H1039" s="37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  <c r="AB1039" s="36"/>
    </row>
    <row r="1040">
      <c r="A1040" s="36"/>
      <c r="B1040" s="36"/>
      <c r="C1040" s="36"/>
      <c r="D1040" s="36"/>
      <c r="E1040" s="36"/>
      <c r="F1040" s="36"/>
      <c r="G1040" s="36"/>
      <c r="H1040" s="37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  <c r="AB1040" s="36"/>
    </row>
    <row r="1041">
      <c r="A1041" s="36"/>
      <c r="B1041" s="36"/>
      <c r="C1041" s="36"/>
      <c r="D1041" s="36"/>
      <c r="E1041" s="36"/>
      <c r="F1041" s="36"/>
      <c r="G1041" s="36"/>
      <c r="H1041" s="37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  <c r="AB1041" s="36"/>
    </row>
    <row r="1042">
      <c r="A1042" s="36"/>
      <c r="B1042" s="36"/>
      <c r="C1042" s="36"/>
      <c r="D1042" s="36"/>
      <c r="E1042" s="36"/>
      <c r="F1042" s="36"/>
      <c r="G1042" s="36"/>
      <c r="H1042" s="37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  <c r="AB1042" s="36"/>
    </row>
    <row r="1043">
      <c r="A1043" s="36"/>
      <c r="B1043" s="36"/>
      <c r="C1043" s="36"/>
      <c r="D1043" s="36"/>
      <c r="E1043" s="36"/>
      <c r="F1043" s="36"/>
      <c r="G1043" s="36"/>
      <c r="H1043" s="37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  <c r="AB1043" s="36"/>
    </row>
    <row r="1044">
      <c r="A1044" s="36"/>
      <c r="B1044" s="36"/>
      <c r="C1044" s="36"/>
      <c r="D1044" s="36"/>
      <c r="E1044" s="36"/>
      <c r="F1044" s="36"/>
      <c r="G1044" s="36"/>
      <c r="H1044" s="37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  <c r="AB1044" s="36"/>
    </row>
    <row r="1045">
      <c r="A1045" s="36"/>
      <c r="B1045" s="36"/>
      <c r="C1045" s="36"/>
      <c r="D1045" s="36"/>
      <c r="E1045" s="36"/>
      <c r="F1045" s="36"/>
      <c r="G1045" s="36"/>
      <c r="H1045" s="37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  <c r="AB1045" s="36"/>
    </row>
    <row r="1046">
      <c r="A1046" s="36"/>
      <c r="B1046" s="36"/>
      <c r="C1046" s="36"/>
      <c r="D1046" s="36"/>
      <c r="E1046" s="36"/>
      <c r="F1046" s="36"/>
      <c r="G1046" s="36"/>
      <c r="H1046" s="37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  <c r="AB1046" s="36"/>
    </row>
    <row r="1047">
      <c r="A1047" s="36"/>
      <c r="B1047" s="36"/>
      <c r="C1047" s="36"/>
      <c r="D1047" s="36"/>
      <c r="E1047" s="36"/>
      <c r="F1047" s="36"/>
      <c r="G1047" s="36"/>
      <c r="H1047" s="37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  <c r="AB1047" s="36"/>
    </row>
    <row r="1048">
      <c r="A1048" s="36"/>
      <c r="B1048" s="36"/>
      <c r="C1048" s="36"/>
      <c r="D1048" s="36"/>
      <c r="E1048" s="36"/>
      <c r="F1048" s="36"/>
      <c r="G1048" s="36"/>
      <c r="H1048" s="37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  <c r="AB1048" s="36"/>
    </row>
    <row r="1049">
      <c r="A1049" s="36"/>
      <c r="B1049" s="36"/>
      <c r="C1049" s="36"/>
      <c r="D1049" s="36"/>
      <c r="E1049" s="36"/>
      <c r="F1049" s="36"/>
      <c r="G1049" s="36"/>
      <c r="H1049" s="37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  <c r="AB1049" s="36"/>
    </row>
    <row r="1050">
      <c r="A1050" s="36"/>
      <c r="B1050" s="36"/>
      <c r="C1050" s="36"/>
      <c r="D1050" s="36"/>
      <c r="E1050" s="36"/>
      <c r="F1050" s="36"/>
      <c r="G1050" s="36"/>
      <c r="H1050" s="37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  <c r="AB1050" s="36"/>
    </row>
    <row r="1051">
      <c r="A1051" s="36"/>
      <c r="B1051" s="36"/>
      <c r="C1051" s="36"/>
      <c r="D1051" s="36"/>
      <c r="E1051" s="36"/>
      <c r="F1051" s="36"/>
      <c r="G1051" s="36"/>
      <c r="H1051" s="37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  <c r="AB1051" s="36"/>
    </row>
    <row r="1052">
      <c r="A1052" s="36"/>
      <c r="B1052" s="36"/>
      <c r="C1052" s="36"/>
      <c r="D1052" s="36"/>
      <c r="E1052" s="36"/>
      <c r="F1052" s="36"/>
      <c r="G1052" s="36"/>
      <c r="H1052" s="37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  <c r="AB1052" s="36"/>
    </row>
    <row r="1053">
      <c r="A1053" s="36"/>
      <c r="B1053" s="36"/>
      <c r="C1053" s="36"/>
      <c r="D1053" s="36"/>
      <c r="E1053" s="36"/>
      <c r="F1053" s="36"/>
      <c r="G1053" s="36"/>
      <c r="H1053" s="37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  <c r="AB1053" s="36"/>
    </row>
    <row r="1054">
      <c r="A1054" s="36"/>
      <c r="B1054" s="36"/>
      <c r="C1054" s="36"/>
      <c r="D1054" s="36"/>
      <c r="E1054" s="36"/>
      <c r="F1054" s="36"/>
      <c r="G1054" s="36"/>
      <c r="H1054" s="37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  <c r="AB1054" s="36"/>
    </row>
    <row r="1055">
      <c r="A1055" s="36"/>
      <c r="B1055" s="36"/>
      <c r="C1055" s="36"/>
      <c r="D1055" s="36"/>
      <c r="E1055" s="36"/>
      <c r="F1055" s="36"/>
      <c r="G1055" s="36"/>
      <c r="H1055" s="37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  <c r="AB1055" s="36"/>
    </row>
    <row r="1056">
      <c r="A1056" s="36"/>
      <c r="B1056" s="36"/>
      <c r="C1056" s="36"/>
      <c r="D1056" s="36"/>
      <c r="E1056" s="36"/>
      <c r="F1056" s="36"/>
      <c r="G1056" s="36"/>
      <c r="H1056" s="37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  <c r="AB1056" s="36"/>
    </row>
    <row r="1057">
      <c r="A1057" s="36"/>
      <c r="B1057" s="36"/>
      <c r="C1057" s="36"/>
      <c r="D1057" s="36"/>
      <c r="E1057" s="36"/>
      <c r="F1057" s="36"/>
      <c r="G1057" s="36"/>
      <c r="H1057" s="37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  <c r="AB1057" s="36"/>
    </row>
    <row r="1058">
      <c r="A1058" s="36"/>
      <c r="B1058" s="36"/>
      <c r="C1058" s="36"/>
      <c r="D1058" s="36"/>
      <c r="E1058" s="36"/>
      <c r="F1058" s="36"/>
      <c r="G1058" s="36"/>
      <c r="H1058" s="37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  <c r="AB1058" s="36"/>
    </row>
    <row r="1059">
      <c r="A1059" s="36"/>
      <c r="B1059" s="36"/>
      <c r="C1059" s="36"/>
      <c r="D1059" s="36"/>
      <c r="E1059" s="36"/>
      <c r="F1059" s="36"/>
      <c r="G1059" s="36"/>
      <c r="H1059" s="37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  <c r="AB1059" s="36"/>
    </row>
    <row r="1060">
      <c r="A1060" s="36"/>
      <c r="B1060" s="36"/>
      <c r="C1060" s="36"/>
      <c r="D1060" s="36"/>
      <c r="E1060" s="36"/>
      <c r="F1060" s="36"/>
      <c r="G1060" s="36"/>
      <c r="H1060" s="37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  <c r="AB1060" s="36"/>
    </row>
    <row r="1061">
      <c r="A1061" s="36"/>
      <c r="B1061" s="36"/>
      <c r="C1061" s="36"/>
      <c r="D1061" s="36"/>
      <c r="E1061" s="36"/>
      <c r="F1061" s="36"/>
      <c r="G1061" s="36"/>
      <c r="H1061" s="37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  <c r="AB1061" s="36"/>
    </row>
    <row r="1062">
      <c r="A1062" s="36"/>
      <c r="B1062" s="36"/>
      <c r="C1062" s="36"/>
      <c r="D1062" s="36"/>
      <c r="E1062" s="36"/>
      <c r="F1062" s="36"/>
      <c r="G1062" s="36"/>
      <c r="H1062" s="37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  <c r="AB1062" s="36"/>
    </row>
    <row r="1063">
      <c r="A1063" s="36"/>
      <c r="B1063" s="36"/>
      <c r="C1063" s="36"/>
      <c r="D1063" s="36"/>
      <c r="E1063" s="36"/>
      <c r="F1063" s="36"/>
      <c r="G1063" s="36"/>
      <c r="H1063" s="37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  <c r="AB1063" s="36"/>
    </row>
    <row r="1064">
      <c r="A1064" s="36"/>
      <c r="B1064" s="36"/>
      <c r="C1064" s="36"/>
      <c r="D1064" s="36"/>
      <c r="E1064" s="36"/>
      <c r="F1064" s="36"/>
      <c r="G1064" s="36"/>
      <c r="H1064" s="37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  <c r="AB1064" s="36"/>
    </row>
    <row r="1065">
      <c r="A1065" s="36"/>
      <c r="B1065" s="36"/>
      <c r="C1065" s="36"/>
      <c r="D1065" s="36"/>
      <c r="E1065" s="36"/>
      <c r="F1065" s="36"/>
      <c r="G1065" s="36"/>
      <c r="H1065" s="37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  <c r="AB1065" s="36"/>
    </row>
    <row r="1066">
      <c r="A1066" s="36"/>
      <c r="B1066" s="36"/>
      <c r="C1066" s="36"/>
      <c r="D1066" s="36"/>
      <c r="E1066" s="36"/>
      <c r="F1066" s="36"/>
      <c r="G1066" s="36"/>
      <c r="H1066" s="37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  <c r="AB1066" s="36"/>
    </row>
    <row r="1067">
      <c r="A1067" s="36"/>
      <c r="B1067" s="36"/>
      <c r="C1067" s="36"/>
      <c r="D1067" s="36"/>
      <c r="E1067" s="36"/>
      <c r="F1067" s="36"/>
      <c r="G1067" s="36"/>
      <c r="H1067" s="37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  <c r="AB1067" s="36"/>
    </row>
    <row r="1068">
      <c r="A1068" s="36"/>
      <c r="B1068" s="36"/>
      <c r="C1068" s="36"/>
      <c r="D1068" s="36"/>
      <c r="E1068" s="36"/>
      <c r="F1068" s="36"/>
      <c r="G1068" s="36"/>
      <c r="H1068" s="37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  <c r="AB1068" s="36"/>
    </row>
    <row r="1069">
      <c r="A1069" s="36"/>
      <c r="B1069" s="36"/>
      <c r="C1069" s="36"/>
      <c r="D1069" s="36"/>
      <c r="E1069" s="36"/>
      <c r="F1069" s="36"/>
      <c r="G1069" s="36"/>
      <c r="H1069" s="37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  <c r="AB1069" s="36"/>
    </row>
    <row r="1070">
      <c r="A1070" s="36"/>
      <c r="B1070" s="36"/>
      <c r="C1070" s="36"/>
      <c r="D1070" s="36"/>
      <c r="E1070" s="36"/>
      <c r="F1070" s="36"/>
      <c r="G1070" s="36"/>
      <c r="H1070" s="37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  <c r="AB1070" s="36"/>
    </row>
    <row r="1071">
      <c r="A1071" s="36"/>
      <c r="B1071" s="36"/>
      <c r="C1071" s="36"/>
      <c r="D1071" s="36"/>
      <c r="E1071" s="36"/>
      <c r="F1071" s="36"/>
      <c r="G1071" s="36"/>
      <c r="H1071" s="37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  <c r="AB1071" s="36"/>
    </row>
    <row r="1072">
      <c r="A1072" s="36"/>
      <c r="B1072" s="36"/>
      <c r="C1072" s="36"/>
      <c r="D1072" s="36"/>
      <c r="E1072" s="36"/>
      <c r="F1072" s="36"/>
      <c r="G1072" s="36"/>
      <c r="H1072" s="37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  <c r="AB1072" s="36"/>
    </row>
    <row r="1073">
      <c r="A1073" s="36"/>
      <c r="B1073" s="36"/>
      <c r="C1073" s="36"/>
      <c r="D1073" s="36"/>
      <c r="E1073" s="36"/>
      <c r="F1073" s="36"/>
      <c r="G1073" s="36"/>
      <c r="H1073" s="37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  <c r="AB1073" s="36"/>
    </row>
    <row r="1074">
      <c r="A1074" s="36"/>
      <c r="B1074" s="36"/>
      <c r="C1074" s="36"/>
      <c r="D1074" s="36"/>
      <c r="E1074" s="36"/>
      <c r="F1074" s="36"/>
      <c r="G1074" s="36"/>
      <c r="H1074" s="37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  <c r="AB1074" s="36"/>
    </row>
    <row r="1075">
      <c r="A1075" s="36"/>
      <c r="B1075" s="36"/>
      <c r="C1075" s="36"/>
      <c r="D1075" s="36"/>
      <c r="E1075" s="36"/>
      <c r="F1075" s="36"/>
      <c r="G1075" s="36"/>
      <c r="H1075" s="37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  <c r="AB1075" s="36"/>
    </row>
    <row r="1076">
      <c r="A1076" s="36"/>
      <c r="B1076" s="36"/>
      <c r="C1076" s="36"/>
      <c r="D1076" s="36"/>
      <c r="E1076" s="36"/>
      <c r="F1076" s="36"/>
      <c r="G1076" s="36"/>
      <c r="H1076" s="37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  <c r="AB1076" s="36"/>
    </row>
    <row r="1077">
      <c r="A1077" s="36"/>
      <c r="B1077" s="36"/>
      <c r="C1077" s="36"/>
      <c r="D1077" s="36"/>
      <c r="E1077" s="36"/>
      <c r="F1077" s="36"/>
      <c r="G1077" s="36"/>
      <c r="H1077" s="37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  <c r="AB1077" s="36"/>
    </row>
    <row r="1078">
      <c r="A1078" s="36"/>
      <c r="B1078" s="36"/>
      <c r="C1078" s="36"/>
      <c r="D1078" s="36"/>
      <c r="E1078" s="36"/>
      <c r="F1078" s="36"/>
      <c r="G1078" s="36"/>
      <c r="H1078" s="37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  <c r="AB1078" s="36"/>
    </row>
    <row r="1079">
      <c r="A1079" s="36"/>
      <c r="B1079" s="36"/>
      <c r="C1079" s="36"/>
      <c r="D1079" s="36"/>
      <c r="E1079" s="36"/>
      <c r="F1079" s="36"/>
      <c r="G1079" s="36"/>
      <c r="H1079" s="37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  <c r="AB1079" s="36"/>
    </row>
    <row r="1080">
      <c r="A1080" s="36"/>
      <c r="B1080" s="36"/>
      <c r="C1080" s="36"/>
      <c r="D1080" s="36"/>
      <c r="E1080" s="36"/>
      <c r="F1080" s="36"/>
      <c r="G1080" s="36"/>
      <c r="H1080" s="37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  <c r="AB1080" s="36"/>
    </row>
    <row r="1081">
      <c r="A1081" s="36"/>
      <c r="B1081" s="36"/>
      <c r="C1081" s="36"/>
      <c r="D1081" s="36"/>
      <c r="E1081" s="36"/>
      <c r="F1081" s="36"/>
      <c r="G1081" s="36"/>
      <c r="H1081" s="37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  <c r="AB1081" s="36"/>
    </row>
    <row r="1082">
      <c r="A1082" s="36"/>
      <c r="B1082" s="36"/>
      <c r="C1082" s="36"/>
      <c r="D1082" s="36"/>
      <c r="E1082" s="36"/>
      <c r="F1082" s="36"/>
      <c r="G1082" s="36"/>
      <c r="H1082" s="37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  <c r="AB1082" s="36"/>
    </row>
    <row r="1083">
      <c r="A1083" s="36"/>
      <c r="B1083" s="36"/>
      <c r="C1083" s="36"/>
      <c r="D1083" s="36"/>
      <c r="E1083" s="36"/>
      <c r="F1083" s="36"/>
      <c r="G1083" s="36"/>
      <c r="H1083" s="37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  <c r="AB1083" s="36"/>
    </row>
    <row r="1084">
      <c r="A1084" s="36"/>
      <c r="B1084" s="36"/>
      <c r="C1084" s="36"/>
      <c r="D1084" s="36"/>
      <c r="E1084" s="36"/>
      <c r="F1084" s="36"/>
      <c r="G1084" s="36"/>
      <c r="H1084" s="37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  <c r="AB1084" s="36"/>
    </row>
    <row r="1085">
      <c r="A1085" s="36"/>
      <c r="B1085" s="36"/>
      <c r="C1085" s="36"/>
      <c r="D1085" s="36"/>
      <c r="E1085" s="36"/>
      <c r="F1085" s="36"/>
      <c r="G1085" s="36"/>
      <c r="H1085" s="37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  <c r="AB1085" s="36"/>
    </row>
    <row r="1086">
      <c r="A1086" s="36"/>
      <c r="B1086" s="36"/>
      <c r="C1086" s="36"/>
      <c r="D1086" s="36"/>
      <c r="E1086" s="36"/>
      <c r="F1086" s="36"/>
      <c r="G1086" s="36"/>
      <c r="H1086" s="37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  <c r="AB1086" s="36"/>
    </row>
    <row r="1087">
      <c r="A1087" s="36"/>
      <c r="B1087" s="36"/>
      <c r="C1087" s="36"/>
      <c r="D1087" s="36"/>
      <c r="E1087" s="36"/>
      <c r="F1087" s="36"/>
      <c r="G1087" s="36"/>
      <c r="H1087" s="37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  <c r="AB1087" s="36"/>
    </row>
    <row r="1088">
      <c r="A1088" s="36"/>
      <c r="B1088" s="36"/>
      <c r="C1088" s="36"/>
      <c r="D1088" s="36"/>
      <c r="E1088" s="36"/>
      <c r="F1088" s="36"/>
      <c r="G1088" s="36"/>
      <c r="H1088" s="37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  <c r="AB1088" s="36"/>
    </row>
    <row r="1089">
      <c r="A1089" s="36"/>
      <c r="B1089" s="36"/>
      <c r="C1089" s="36"/>
      <c r="D1089" s="36"/>
      <c r="E1089" s="36"/>
      <c r="F1089" s="36"/>
      <c r="G1089" s="36"/>
      <c r="H1089" s="37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  <c r="AB1089" s="36"/>
    </row>
    <row r="1090">
      <c r="A1090" s="36"/>
      <c r="B1090" s="36"/>
      <c r="C1090" s="36"/>
      <c r="D1090" s="36"/>
      <c r="E1090" s="36"/>
      <c r="F1090" s="36"/>
      <c r="G1090" s="36"/>
      <c r="H1090" s="37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  <c r="AB1090" s="36"/>
    </row>
    <row r="1091">
      <c r="A1091" s="36"/>
      <c r="B1091" s="36"/>
      <c r="C1091" s="36"/>
      <c r="D1091" s="36"/>
      <c r="E1091" s="36"/>
      <c r="F1091" s="36"/>
      <c r="G1091" s="36"/>
      <c r="H1091" s="37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  <c r="AB1091" s="36"/>
    </row>
    <row r="1092">
      <c r="A1092" s="36"/>
      <c r="B1092" s="36"/>
      <c r="C1092" s="36"/>
      <c r="D1092" s="36"/>
      <c r="E1092" s="36"/>
      <c r="F1092" s="36"/>
      <c r="G1092" s="36"/>
      <c r="H1092" s="37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  <c r="AB1092" s="36"/>
    </row>
    <row r="1093">
      <c r="A1093" s="36"/>
      <c r="B1093" s="36"/>
      <c r="C1093" s="36"/>
      <c r="D1093" s="36"/>
      <c r="E1093" s="36"/>
      <c r="F1093" s="36"/>
      <c r="G1093" s="36"/>
      <c r="H1093" s="37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  <c r="AB1093" s="36"/>
    </row>
    <row r="1094">
      <c r="A1094" s="36"/>
      <c r="B1094" s="36"/>
      <c r="C1094" s="36"/>
      <c r="D1094" s="36"/>
      <c r="E1094" s="36"/>
      <c r="F1094" s="36"/>
      <c r="G1094" s="36"/>
      <c r="H1094" s="37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  <c r="AB1094" s="36"/>
    </row>
    <row r="1095">
      <c r="A1095" s="36"/>
      <c r="B1095" s="36"/>
      <c r="C1095" s="36"/>
      <c r="D1095" s="36"/>
      <c r="E1095" s="36"/>
      <c r="F1095" s="36"/>
      <c r="G1095" s="36"/>
      <c r="H1095" s="37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  <c r="AB1095" s="36"/>
    </row>
    <row r="1096">
      <c r="A1096" s="36"/>
      <c r="B1096" s="36"/>
      <c r="C1096" s="36"/>
      <c r="D1096" s="36"/>
      <c r="E1096" s="36"/>
      <c r="F1096" s="36"/>
      <c r="G1096" s="36"/>
      <c r="H1096" s="37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  <c r="AB1096" s="36"/>
    </row>
    <row r="1097">
      <c r="A1097" s="36"/>
      <c r="B1097" s="36"/>
      <c r="C1097" s="36"/>
      <c r="D1097" s="36"/>
      <c r="E1097" s="36"/>
      <c r="F1097" s="36"/>
      <c r="G1097" s="36"/>
      <c r="H1097" s="37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  <c r="AB1097" s="36"/>
    </row>
    <row r="1098">
      <c r="A1098" s="36"/>
      <c r="B1098" s="36"/>
      <c r="C1098" s="36"/>
      <c r="D1098" s="36"/>
      <c r="E1098" s="36"/>
      <c r="F1098" s="36"/>
      <c r="G1098" s="36"/>
      <c r="H1098" s="37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  <c r="AB1098" s="36"/>
    </row>
    <row r="1099">
      <c r="A1099" s="36"/>
      <c r="B1099" s="36"/>
      <c r="C1099" s="36"/>
      <c r="D1099" s="36"/>
      <c r="E1099" s="36"/>
      <c r="F1099" s="36"/>
      <c r="G1099" s="36"/>
      <c r="H1099" s="37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  <c r="AB1099" s="36"/>
    </row>
    <row r="1100">
      <c r="A1100" s="36"/>
      <c r="B1100" s="36"/>
      <c r="C1100" s="36"/>
      <c r="D1100" s="36"/>
      <c r="E1100" s="36"/>
      <c r="F1100" s="36"/>
      <c r="G1100" s="36"/>
      <c r="H1100" s="37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  <c r="AB1100" s="36"/>
    </row>
    <row r="1101">
      <c r="A1101" s="36"/>
      <c r="B1101" s="36"/>
      <c r="C1101" s="36"/>
      <c r="D1101" s="36"/>
      <c r="E1101" s="36"/>
      <c r="F1101" s="36"/>
      <c r="G1101" s="36"/>
      <c r="H1101" s="37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  <c r="AB1101" s="36"/>
    </row>
    <row r="1102">
      <c r="A1102" s="36"/>
      <c r="B1102" s="36"/>
      <c r="C1102" s="36"/>
      <c r="D1102" s="36"/>
      <c r="E1102" s="36"/>
      <c r="F1102" s="36"/>
      <c r="G1102" s="36"/>
      <c r="H1102" s="37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  <c r="AB1102" s="36"/>
    </row>
    <row r="1103">
      <c r="A1103" s="36"/>
      <c r="B1103" s="36"/>
      <c r="C1103" s="36"/>
      <c r="D1103" s="36"/>
      <c r="E1103" s="36"/>
      <c r="F1103" s="36"/>
      <c r="G1103" s="36"/>
      <c r="H1103" s="37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  <c r="AB1103" s="36"/>
    </row>
    <row r="1104">
      <c r="A1104" s="36"/>
      <c r="B1104" s="36"/>
      <c r="C1104" s="36"/>
      <c r="D1104" s="36"/>
      <c r="E1104" s="36"/>
      <c r="F1104" s="36"/>
      <c r="G1104" s="36"/>
      <c r="H1104" s="37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  <c r="AB1104" s="36"/>
    </row>
    <row r="1105">
      <c r="A1105" s="36"/>
      <c r="B1105" s="36"/>
      <c r="C1105" s="36"/>
      <c r="D1105" s="36"/>
      <c r="E1105" s="36"/>
      <c r="F1105" s="36"/>
      <c r="G1105" s="36"/>
      <c r="H1105" s="37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  <c r="AB1105" s="36"/>
    </row>
    <row r="1106">
      <c r="A1106" s="36"/>
      <c r="B1106" s="36"/>
      <c r="C1106" s="36"/>
      <c r="D1106" s="36"/>
      <c r="E1106" s="36"/>
      <c r="F1106" s="36"/>
      <c r="G1106" s="36"/>
      <c r="H1106" s="37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  <c r="AB1106" s="36"/>
    </row>
    <row r="1107">
      <c r="A1107" s="36"/>
      <c r="B1107" s="36"/>
      <c r="C1107" s="36"/>
      <c r="D1107" s="36"/>
      <c r="E1107" s="36"/>
      <c r="F1107" s="36"/>
      <c r="G1107" s="36"/>
      <c r="H1107" s="37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  <c r="AB1107" s="36"/>
    </row>
    <row r="1108">
      <c r="A1108" s="36"/>
      <c r="B1108" s="36"/>
      <c r="C1108" s="36"/>
      <c r="D1108" s="36"/>
      <c r="E1108" s="36"/>
      <c r="F1108" s="36"/>
      <c r="G1108" s="36"/>
      <c r="H1108" s="37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  <c r="AB1108" s="36"/>
    </row>
    <row r="1109">
      <c r="A1109" s="36"/>
      <c r="B1109" s="36"/>
      <c r="C1109" s="36"/>
      <c r="D1109" s="36"/>
      <c r="E1109" s="36"/>
      <c r="F1109" s="36"/>
      <c r="G1109" s="36"/>
      <c r="H1109" s="37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  <c r="AB1109" s="36"/>
    </row>
    <row r="1110">
      <c r="A1110" s="36"/>
      <c r="B1110" s="36"/>
      <c r="C1110" s="36"/>
      <c r="D1110" s="36"/>
      <c r="E1110" s="36"/>
      <c r="F1110" s="36"/>
      <c r="G1110" s="36"/>
      <c r="H1110" s="37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  <c r="AB1110" s="36"/>
    </row>
    <row r="1111">
      <c r="A1111" s="36"/>
      <c r="B1111" s="36"/>
      <c r="C1111" s="36"/>
      <c r="D1111" s="36"/>
      <c r="E1111" s="36"/>
      <c r="F1111" s="36"/>
      <c r="G1111" s="36"/>
      <c r="H1111" s="37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  <c r="AB1111" s="36"/>
    </row>
    <row r="1112">
      <c r="A1112" s="36"/>
      <c r="B1112" s="36"/>
      <c r="C1112" s="36"/>
      <c r="D1112" s="36"/>
      <c r="E1112" s="36"/>
      <c r="F1112" s="36"/>
      <c r="G1112" s="36"/>
      <c r="H1112" s="37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  <c r="AB1112" s="36"/>
    </row>
    <row r="1113">
      <c r="A1113" s="36"/>
      <c r="B1113" s="36"/>
      <c r="C1113" s="36"/>
      <c r="D1113" s="36"/>
      <c r="E1113" s="36"/>
      <c r="F1113" s="36"/>
      <c r="G1113" s="36"/>
      <c r="H1113" s="37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  <c r="AB1113" s="36"/>
    </row>
    <row r="1114">
      <c r="A1114" s="36"/>
      <c r="B1114" s="36"/>
      <c r="C1114" s="36"/>
      <c r="D1114" s="36"/>
      <c r="E1114" s="36"/>
      <c r="F1114" s="36"/>
      <c r="G1114" s="36"/>
      <c r="H1114" s="37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  <c r="AB1114" s="36"/>
    </row>
    <row r="1115">
      <c r="A1115" s="36"/>
      <c r="B1115" s="36"/>
      <c r="C1115" s="36"/>
      <c r="D1115" s="36"/>
      <c r="E1115" s="36"/>
      <c r="F1115" s="36"/>
      <c r="G1115" s="36"/>
      <c r="H1115" s="37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  <c r="AB1115" s="36"/>
    </row>
    <row r="1116">
      <c r="A1116" s="36"/>
      <c r="B1116" s="36"/>
      <c r="C1116" s="36"/>
      <c r="D1116" s="36"/>
      <c r="E1116" s="36"/>
      <c r="F1116" s="36"/>
      <c r="G1116" s="36"/>
      <c r="H1116" s="37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  <c r="AB1116" s="36"/>
    </row>
    <row r="1117">
      <c r="A1117" s="36"/>
      <c r="B1117" s="36"/>
      <c r="C1117" s="36"/>
      <c r="D1117" s="36"/>
      <c r="E1117" s="36"/>
      <c r="F1117" s="36"/>
      <c r="G1117" s="36"/>
      <c r="H1117" s="37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  <c r="AB1117" s="36"/>
    </row>
    <row r="1118">
      <c r="A1118" s="36"/>
      <c r="B1118" s="36"/>
      <c r="C1118" s="36"/>
      <c r="D1118" s="36"/>
      <c r="E1118" s="36"/>
      <c r="F1118" s="36"/>
      <c r="G1118" s="36"/>
      <c r="H1118" s="37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  <c r="AB1118" s="36"/>
    </row>
    <row r="1119">
      <c r="A1119" s="36"/>
      <c r="B1119" s="36"/>
      <c r="C1119" s="36"/>
      <c r="D1119" s="36"/>
      <c r="E1119" s="36"/>
      <c r="F1119" s="36"/>
      <c r="G1119" s="36"/>
      <c r="H1119" s="37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  <c r="AB1119" s="36"/>
    </row>
    <row r="1120">
      <c r="A1120" s="36"/>
      <c r="B1120" s="36"/>
      <c r="C1120" s="36"/>
      <c r="D1120" s="36"/>
      <c r="E1120" s="36"/>
      <c r="F1120" s="36"/>
      <c r="G1120" s="36"/>
      <c r="H1120" s="37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  <c r="AB1120" s="36"/>
    </row>
    <row r="1121">
      <c r="A1121" s="36"/>
      <c r="B1121" s="36"/>
      <c r="C1121" s="36"/>
      <c r="D1121" s="36"/>
      <c r="E1121" s="36"/>
      <c r="F1121" s="36"/>
      <c r="G1121" s="36"/>
      <c r="H1121" s="37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  <c r="AB1121" s="36"/>
    </row>
    <row r="1122">
      <c r="A1122" s="36"/>
      <c r="B1122" s="36"/>
      <c r="C1122" s="36"/>
      <c r="D1122" s="36"/>
      <c r="E1122" s="36"/>
      <c r="F1122" s="36"/>
      <c r="G1122" s="36"/>
      <c r="H1122" s="37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  <c r="AB1122" s="36"/>
    </row>
    <row r="1123">
      <c r="A1123" s="36"/>
      <c r="B1123" s="36"/>
      <c r="C1123" s="36"/>
      <c r="D1123" s="36"/>
      <c r="E1123" s="36"/>
      <c r="F1123" s="36"/>
      <c r="G1123" s="36"/>
      <c r="H1123" s="37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  <c r="AB1123" s="36"/>
    </row>
    <row r="1124">
      <c r="A1124" s="36"/>
      <c r="B1124" s="36"/>
      <c r="C1124" s="36"/>
      <c r="D1124" s="36"/>
      <c r="E1124" s="36"/>
      <c r="F1124" s="36"/>
      <c r="G1124" s="36"/>
      <c r="H1124" s="37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  <c r="AA1124" s="36"/>
      <c r="AB1124" s="36"/>
    </row>
    <row r="1125">
      <c r="A1125" s="36"/>
      <c r="B1125" s="36"/>
      <c r="C1125" s="36"/>
      <c r="D1125" s="36"/>
      <c r="E1125" s="36"/>
      <c r="F1125" s="36"/>
      <c r="G1125" s="36"/>
      <c r="H1125" s="37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  <c r="AA1125" s="36"/>
      <c r="AB1125" s="36"/>
    </row>
    <row r="1126">
      <c r="A1126" s="36"/>
      <c r="B1126" s="36"/>
      <c r="C1126" s="36"/>
      <c r="D1126" s="36"/>
      <c r="E1126" s="36"/>
      <c r="F1126" s="36"/>
      <c r="G1126" s="36"/>
      <c r="H1126" s="37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  <c r="AA1126" s="36"/>
      <c r="AB1126" s="36"/>
    </row>
    <row r="1127">
      <c r="A1127" s="36"/>
      <c r="B1127" s="36"/>
      <c r="C1127" s="36"/>
      <c r="D1127" s="36"/>
      <c r="E1127" s="36"/>
      <c r="F1127" s="36"/>
      <c r="G1127" s="36"/>
      <c r="H1127" s="37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  <c r="AA1127" s="36"/>
      <c r="AB1127" s="36"/>
    </row>
    <row r="1128">
      <c r="A1128" s="36"/>
      <c r="B1128" s="36"/>
      <c r="C1128" s="36"/>
      <c r="D1128" s="36"/>
      <c r="E1128" s="36"/>
      <c r="F1128" s="36"/>
      <c r="G1128" s="36"/>
      <c r="H1128" s="37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  <c r="AA1128" s="36"/>
      <c r="AB1128" s="36"/>
    </row>
    <row r="1129">
      <c r="A1129" s="36"/>
      <c r="B1129" s="36"/>
      <c r="C1129" s="36"/>
      <c r="D1129" s="36"/>
      <c r="E1129" s="36"/>
      <c r="F1129" s="36"/>
      <c r="G1129" s="36"/>
      <c r="H1129" s="37"/>
      <c r="I1129" s="36"/>
      <c r="J1129" s="36"/>
      <c r="K1129" s="36"/>
      <c r="L1129" s="36"/>
      <c r="M1129" s="36"/>
      <c r="N1129" s="36"/>
      <c r="O1129" s="36"/>
      <c r="P1129" s="36"/>
      <c r="Q1129" s="36"/>
      <c r="R1129" s="36"/>
      <c r="S1129" s="36"/>
      <c r="T1129" s="36"/>
      <c r="U1129" s="36"/>
      <c r="V1129" s="36"/>
      <c r="W1129" s="36"/>
      <c r="X1129" s="36"/>
      <c r="Y1129" s="36"/>
      <c r="Z1129" s="36"/>
      <c r="AA1129" s="36"/>
      <c r="AB1129" s="36"/>
    </row>
    <row r="1130">
      <c r="A1130" s="36"/>
      <c r="B1130" s="36"/>
      <c r="C1130" s="36"/>
      <c r="D1130" s="36"/>
      <c r="E1130" s="36"/>
      <c r="F1130" s="36"/>
      <c r="G1130" s="36"/>
      <c r="H1130" s="37"/>
      <c r="I1130" s="36"/>
      <c r="J1130" s="36"/>
      <c r="K1130" s="36"/>
      <c r="L1130" s="36"/>
      <c r="M1130" s="36"/>
      <c r="N1130" s="36"/>
      <c r="O1130" s="36"/>
      <c r="P1130" s="36"/>
      <c r="Q1130" s="36"/>
      <c r="R1130" s="36"/>
      <c r="S1130" s="36"/>
      <c r="T1130" s="36"/>
      <c r="U1130" s="36"/>
      <c r="V1130" s="36"/>
      <c r="W1130" s="36"/>
      <c r="X1130" s="36"/>
      <c r="Y1130" s="36"/>
      <c r="Z1130" s="36"/>
      <c r="AA1130" s="36"/>
      <c r="AB1130" s="36"/>
    </row>
    <row r="1131">
      <c r="A1131" s="36"/>
      <c r="B1131" s="36"/>
      <c r="C1131" s="36"/>
      <c r="D1131" s="36"/>
      <c r="E1131" s="36"/>
      <c r="F1131" s="36"/>
      <c r="G1131" s="36"/>
      <c r="H1131" s="37"/>
      <c r="I1131" s="36"/>
      <c r="J1131" s="36"/>
      <c r="K1131" s="36"/>
      <c r="L1131" s="36"/>
      <c r="M1131" s="36"/>
      <c r="N1131" s="36"/>
      <c r="O1131" s="36"/>
      <c r="P1131" s="36"/>
      <c r="Q1131" s="36"/>
      <c r="R1131" s="36"/>
      <c r="S1131" s="36"/>
      <c r="T1131" s="36"/>
      <c r="U1131" s="36"/>
      <c r="V1131" s="36"/>
      <c r="W1131" s="36"/>
      <c r="X1131" s="36"/>
      <c r="Y1131" s="36"/>
      <c r="Z1131" s="36"/>
      <c r="AA1131" s="36"/>
      <c r="AB1131" s="36"/>
    </row>
    <row r="1132">
      <c r="A1132" s="36"/>
      <c r="B1132" s="36"/>
      <c r="C1132" s="36"/>
      <c r="D1132" s="36"/>
      <c r="E1132" s="36"/>
      <c r="F1132" s="36"/>
      <c r="G1132" s="36"/>
      <c r="H1132" s="37"/>
      <c r="I1132" s="36"/>
      <c r="J1132" s="36"/>
      <c r="K1132" s="36"/>
      <c r="L1132" s="36"/>
      <c r="M1132" s="36"/>
      <c r="N1132" s="36"/>
      <c r="O1132" s="36"/>
      <c r="P1132" s="36"/>
      <c r="Q1132" s="36"/>
      <c r="R1132" s="36"/>
      <c r="S1132" s="36"/>
      <c r="T1132" s="36"/>
      <c r="U1132" s="36"/>
      <c r="V1132" s="36"/>
      <c r="W1132" s="36"/>
      <c r="X1132" s="36"/>
      <c r="Y1132" s="36"/>
      <c r="Z1132" s="36"/>
      <c r="AA1132" s="36"/>
      <c r="AB1132" s="36"/>
    </row>
    <row r="1133">
      <c r="A1133" s="36"/>
      <c r="B1133" s="36"/>
      <c r="C1133" s="36"/>
      <c r="D1133" s="36"/>
      <c r="E1133" s="36"/>
      <c r="F1133" s="36"/>
      <c r="G1133" s="36"/>
      <c r="H1133" s="37"/>
      <c r="I1133" s="36"/>
      <c r="J1133" s="36"/>
      <c r="K1133" s="36"/>
      <c r="L1133" s="36"/>
      <c r="M1133" s="36"/>
      <c r="N1133" s="36"/>
      <c r="O1133" s="36"/>
      <c r="P1133" s="36"/>
      <c r="Q1133" s="36"/>
      <c r="R1133" s="36"/>
      <c r="S1133" s="36"/>
      <c r="T1133" s="36"/>
      <c r="U1133" s="36"/>
      <c r="V1133" s="36"/>
      <c r="W1133" s="36"/>
      <c r="X1133" s="36"/>
      <c r="Y1133" s="36"/>
      <c r="Z1133" s="36"/>
      <c r="AA1133" s="36"/>
      <c r="AB1133" s="36"/>
    </row>
    <row r="1134">
      <c r="A1134" s="36"/>
      <c r="B1134" s="36"/>
      <c r="C1134" s="36"/>
      <c r="D1134" s="36"/>
      <c r="E1134" s="36"/>
      <c r="F1134" s="36"/>
      <c r="G1134" s="36"/>
      <c r="H1134" s="37"/>
      <c r="I1134" s="36"/>
      <c r="J1134" s="36"/>
      <c r="K1134" s="36"/>
      <c r="L1134" s="36"/>
      <c r="M1134" s="36"/>
      <c r="N1134" s="36"/>
      <c r="O1134" s="36"/>
      <c r="P1134" s="36"/>
      <c r="Q1134" s="36"/>
      <c r="R1134" s="36"/>
      <c r="S1134" s="36"/>
      <c r="T1134" s="36"/>
      <c r="U1134" s="36"/>
      <c r="V1134" s="36"/>
      <c r="W1134" s="36"/>
      <c r="X1134" s="36"/>
      <c r="Y1134" s="36"/>
      <c r="Z1134" s="36"/>
      <c r="AA1134" s="36"/>
      <c r="AB1134" s="36"/>
    </row>
    <row r="1135">
      <c r="A1135" s="36"/>
      <c r="B1135" s="36"/>
      <c r="C1135" s="36"/>
      <c r="D1135" s="36"/>
      <c r="E1135" s="36"/>
      <c r="F1135" s="36"/>
      <c r="G1135" s="36"/>
      <c r="H1135" s="37"/>
      <c r="I1135" s="36"/>
      <c r="J1135" s="36"/>
      <c r="K1135" s="36"/>
      <c r="L1135" s="36"/>
      <c r="M1135" s="36"/>
      <c r="N1135" s="36"/>
      <c r="O1135" s="36"/>
      <c r="P1135" s="36"/>
      <c r="Q1135" s="36"/>
      <c r="R1135" s="36"/>
      <c r="S1135" s="36"/>
      <c r="T1135" s="36"/>
      <c r="U1135" s="36"/>
      <c r="V1135" s="36"/>
      <c r="W1135" s="36"/>
      <c r="X1135" s="36"/>
      <c r="Y1135" s="36"/>
      <c r="Z1135" s="36"/>
      <c r="AA1135" s="36"/>
      <c r="AB1135" s="36"/>
    </row>
    <row r="1136">
      <c r="A1136" s="36"/>
      <c r="B1136" s="36"/>
      <c r="C1136" s="36"/>
      <c r="D1136" s="36"/>
      <c r="E1136" s="36"/>
      <c r="F1136" s="36"/>
      <c r="G1136" s="36"/>
      <c r="H1136" s="37"/>
      <c r="I1136" s="36"/>
      <c r="J1136" s="36"/>
      <c r="K1136" s="36"/>
      <c r="L1136" s="36"/>
      <c r="M1136" s="36"/>
      <c r="N1136" s="36"/>
      <c r="O1136" s="36"/>
      <c r="P1136" s="36"/>
      <c r="Q1136" s="36"/>
      <c r="R1136" s="36"/>
      <c r="S1136" s="36"/>
      <c r="T1136" s="36"/>
      <c r="U1136" s="36"/>
      <c r="V1136" s="36"/>
      <c r="W1136" s="36"/>
      <c r="X1136" s="36"/>
      <c r="Y1136" s="36"/>
      <c r="Z1136" s="36"/>
      <c r="AA1136" s="36"/>
      <c r="AB1136" s="36"/>
    </row>
    <row r="1137">
      <c r="A1137" s="36"/>
      <c r="B1137" s="36"/>
      <c r="C1137" s="36"/>
      <c r="D1137" s="36"/>
      <c r="E1137" s="36"/>
      <c r="F1137" s="36"/>
      <c r="G1137" s="36"/>
      <c r="H1137" s="37"/>
      <c r="I1137" s="36"/>
      <c r="J1137" s="36"/>
      <c r="K1137" s="36"/>
      <c r="L1137" s="36"/>
      <c r="M1137" s="36"/>
      <c r="N1137" s="36"/>
      <c r="O1137" s="36"/>
      <c r="P1137" s="36"/>
      <c r="Q1137" s="36"/>
      <c r="R1137" s="36"/>
      <c r="S1137" s="36"/>
      <c r="T1137" s="36"/>
      <c r="U1137" s="36"/>
      <c r="V1137" s="36"/>
      <c r="W1137" s="36"/>
      <c r="X1137" s="36"/>
      <c r="Y1137" s="36"/>
      <c r="Z1137" s="36"/>
      <c r="AA1137" s="36"/>
      <c r="AB1137" s="36"/>
    </row>
    <row r="1138">
      <c r="A1138" s="36"/>
      <c r="B1138" s="36"/>
      <c r="C1138" s="36"/>
      <c r="D1138" s="36"/>
      <c r="E1138" s="36"/>
      <c r="F1138" s="36"/>
      <c r="G1138" s="36"/>
      <c r="H1138" s="37"/>
      <c r="I1138" s="36"/>
      <c r="J1138" s="36"/>
      <c r="K1138" s="36"/>
      <c r="L1138" s="36"/>
      <c r="M1138" s="36"/>
      <c r="N1138" s="36"/>
      <c r="O1138" s="36"/>
      <c r="P1138" s="36"/>
      <c r="Q1138" s="36"/>
      <c r="R1138" s="36"/>
      <c r="S1138" s="36"/>
      <c r="T1138" s="36"/>
      <c r="U1138" s="36"/>
      <c r="V1138" s="36"/>
      <c r="W1138" s="36"/>
      <c r="X1138" s="36"/>
      <c r="Y1138" s="36"/>
      <c r="Z1138" s="36"/>
      <c r="AA1138" s="36"/>
      <c r="AB1138" s="36"/>
    </row>
    <row r="1139">
      <c r="A1139" s="36"/>
      <c r="B1139" s="36"/>
      <c r="C1139" s="36"/>
      <c r="D1139" s="36"/>
      <c r="E1139" s="36"/>
      <c r="F1139" s="36"/>
      <c r="G1139" s="36"/>
      <c r="H1139" s="37"/>
      <c r="I1139" s="36"/>
      <c r="J1139" s="36"/>
      <c r="K1139" s="36"/>
      <c r="L1139" s="36"/>
      <c r="M1139" s="36"/>
      <c r="N1139" s="36"/>
      <c r="O1139" s="36"/>
      <c r="P1139" s="36"/>
      <c r="Q1139" s="36"/>
      <c r="R1139" s="36"/>
      <c r="S1139" s="36"/>
      <c r="T1139" s="36"/>
      <c r="U1139" s="36"/>
      <c r="V1139" s="36"/>
      <c r="W1139" s="36"/>
      <c r="X1139" s="36"/>
      <c r="Y1139" s="36"/>
      <c r="Z1139" s="36"/>
      <c r="AA1139" s="36"/>
      <c r="AB1139" s="36"/>
    </row>
    <row r="1140">
      <c r="A1140" s="36"/>
      <c r="B1140" s="36"/>
      <c r="C1140" s="36"/>
      <c r="D1140" s="36"/>
      <c r="E1140" s="36"/>
      <c r="F1140" s="36"/>
      <c r="G1140" s="36"/>
      <c r="H1140" s="37"/>
      <c r="I1140" s="36"/>
      <c r="J1140" s="36"/>
      <c r="K1140" s="36"/>
      <c r="L1140" s="36"/>
      <c r="M1140" s="36"/>
      <c r="N1140" s="36"/>
      <c r="O1140" s="36"/>
      <c r="P1140" s="36"/>
      <c r="Q1140" s="36"/>
      <c r="R1140" s="36"/>
      <c r="S1140" s="36"/>
      <c r="T1140" s="36"/>
      <c r="U1140" s="36"/>
      <c r="V1140" s="36"/>
      <c r="W1140" s="36"/>
      <c r="X1140" s="36"/>
      <c r="Y1140" s="36"/>
      <c r="Z1140" s="36"/>
      <c r="AA1140" s="36"/>
      <c r="AB1140" s="36"/>
    </row>
    <row r="1141">
      <c r="A1141" s="36"/>
      <c r="B1141" s="36"/>
      <c r="C1141" s="36"/>
      <c r="D1141" s="36"/>
      <c r="E1141" s="36"/>
      <c r="F1141" s="36"/>
      <c r="G1141" s="36"/>
      <c r="H1141" s="37"/>
      <c r="I1141" s="36"/>
      <c r="J1141" s="36"/>
      <c r="K1141" s="36"/>
      <c r="L1141" s="36"/>
      <c r="M1141" s="36"/>
      <c r="N1141" s="36"/>
      <c r="O1141" s="36"/>
      <c r="P1141" s="36"/>
      <c r="Q1141" s="36"/>
      <c r="R1141" s="36"/>
      <c r="S1141" s="36"/>
      <c r="T1141" s="36"/>
      <c r="U1141" s="36"/>
      <c r="V1141" s="36"/>
      <c r="W1141" s="36"/>
      <c r="X1141" s="36"/>
      <c r="Y1141" s="36"/>
      <c r="Z1141" s="36"/>
      <c r="AA1141" s="36"/>
      <c r="AB1141" s="36"/>
    </row>
    <row r="1142">
      <c r="A1142" s="36"/>
      <c r="B1142" s="36"/>
      <c r="C1142" s="36"/>
      <c r="D1142" s="36"/>
      <c r="E1142" s="36"/>
      <c r="F1142" s="36"/>
      <c r="G1142" s="36"/>
      <c r="H1142" s="37"/>
      <c r="I1142" s="36"/>
      <c r="J1142" s="36"/>
      <c r="K1142" s="36"/>
      <c r="L1142" s="36"/>
      <c r="M1142" s="36"/>
      <c r="N1142" s="36"/>
      <c r="O1142" s="36"/>
      <c r="P1142" s="36"/>
      <c r="Q1142" s="36"/>
      <c r="R1142" s="36"/>
      <c r="S1142" s="36"/>
      <c r="T1142" s="36"/>
      <c r="U1142" s="36"/>
      <c r="V1142" s="36"/>
      <c r="W1142" s="36"/>
      <c r="X1142" s="36"/>
      <c r="Y1142" s="36"/>
      <c r="Z1142" s="36"/>
      <c r="AA1142" s="36"/>
      <c r="AB1142" s="36"/>
    </row>
    <row r="1143">
      <c r="A1143" s="36"/>
      <c r="B1143" s="36"/>
      <c r="C1143" s="36"/>
      <c r="D1143" s="36"/>
      <c r="E1143" s="36"/>
      <c r="F1143" s="36"/>
      <c r="G1143" s="36"/>
      <c r="H1143" s="37"/>
      <c r="I1143" s="36"/>
      <c r="J1143" s="36"/>
      <c r="K1143" s="36"/>
      <c r="L1143" s="36"/>
      <c r="M1143" s="36"/>
      <c r="N1143" s="36"/>
      <c r="O1143" s="36"/>
      <c r="P1143" s="36"/>
      <c r="Q1143" s="36"/>
      <c r="R1143" s="36"/>
      <c r="S1143" s="36"/>
      <c r="T1143" s="36"/>
      <c r="U1143" s="36"/>
      <c r="V1143" s="36"/>
      <c r="W1143" s="36"/>
      <c r="X1143" s="36"/>
      <c r="Y1143" s="36"/>
      <c r="Z1143" s="36"/>
      <c r="AA1143" s="36"/>
      <c r="AB1143" s="36"/>
    </row>
    <row r="1144">
      <c r="A1144" s="36"/>
      <c r="B1144" s="36"/>
      <c r="C1144" s="36"/>
      <c r="D1144" s="36"/>
      <c r="E1144" s="36"/>
      <c r="F1144" s="36"/>
      <c r="G1144" s="36"/>
      <c r="H1144" s="37"/>
      <c r="I1144" s="36"/>
      <c r="J1144" s="36"/>
      <c r="K1144" s="36"/>
      <c r="L1144" s="36"/>
      <c r="M1144" s="36"/>
      <c r="N1144" s="36"/>
      <c r="O1144" s="36"/>
      <c r="P1144" s="36"/>
      <c r="Q1144" s="36"/>
      <c r="R1144" s="36"/>
      <c r="S1144" s="36"/>
      <c r="T1144" s="36"/>
      <c r="U1144" s="36"/>
      <c r="V1144" s="36"/>
      <c r="W1144" s="36"/>
      <c r="X1144" s="36"/>
      <c r="Y1144" s="36"/>
      <c r="Z1144" s="36"/>
      <c r="AA1144" s="36"/>
      <c r="AB1144" s="36"/>
    </row>
    <row r="1145">
      <c r="A1145" s="36"/>
      <c r="B1145" s="36"/>
      <c r="C1145" s="36"/>
      <c r="D1145" s="36"/>
      <c r="E1145" s="36"/>
      <c r="F1145" s="36"/>
      <c r="G1145" s="36"/>
      <c r="H1145" s="37"/>
      <c r="I1145" s="36"/>
      <c r="J1145" s="36"/>
      <c r="K1145" s="36"/>
      <c r="L1145" s="36"/>
      <c r="M1145" s="36"/>
      <c r="N1145" s="36"/>
      <c r="O1145" s="36"/>
      <c r="P1145" s="36"/>
      <c r="Q1145" s="36"/>
      <c r="R1145" s="36"/>
      <c r="S1145" s="36"/>
      <c r="T1145" s="36"/>
      <c r="U1145" s="36"/>
      <c r="V1145" s="36"/>
      <c r="W1145" s="36"/>
      <c r="X1145" s="36"/>
      <c r="Y1145" s="36"/>
      <c r="Z1145" s="36"/>
      <c r="AA1145" s="36"/>
      <c r="AB1145" s="36"/>
    </row>
    <row r="1146">
      <c r="A1146" s="36"/>
      <c r="B1146" s="36"/>
      <c r="C1146" s="36"/>
      <c r="D1146" s="36"/>
      <c r="E1146" s="36"/>
      <c r="F1146" s="36"/>
      <c r="G1146" s="36"/>
      <c r="H1146" s="37"/>
      <c r="I1146" s="36"/>
      <c r="J1146" s="36"/>
      <c r="K1146" s="36"/>
      <c r="L1146" s="36"/>
      <c r="M1146" s="36"/>
      <c r="N1146" s="36"/>
      <c r="O1146" s="36"/>
      <c r="P1146" s="36"/>
      <c r="Q1146" s="36"/>
      <c r="R1146" s="36"/>
      <c r="S1146" s="36"/>
      <c r="T1146" s="36"/>
      <c r="U1146" s="36"/>
      <c r="V1146" s="36"/>
      <c r="W1146" s="36"/>
      <c r="X1146" s="36"/>
      <c r="Y1146" s="36"/>
      <c r="Z1146" s="36"/>
      <c r="AA1146" s="36"/>
      <c r="AB1146" s="36"/>
    </row>
    <row r="1147">
      <c r="A1147" s="36"/>
      <c r="B1147" s="36"/>
      <c r="C1147" s="36"/>
      <c r="D1147" s="36"/>
      <c r="E1147" s="36"/>
      <c r="F1147" s="36"/>
      <c r="G1147" s="36"/>
      <c r="H1147" s="37"/>
      <c r="I1147" s="36"/>
      <c r="J1147" s="36"/>
      <c r="K1147" s="36"/>
      <c r="L1147" s="36"/>
      <c r="M1147" s="36"/>
      <c r="N1147" s="36"/>
      <c r="O1147" s="36"/>
      <c r="P1147" s="36"/>
      <c r="Q1147" s="36"/>
      <c r="R1147" s="36"/>
      <c r="S1147" s="36"/>
      <c r="T1147" s="36"/>
      <c r="U1147" s="36"/>
      <c r="V1147" s="36"/>
      <c r="W1147" s="36"/>
      <c r="X1147" s="36"/>
      <c r="Y1147" s="36"/>
      <c r="Z1147" s="36"/>
      <c r="AA1147" s="36"/>
      <c r="AB1147" s="36"/>
    </row>
    <row r="1148">
      <c r="A1148" s="36"/>
      <c r="B1148" s="36"/>
      <c r="C1148" s="36"/>
      <c r="D1148" s="36"/>
      <c r="E1148" s="36"/>
      <c r="F1148" s="36"/>
      <c r="G1148" s="36"/>
      <c r="H1148" s="37"/>
      <c r="I1148" s="36"/>
      <c r="J1148" s="36"/>
      <c r="K1148" s="36"/>
      <c r="L1148" s="36"/>
      <c r="M1148" s="36"/>
      <c r="N1148" s="36"/>
      <c r="O1148" s="36"/>
      <c r="P1148" s="36"/>
      <c r="Q1148" s="36"/>
      <c r="R1148" s="36"/>
      <c r="S1148" s="36"/>
      <c r="T1148" s="36"/>
      <c r="U1148" s="36"/>
      <c r="V1148" s="36"/>
      <c r="W1148" s="36"/>
      <c r="X1148" s="36"/>
      <c r="Y1148" s="36"/>
      <c r="Z1148" s="36"/>
      <c r="AA1148" s="36"/>
      <c r="AB1148" s="36"/>
    </row>
    <row r="1149">
      <c r="A1149" s="36"/>
      <c r="B1149" s="36"/>
      <c r="C1149" s="36"/>
      <c r="D1149" s="36"/>
      <c r="E1149" s="36"/>
      <c r="F1149" s="36"/>
      <c r="G1149" s="36"/>
      <c r="H1149" s="37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</row>
    <row r="1150">
      <c r="A1150" s="36"/>
      <c r="B1150" s="36"/>
      <c r="C1150" s="36"/>
      <c r="D1150" s="36"/>
      <c r="E1150" s="36"/>
      <c r="F1150" s="36"/>
      <c r="G1150" s="36"/>
      <c r="H1150" s="37"/>
      <c r="I1150" s="36"/>
      <c r="J1150" s="36"/>
      <c r="K1150" s="36"/>
      <c r="L1150" s="36"/>
      <c r="M1150" s="36"/>
      <c r="N1150" s="36"/>
      <c r="O1150" s="36"/>
      <c r="P1150" s="36"/>
      <c r="Q1150" s="36"/>
      <c r="R1150" s="36"/>
      <c r="S1150" s="36"/>
      <c r="T1150" s="36"/>
      <c r="U1150" s="36"/>
      <c r="V1150" s="36"/>
      <c r="W1150" s="36"/>
      <c r="X1150" s="36"/>
      <c r="Y1150" s="36"/>
      <c r="Z1150" s="36"/>
      <c r="AA1150" s="36"/>
      <c r="AB1150" s="36"/>
    </row>
    <row r="1151">
      <c r="A1151" s="36"/>
      <c r="B1151" s="36"/>
      <c r="C1151" s="36"/>
      <c r="D1151" s="36"/>
      <c r="E1151" s="36"/>
      <c r="F1151" s="36"/>
      <c r="G1151" s="36"/>
      <c r="H1151" s="37"/>
      <c r="I1151" s="36"/>
      <c r="J1151" s="36"/>
      <c r="K1151" s="36"/>
      <c r="L1151" s="36"/>
      <c r="M1151" s="36"/>
      <c r="N1151" s="36"/>
      <c r="O1151" s="36"/>
      <c r="P1151" s="36"/>
      <c r="Q1151" s="36"/>
      <c r="R1151" s="36"/>
      <c r="S1151" s="36"/>
      <c r="T1151" s="36"/>
      <c r="U1151" s="36"/>
      <c r="V1151" s="36"/>
      <c r="W1151" s="36"/>
      <c r="X1151" s="36"/>
      <c r="Y1151" s="36"/>
      <c r="Z1151" s="36"/>
      <c r="AA1151" s="36"/>
      <c r="AB1151" s="36"/>
    </row>
    <row r="1152">
      <c r="A1152" s="36"/>
      <c r="B1152" s="36"/>
      <c r="C1152" s="36"/>
      <c r="D1152" s="36"/>
      <c r="E1152" s="36"/>
      <c r="F1152" s="36"/>
      <c r="G1152" s="36"/>
      <c r="H1152" s="37"/>
      <c r="I1152" s="36"/>
      <c r="J1152" s="36"/>
      <c r="K1152" s="36"/>
      <c r="L1152" s="36"/>
      <c r="M1152" s="36"/>
      <c r="N1152" s="36"/>
      <c r="O1152" s="36"/>
      <c r="P1152" s="36"/>
      <c r="Q1152" s="36"/>
      <c r="R1152" s="36"/>
      <c r="S1152" s="36"/>
      <c r="T1152" s="36"/>
      <c r="U1152" s="36"/>
      <c r="V1152" s="36"/>
      <c r="W1152" s="36"/>
      <c r="X1152" s="36"/>
      <c r="Y1152" s="36"/>
      <c r="Z1152" s="36"/>
      <c r="AA1152" s="36"/>
      <c r="AB1152" s="36"/>
    </row>
    <row r="1153">
      <c r="A1153" s="36"/>
      <c r="B1153" s="36"/>
      <c r="C1153" s="36"/>
      <c r="D1153" s="36"/>
      <c r="E1153" s="36"/>
      <c r="F1153" s="36"/>
      <c r="G1153" s="36"/>
      <c r="H1153" s="37"/>
      <c r="I1153" s="36"/>
      <c r="J1153" s="36"/>
      <c r="K1153" s="36"/>
      <c r="L1153" s="36"/>
      <c r="M1153" s="36"/>
      <c r="N1153" s="36"/>
      <c r="O1153" s="36"/>
      <c r="P1153" s="36"/>
      <c r="Q1153" s="36"/>
      <c r="R1153" s="36"/>
      <c r="S1153" s="36"/>
      <c r="T1153" s="36"/>
      <c r="U1153" s="36"/>
      <c r="V1153" s="36"/>
      <c r="W1153" s="36"/>
      <c r="X1153" s="36"/>
      <c r="Y1153" s="36"/>
      <c r="Z1153" s="36"/>
      <c r="AA1153" s="36"/>
      <c r="AB1153" s="36"/>
    </row>
    <row r="1154">
      <c r="A1154" s="36"/>
      <c r="B1154" s="36"/>
      <c r="C1154" s="36"/>
      <c r="D1154" s="36"/>
      <c r="E1154" s="36"/>
      <c r="F1154" s="36"/>
      <c r="G1154" s="36"/>
      <c r="H1154" s="37"/>
      <c r="I1154" s="36"/>
      <c r="J1154" s="36"/>
      <c r="K1154" s="36"/>
      <c r="L1154" s="36"/>
      <c r="M1154" s="36"/>
      <c r="N1154" s="36"/>
      <c r="O1154" s="36"/>
      <c r="P1154" s="36"/>
      <c r="Q1154" s="36"/>
      <c r="R1154" s="36"/>
      <c r="S1154" s="36"/>
      <c r="T1154" s="36"/>
      <c r="U1154" s="36"/>
      <c r="V1154" s="36"/>
      <c r="W1154" s="36"/>
      <c r="X1154" s="36"/>
      <c r="Y1154" s="36"/>
      <c r="Z1154" s="36"/>
      <c r="AA1154" s="36"/>
      <c r="AB1154" s="36"/>
    </row>
    <row r="1155">
      <c r="A1155" s="36"/>
      <c r="B1155" s="36"/>
      <c r="C1155" s="36"/>
      <c r="D1155" s="36"/>
      <c r="E1155" s="36"/>
      <c r="F1155" s="36"/>
      <c r="G1155" s="36"/>
      <c r="H1155" s="37"/>
      <c r="I1155" s="36"/>
      <c r="J1155" s="36"/>
      <c r="K1155" s="36"/>
      <c r="L1155" s="36"/>
      <c r="M1155" s="36"/>
      <c r="N1155" s="36"/>
      <c r="O1155" s="36"/>
      <c r="P1155" s="36"/>
      <c r="Q1155" s="36"/>
      <c r="R1155" s="36"/>
      <c r="S1155" s="36"/>
      <c r="T1155" s="36"/>
      <c r="U1155" s="36"/>
      <c r="V1155" s="36"/>
      <c r="W1155" s="36"/>
      <c r="X1155" s="36"/>
      <c r="Y1155" s="36"/>
      <c r="Z1155" s="36"/>
      <c r="AA1155" s="36"/>
      <c r="AB1155" s="36"/>
    </row>
    <row r="1156">
      <c r="A1156" s="36"/>
      <c r="B1156" s="36"/>
      <c r="C1156" s="36"/>
      <c r="D1156" s="36"/>
      <c r="E1156" s="36"/>
      <c r="F1156" s="36"/>
      <c r="G1156" s="36"/>
      <c r="H1156" s="37"/>
      <c r="I1156" s="36"/>
      <c r="J1156" s="36"/>
      <c r="K1156" s="36"/>
      <c r="L1156" s="36"/>
      <c r="M1156" s="36"/>
      <c r="N1156" s="36"/>
      <c r="O1156" s="36"/>
      <c r="P1156" s="36"/>
      <c r="Q1156" s="36"/>
      <c r="R1156" s="36"/>
      <c r="S1156" s="36"/>
      <c r="T1156" s="36"/>
      <c r="U1156" s="36"/>
      <c r="V1156" s="36"/>
      <c r="W1156" s="36"/>
      <c r="X1156" s="36"/>
      <c r="Y1156" s="36"/>
      <c r="Z1156" s="36"/>
      <c r="AA1156" s="36"/>
      <c r="AB1156" s="36"/>
    </row>
    <row r="1157">
      <c r="A1157" s="36"/>
      <c r="B1157" s="36"/>
      <c r="C1157" s="36"/>
      <c r="D1157" s="36"/>
      <c r="E1157" s="36"/>
      <c r="F1157" s="36"/>
      <c r="G1157" s="36"/>
      <c r="H1157" s="37"/>
      <c r="I1157" s="36"/>
      <c r="J1157" s="36"/>
      <c r="K1157" s="36"/>
      <c r="L1157" s="36"/>
      <c r="M1157" s="36"/>
      <c r="N1157" s="36"/>
      <c r="O1157" s="36"/>
      <c r="P1157" s="36"/>
      <c r="Q1157" s="36"/>
      <c r="R1157" s="36"/>
      <c r="S1157" s="36"/>
      <c r="T1157" s="36"/>
      <c r="U1157" s="36"/>
      <c r="V1157" s="36"/>
      <c r="W1157" s="36"/>
      <c r="X1157" s="36"/>
      <c r="Y1157" s="36"/>
      <c r="Z1157" s="36"/>
      <c r="AA1157" s="36"/>
      <c r="AB1157" s="36"/>
    </row>
    <row r="1158">
      <c r="A1158" s="36"/>
      <c r="B1158" s="36"/>
      <c r="C1158" s="36"/>
      <c r="D1158" s="36"/>
      <c r="E1158" s="36"/>
      <c r="F1158" s="36"/>
      <c r="G1158" s="36"/>
      <c r="H1158" s="37"/>
      <c r="I1158" s="36"/>
      <c r="J1158" s="36"/>
      <c r="K1158" s="36"/>
      <c r="L1158" s="36"/>
      <c r="M1158" s="36"/>
      <c r="N1158" s="36"/>
      <c r="O1158" s="36"/>
      <c r="P1158" s="36"/>
      <c r="Q1158" s="36"/>
      <c r="R1158" s="36"/>
      <c r="S1158" s="36"/>
      <c r="T1158" s="36"/>
      <c r="U1158" s="36"/>
      <c r="V1158" s="36"/>
      <c r="W1158" s="36"/>
      <c r="X1158" s="36"/>
      <c r="Y1158" s="36"/>
      <c r="Z1158" s="36"/>
      <c r="AA1158" s="36"/>
      <c r="AB1158" s="36"/>
    </row>
    <row r="1159">
      <c r="A1159" s="36"/>
      <c r="B1159" s="36"/>
      <c r="C1159" s="36"/>
      <c r="D1159" s="36"/>
      <c r="E1159" s="36"/>
      <c r="F1159" s="36"/>
      <c r="G1159" s="36"/>
      <c r="H1159" s="37"/>
      <c r="I1159" s="36"/>
      <c r="J1159" s="36"/>
      <c r="K1159" s="36"/>
      <c r="L1159" s="36"/>
      <c r="M1159" s="36"/>
      <c r="N1159" s="36"/>
      <c r="O1159" s="36"/>
      <c r="P1159" s="36"/>
      <c r="Q1159" s="36"/>
      <c r="R1159" s="36"/>
      <c r="S1159" s="36"/>
      <c r="T1159" s="36"/>
      <c r="U1159" s="36"/>
      <c r="V1159" s="36"/>
      <c r="W1159" s="36"/>
      <c r="X1159" s="36"/>
      <c r="Y1159" s="36"/>
      <c r="Z1159" s="36"/>
      <c r="AA1159" s="36"/>
      <c r="AB1159" s="36"/>
    </row>
    <row r="1160">
      <c r="A1160" s="36"/>
      <c r="B1160" s="36"/>
      <c r="C1160" s="36"/>
      <c r="D1160" s="36"/>
      <c r="E1160" s="36"/>
      <c r="F1160" s="36"/>
      <c r="G1160" s="36"/>
      <c r="H1160" s="37"/>
      <c r="I1160" s="36"/>
      <c r="J1160" s="36"/>
      <c r="K1160" s="36"/>
      <c r="L1160" s="36"/>
      <c r="M1160" s="36"/>
      <c r="N1160" s="36"/>
      <c r="O1160" s="36"/>
      <c r="P1160" s="36"/>
      <c r="Q1160" s="36"/>
      <c r="R1160" s="36"/>
      <c r="S1160" s="36"/>
      <c r="T1160" s="36"/>
      <c r="U1160" s="36"/>
      <c r="V1160" s="36"/>
      <c r="W1160" s="36"/>
      <c r="X1160" s="36"/>
      <c r="Y1160" s="36"/>
      <c r="Z1160" s="36"/>
      <c r="AA1160" s="36"/>
      <c r="AB1160" s="36"/>
    </row>
    <row r="1161">
      <c r="A1161" s="36"/>
      <c r="B1161" s="36"/>
      <c r="C1161" s="36"/>
      <c r="D1161" s="36"/>
      <c r="E1161" s="36"/>
      <c r="F1161" s="36"/>
      <c r="G1161" s="36"/>
      <c r="H1161" s="37"/>
      <c r="I1161" s="36"/>
      <c r="J1161" s="36"/>
      <c r="K1161" s="36"/>
      <c r="L1161" s="36"/>
      <c r="M1161" s="36"/>
      <c r="N1161" s="36"/>
      <c r="O1161" s="36"/>
      <c r="P1161" s="36"/>
      <c r="Q1161" s="36"/>
      <c r="R1161" s="36"/>
      <c r="S1161" s="36"/>
      <c r="T1161" s="36"/>
      <c r="U1161" s="36"/>
      <c r="V1161" s="36"/>
      <c r="W1161" s="36"/>
      <c r="X1161" s="36"/>
      <c r="Y1161" s="36"/>
      <c r="Z1161" s="36"/>
      <c r="AA1161" s="36"/>
      <c r="AB1161" s="36"/>
    </row>
    <row r="1162">
      <c r="A1162" s="36"/>
      <c r="B1162" s="36"/>
      <c r="C1162" s="36"/>
      <c r="D1162" s="36"/>
      <c r="E1162" s="36"/>
      <c r="F1162" s="36"/>
      <c r="G1162" s="36"/>
      <c r="H1162" s="37"/>
      <c r="I1162" s="36"/>
      <c r="J1162" s="36"/>
      <c r="K1162" s="36"/>
      <c r="L1162" s="36"/>
      <c r="M1162" s="36"/>
      <c r="N1162" s="36"/>
      <c r="O1162" s="36"/>
      <c r="P1162" s="36"/>
      <c r="Q1162" s="36"/>
      <c r="R1162" s="36"/>
      <c r="S1162" s="36"/>
      <c r="T1162" s="36"/>
      <c r="U1162" s="36"/>
      <c r="V1162" s="36"/>
      <c r="W1162" s="36"/>
      <c r="X1162" s="36"/>
      <c r="Y1162" s="36"/>
      <c r="Z1162" s="36"/>
      <c r="AA1162" s="36"/>
      <c r="AB1162" s="36"/>
    </row>
    <row r="1163">
      <c r="A1163" s="36"/>
      <c r="B1163" s="36"/>
      <c r="C1163" s="36"/>
      <c r="D1163" s="36"/>
      <c r="E1163" s="36"/>
      <c r="F1163" s="36"/>
      <c r="G1163" s="36"/>
      <c r="H1163" s="37"/>
      <c r="I1163" s="36"/>
      <c r="J1163" s="36"/>
      <c r="K1163" s="36"/>
      <c r="L1163" s="36"/>
      <c r="M1163" s="36"/>
      <c r="N1163" s="36"/>
      <c r="O1163" s="36"/>
      <c r="P1163" s="36"/>
      <c r="Q1163" s="36"/>
      <c r="R1163" s="36"/>
      <c r="S1163" s="36"/>
      <c r="T1163" s="36"/>
      <c r="U1163" s="36"/>
      <c r="V1163" s="36"/>
      <c r="W1163" s="36"/>
      <c r="X1163" s="36"/>
      <c r="Y1163" s="36"/>
      <c r="Z1163" s="36"/>
      <c r="AA1163" s="36"/>
      <c r="AB1163" s="36"/>
    </row>
    <row r="1164">
      <c r="A1164" s="36"/>
      <c r="B1164" s="36"/>
      <c r="C1164" s="36"/>
      <c r="D1164" s="36"/>
      <c r="E1164" s="36"/>
      <c r="F1164" s="36"/>
      <c r="G1164" s="36"/>
      <c r="H1164" s="37"/>
      <c r="I1164" s="36"/>
      <c r="J1164" s="36"/>
      <c r="K1164" s="36"/>
      <c r="L1164" s="36"/>
      <c r="M1164" s="36"/>
      <c r="N1164" s="36"/>
      <c r="O1164" s="36"/>
      <c r="P1164" s="36"/>
      <c r="Q1164" s="36"/>
      <c r="R1164" s="36"/>
      <c r="S1164" s="36"/>
      <c r="T1164" s="36"/>
      <c r="U1164" s="36"/>
      <c r="V1164" s="36"/>
      <c r="W1164" s="36"/>
      <c r="X1164" s="36"/>
      <c r="Y1164" s="36"/>
      <c r="Z1164" s="36"/>
      <c r="AA1164" s="36"/>
      <c r="AB1164" s="36"/>
    </row>
    <row r="1165">
      <c r="A1165" s="36"/>
      <c r="B1165" s="36"/>
      <c r="C1165" s="36"/>
      <c r="D1165" s="36"/>
      <c r="E1165" s="36"/>
      <c r="F1165" s="36"/>
      <c r="G1165" s="36"/>
      <c r="H1165" s="37"/>
      <c r="I1165" s="36"/>
      <c r="J1165" s="36"/>
      <c r="K1165" s="36"/>
      <c r="L1165" s="36"/>
      <c r="M1165" s="36"/>
      <c r="N1165" s="36"/>
      <c r="O1165" s="36"/>
      <c r="P1165" s="36"/>
      <c r="Q1165" s="36"/>
      <c r="R1165" s="36"/>
      <c r="S1165" s="36"/>
      <c r="T1165" s="36"/>
      <c r="U1165" s="36"/>
      <c r="V1165" s="36"/>
      <c r="W1165" s="36"/>
      <c r="X1165" s="36"/>
      <c r="Y1165" s="36"/>
      <c r="Z1165" s="36"/>
      <c r="AA1165" s="36"/>
      <c r="AB1165" s="36"/>
    </row>
    <row r="1166">
      <c r="A1166" s="36"/>
      <c r="B1166" s="36"/>
      <c r="C1166" s="36"/>
      <c r="D1166" s="36"/>
      <c r="E1166" s="36"/>
      <c r="F1166" s="36"/>
      <c r="G1166" s="36"/>
      <c r="H1166" s="37"/>
      <c r="I1166" s="36"/>
      <c r="J1166" s="36"/>
      <c r="K1166" s="36"/>
      <c r="L1166" s="36"/>
      <c r="M1166" s="36"/>
      <c r="N1166" s="36"/>
      <c r="O1166" s="36"/>
      <c r="P1166" s="36"/>
      <c r="Q1166" s="36"/>
      <c r="R1166" s="36"/>
      <c r="S1166" s="36"/>
      <c r="T1166" s="36"/>
      <c r="U1166" s="36"/>
      <c r="V1166" s="36"/>
      <c r="W1166" s="36"/>
      <c r="X1166" s="36"/>
      <c r="Y1166" s="36"/>
      <c r="Z1166" s="36"/>
      <c r="AA1166" s="36"/>
      <c r="AB1166" s="36"/>
    </row>
    <row r="1167">
      <c r="A1167" s="36"/>
      <c r="B1167" s="36"/>
      <c r="C1167" s="36"/>
      <c r="D1167" s="36"/>
      <c r="E1167" s="36"/>
      <c r="F1167" s="36"/>
      <c r="G1167" s="36"/>
      <c r="H1167" s="37"/>
      <c r="I1167" s="36"/>
      <c r="J1167" s="36"/>
      <c r="K1167" s="36"/>
      <c r="L1167" s="36"/>
      <c r="M1167" s="36"/>
      <c r="N1167" s="36"/>
      <c r="O1167" s="36"/>
      <c r="P1167" s="36"/>
      <c r="Q1167" s="36"/>
      <c r="R1167" s="36"/>
      <c r="S1167" s="36"/>
      <c r="T1167" s="36"/>
      <c r="U1167" s="36"/>
      <c r="V1167" s="36"/>
      <c r="W1167" s="36"/>
      <c r="X1167" s="36"/>
      <c r="Y1167" s="36"/>
      <c r="Z1167" s="36"/>
      <c r="AA1167" s="36"/>
      <c r="AB1167" s="36"/>
    </row>
    <row r="1168">
      <c r="A1168" s="36"/>
      <c r="B1168" s="36"/>
      <c r="C1168" s="36"/>
      <c r="D1168" s="36"/>
      <c r="E1168" s="36"/>
      <c r="F1168" s="36"/>
      <c r="G1168" s="36"/>
      <c r="H1168" s="37"/>
      <c r="I1168" s="36"/>
      <c r="J1168" s="36"/>
      <c r="K1168" s="36"/>
      <c r="L1168" s="36"/>
      <c r="M1168" s="36"/>
      <c r="N1168" s="36"/>
      <c r="O1168" s="36"/>
      <c r="P1168" s="36"/>
      <c r="Q1168" s="36"/>
      <c r="R1168" s="36"/>
      <c r="S1168" s="36"/>
      <c r="T1168" s="36"/>
      <c r="U1168" s="36"/>
      <c r="V1168" s="36"/>
      <c r="W1168" s="36"/>
      <c r="X1168" s="36"/>
      <c r="Y1168" s="36"/>
      <c r="Z1168" s="36"/>
      <c r="AA1168" s="36"/>
      <c r="AB1168" s="36"/>
    </row>
    <row r="1169">
      <c r="A1169" s="36"/>
      <c r="B1169" s="36"/>
      <c r="C1169" s="36"/>
      <c r="D1169" s="36"/>
      <c r="E1169" s="36"/>
      <c r="F1169" s="36"/>
      <c r="G1169" s="36"/>
      <c r="H1169" s="37"/>
      <c r="I1169" s="36"/>
      <c r="J1169" s="36"/>
      <c r="K1169" s="36"/>
      <c r="L1169" s="36"/>
      <c r="M1169" s="36"/>
      <c r="N1169" s="36"/>
      <c r="O1169" s="36"/>
      <c r="P1169" s="36"/>
      <c r="Q1169" s="36"/>
      <c r="R1169" s="36"/>
      <c r="S1169" s="36"/>
      <c r="T1169" s="36"/>
      <c r="U1169" s="36"/>
      <c r="V1169" s="36"/>
      <c r="W1169" s="36"/>
      <c r="X1169" s="36"/>
      <c r="Y1169" s="36"/>
      <c r="Z1169" s="36"/>
      <c r="AA1169" s="36"/>
      <c r="AB1169" s="36"/>
    </row>
    <row r="1170">
      <c r="A1170" s="36"/>
      <c r="B1170" s="36"/>
      <c r="C1170" s="36"/>
      <c r="D1170" s="36"/>
      <c r="E1170" s="36"/>
      <c r="F1170" s="36"/>
      <c r="G1170" s="36"/>
      <c r="H1170" s="37"/>
      <c r="I1170" s="36"/>
      <c r="J1170" s="36"/>
      <c r="K1170" s="36"/>
      <c r="L1170" s="36"/>
      <c r="M1170" s="36"/>
      <c r="N1170" s="36"/>
      <c r="O1170" s="36"/>
      <c r="P1170" s="36"/>
      <c r="Q1170" s="36"/>
      <c r="R1170" s="36"/>
      <c r="S1170" s="36"/>
      <c r="T1170" s="36"/>
      <c r="U1170" s="36"/>
      <c r="V1170" s="36"/>
      <c r="W1170" s="36"/>
      <c r="X1170" s="36"/>
      <c r="Y1170" s="36"/>
      <c r="Z1170" s="36"/>
      <c r="AA1170" s="36"/>
      <c r="AB1170" s="36"/>
    </row>
    <row r="1171">
      <c r="A1171" s="36"/>
      <c r="B1171" s="36"/>
      <c r="C1171" s="36"/>
      <c r="D1171" s="36"/>
      <c r="E1171" s="36"/>
      <c r="F1171" s="36"/>
      <c r="G1171" s="36"/>
      <c r="H1171" s="37"/>
      <c r="I1171" s="36"/>
      <c r="J1171" s="36"/>
      <c r="K1171" s="36"/>
      <c r="L1171" s="36"/>
      <c r="M1171" s="36"/>
      <c r="N1171" s="36"/>
      <c r="O1171" s="36"/>
      <c r="P1171" s="36"/>
      <c r="Q1171" s="36"/>
      <c r="R1171" s="36"/>
      <c r="S1171" s="36"/>
      <c r="T1171" s="36"/>
      <c r="U1171" s="36"/>
      <c r="V1171" s="36"/>
      <c r="W1171" s="36"/>
      <c r="X1171" s="36"/>
      <c r="Y1171" s="36"/>
      <c r="Z1171" s="36"/>
      <c r="AA1171" s="36"/>
      <c r="AB1171" s="36"/>
    </row>
    <row r="1172">
      <c r="A1172" s="36"/>
      <c r="B1172" s="36"/>
      <c r="C1172" s="36"/>
      <c r="D1172" s="36"/>
      <c r="E1172" s="36"/>
      <c r="F1172" s="36"/>
      <c r="G1172" s="36"/>
      <c r="H1172" s="37"/>
      <c r="I1172" s="36"/>
      <c r="J1172" s="36"/>
      <c r="K1172" s="36"/>
      <c r="L1172" s="36"/>
      <c r="M1172" s="36"/>
      <c r="N1172" s="36"/>
      <c r="O1172" s="36"/>
      <c r="P1172" s="36"/>
      <c r="Q1172" s="36"/>
      <c r="R1172" s="36"/>
      <c r="S1172" s="36"/>
      <c r="T1172" s="36"/>
      <c r="U1172" s="36"/>
      <c r="V1172" s="36"/>
      <c r="W1172" s="36"/>
      <c r="X1172" s="36"/>
      <c r="Y1172" s="36"/>
      <c r="Z1172" s="36"/>
      <c r="AA1172" s="36"/>
      <c r="AB1172" s="36"/>
    </row>
    <row r="1173">
      <c r="A1173" s="36"/>
      <c r="B1173" s="36"/>
      <c r="C1173" s="36"/>
      <c r="D1173" s="36"/>
      <c r="E1173" s="36"/>
      <c r="F1173" s="36"/>
      <c r="G1173" s="36"/>
      <c r="H1173" s="37"/>
      <c r="I1173" s="36"/>
      <c r="J1173" s="36"/>
      <c r="K1173" s="36"/>
      <c r="L1173" s="36"/>
      <c r="M1173" s="36"/>
      <c r="N1173" s="36"/>
      <c r="O1173" s="36"/>
      <c r="P1173" s="36"/>
      <c r="Q1173" s="36"/>
      <c r="R1173" s="36"/>
      <c r="S1173" s="36"/>
      <c r="T1173" s="36"/>
      <c r="U1173" s="36"/>
      <c r="V1173" s="36"/>
      <c r="W1173" s="36"/>
      <c r="X1173" s="36"/>
      <c r="Y1173" s="36"/>
      <c r="Z1173" s="36"/>
      <c r="AA1173" s="36"/>
      <c r="AB1173" s="36"/>
    </row>
    <row r="1174">
      <c r="A1174" s="36"/>
      <c r="B1174" s="36"/>
      <c r="C1174" s="36"/>
      <c r="D1174" s="36"/>
      <c r="E1174" s="36"/>
      <c r="F1174" s="36"/>
      <c r="G1174" s="36"/>
      <c r="H1174" s="37"/>
      <c r="I1174" s="36"/>
      <c r="J1174" s="36"/>
      <c r="K1174" s="36"/>
      <c r="L1174" s="36"/>
      <c r="M1174" s="36"/>
      <c r="N1174" s="36"/>
      <c r="O1174" s="36"/>
      <c r="P1174" s="36"/>
      <c r="Q1174" s="36"/>
      <c r="R1174" s="36"/>
      <c r="S1174" s="36"/>
      <c r="T1174" s="36"/>
      <c r="U1174" s="36"/>
      <c r="V1174" s="36"/>
      <c r="W1174" s="36"/>
      <c r="X1174" s="36"/>
      <c r="Y1174" s="36"/>
      <c r="Z1174" s="36"/>
      <c r="AA1174" s="36"/>
      <c r="AB1174" s="36"/>
    </row>
    <row r="1175">
      <c r="A1175" s="36"/>
      <c r="B1175" s="36"/>
      <c r="C1175" s="36"/>
      <c r="D1175" s="36"/>
      <c r="E1175" s="36"/>
      <c r="F1175" s="36"/>
      <c r="G1175" s="36"/>
      <c r="H1175" s="37"/>
      <c r="I1175" s="36"/>
      <c r="J1175" s="36"/>
      <c r="K1175" s="36"/>
      <c r="L1175" s="36"/>
      <c r="M1175" s="36"/>
      <c r="N1175" s="36"/>
      <c r="O1175" s="36"/>
      <c r="P1175" s="36"/>
      <c r="Q1175" s="36"/>
      <c r="R1175" s="36"/>
      <c r="S1175" s="36"/>
      <c r="T1175" s="36"/>
      <c r="U1175" s="36"/>
      <c r="V1175" s="36"/>
      <c r="W1175" s="36"/>
      <c r="X1175" s="36"/>
      <c r="Y1175" s="36"/>
      <c r="Z1175" s="36"/>
      <c r="AA1175" s="36"/>
      <c r="AB1175" s="36"/>
    </row>
    <row r="1176">
      <c r="A1176" s="36"/>
      <c r="B1176" s="36"/>
      <c r="C1176" s="36"/>
      <c r="D1176" s="36"/>
      <c r="E1176" s="36"/>
      <c r="F1176" s="36"/>
      <c r="G1176" s="36"/>
      <c r="H1176" s="37"/>
      <c r="I1176" s="36"/>
      <c r="J1176" s="36"/>
      <c r="K1176" s="36"/>
      <c r="L1176" s="36"/>
      <c r="M1176" s="36"/>
      <c r="N1176" s="36"/>
      <c r="O1176" s="36"/>
      <c r="P1176" s="36"/>
      <c r="Q1176" s="36"/>
      <c r="R1176" s="36"/>
      <c r="S1176" s="36"/>
      <c r="T1176" s="36"/>
      <c r="U1176" s="36"/>
      <c r="V1176" s="36"/>
      <c r="W1176" s="36"/>
      <c r="X1176" s="36"/>
      <c r="Y1176" s="36"/>
      <c r="Z1176" s="36"/>
      <c r="AA1176" s="36"/>
      <c r="AB1176" s="36"/>
    </row>
    <row r="1177">
      <c r="A1177" s="36"/>
      <c r="B1177" s="36"/>
      <c r="C1177" s="36"/>
      <c r="D1177" s="36"/>
      <c r="E1177" s="36"/>
      <c r="F1177" s="36"/>
      <c r="G1177" s="36"/>
      <c r="H1177" s="37"/>
      <c r="I1177" s="36"/>
      <c r="J1177" s="36"/>
      <c r="K1177" s="36"/>
      <c r="L1177" s="36"/>
      <c r="M1177" s="36"/>
      <c r="N1177" s="36"/>
      <c r="O1177" s="36"/>
      <c r="P1177" s="36"/>
      <c r="Q1177" s="36"/>
      <c r="R1177" s="36"/>
      <c r="S1177" s="36"/>
      <c r="T1177" s="36"/>
      <c r="U1177" s="36"/>
      <c r="V1177" s="36"/>
      <c r="W1177" s="36"/>
      <c r="X1177" s="36"/>
      <c r="Y1177" s="36"/>
      <c r="Z1177" s="36"/>
      <c r="AA1177" s="36"/>
      <c r="AB1177" s="36"/>
    </row>
    <row r="1178">
      <c r="A1178" s="36"/>
      <c r="B1178" s="36"/>
      <c r="C1178" s="36"/>
      <c r="D1178" s="36"/>
      <c r="E1178" s="36"/>
      <c r="F1178" s="36"/>
      <c r="G1178" s="36"/>
      <c r="H1178" s="37"/>
      <c r="I1178" s="36"/>
      <c r="J1178" s="36"/>
      <c r="K1178" s="36"/>
      <c r="L1178" s="36"/>
      <c r="M1178" s="36"/>
      <c r="N1178" s="36"/>
      <c r="O1178" s="36"/>
      <c r="P1178" s="36"/>
      <c r="Q1178" s="36"/>
      <c r="R1178" s="36"/>
      <c r="S1178" s="36"/>
      <c r="T1178" s="36"/>
      <c r="U1178" s="36"/>
      <c r="V1178" s="36"/>
      <c r="W1178" s="36"/>
      <c r="X1178" s="36"/>
      <c r="Y1178" s="36"/>
      <c r="Z1178" s="36"/>
      <c r="AA1178" s="36"/>
      <c r="AB1178" s="36"/>
    </row>
    <row r="1179">
      <c r="A1179" s="36"/>
      <c r="B1179" s="36"/>
      <c r="C1179" s="36"/>
      <c r="D1179" s="36"/>
      <c r="E1179" s="36"/>
      <c r="F1179" s="36"/>
      <c r="G1179" s="36"/>
      <c r="H1179" s="37"/>
      <c r="I1179" s="36"/>
      <c r="J1179" s="36"/>
      <c r="K1179" s="36"/>
      <c r="L1179" s="36"/>
      <c r="M1179" s="36"/>
      <c r="N1179" s="36"/>
      <c r="O1179" s="36"/>
      <c r="P1179" s="36"/>
      <c r="Q1179" s="36"/>
      <c r="R1179" s="36"/>
      <c r="S1179" s="36"/>
      <c r="T1179" s="36"/>
      <c r="U1179" s="36"/>
      <c r="V1179" s="36"/>
      <c r="W1179" s="36"/>
      <c r="X1179" s="36"/>
      <c r="Y1179" s="36"/>
      <c r="Z1179" s="36"/>
      <c r="AA1179" s="36"/>
      <c r="AB1179" s="36"/>
    </row>
    <row r="1180">
      <c r="A1180" s="36"/>
      <c r="B1180" s="36"/>
      <c r="C1180" s="36"/>
      <c r="D1180" s="36"/>
      <c r="E1180" s="36"/>
      <c r="F1180" s="36"/>
      <c r="G1180" s="36"/>
      <c r="H1180" s="37"/>
      <c r="I1180" s="36"/>
      <c r="J1180" s="36"/>
      <c r="K1180" s="36"/>
      <c r="L1180" s="36"/>
      <c r="M1180" s="36"/>
      <c r="N1180" s="36"/>
      <c r="O1180" s="36"/>
      <c r="P1180" s="36"/>
      <c r="Q1180" s="36"/>
      <c r="R1180" s="36"/>
      <c r="S1180" s="36"/>
      <c r="T1180" s="36"/>
      <c r="U1180" s="36"/>
      <c r="V1180" s="36"/>
      <c r="W1180" s="36"/>
      <c r="X1180" s="36"/>
      <c r="Y1180" s="36"/>
      <c r="Z1180" s="36"/>
      <c r="AA1180" s="36"/>
      <c r="AB1180" s="36"/>
    </row>
    <row r="1181">
      <c r="A1181" s="36"/>
      <c r="B1181" s="36"/>
      <c r="C1181" s="36"/>
      <c r="D1181" s="36"/>
      <c r="E1181" s="36"/>
      <c r="F1181" s="36"/>
      <c r="G1181" s="36"/>
      <c r="H1181" s="37"/>
      <c r="I1181" s="36"/>
      <c r="J1181" s="36"/>
      <c r="K1181" s="36"/>
      <c r="L1181" s="36"/>
      <c r="M1181" s="36"/>
      <c r="N1181" s="36"/>
      <c r="O1181" s="36"/>
      <c r="P1181" s="36"/>
      <c r="Q1181" s="36"/>
      <c r="R1181" s="36"/>
      <c r="S1181" s="36"/>
      <c r="T1181" s="36"/>
      <c r="U1181" s="36"/>
      <c r="V1181" s="36"/>
      <c r="W1181" s="36"/>
      <c r="X1181" s="36"/>
      <c r="Y1181" s="36"/>
      <c r="Z1181" s="36"/>
      <c r="AA1181" s="36"/>
      <c r="AB1181" s="36"/>
    </row>
    <row r="1182">
      <c r="A1182" s="36"/>
      <c r="B1182" s="36"/>
      <c r="C1182" s="36"/>
      <c r="D1182" s="36"/>
      <c r="E1182" s="36"/>
      <c r="F1182" s="36"/>
      <c r="G1182" s="36"/>
      <c r="H1182" s="37"/>
      <c r="I1182" s="36"/>
      <c r="J1182" s="36"/>
      <c r="K1182" s="36"/>
      <c r="L1182" s="36"/>
      <c r="M1182" s="36"/>
      <c r="N1182" s="36"/>
      <c r="O1182" s="36"/>
      <c r="P1182" s="36"/>
      <c r="Q1182" s="36"/>
      <c r="R1182" s="36"/>
      <c r="S1182" s="36"/>
      <c r="T1182" s="36"/>
      <c r="U1182" s="36"/>
      <c r="V1182" s="36"/>
      <c r="W1182" s="36"/>
      <c r="X1182" s="36"/>
      <c r="Y1182" s="36"/>
      <c r="Z1182" s="36"/>
      <c r="AA1182" s="36"/>
      <c r="AB1182" s="36"/>
    </row>
    <row r="1183">
      <c r="A1183" s="36"/>
      <c r="B1183" s="36"/>
      <c r="C1183" s="36"/>
      <c r="D1183" s="36"/>
      <c r="E1183" s="36"/>
      <c r="F1183" s="36"/>
      <c r="G1183" s="36"/>
      <c r="H1183" s="37"/>
      <c r="I1183" s="36"/>
      <c r="J1183" s="36"/>
      <c r="K1183" s="36"/>
      <c r="L1183" s="36"/>
      <c r="M1183" s="36"/>
      <c r="N1183" s="36"/>
      <c r="O1183" s="36"/>
      <c r="P1183" s="36"/>
      <c r="Q1183" s="36"/>
      <c r="R1183" s="36"/>
      <c r="S1183" s="36"/>
      <c r="T1183" s="36"/>
      <c r="U1183" s="36"/>
      <c r="V1183" s="36"/>
      <c r="W1183" s="36"/>
      <c r="X1183" s="36"/>
      <c r="Y1183" s="36"/>
      <c r="Z1183" s="36"/>
      <c r="AA1183" s="36"/>
      <c r="AB1183" s="36"/>
    </row>
    <row r="1184">
      <c r="A1184" s="36"/>
      <c r="B1184" s="36"/>
      <c r="C1184" s="36"/>
      <c r="D1184" s="36"/>
      <c r="E1184" s="36"/>
      <c r="F1184" s="36"/>
      <c r="G1184" s="36"/>
      <c r="H1184" s="37"/>
      <c r="I1184" s="36"/>
      <c r="J1184" s="36"/>
      <c r="K1184" s="36"/>
      <c r="L1184" s="36"/>
      <c r="M1184" s="36"/>
      <c r="N1184" s="36"/>
      <c r="O1184" s="36"/>
      <c r="P1184" s="36"/>
      <c r="Q1184" s="36"/>
      <c r="R1184" s="36"/>
      <c r="S1184" s="36"/>
      <c r="T1184" s="36"/>
      <c r="U1184" s="36"/>
      <c r="V1184" s="36"/>
      <c r="W1184" s="36"/>
      <c r="X1184" s="36"/>
      <c r="Y1184" s="36"/>
      <c r="Z1184" s="36"/>
      <c r="AA1184" s="36"/>
      <c r="AB1184" s="36"/>
    </row>
    <row r="1185">
      <c r="A1185" s="36"/>
      <c r="B1185" s="36"/>
      <c r="C1185" s="36"/>
      <c r="D1185" s="36"/>
      <c r="E1185" s="36"/>
      <c r="F1185" s="36"/>
      <c r="G1185" s="36"/>
      <c r="H1185" s="37"/>
      <c r="I1185" s="36"/>
      <c r="J1185" s="36"/>
      <c r="K1185" s="36"/>
      <c r="L1185" s="36"/>
      <c r="M1185" s="36"/>
      <c r="N1185" s="36"/>
      <c r="O1185" s="36"/>
      <c r="P1185" s="36"/>
      <c r="Q1185" s="36"/>
      <c r="R1185" s="36"/>
      <c r="S1185" s="36"/>
      <c r="T1185" s="36"/>
      <c r="U1185" s="36"/>
      <c r="V1185" s="36"/>
      <c r="W1185" s="36"/>
      <c r="X1185" s="36"/>
      <c r="Y1185" s="36"/>
      <c r="Z1185" s="36"/>
      <c r="AA1185" s="36"/>
      <c r="AB1185" s="36"/>
    </row>
    <row r="1186">
      <c r="A1186" s="36"/>
      <c r="B1186" s="36"/>
      <c r="C1186" s="36"/>
      <c r="D1186" s="36"/>
      <c r="E1186" s="36"/>
      <c r="F1186" s="36"/>
      <c r="G1186" s="36"/>
      <c r="H1186" s="37"/>
      <c r="I1186" s="36"/>
      <c r="J1186" s="36"/>
      <c r="K1186" s="36"/>
      <c r="L1186" s="36"/>
      <c r="M1186" s="36"/>
      <c r="N1186" s="36"/>
      <c r="O1186" s="36"/>
      <c r="P1186" s="36"/>
      <c r="Q1186" s="36"/>
      <c r="R1186" s="36"/>
      <c r="S1186" s="36"/>
      <c r="T1186" s="36"/>
      <c r="U1186" s="36"/>
      <c r="V1186" s="36"/>
      <c r="W1186" s="36"/>
      <c r="X1186" s="36"/>
      <c r="Y1186" s="36"/>
      <c r="Z1186" s="36"/>
      <c r="AA1186" s="36"/>
      <c r="AB1186" s="36"/>
    </row>
    <row r="1187">
      <c r="A1187" s="36"/>
      <c r="B1187" s="36"/>
      <c r="C1187" s="36"/>
      <c r="D1187" s="36"/>
      <c r="E1187" s="36"/>
      <c r="F1187" s="36"/>
      <c r="G1187" s="36"/>
      <c r="H1187" s="37"/>
      <c r="I1187" s="36"/>
      <c r="J1187" s="36"/>
      <c r="K1187" s="36"/>
      <c r="L1187" s="36"/>
      <c r="M1187" s="36"/>
      <c r="N1187" s="36"/>
      <c r="O1187" s="36"/>
      <c r="P1187" s="36"/>
      <c r="Q1187" s="36"/>
      <c r="R1187" s="36"/>
      <c r="S1187" s="36"/>
      <c r="T1187" s="36"/>
      <c r="U1187" s="36"/>
      <c r="V1187" s="36"/>
      <c r="W1187" s="36"/>
      <c r="X1187" s="36"/>
      <c r="Y1187" s="36"/>
      <c r="Z1187" s="36"/>
      <c r="AA1187" s="36"/>
      <c r="AB1187" s="36"/>
    </row>
    <row r="1188">
      <c r="A1188" s="36"/>
      <c r="B1188" s="36"/>
      <c r="C1188" s="36"/>
      <c r="D1188" s="36"/>
      <c r="E1188" s="36"/>
      <c r="F1188" s="36"/>
      <c r="G1188" s="36"/>
      <c r="H1188" s="37"/>
      <c r="I1188" s="36"/>
      <c r="J1188" s="36"/>
      <c r="K1188" s="36"/>
      <c r="L1188" s="36"/>
      <c r="M1188" s="36"/>
      <c r="N1188" s="36"/>
      <c r="O1188" s="36"/>
      <c r="P1188" s="36"/>
      <c r="Q1188" s="36"/>
      <c r="R1188" s="36"/>
      <c r="S1188" s="36"/>
      <c r="T1188" s="36"/>
      <c r="U1188" s="36"/>
      <c r="V1188" s="36"/>
      <c r="W1188" s="36"/>
      <c r="X1188" s="36"/>
      <c r="Y1188" s="36"/>
      <c r="Z1188" s="36"/>
      <c r="AA1188" s="36"/>
      <c r="AB1188" s="36"/>
    </row>
    <row r="1189">
      <c r="A1189" s="36"/>
      <c r="B1189" s="36"/>
      <c r="C1189" s="36"/>
      <c r="D1189" s="36"/>
      <c r="E1189" s="36"/>
      <c r="F1189" s="36"/>
      <c r="G1189" s="36"/>
      <c r="H1189" s="37"/>
      <c r="I1189" s="36"/>
      <c r="J1189" s="36"/>
      <c r="K1189" s="36"/>
      <c r="L1189" s="36"/>
      <c r="M1189" s="36"/>
      <c r="N1189" s="36"/>
      <c r="O1189" s="36"/>
      <c r="P1189" s="36"/>
      <c r="Q1189" s="36"/>
      <c r="R1189" s="36"/>
      <c r="S1189" s="36"/>
      <c r="T1189" s="36"/>
      <c r="U1189" s="36"/>
      <c r="V1189" s="36"/>
      <c r="W1189" s="36"/>
      <c r="X1189" s="36"/>
      <c r="Y1189" s="36"/>
      <c r="Z1189" s="36"/>
      <c r="AA1189" s="36"/>
      <c r="AB1189" s="36"/>
    </row>
    <row r="1190">
      <c r="A1190" s="36"/>
      <c r="B1190" s="36"/>
      <c r="C1190" s="36"/>
      <c r="D1190" s="36"/>
      <c r="E1190" s="36"/>
      <c r="F1190" s="36"/>
      <c r="G1190" s="36"/>
      <c r="H1190" s="37"/>
      <c r="I1190" s="36"/>
      <c r="J1190" s="36"/>
      <c r="K1190" s="36"/>
      <c r="L1190" s="36"/>
      <c r="M1190" s="36"/>
      <c r="N1190" s="36"/>
      <c r="O1190" s="36"/>
      <c r="P1190" s="36"/>
      <c r="Q1190" s="36"/>
      <c r="R1190" s="36"/>
      <c r="S1190" s="36"/>
      <c r="T1190" s="36"/>
      <c r="U1190" s="36"/>
      <c r="V1190" s="36"/>
      <c r="W1190" s="36"/>
      <c r="X1190" s="36"/>
      <c r="Y1190" s="36"/>
      <c r="Z1190" s="36"/>
      <c r="AA1190" s="36"/>
      <c r="AB1190" s="36"/>
    </row>
    <row r="1191">
      <c r="A1191" s="36"/>
      <c r="B1191" s="36"/>
      <c r="C1191" s="36"/>
      <c r="D1191" s="36"/>
      <c r="E1191" s="36"/>
      <c r="F1191" s="36"/>
      <c r="G1191" s="36"/>
      <c r="H1191" s="37"/>
      <c r="I1191" s="36"/>
      <c r="J1191" s="36"/>
      <c r="K1191" s="36"/>
      <c r="L1191" s="36"/>
      <c r="M1191" s="36"/>
      <c r="N1191" s="36"/>
      <c r="O1191" s="36"/>
      <c r="P1191" s="36"/>
      <c r="Q1191" s="36"/>
      <c r="R1191" s="36"/>
      <c r="S1191" s="36"/>
      <c r="T1191" s="36"/>
      <c r="U1191" s="36"/>
      <c r="V1191" s="36"/>
      <c r="W1191" s="36"/>
      <c r="X1191" s="36"/>
      <c r="Y1191" s="36"/>
      <c r="Z1191" s="36"/>
      <c r="AA1191" s="36"/>
      <c r="AB1191" s="36"/>
    </row>
    <row r="1192">
      <c r="A1192" s="36"/>
      <c r="B1192" s="36"/>
      <c r="C1192" s="36"/>
      <c r="D1192" s="36"/>
      <c r="E1192" s="36"/>
      <c r="F1192" s="36"/>
      <c r="G1192" s="36"/>
      <c r="H1192" s="37"/>
      <c r="I1192" s="36"/>
      <c r="J1192" s="36"/>
      <c r="K1192" s="36"/>
      <c r="L1192" s="36"/>
      <c r="M1192" s="36"/>
      <c r="N1192" s="36"/>
      <c r="O1192" s="36"/>
      <c r="P1192" s="36"/>
      <c r="Q1192" s="36"/>
      <c r="R1192" s="36"/>
      <c r="S1192" s="36"/>
      <c r="T1192" s="36"/>
      <c r="U1192" s="36"/>
      <c r="V1192" s="36"/>
      <c r="W1192" s="36"/>
      <c r="X1192" s="36"/>
      <c r="Y1192" s="36"/>
      <c r="Z1192" s="36"/>
      <c r="AA1192" s="36"/>
      <c r="AB1192" s="36"/>
    </row>
    <row r="1193">
      <c r="A1193" s="36"/>
      <c r="B1193" s="36"/>
      <c r="C1193" s="36"/>
      <c r="D1193" s="36"/>
      <c r="E1193" s="36"/>
      <c r="F1193" s="36"/>
      <c r="G1193" s="36"/>
      <c r="H1193" s="37"/>
      <c r="I1193" s="36"/>
      <c r="J1193" s="36"/>
      <c r="K1193" s="36"/>
      <c r="L1193" s="36"/>
      <c r="M1193" s="36"/>
      <c r="N1193" s="36"/>
      <c r="O1193" s="36"/>
      <c r="P1193" s="36"/>
      <c r="Q1193" s="36"/>
      <c r="R1193" s="36"/>
      <c r="S1193" s="36"/>
      <c r="T1193" s="36"/>
      <c r="U1193" s="36"/>
      <c r="V1193" s="36"/>
      <c r="W1193" s="36"/>
      <c r="X1193" s="36"/>
      <c r="Y1193" s="36"/>
      <c r="Z1193" s="36"/>
      <c r="AA1193" s="36"/>
      <c r="AB1193" s="36"/>
    </row>
    <row r="1194">
      <c r="A1194" s="36"/>
      <c r="B1194" s="36"/>
      <c r="C1194" s="36"/>
      <c r="D1194" s="36"/>
      <c r="E1194" s="36"/>
      <c r="F1194" s="36"/>
      <c r="G1194" s="36"/>
      <c r="H1194" s="37"/>
      <c r="I1194" s="36"/>
      <c r="J1194" s="36"/>
      <c r="K1194" s="36"/>
      <c r="L1194" s="36"/>
      <c r="M1194" s="36"/>
      <c r="N1194" s="36"/>
      <c r="O1194" s="36"/>
      <c r="P1194" s="36"/>
      <c r="Q1194" s="36"/>
      <c r="R1194" s="36"/>
      <c r="S1194" s="36"/>
      <c r="T1194" s="36"/>
      <c r="U1194" s="36"/>
      <c r="V1194" s="36"/>
      <c r="W1194" s="36"/>
      <c r="X1194" s="36"/>
      <c r="Y1194" s="36"/>
      <c r="Z1194" s="36"/>
      <c r="AA1194" s="36"/>
      <c r="AB1194" s="36"/>
    </row>
    <row r="1195">
      <c r="A1195" s="36"/>
      <c r="B1195" s="36"/>
      <c r="C1195" s="36"/>
      <c r="D1195" s="36"/>
      <c r="E1195" s="36"/>
      <c r="F1195" s="36"/>
      <c r="G1195" s="36"/>
      <c r="H1195" s="37"/>
      <c r="I1195" s="36"/>
      <c r="J1195" s="36"/>
      <c r="K1195" s="36"/>
      <c r="L1195" s="36"/>
      <c r="M1195" s="36"/>
      <c r="N1195" s="36"/>
      <c r="O1195" s="36"/>
      <c r="P1195" s="36"/>
      <c r="Q1195" s="36"/>
      <c r="R1195" s="36"/>
      <c r="S1195" s="36"/>
      <c r="T1195" s="36"/>
      <c r="U1195" s="36"/>
      <c r="V1195" s="36"/>
      <c r="W1195" s="36"/>
      <c r="X1195" s="36"/>
      <c r="Y1195" s="36"/>
      <c r="Z1195" s="36"/>
      <c r="AA1195" s="36"/>
      <c r="AB1195" s="36"/>
    </row>
    <row r="1196">
      <c r="A1196" s="36"/>
      <c r="B1196" s="36"/>
      <c r="C1196" s="36"/>
      <c r="D1196" s="36"/>
      <c r="E1196" s="36"/>
      <c r="F1196" s="36"/>
      <c r="G1196" s="36"/>
      <c r="H1196" s="37"/>
      <c r="I1196" s="36"/>
      <c r="J1196" s="36"/>
      <c r="K1196" s="36"/>
      <c r="L1196" s="36"/>
      <c r="M1196" s="36"/>
      <c r="N1196" s="36"/>
      <c r="O1196" s="36"/>
      <c r="P1196" s="36"/>
      <c r="Q1196" s="36"/>
      <c r="R1196" s="36"/>
      <c r="S1196" s="36"/>
      <c r="T1196" s="36"/>
      <c r="U1196" s="36"/>
      <c r="V1196" s="36"/>
      <c r="W1196" s="36"/>
      <c r="X1196" s="36"/>
      <c r="Y1196" s="36"/>
      <c r="Z1196" s="36"/>
      <c r="AA1196" s="36"/>
      <c r="AB1196" s="36"/>
    </row>
    <row r="1197">
      <c r="A1197" s="36"/>
      <c r="B1197" s="36"/>
      <c r="C1197" s="36"/>
      <c r="D1197" s="36"/>
      <c r="E1197" s="36"/>
      <c r="F1197" s="36"/>
      <c r="G1197" s="36"/>
      <c r="H1197" s="37"/>
      <c r="I1197" s="36"/>
      <c r="J1197" s="36"/>
      <c r="K1197" s="36"/>
      <c r="L1197" s="36"/>
      <c r="M1197" s="36"/>
      <c r="N1197" s="36"/>
      <c r="O1197" s="36"/>
      <c r="P1197" s="36"/>
      <c r="Q1197" s="36"/>
      <c r="R1197" s="36"/>
      <c r="S1197" s="36"/>
      <c r="T1197" s="36"/>
      <c r="U1197" s="36"/>
      <c r="V1197" s="36"/>
      <c r="W1197" s="36"/>
      <c r="X1197" s="36"/>
      <c r="Y1197" s="36"/>
      <c r="Z1197" s="36"/>
      <c r="AA1197" s="36"/>
      <c r="AB1197" s="36"/>
    </row>
    <row r="1198">
      <c r="A1198" s="36"/>
      <c r="B1198" s="36"/>
      <c r="C1198" s="36"/>
      <c r="D1198" s="36"/>
      <c r="E1198" s="36"/>
      <c r="F1198" s="36"/>
      <c r="G1198" s="36"/>
      <c r="H1198" s="37"/>
      <c r="I1198" s="36"/>
      <c r="J1198" s="36"/>
      <c r="K1198" s="36"/>
      <c r="L1198" s="36"/>
      <c r="M1198" s="36"/>
      <c r="N1198" s="36"/>
      <c r="O1198" s="36"/>
      <c r="P1198" s="36"/>
      <c r="Q1198" s="36"/>
      <c r="R1198" s="36"/>
      <c r="S1198" s="36"/>
      <c r="T1198" s="36"/>
      <c r="U1198" s="36"/>
      <c r="V1198" s="36"/>
      <c r="W1198" s="36"/>
      <c r="X1198" s="36"/>
      <c r="Y1198" s="36"/>
      <c r="Z1198" s="36"/>
      <c r="AA1198" s="36"/>
      <c r="AB1198" s="36"/>
    </row>
    <row r="1199">
      <c r="A1199" s="36"/>
      <c r="B1199" s="36"/>
      <c r="C1199" s="36"/>
      <c r="D1199" s="36"/>
      <c r="E1199" s="36"/>
      <c r="F1199" s="36"/>
      <c r="G1199" s="36"/>
      <c r="H1199" s="37"/>
      <c r="I1199" s="36"/>
      <c r="J1199" s="36"/>
      <c r="K1199" s="36"/>
      <c r="L1199" s="36"/>
      <c r="M1199" s="36"/>
      <c r="N1199" s="36"/>
      <c r="O1199" s="36"/>
      <c r="P1199" s="36"/>
      <c r="Q1199" s="36"/>
      <c r="R1199" s="36"/>
      <c r="S1199" s="36"/>
      <c r="T1199" s="36"/>
      <c r="U1199" s="36"/>
      <c r="V1199" s="36"/>
      <c r="W1199" s="36"/>
      <c r="X1199" s="36"/>
      <c r="Y1199" s="36"/>
      <c r="Z1199" s="36"/>
      <c r="AA1199" s="36"/>
      <c r="AB1199" s="36"/>
    </row>
    <row r="1200">
      <c r="A1200" s="36"/>
      <c r="B1200" s="36"/>
      <c r="C1200" s="36"/>
      <c r="D1200" s="36"/>
      <c r="E1200" s="36"/>
      <c r="F1200" s="36"/>
      <c r="G1200" s="36"/>
      <c r="H1200" s="37"/>
      <c r="I1200" s="36"/>
      <c r="J1200" s="36"/>
      <c r="K1200" s="36"/>
      <c r="L1200" s="36"/>
      <c r="M1200" s="36"/>
      <c r="N1200" s="36"/>
      <c r="O1200" s="36"/>
      <c r="P1200" s="36"/>
      <c r="Q1200" s="36"/>
      <c r="R1200" s="36"/>
      <c r="S1200" s="36"/>
      <c r="T1200" s="36"/>
      <c r="U1200" s="36"/>
      <c r="V1200" s="36"/>
      <c r="W1200" s="36"/>
      <c r="X1200" s="36"/>
      <c r="Y1200" s="36"/>
      <c r="Z1200" s="36"/>
      <c r="AA1200" s="36"/>
      <c r="AB1200" s="36"/>
    </row>
    <row r="1201">
      <c r="A1201" s="36"/>
      <c r="B1201" s="36"/>
      <c r="C1201" s="36"/>
      <c r="D1201" s="36"/>
      <c r="E1201" s="36"/>
      <c r="F1201" s="36"/>
      <c r="G1201" s="36"/>
      <c r="H1201" s="37"/>
      <c r="I1201" s="36"/>
      <c r="J1201" s="36"/>
      <c r="K1201" s="36"/>
      <c r="L1201" s="36"/>
      <c r="M1201" s="36"/>
      <c r="N1201" s="36"/>
      <c r="O1201" s="36"/>
      <c r="P1201" s="36"/>
      <c r="Q1201" s="36"/>
      <c r="R1201" s="36"/>
      <c r="S1201" s="36"/>
      <c r="T1201" s="36"/>
      <c r="U1201" s="36"/>
      <c r="V1201" s="36"/>
      <c r="W1201" s="36"/>
      <c r="X1201" s="36"/>
      <c r="Y1201" s="36"/>
      <c r="Z1201" s="36"/>
      <c r="AA1201" s="36"/>
      <c r="AB1201" s="36"/>
    </row>
    <row r="1202">
      <c r="A1202" s="36"/>
      <c r="B1202" s="36"/>
      <c r="C1202" s="36"/>
      <c r="D1202" s="36"/>
      <c r="E1202" s="36"/>
      <c r="F1202" s="36"/>
      <c r="G1202" s="36"/>
      <c r="H1202" s="37"/>
      <c r="I1202" s="36"/>
      <c r="J1202" s="36"/>
      <c r="K1202" s="36"/>
      <c r="L1202" s="36"/>
      <c r="M1202" s="36"/>
      <c r="N1202" s="36"/>
      <c r="O1202" s="36"/>
      <c r="P1202" s="36"/>
      <c r="Q1202" s="36"/>
      <c r="R1202" s="36"/>
      <c r="S1202" s="36"/>
      <c r="T1202" s="36"/>
      <c r="U1202" s="36"/>
      <c r="V1202" s="36"/>
      <c r="W1202" s="36"/>
      <c r="X1202" s="36"/>
      <c r="Y1202" s="36"/>
      <c r="Z1202" s="36"/>
      <c r="AA1202" s="36"/>
      <c r="AB1202" s="36"/>
    </row>
    <row r="1203">
      <c r="A1203" s="36"/>
      <c r="B1203" s="36"/>
      <c r="C1203" s="36"/>
      <c r="D1203" s="36"/>
      <c r="E1203" s="36"/>
      <c r="F1203" s="36"/>
      <c r="G1203" s="36"/>
      <c r="H1203" s="37"/>
      <c r="I1203" s="36"/>
      <c r="J1203" s="36"/>
      <c r="K1203" s="36"/>
      <c r="L1203" s="36"/>
      <c r="M1203" s="36"/>
      <c r="N1203" s="36"/>
      <c r="O1203" s="36"/>
      <c r="P1203" s="36"/>
      <c r="Q1203" s="36"/>
      <c r="R1203" s="36"/>
      <c r="S1203" s="36"/>
      <c r="T1203" s="36"/>
      <c r="U1203" s="36"/>
      <c r="V1203" s="36"/>
      <c r="W1203" s="36"/>
      <c r="X1203" s="36"/>
      <c r="Y1203" s="36"/>
      <c r="Z1203" s="36"/>
      <c r="AA1203" s="36"/>
      <c r="AB1203" s="36"/>
    </row>
    <row r="1204">
      <c r="A1204" s="36"/>
      <c r="B1204" s="36"/>
      <c r="C1204" s="36"/>
      <c r="D1204" s="36"/>
      <c r="E1204" s="36"/>
      <c r="F1204" s="36"/>
      <c r="G1204" s="36"/>
      <c r="H1204" s="37"/>
      <c r="I1204" s="36"/>
      <c r="J1204" s="36"/>
      <c r="K1204" s="36"/>
      <c r="L1204" s="36"/>
      <c r="M1204" s="36"/>
      <c r="N1204" s="36"/>
      <c r="O1204" s="36"/>
      <c r="P1204" s="36"/>
      <c r="Q1204" s="36"/>
      <c r="R1204" s="36"/>
      <c r="S1204" s="36"/>
      <c r="T1204" s="36"/>
      <c r="U1204" s="36"/>
      <c r="V1204" s="36"/>
      <c r="W1204" s="36"/>
      <c r="X1204" s="36"/>
      <c r="Y1204" s="36"/>
      <c r="Z1204" s="36"/>
      <c r="AA1204" s="36"/>
      <c r="AB1204" s="36"/>
    </row>
    <row r="1205">
      <c r="A1205" s="36"/>
      <c r="B1205" s="36"/>
      <c r="C1205" s="36"/>
      <c r="D1205" s="36"/>
      <c r="E1205" s="36"/>
      <c r="F1205" s="36"/>
      <c r="G1205" s="36"/>
      <c r="H1205" s="37"/>
      <c r="I1205" s="36"/>
      <c r="J1205" s="36"/>
      <c r="K1205" s="36"/>
      <c r="L1205" s="36"/>
      <c r="M1205" s="36"/>
      <c r="N1205" s="36"/>
      <c r="O1205" s="36"/>
      <c r="P1205" s="36"/>
      <c r="Q1205" s="36"/>
      <c r="R1205" s="36"/>
      <c r="S1205" s="36"/>
      <c r="T1205" s="36"/>
      <c r="U1205" s="36"/>
      <c r="V1205" s="36"/>
      <c r="W1205" s="36"/>
      <c r="X1205" s="36"/>
      <c r="Y1205" s="36"/>
      <c r="Z1205" s="36"/>
      <c r="AA1205" s="36"/>
      <c r="AB1205" s="36"/>
    </row>
    <row r="1206">
      <c r="A1206" s="36"/>
      <c r="B1206" s="36"/>
      <c r="C1206" s="36"/>
      <c r="D1206" s="36"/>
      <c r="E1206" s="36"/>
      <c r="F1206" s="36"/>
      <c r="G1206" s="36"/>
      <c r="H1206" s="37"/>
      <c r="I1206" s="36"/>
      <c r="J1206" s="36"/>
      <c r="K1206" s="36"/>
      <c r="L1206" s="36"/>
      <c r="M1206" s="36"/>
      <c r="N1206" s="36"/>
      <c r="O1206" s="36"/>
      <c r="P1206" s="36"/>
      <c r="Q1206" s="36"/>
      <c r="R1206" s="36"/>
      <c r="S1206" s="36"/>
      <c r="T1206" s="36"/>
      <c r="U1206" s="36"/>
      <c r="V1206" s="36"/>
      <c r="W1206" s="36"/>
      <c r="X1206" s="36"/>
      <c r="Y1206" s="36"/>
      <c r="Z1206" s="36"/>
      <c r="AA1206" s="36"/>
      <c r="AB1206" s="36"/>
    </row>
    <row r="1207">
      <c r="A1207" s="36"/>
      <c r="B1207" s="36"/>
      <c r="C1207" s="36"/>
      <c r="D1207" s="36"/>
      <c r="E1207" s="36"/>
      <c r="F1207" s="36"/>
      <c r="G1207" s="36"/>
      <c r="H1207" s="37"/>
      <c r="I1207" s="36"/>
      <c r="J1207" s="36"/>
      <c r="K1207" s="36"/>
      <c r="L1207" s="36"/>
      <c r="M1207" s="36"/>
      <c r="N1207" s="36"/>
      <c r="O1207" s="36"/>
      <c r="P1207" s="36"/>
      <c r="Q1207" s="36"/>
      <c r="R1207" s="36"/>
      <c r="S1207" s="36"/>
      <c r="T1207" s="36"/>
      <c r="U1207" s="36"/>
      <c r="V1207" s="36"/>
      <c r="W1207" s="36"/>
      <c r="X1207" s="36"/>
      <c r="Y1207" s="36"/>
      <c r="Z1207" s="36"/>
      <c r="AA1207" s="36"/>
      <c r="AB1207" s="36"/>
    </row>
    <row r="1208">
      <c r="A1208" s="36"/>
      <c r="B1208" s="36"/>
      <c r="C1208" s="36"/>
      <c r="D1208" s="36"/>
      <c r="E1208" s="36"/>
      <c r="F1208" s="36"/>
      <c r="G1208" s="36"/>
      <c r="H1208" s="37"/>
      <c r="I1208" s="36"/>
      <c r="J1208" s="36"/>
      <c r="K1208" s="36"/>
      <c r="L1208" s="36"/>
      <c r="M1208" s="36"/>
      <c r="N1208" s="36"/>
      <c r="O1208" s="36"/>
      <c r="P1208" s="36"/>
      <c r="Q1208" s="36"/>
      <c r="R1208" s="36"/>
      <c r="S1208" s="36"/>
      <c r="T1208" s="36"/>
      <c r="U1208" s="36"/>
      <c r="V1208" s="36"/>
      <c r="W1208" s="36"/>
      <c r="X1208" s="36"/>
      <c r="Y1208" s="36"/>
      <c r="Z1208" s="36"/>
      <c r="AA1208" s="36"/>
      <c r="AB1208" s="36"/>
    </row>
    <row r="1209">
      <c r="A1209" s="36"/>
      <c r="B1209" s="36"/>
      <c r="C1209" s="36"/>
      <c r="D1209" s="36"/>
      <c r="E1209" s="36"/>
      <c r="F1209" s="36"/>
      <c r="G1209" s="36"/>
      <c r="H1209" s="37"/>
      <c r="I1209" s="36"/>
      <c r="J1209" s="36"/>
      <c r="K1209" s="36"/>
      <c r="L1209" s="36"/>
      <c r="M1209" s="36"/>
      <c r="N1209" s="36"/>
      <c r="O1209" s="36"/>
      <c r="P1209" s="36"/>
      <c r="Q1209" s="36"/>
      <c r="R1209" s="36"/>
      <c r="S1209" s="36"/>
      <c r="T1209" s="36"/>
      <c r="U1209" s="36"/>
      <c r="V1209" s="36"/>
      <c r="W1209" s="36"/>
      <c r="X1209" s="36"/>
      <c r="Y1209" s="36"/>
      <c r="Z1209" s="36"/>
      <c r="AA1209" s="36"/>
      <c r="AB1209" s="36"/>
    </row>
    <row r="1210">
      <c r="A1210" s="36"/>
      <c r="B1210" s="36"/>
      <c r="C1210" s="36"/>
      <c r="D1210" s="36"/>
      <c r="E1210" s="36"/>
      <c r="F1210" s="36"/>
      <c r="G1210" s="36"/>
      <c r="H1210" s="37"/>
      <c r="I1210" s="36"/>
      <c r="J1210" s="36"/>
      <c r="K1210" s="36"/>
      <c r="L1210" s="36"/>
      <c r="M1210" s="36"/>
      <c r="N1210" s="36"/>
      <c r="O1210" s="36"/>
      <c r="P1210" s="36"/>
      <c r="Q1210" s="36"/>
      <c r="R1210" s="36"/>
      <c r="S1210" s="36"/>
      <c r="T1210" s="36"/>
      <c r="U1210" s="36"/>
      <c r="V1210" s="36"/>
      <c r="W1210" s="36"/>
      <c r="X1210" s="36"/>
      <c r="Y1210" s="36"/>
      <c r="Z1210" s="36"/>
      <c r="AA1210" s="36"/>
      <c r="AB1210" s="36"/>
    </row>
    <row r="1211">
      <c r="A1211" s="36"/>
      <c r="B1211" s="36"/>
      <c r="C1211" s="36"/>
      <c r="D1211" s="36"/>
      <c r="E1211" s="36"/>
      <c r="F1211" s="36"/>
      <c r="G1211" s="36"/>
      <c r="H1211" s="37"/>
      <c r="I1211" s="36"/>
      <c r="J1211" s="36"/>
      <c r="K1211" s="36"/>
      <c r="L1211" s="36"/>
      <c r="M1211" s="36"/>
      <c r="N1211" s="36"/>
      <c r="O1211" s="36"/>
      <c r="P1211" s="36"/>
      <c r="Q1211" s="36"/>
      <c r="R1211" s="36"/>
      <c r="S1211" s="36"/>
      <c r="T1211" s="36"/>
      <c r="U1211" s="36"/>
      <c r="V1211" s="36"/>
      <c r="W1211" s="36"/>
      <c r="X1211" s="36"/>
      <c r="Y1211" s="36"/>
      <c r="Z1211" s="36"/>
      <c r="AA1211" s="36"/>
      <c r="AB1211" s="36"/>
    </row>
    <row r="1212">
      <c r="A1212" s="36"/>
      <c r="B1212" s="36"/>
      <c r="C1212" s="36"/>
      <c r="D1212" s="36"/>
      <c r="E1212" s="36"/>
      <c r="F1212" s="36"/>
      <c r="G1212" s="36"/>
      <c r="H1212" s="37"/>
      <c r="I1212" s="36"/>
      <c r="J1212" s="36"/>
      <c r="K1212" s="36"/>
      <c r="L1212" s="36"/>
      <c r="M1212" s="36"/>
      <c r="N1212" s="36"/>
      <c r="O1212" s="36"/>
      <c r="P1212" s="36"/>
      <c r="Q1212" s="36"/>
      <c r="R1212" s="36"/>
      <c r="S1212" s="36"/>
      <c r="T1212" s="36"/>
      <c r="U1212" s="36"/>
      <c r="V1212" s="36"/>
      <c r="W1212" s="36"/>
      <c r="X1212" s="36"/>
      <c r="Y1212" s="36"/>
      <c r="Z1212" s="36"/>
      <c r="AA1212" s="36"/>
      <c r="AB1212" s="36"/>
    </row>
    <row r="1213">
      <c r="A1213" s="36"/>
      <c r="B1213" s="36"/>
      <c r="C1213" s="36"/>
      <c r="D1213" s="36"/>
      <c r="E1213" s="36"/>
      <c r="F1213" s="36"/>
      <c r="G1213" s="36"/>
      <c r="H1213" s="37"/>
      <c r="I1213" s="36"/>
      <c r="J1213" s="36"/>
      <c r="K1213" s="36"/>
      <c r="L1213" s="36"/>
      <c r="M1213" s="36"/>
      <c r="N1213" s="36"/>
      <c r="O1213" s="36"/>
      <c r="P1213" s="36"/>
      <c r="Q1213" s="36"/>
      <c r="R1213" s="36"/>
      <c r="S1213" s="36"/>
      <c r="T1213" s="36"/>
      <c r="U1213" s="36"/>
      <c r="V1213" s="36"/>
      <c r="W1213" s="36"/>
      <c r="X1213" s="36"/>
      <c r="Y1213" s="36"/>
      <c r="Z1213" s="36"/>
      <c r="AA1213" s="36"/>
      <c r="AB1213" s="36"/>
    </row>
    <row r="1214">
      <c r="A1214" s="36"/>
      <c r="B1214" s="36"/>
      <c r="C1214" s="36"/>
      <c r="D1214" s="36"/>
      <c r="E1214" s="36"/>
      <c r="F1214" s="36"/>
      <c r="G1214" s="36"/>
      <c r="H1214" s="37"/>
      <c r="I1214" s="36"/>
      <c r="J1214" s="36"/>
      <c r="K1214" s="36"/>
      <c r="L1214" s="36"/>
      <c r="M1214" s="36"/>
      <c r="N1214" s="36"/>
      <c r="O1214" s="36"/>
      <c r="P1214" s="36"/>
      <c r="Q1214" s="36"/>
      <c r="R1214" s="36"/>
      <c r="S1214" s="36"/>
      <c r="T1214" s="36"/>
      <c r="U1214" s="36"/>
      <c r="V1214" s="36"/>
      <c r="W1214" s="36"/>
      <c r="X1214" s="36"/>
      <c r="Y1214" s="36"/>
      <c r="Z1214" s="36"/>
      <c r="AA1214" s="36"/>
      <c r="AB1214" s="36"/>
    </row>
  </sheetData>
  <mergeCells count="1">
    <mergeCell ref="C185:H185"/>
  </mergeCells>
  <dataValidations>
    <dataValidation type="date" operator="lessThan" allowBlank="1" showDropDown="1" sqref="C251">
      <formula1>44835.0</formula1>
    </dataValidation>
    <dataValidation type="list" allowBlank="1" sqref="J253:J302">
      <formula1>$J$307:$J$310</formula1>
    </dataValidation>
    <dataValidation type="list" allowBlank="1" sqref="K253:K302">
      <formula1>$B$174:$B$176</formula1>
    </dataValidation>
    <dataValidation type="list" allowBlank="1" sqref="E46:E158">
      <formula1>$B$25:$B$27</formula1>
    </dataValidation>
    <dataValidation type="date" operator="lessThan" allowBlank="1" showDropDown="1" sqref="C201:C250">
      <formula1>44873.0</formula1>
    </dataValidation>
    <dataValidation type="list" allowBlank="1" sqref="E201:E250">
      <formula1>$B$21:$B$22</formula1>
    </dataValidation>
    <dataValidation type="decimal" allowBlank="1" showDropDown="1" sqref="F251">
      <formula1>0.0</formula1>
      <formula2>1.0</formula2>
    </dataValidation>
    <dataValidation type="list" allowBlank="1" sqref="F201:F250 F253:F302">
      <formula1>$B$46:$B$158</formula1>
    </dataValidation>
    <dataValidation type="list" allowBlank="1" showErrorMessage="1" sqref="F46:F158">
      <formula1>"Tiêu chuẩn,Cao cấp,Đặc biệt,Cá tính,Thể thao,Vành đúc phanh đĩa,Vành nan hoa phanh cơ,Vành nan hoa phanh đĩa"</formula1>
    </dataValidation>
    <dataValidation type="list" allowBlank="1" sqref="D201:D250">
      <formula1>"NV006,NV009,NV011"</formula1>
    </dataValidation>
    <dataValidation type="list" allowBlank="1" sqref="D253:D302">
      <formula1>"NV004,NV005,NV007,NV008,NV010"</formula1>
    </dataValidation>
    <dataValidation type="list" allowBlank="1" sqref="D46:D158">
      <formula1>$B$30:$B$43</formula1>
    </dataValidation>
    <dataValidation type="list" allowBlank="1" sqref="E161:E171">
      <formula1>"Nam,Nữ"</formula1>
    </dataValidation>
    <dataValidation type="list" allowBlank="1" sqref="E253:E302">
      <formula1>$B$3:$B$18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.88"/>
    <col customWidth="1" min="7" max="7" width="26.13"/>
  </cols>
  <sheetData>
    <row r="1">
      <c r="A1" s="88" t="s">
        <v>805</v>
      </c>
    </row>
    <row r="3">
      <c r="A3" s="88" t="s">
        <v>806</v>
      </c>
      <c r="B3" s="88"/>
      <c r="C3" s="88" t="s">
        <v>68</v>
      </c>
    </row>
    <row r="4">
      <c r="A4" s="16" t="b">
        <v>1</v>
      </c>
      <c r="B4" s="89">
        <v>1.0</v>
      </c>
      <c r="C4" s="90" t="s">
        <v>69</v>
      </c>
      <c r="D4" s="91" t="s">
        <v>807</v>
      </c>
      <c r="E4" s="91" t="s">
        <v>808</v>
      </c>
      <c r="F4" s="91" t="s">
        <v>70</v>
      </c>
      <c r="G4" s="91" t="s">
        <v>809</v>
      </c>
    </row>
    <row r="5">
      <c r="B5" s="88">
        <v>2.0</v>
      </c>
      <c r="C5" s="92" t="s">
        <v>71</v>
      </c>
      <c r="D5" s="91" t="s">
        <v>810</v>
      </c>
      <c r="E5" s="91" t="s">
        <v>808</v>
      </c>
      <c r="F5" s="93"/>
      <c r="G5" s="91" t="s">
        <v>811</v>
      </c>
    </row>
    <row r="6">
      <c r="B6" s="89">
        <v>3.0</v>
      </c>
      <c r="C6" s="92" t="s">
        <v>72</v>
      </c>
      <c r="D6" s="91" t="s">
        <v>812</v>
      </c>
      <c r="E6" s="91" t="s">
        <v>813</v>
      </c>
      <c r="F6" s="93"/>
      <c r="G6" s="91" t="s">
        <v>814</v>
      </c>
    </row>
    <row r="7">
      <c r="B7" s="88">
        <v>4.0</v>
      </c>
      <c r="C7" s="92" t="s">
        <v>75</v>
      </c>
      <c r="D7" s="91" t="s">
        <v>815</v>
      </c>
      <c r="E7" s="91" t="s">
        <v>813</v>
      </c>
      <c r="F7" s="93"/>
      <c r="G7" s="91" t="s">
        <v>816</v>
      </c>
    </row>
    <row r="8">
      <c r="B8" s="89">
        <v>5.0</v>
      </c>
      <c r="C8" s="92" t="s">
        <v>77</v>
      </c>
      <c r="D8" s="91" t="s">
        <v>817</v>
      </c>
      <c r="E8" s="91" t="s">
        <v>813</v>
      </c>
      <c r="F8" s="93"/>
      <c r="G8" s="91" t="s">
        <v>818</v>
      </c>
    </row>
    <row r="9">
      <c r="B9" s="88">
        <v>6.0</v>
      </c>
      <c r="C9" s="92" t="s">
        <v>78</v>
      </c>
      <c r="D9" s="91" t="s">
        <v>819</v>
      </c>
      <c r="E9" s="91" t="s">
        <v>820</v>
      </c>
      <c r="F9" s="93"/>
      <c r="G9" s="91" t="s">
        <v>821</v>
      </c>
    </row>
    <row r="10">
      <c r="B10" s="89">
        <v>7.0</v>
      </c>
      <c r="C10" s="92" t="s">
        <v>82</v>
      </c>
      <c r="D10" s="91" t="s">
        <v>822</v>
      </c>
      <c r="E10" s="91" t="s">
        <v>813</v>
      </c>
      <c r="F10" s="93"/>
      <c r="G10" s="91" t="s">
        <v>823</v>
      </c>
    </row>
    <row r="11">
      <c r="C11" s="32" t="s">
        <v>824</v>
      </c>
    </row>
    <row r="12">
      <c r="A12" s="88" t="s">
        <v>83</v>
      </c>
      <c r="B12" s="94"/>
      <c r="C12" s="94" t="s">
        <v>84</v>
      </c>
    </row>
    <row r="13">
      <c r="A13" s="16" t="b">
        <v>1</v>
      </c>
      <c r="B13" s="89">
        <v>1.0</v>
      </c>
      <c r="C13" s="90" t="s">
        <v>85</v>
      </c>
      <c r="D13" s="91" t="s">
        <v>807</v>
      </c>
      <c r="E13" s="91" t="s">
        <v>808</v>
      </c>
      <c r="F13" s="91" t="s">
        <v>70</v>
      </c>
      <c r="G13" s="91" t="s">
        <v>825</v>
      </c>
    </row>
    <row r="14">
      <c r="B14" s="88">
        <v>2.0</v>
      </c>
      <c r="C14" s="92" t="s">
        <v>86</v>
      </c>
      <c r="D14" s="91" t="s">
        <v>810</v>
      </c>
      <c r="E14" s="91" t="s">
        <v>808</v>
      </c>
      <c r="F14" s="93"/>
      <c r="G14" s="91" t="s">
        <v>826</v>
      </c>
    </row>
    <row r="15">
      <c r="B15" s="89">
        <v>3.0</v>
      </c>
      <c r="C15" s="92" t="s">
        <v>77</v>
      </c>
      <c r="D15" s="91" t="s">
        <v>817</v>
      </c>
      <c r="E15" s="91" t="s">
        <v>808</v>
      </c>
      <c r="F15" s="93"/>
      <c r="G15" s="91" t="s">
        <v>827</v>
      </c>
    </row>
    <row r="16">
      <c r="B16" s="88">
        <v>4.0</v>
      </c>
      <c r="C16" s="92" t="s">
        <v>78</v>
      </c>
      <c r="D16" s="91" t="s">
        <v>819</v>
      </c>
      <c r="E16" s="91" t="s">
        <v>820</v>
      </c>
      <c r="F16" s="93"/>
      <c r="G16" s="91" t="s">
        <v>828</v>
      </c>
    </row>
    <row r="17">
      <c r="B17" s="89">
        <v>5.0</v>
      </c>
      <c r="C17" s="92" t="s">
        <v>82</v>
      </c>
      <c r="D17" s="91" t="s">
        <v>822</v>
      </c>
      <c r="E17" s="91" t="s">
        <v>813</v>
      </c>
      <c r="F17" s="93"/>
      <c r="G17" s="91" t="s">
        <v>829</v>
      </c>
    </row>
    <row r="18">
      <c r="C18" s="32" t="s">
        <v>824</v>
      </c>
    </row>
    <row r="19">
      <c r="A19" s="88" t="s">
        <v>87</v>
      </c>
      <c r="B19" s="88"/>
      <c r="C19" s="88" t="s">
        <v>88</v>
      </c>
    </row>
    <row r="20">
      <c r="A20" s="16" t="b">
        <v>1</v>
      </c>
      <c r="B20" s="89">
        <v>1.0</v>
      </c>
      <c r="C20" s="90" t="s">
        <v>89</v>
      </c>
      <c r="D20" s="95" t="s">
        <v>807</v>
      </c>
      <c r="E20" s="95" t="s">
        <v>808</v>
      </c>
      <c r="F20" s="91" t="s">
        <v>70</v>
      </c>
      <c r="G20" s="95" t="s">
        <v>830</v>
      </c>
    </row>
    <row r="21">
      <c r="B21" s="96">
        <v>2.0</v>
      </c>
      <c r="C21" s="97" t="s">
        <v>90</v>
      </c>
      <c r="D21" s="98" t="s">
        <v>810</v>
      </c>
      <c r="E21" s="98" t="s">
        <v>808</v>
      </c>
      <c r="F21" s="99"/>
      <c r="G21" s="100" t="s">
        <v>831</v>
      </c>
    </row>
    <row r="23">
      <c r="A23" s="88" t="s">
        <v>91</v>
      </c>
      <c r="B23" s="101"/>
      <c r="C23" s="102" t="s">
        <v>92</v>
      </c>
      <c r="D23" s="103"/>
      <c r="E23" s="103"/>
      <c r="F23" s="103"/>
      <c r="G23" s="103"/>
      <c r="H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6" t="b">
        <v>1</v>
      </c>
      <c r="B24" s="104">
        <v>1.0</v>
      </c>
      <c r="C24" s="105" t="s">
        <v>93</v>
      </c>
      <c r="D24" s="106" t="s">
        <v>807</v>
      </c>
      <c r="E24" s="107" t="s">
        <v>808</v>
      </c>
      <c r="F24" s="107" t="s">
        <v>70</v>
      </c>
      <c r="G24" s="108" t="s">
        <v>832</v>
      </c>
      <c r="H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09"/>
      <c r="B25" s="110">
        <v>2.0</v>
      </c>
      <c r="C25" s="111" t="s">
        <v>94</v>
      </c>
      <c r="D25" s="112" t="s">
        <v>810</v>
      </c>
      <c r="E25" s="113" t="s">
        <v>808</v>
      </c>
      <c r="F25" s="113"/>
      <c r="G25" s="114" t="s">
        <v>833</v>
      </c>
      <c r="H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115"/>
      <c r="C26" s="115" t="s">
        <v>824</v>
      </c>
      <c r="D26" s="7"/>
      <c r="E26" s="7"/>
      <c r="F26" s="7"/>
      <c r="G26" s="7"/>
      <c r="H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88" t="s">
        <v>96</v>
      </c>
      <c r="B27" s="94"/>
      <c r="C27" s="94" t="s">
        <v>97</v>
      </c>
    </row>
    <row r="28">
      <c r="A28" s="16" t="b">
        <v>1</v>
      </c>
      <c r="B28" s="89">
        <v>1.0</v>
      </c>
      <c r="C28" s="90" t="s">
        <v>98</v>
      </c>
      <c r="D28" s="91" t="s">
        <v>807</v>
      </c>
      <c r="E28" s="91" t="s">
        <v>808</v>
      </c>
      <c r="F28" s="91" t="s">
        <v>70</v>
      </c>
      <c r="G28" s="91" t="s">
        <v>834</v>
      </c>
    </row>
    <row r="29">
      <c r="B29" s="88">
        <v>2.0</v>
      </c>
      <c r="C29" s="92" t="s">
        <v>99</v>
      </c>
      <c r="D29" s="91" t="s">
        <v>810</v>
      </c>
      <c r="E29" s="91" t="s">
        <v>808</v>
      </c>
      <c r="F29" s="93"/>
      <c r="G29" s="91" t="s">
        <v>835</v>
      </c>
    </row>
    <row r="30">
      <c r="B30" s="89">
        <v>3.0</v>
      </c>
      <c r="C30" s="90" t="s">
        <v>93</v>
      </c>
      <c r="D30" s="106" t="s">
        <v>807</v>
      </c>
      <c r="E30" s="91" t="s">
        <v>808</v>
      </c>
      <c r="F30" s="91" t="s">
        <v>100</v>
      </c>
      <c r="G30" s="91" t="s">
        <v>832</v>
      </c>
    </row>
    <row r="31">
      <c r="B31" s="88">
        <v>4.0</v>
      </c>
      <c r="C31" s="116" t="s">
        <v>89</v>
      </c>
      <c r="D31" s="91" t="s">
        <v>807</v>
      </c>
      <c r="E31" s="91" t="s">
        <v>813</v>
      </c>
      <c r="F31" s="91" t="s">
        <v>100</v>
      </c>
      <c r="G31" s="91" t="s">
        <v>836</v>
      </c>
    </row>
    <row r="32">
      <c r="B32" s="89">
        <v>5.0</v>
      </c>
      <c r="C32" s="92" t="s">
        <v>101</v>
      </c>
      <c r="D32" s="91" t="s">
        <v>810</v>
      </c>
      <c r="E32" s="91" t="s">
        <v>813</v>
      </c>
      <c r="F32" s="93"/>
      <c r="G32" s="91" t="s">
        <v>837</v>
      </c>
    </row>
    <row r="33">
      <c r="B33" s="88">
        <v>6.0</v>
      </c>
      <c r="C33" s="92" t="s">
        <v>103</v>
      </c>
      <c r="D33" s="91" t="s">
        <v>810</v>
      </c>
      <c r="E33" s="91" t="s">
        <v>813</v>
      </c>
      <c r="F33" s="93"/>
      <c r="G33" s="91" t="s">
        <v>838</v>
      </c>
    </row>
    <row r="34">
      <c r="B34" s="89">
        <v>7.0</v>
      </c>
      <c r="C34" s="117" t="s">
        <v>104</v>
      </c>
      <c r="D34" s="91" t="s">
        <v>839</v>
      </c>
      <c r="E34" s="91" t="s">
        <v>813</v>
      </c>
      <c r="F34" s="93"/>
      <c r="G34" s="91"/>
    </row>
    <row r="35">
      <c r="B35" s="88">
        <v>8.0</v>
      </c>
      <c r="C35" s="92" t="s">
        <v>106</v>
      </c>
      <c r="D35" s="91" t="s">
        <v>840</v>
      </c>
      <c r="E35" s="91" t="s">
        <v>808</v>
      </c>
      <c r="F35" s="93"/>
      <c r="G35" s="91" t="s">
        <v>841</v>
      </c>
    </row>
    <row r="36">
      <c r="C36" s="32" t="s">
        <v>824</v>
      </c>
    </row>
    <row r="37">
      <c r="A37" s="88" t="s">
        <v>108</v>
      </c>
      <c r="B37" s="94"/>
      <c r="C37" s="94" t="s">
        <v>109</v>
      </c>
    </row>
    <row r="38">
      <c r="A38" s="16" t="b">
        <v>1</v>
      </c>
      <c r="B38" s="89">
        <v>1.0</v>
      </c>
      <c r="C38" s="90" t="s">
        <v>110</v>
      </c>
      <c r="D38" s="91" t="s">
        <v>807</v>
      </c>
      <c r="E38" s="91" t="s">
        <v>808</v>
      </c>
      <c r="F38" s="91" t="s">
        <v>70</v>
      </c>
      <c r="G38" s="91" t="s">
        <v>842</v>
      </c>
    </row>
    <row r="39">
      <c r="B39" s="88">
        <v>2.0</v>
      </c>
      <c r="C39" s="92" t="s">
        <v>111</v>
      </c>
      <c r="D39" s="91" t="s">
        <v>810</v>
      </c>
      <c r="E39" s="91" t="s">
        <v>808</v>
      </c>
      <c r="F39" s="93"/>
      <c r="G39" s="91" t="s">
        <v>843</v>
      </c>
    </row>
    <row r="40">
      <c r="B40" s="89">
        <v>3.0</v>
      </c>
      <c r="C40" s="92" t="s">
        <v>72</v>
      </c>
      <c r="D40" s="91" t="s">
        <v>812</v>
      </c>
      <c r="E40" s="91" t="s">
        <v>808</v>
      </c>
      <c r="F40" s="93"/>
      <c r="G40" s="91" t="s">
        <v>844</v>
      </c>
    </row>
    <row r="41">
      <c r="B41" s="88">
        <v>4.0</v>
      </c>
      <c r="C41" s="92" t="s">
        <v>75</v>
      </c>
      <c r="D41" s="91" t="s">
        <v>815</v>
      </c>
      <c r="E41" s="91" t="s">
        <v>808</v>
      </c>
      <c r="F41" s="93"/>
      <c r="G41" s="91" t="s">
        <v>845</v>
      </c>
    </row>
    <row r="42">
      <c r="B42" s="89">
        <v>5.0</v>
      </c>
      <c r="C42" s="92" t="s">
        <v>77</v>
      </c>
      <c r="D42" s="91" t="s">
        <v>817</v>
      </c>
      <c r="E42" s="91" t="s">
        <v>808</v>
      </c>
      <c r="F42" s="93"/>
      <c r="G42" s="91" t="s">
        <v>846</v>
      </c>
    </row>
    <row r="43">
      <c r="B43" s="88">
        <v>6.0</v>
      </c>
      <c r="C43" s="92" t="s">
        <v>78</v>
      </c>
      <c r="D43" s="91" t="s">
        <v>819</v>
      </c>
      <c r="E43" s="91" t="s">
        <v>813</v>
      </c>
      <c r="F43" s="93"/>
      <c r="G43" s="91" t="s">
        <v>847</v>
      </c>
    </row>
    <row r="44">
      <c r="B44" s="89">
        <v>7.0</v>
      </c>
      <c r="C44" s="92" t="s">
        <v>112</v>
      </c>
      <c r="D44" s="91" t="s">
        <v>810</v>
      </c>
      <c r="E44" s="91" t="s">
        <v>808</v>
      </c>
      <c r="F44" s="93"/>
      <c r="G44" s="91" t="s">
        <v>848</v>
      </c>
    </row>
    <row r="45">
      <c r="B45" s="88">
        <v>8.0</v>
      </c>
      <c r="C45" s="92" t="s">
        <v>113</v>
      </c>
      <c r="D45" s="91" t="s">
        <v>839</v>
      </c>
      <c r="E45" s="91" t="s">
        <v>808</v>
      </c>
      <c r="F45" s="93"/>
      <c r="G45" s="91" t="s">
        <v>849</v>
      </c>
    </row>
    <row r="46">
      <c r="B46" s="89">
        <v>9.0</v>
      </c>
      <c r="C46" s="90" t="s">
        <v>115</v>
      </c>
      <c r="D46" s="91" t="s">
        <v>807</v>
      </c>
      <c r="E46" s="91" t="s">
        <v>524</v>
      </c>
      <c r="F46" s="91" t="s">
        <v>100</v>
      </c>
      <c r="G46" s="91" t="s">
        <v>850</v>
      </c>
    </row>
    <row r="47">
      <c r="C47" s="32" t="s">
        <v>824</v>
      </c>
    </row>
    <row r="48">
      <c r="A48" s="88" t="s">
        <v>118</v>
      </c>
      <c r="B48" s="94"/>
      <c r="C48" s="94" t="s">
        <v>119</v>
      </c>
    </row>
    <row r="49">
      <c r="A49" s="16" t="b">
        <v>1</v>
      </c>
      <c r="B49" s="89">
        <v>1.0</v>
      </c>
      <c r="C49" s="90" t="s">
        <v>120</v>
      </c>
      <c r="D49" s="91" t="s">
        <v>807</v>
      </c>
      <c r="E49" s="91" t="s">
        <v>808</v>
      </c>
      <c r="F49" s="91" t="s">
        <v>70</v>
      </c>
      <c r="G49" s="91" t="s">
        <v>851</v>
      </c>
    </row>
    <row r="50">
      <c r="B50" s="88">
        <v>2.0</v>
      </c>
      <c r="C50" s="92" t="s">
        <v>121</v>
      </c>
      <c r="D50" s="91"/>
      <c r="E50" s="91" t="s">
        <v>808</v>
      </c>
      <c r="F50" s="93"/>
      <c r="G50" s="91" t="s">
        <v>852</v>
      </c>
    </row>
    <row r="51">
      <c r="B51" s="89">
        <v>3.0</v>
      </c>
      <c r="C51" s="118" t="s">
        <v>122</v>
      </c>
      <c r="D51" s="91" t="s">
        <v>853</v>
      </c>
      <c r="E51" s="91" t="s">
        <v>808</v>
      </c>
      <c r="F51" s="91"/>
      <c r="G51" s="91" t="s">
        <v>854</v>
      </c>
    </row>
    <row r="52">
      <c r="B52" s="88">
        <v>4.0</v>
      </c>
      <c r="C52" s="118" t="s">
        <v>123</v>
      </c>
      <c r="D52" s="91" t="s">
        <v>840</v>
      </c>
      <c r="E52" s="91" t="s">
        <v>808</v>
      </c>
      <c r="F52" s="91"/>
      <c r="G52" s="91" t="s">
        <v>855</v>
      </c>
    </row>
    <row r="54">
      <c r="A54" s="88" t="s">
        <v>128</v>
      </c>
      <c r="B54" s="94"/>
      <c r="C54" s="94" t="s">
        <v>129</v>
      </c>
    </row>
    <row r="55">
      <c r="A55" s="16" t="b">
        <v>1</v>
      </c>
      <c r="B55" s="89">
        <v>1.0</v>
      </c>
      <c r="C55" s="90" t="s">
        <v>130</v>
      </c>
      <c r="D55" s="91" t="s">
        <v>807</v>
      </c>
      <c r="E55" s="91" t="s">
        <v>808</v>
      </c>
      <c r="F55" s="91" t="s">
        <v>70</v>
      </c>
      <c r="G55" s="91" t="s">
        <v>856</v>
      </c>
    </row>
    <row r="56">
      <c r="B56" s="88">
        <v>2.0</v>
      </c>
      <c r="C56" s="92" t="s">
        <v>131</v>
      </c>
      <c r="D56" s="91" t="s">
        <v>812</v>
      </c>
      <c r="E56" s="91" t="s">
        <v>808</v>
      </c>
      <c r="F56" s="93"/>
      <c r="G56" s="91" t="s">
        <v>857</v>
      </c>
    </row>
    <row r="57">
      <c r="B57" s="89">
        <v>3.0</v>
      </c>
      <c r="C57" s="90" t="s">
        <v>110</v>
      </c>
      <c r="D57" s="91" t="s">
        <v>807</v>
      </c>
      <c r="E57" s="91" t="s">
        <v>808</v>
      </c>
      <c r="F57" s="91" t="s">
        <v>100</v>
      </c>
      <c r="G57" s="91" t="s">
        <v>858</v>
      </c>
    </row>
    <row r="58">
      <c r="B58" s="88">
        <v>4.0</v>
      </c>
      <c r="C58" s="90" t="s">
        <v>85</v>
      </c>
      <c r="D58" s="91" t="s">
        <v>807</v>
      </c>
      <c r="E58" s="91" t="s">
        <v>808</v>
      </c>
      <c r="F58" s="91" t="s">
        <v>100</v>
      </c>
      <c r="G58" s="91" t="s">
        <v>825</v>
      </c>
    </row>
    <row r="59">
      <c r="B59" s="89">
        <v>5.0</v>
      </c>
      <c r="C59" s="90" t="s">
        <v>98</v>
      </c>
      <c r="D59" s="91" t="s">
        <v>807</v>
      </c>
      <c r="E59" s="91" t="s">
        <v>808</v>
      </c>
      <c r="F59" s="91" t="s">
        <v>70</v>
      </c>
      <c r="G59" s="91" t="s">
        <v>859</v>
      </c>
    </row>
    <row r="60">
      <c r="B60" s="88">
        <v>6.0</v>
      </c>
      <c r="C60" s="92" t="s">
        <v>133</v>
      </c>
      <c r="D60" s="91" t="s">
        <v>840</v>
      </c>
      <c r="E60" s="91" t="s">
        <v>808</v>
      </c>
      <c r="F60" s="93"/>
      <c r="G60" s="91" t="s">
        <v>860</v>
      </c>
    </row>
    <row r="61">
      <c r="B61" s="89">
        <v>7.0</v>
      </c>
      <c r="C61" s="92" t="s">
        <v>137</v>
      </c>
      <c r="D61" s="91" t="s">
        <v>839</v>
      </c>
      <c r="E61" s="91" t="s">
        <v>808</v>
      </c>
      <c r="F61" s="93"/>
      <c r="G61" s="91" t="s">
        <v>861</v>
      </c>
    </row>
    <row r="62">
      <c r="B62" s="88">
        <v>8.0</v>
      </c>
      <c r="C62" s="92" t="s">
        <v>140</v>
      </c>
      <c r="D62" s="91" t="s">
        <v>853</v>
      </c>
      <c r="E62" s="91" t="s">
        <v>813</v>
      </c>
      <c r="F62" s="93"/>
      <c r="G62" s="91" t="s">
        <v>862</v>
      </c>
    </row>
    <row r="63">
      <c r="C63" s="32" t="s">
        <v>824</v>
      </c>
    </row>
    <row r="64">
      <c r="C64" s="32" t="s">
        <v>824</v>
      </c>
    </row>
    <row r="65">
      <c r="A65" s="88" t="s">
        <v>142</v>
      </c>
      <c r="B65" s="94"/>
      <c r="C65" s="94" t="s">
        <v>143</v>
      </c>
    </row>
    <row r="66">
      <c r="A66" s="16" t="b">
        <v>1</v>
      </c>
      <c r="B66" s="119"/>
      <c r="C66" s="90" t="s">
        <v>144</v>
      </c>
      <c r="D66" s="91" t="s">
        <v>807</v>
      </c>
      <c r="E66" s="91" t="s">
        <v>808</v>
      </c>
      <c r="F66" s="91" t="s">
        <v>70</v>
      </c>
      <c r="G66" s="91" t="s">
        <v>863</v>
      </c>
    </row>
    <row r="67">
      <c r="B67" s="94"/>
      <c r="C67" s="92" t="s">
        <v>145</v>
      </c>
      <c r="D67" s="91" t="s">
        <v>812</v>
      </c>
      <c r="E67" s="91" t="s">
        <v>808</v>
      </c>
      <c r="F67" s="93"/>
      <c r="G67" s="91" t="s">
        <v>864</v>
      </c>
    </row>
    <row r="68">
      <c r="B68" s="119"/>
      <c r="C68" s="90" t="s">
        <v>110</v>
      </c>
      <c r="D68" s="91" t="s">
        <v>807</v>
      </c>
      <c r="E68" s="91" t="s">
        <v>808</v>
      </c>
      <c r="F68" s="91" t="s">
        <v>100</v>
      </c>
      <c r="G68" s="91" t="s">
        <v>865</v>
      </c>
    </row>
    <row r="69">
      <c r="B69" s="119"/>
      <c r="C69" s="90" t="s">
        <v>69</v>
      </c>
      <c r="D69" s="91" t="s">
        <v>807</v>
      </c>
      <c r="E69" s="91" t="s">
        <v>808</v>
      </c>
      <c r="F69" s="91" t="s">
        <v>100</v>
      </c>
      <c r="G69" s="91" t="s">
        <v>809</v>
      </c>
    </row>
    <row r="70">
      <c r="B70" s="119"/>
      <c r="C70" s="90" t="s">
        <v>98</v>
      </c>
      <c r="D70" s="91" t="s">
        <v>807</v>
      </c>
      <c r="E70" s="91" t="s">
        <v>808</v>
      </c>
      <c r="F70" s="91" t="s">
        <v>70</v>
      </c>
      <c r="G70" s="91" t="s">
        <v>866</v>
      </c>
    </row>
    <row r="71">
      <c r="B71" s="94"/>
      <c r="C71" s="92" t="s">
        <v>146</v>
      </c>
      <c r="D71" s="91" t="s">
        <v>840</v>
      </c>
      <c r="E71" s="91" t="s">
        <v>808</v>
      </c>
      <c r="F71" s="93"/>
      <c r="G71" s="91" t="s">
        <v>867</v>
      </c>
    </row>
    <row r="72">
      <c r="B72" s="88"/>
      <c r="C72" s="117" t="s">
        <v>149</v>
      </c>
      <c r="D72" s="91" t="s">
        <v>839</v>
      </c>
      <c r="E72" s="91" t="s">
        <v>808</v>
      </c>
      <c r="F72" s="93"/>
      <c r="G72" s="91" t="s">
        <v>861</v>
      </c>
    </row>
    <row r="73">
      <c r="B73" s="94"/>
      <c r="C73" s="92" t="s">
        <v>150</v>
      </c>
      <c r="D73" s="91" t="s">
        <v>853</v>
      </c>
      <c r="E73" s="91" t="s">
        <v>813</v>
      </c>
      <c r="F73" s="93"/>
      <c r="G73" s="91" t="s">
        <v>868</v>
      </c>
    </row>
    <row r="74">
      <c r="B74" s="94"/>
      <c r="C74" s="92" t="s">
        <v>151</v>
      </c>
      <c r="D74" s="91" t="s">
        <v>810</v>
      </c>
      <c r="E74" s="91" t="s">
        <v>813</v>
      </c>
      <c r="F74" s="93"/>
      <c r="G74" s="91" t="s">
        <v>869</v>
      </c>
    </row>
    <row r="75">
      <c r="B75" s="88"/>
      <c r="C75" s="117" t="s">
        <v>120</v>
      </c>
      <c r="D75" s="91" t="s">
        <v>807</v>
      </c>
      <c r="E75" s="91" t="s">
        <v>813</v>
      </c>
      <c r="F75" s="91" t="s">
        <v>70</v>
      </c>
      <c r="G75" s="91" t="s">
        <v>870</v>
      </c>
    </row>
    <row r="76">
      <c r="C76" s="32" t="s">
        <v>824</v>
      </c>
    </row>
    <row r="77">
      <c r="C77" s="32" t="s">
        <v>824</v>
      </c>
    </row>
  </sheetData>
  <conditionalFormatting sqref="B4:G10 D16:D17">
    <cfRule type="expression" dxfId="0" priority="1">
      <formula>ISEVEN(ROW())</formula>
    </cfRule>
  </conditionalFormatting>
  <conditionalFormatting sqref="B28:C35 D28:D29 E28:G35 D31:D35 D45 D50 D52 D60:D61 D71:D72">
    <cfRule type="expression" dxfId="0" priority="2">
      <formula>iseven(row())</formula>
    </cfRule>
  </conditionalFormatting>
  <conditionalFormatting sqref="B6:G7 B13:G17 D31 D35 B38:G46 B49:G52 B55:G62 B66:G75">
    <cfRule type="expression" dxfId="0" priority="3">
      <formula>iseven(row())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43.88"/>
    <col customWidth="1" min="3" max="3" width="32.0"/>
    <col customWidth="1" min="4" max="4" width="5.75"/>
    <col customWidth="1" min="5" max="5" width="14.63"/>
    <col customWidth="1" min="6" max="6" width="5.75"/>
  </cols>
  <sheetData>
    <row r="1">
      <c r="A1" s="120" t="s">
        <v>871</v>
      </c>
      <c r="B1" s="121" t="s">
        <v>872</v>
      </c>
      <c r="D1" s="120" t="s">
        <v>873</v>
      </c>
      <c r="E1" s="120" t="s">
        <v>874</v>
      </c>
      <c r="F1" s="120" t="s">
        <v>875</v>
      </c>
      <c r="G1" s="120" t="s">
        <v>876</v>
      </c>
      <c r="H1" s="12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3">
        <v>1.0</v>
      </c>
      <c r="B2" s="123" t="s">
        <v>877</v>
      </c>
      <c r="C2" s="123" t="s">
        <v>878</v>
      </c>
      <c r="D2" s="23" t="b">
        <v>0</v>
      </c>
      <c r="E2" s="23" t="s">
        <v>879</v>
      </c>
      <c r="F2" s="124" t="b">
        <v>1</v>
      </c>
      <c r="G2" s="125" t="s">
        <v>876</v>
      </c>
      <c r="H2" s="12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C3" s="126" t="s">
        <v>880</v>
      </c>
      <c r="F3" s="127" t="b">
        <v>1</v>
      </c>
      <c r="G3" s="127"/>
      <c r="H3" s="127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23">
        <v>2.0</v>
      </c>
      <c r="B4" s="123" t="s">
        <v>881</v>
      </c>
      <c r="D4" s="24" t="b">
        <v>0</v>
      </c>
      <c r="E4" s="23" t="s">
        <v>882</v>
      </c>
      <c r="F4" s="128" t="b">
        <v>1</v>
      </c>
      <c r="G4" s="129" t="s">
        <v>876</v>
      </c>
      <c r="H4" s="128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30">
        <v>3.0</v>
      </c>
      <c r="B5" s="126" t="s">
        <v>883</v>
      </c>
      <c r="D5" s="131" t="b">
        <v>0</v>
      </c>
      <c r="E5" s="130" t="s">
        <v>884</v>
      </c>
      <c r="F5" s="127" t="b">
        <v>1</v>
      </c>
      <c r="G5" s="132" t="s">
        <v>876</v>
      </c>
      <c r="H5" s="127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23">
        <v>4.0</v>
      </c>
      <c r="B6" s="123" t="s">
        <v>885</v>
      </c>
      <c r="D6" s="23" t="b">
        <v>0</v>
      </c>
      <c r="E6" s="24"/>
      <c r="F6" s="128" t="b">
        <v>1</v>
      </c>
      <c r="G6" s="129" t="s">
        <v>876</v>
      </c>
      <c r="H6" s="128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30">
        <v>5.0</v>
      </c>
      <c r="B7" s="126" t="s">
        <v>886</v>
      </c>
      <c r="C7" s="126" t="s">
        <v>887</v>
      </c>
      <c r="D7" s="131" t="b">
        <v>0</v>
      </c>
      <c r="E7" s="130" t="s">
        <v>884</v>
      </c>
      <c r="F7" s="130" t="b">
        <v>1</v>
      </c>
      <c r="G7" s="133"/>
      <c r="H7" s="133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C8" s="123" t="s">
        <v>888</v>
      </c>
      <c r="D8" s="24" t="b">
        <v>0</v>
      </c>
      <c r="F8" s="23" t="b">
        <v>1</v>
      </c>
      <c r="G8" s="134"/>
      <c r="H8" s="13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C9" s="126" t="s">
        <v>889</v>
      </c>
      <c r="D9" s="131" t="b">
        <v>0</v>
      </c>
      <c r="F9" s="130" t="b">
        <v>1</v>
      </c>
      <c r="G9" s="133"/>
      <c r="H9" s="133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C10" s="123" t="s">
        <v>890</v>
      </c>
      <c r="D10" s="24" t="b">
        <v>0</v>
      </c>
      <c r="F10" s="123" t="b">
        <v>1</v>
      </c>
      <c r="G10" s="135"/>
      <c r="H10" s="13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C11" s="126" t="s">
        <v>891</v>
      </c>
      <c r="D11" s="131" t="b">
        <v>0</v>
      </c>
      <c r="F11" s="130" t="b">
        <v>1</v>
      </c>
      <c r="G11" s="133"/>
      <c r="H11" s="13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C12" s="123" t="s">
        <v>892</v>
      </c>
      <c r="D12" s="24" t="b">
        <v>0</v>
      </c>
      <c r="F12" s="23" t="b">
        <v>1</v>
      </c>
      <c r="G12" s="134"/>
      <c r="H12" s="13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C13" s="126" t="s">
        <v>893</v>
      </c>
      <c r="D13" s="131" t="b">
        <v>0</v>
      </c>
      <c r="F13" s="130" t="b">
        <v>1</v>
      </c>
      <c r="G13" s="133"/>
      <c r="H13" s="13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C14" s="123" t="s">
        <v>894</v>
      </c>
      <c r="D14" s="24" t="b">
        <v>0</v>
      </c>
      <c r="F14" s="23" t="b">
        <v>1</v>
      </c>
      <c r="G14" s="134"/>
      <c r="H14" s="13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C15" s="126" t="s">
        <v>895</v>
      </c>
      <c r="D15" s="131" t="b">
        <v>0</v>
      </c>
      <c r="F15" s="130" t="b">
        <v>1</v>
      </c>
      <c r="G15" s="133"/>
      <c r="H15" s="133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23">
        <v>6.0</v>
      </c>
      <c r="B16" s="23" t="s">
        <v>896</v>
      </c>
      <c r="C16" s="123" t="s">
        <v>897</v>
      </c>
      <c r="D16" s="24" t="b">
        <v>0</v>
      </c>
      <c r="E16" s="23" t="s">
        <v>898</v>
      </c>
      <c r="F16" s="124" t="b">
        <v>1</v>
      </c>
      <c r="G16" s="125" t="s">
        <v>876</v>
      </c>
      <c r="H16" s="136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C17" s="126" t="s">
        <v>899</v>
      </c>
      <c r="D17" s="130" t="b">
        <v>1</v>
      </c>
      <c r="F17" s="130" t="b">
        <v>1</v>
      </c>
      <c r="G17" s="133"/>
      <c r="H17" s="1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C18" s="123" t="s">
        <v>900</v>
      </c>
      <c r="D18" s="24" t="b">
        <v>0</v>
      </c>
      <c r="F18" s="23" t="b">
        <v>1</v>
      </c>
      <c r="G18" s="134"/>
      <c r="H18" s="134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30">
        <v>7.0</v>
      </c>
      <c r="B19" s="126" t="s">
        <v>901</v>
      </c>
      <c r="C19" s="126" t="s">
        <v>902</v>
      </c>
      <c r="D19" s="131" t="b">
        <v>0</v>
      </c>
      <c r="E19" s="130" t="s">
        <v>898</v>
      </c>
      <c r="F19" s="130" t="b">
        <v>1</v>
      </c>
      <c r="G19" s="133"/>
      <c r="H19" s="13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C20" s="123" t="s">
        <v>903</v>
      </c>
      <c r="D20" s="24" t="b">
        <v>0</v>
      </c>
      <c r="F20" s="23" t="b">
        <v>1</v>
      </c>
      <c r="G20" s="134"/>
      <c r="H20" s="1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C21" s="126" t="s">
        <v>904</v>
      </c>
      <c r="D21" s="131" t="b">
        <v>0</v>
      </c>
      <c r="F21" s="130" t="b">
        <v>1</v>
      </c>
      <c r="G21" s="133"/>
      <c r="H21" s="13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23">
        <v>8.0</v>
      </c>
      <c r="B22" s="123" t="s">
        <v>905</v>
      </c>
      <c r="C22" s="123" t="s">
        <v>906</v>
      </c>
      <c r="D22" s="23" t="b">
        <v>1</v>
      </c>
      <c r="E22" s="23" t="s">
        <v>898</v>
      </c>
      <c r="F22" s="23" t="b">
        <v>1</v>
      </c>
      <c r="G22" s="134"/>
      <c r="H22" s="13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C23" s="126" t="s">
        <v>907</v>
      </c>
      <c r="D23" s="130" t="b">
        <v>1</v>
      </c>
      <c r="F23" s="130" t="b">
        <v>1</v>
      </c>
      <c r="G23" s="133"/>
      <c r="H23" s="133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C24" s="123" t="s">
        <v>908</v>
      </c>
      <c r="D24" s="23" t="b">
        <v>1</v>
      </c>
      <c r="F24" s="23" t="b">
        <v>1</v>
      </c>
      <c r="G24" s="134"/>
      <c r="H24" s="13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C25" s="126" t="s">
        <v>909</v>
      </c>
      <c r="D25" s="130" t="b">
        <v>1</v>
      </c>
      <c r="F25" s="130" t="b">
        <v>1</v>
      </c>
      <c r="G25" s="133"/>
      <c r="H25" s="13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C26" s="123" t="s">
        <v>910</v>
      </c>
      <c r="D26" s="23" t="b">
        <v>1</v>
      </c>
      <c r="F26" s="23" t="b">
        <v>1</v>
      </c>
      <c r="G26" s="134"/>
      <c r="H26" s="13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C27" s="126" t="s">
        <v>911</v>
      </c>
      <c r="D27" s="130" t="b">
        <v>1</v>
      </c>
      <c r="F27" s="130" t="b">
        <v>1</v>
      </c>
      <c r="G27" s="133"/>
      <c r="H27" s="13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C28" s="123" t="s">
        <v>912</v>
      </c>
      <c r="D28" s="23" t="b">
        <v>1</v>
      </c>
      <c r="F28" s="23" t="b">
        <v>1</v>
      </c>
      <c r="G28" s="134"/>
      <c r="H28" s="13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C29" s="126" t="s">
        <v>913</v>
      </c>
      <c r="D29" s="130" t="b">
        <v>1</v>
      </c>
      <c r="F29" s="130" t="b">
        <v>1</v>
      </c>
      <c r="G29" s="133"/>
      <c r="H29" s="13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C30" s="123" t="s">
        <v>914</v>
      </c>
      <c r="D30" s="23" t="b">
        <v>1</v>
      </c>
      <c r="F30" s="23" t="b">
        <v>1</v>
      </c>
      <c r="G30" s="134"/>
      <c r="H30" s="134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30">
        <v>9.0</v>
      </c>
      <c r="B31" s="126" t="s">
        <v>915</v>
      </c>
      <c r="D31" s="131" t="b">
        <v>0</v>
      </c>
      <c r="E31" s="131"/>
      <c r="F31" s="130" t="b">
        <v>1</v>
      </c>
      <c r="G31" s="131"/>
      <c r="H31" s="13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23">
        <v>10.0</v>
      </c>
      <c r="B32" s="123" t="s">
        <v>916</v>
      </c>
      <c r="D32" s="24" t="b">
        <v>0</v>
      </c>
      <c r="E32" s="24"/>
      <c r="F32" s="23" t="b">
        <v>1</v>
      </c>
      <c r="G32" s="24"/>
      <c r="H32" s="24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30">
        <v>11.0</v>
      </c>
      <c r="B33" s="126" t="s">
        <v>917</v>
      </c>
      <c r="D33" s="131" t="b">
        <v>0</v>
      </c>
      <c r="E33" s="130" t="s">
        <v>918</v>
      </c>
      <c r="F33" s="130" t="b">
        <v>1</v>
      </c>
      <c r="G33" s="131"/>
      <c r="H33" s="13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23">
        <v>12.0</v>
      </c>
      <c r="B34" s="123" t="s">
        <v>919</v>
      </c>
      <c r="D34" s="24" t="b">
        <v>0</v>
      </c>
      <c r="E34" s="24"/>
      <c r="F34" s="23" t="b">
        <v>1</v>
      </c>
      <c r="G34" s="24"/>
      <c r="H34" s="2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37"/>
      <c r="B35" s="138"/>
      <c r="C35" s="138"/>
      <c r="D35" s="137"/>
      <c r="E35" s="137"/>
      <c r="F35" s="137"/>
      <c r="G35" s="137"/>
      <c r="H35" s="137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39"/>
      <c r="C36" s="13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39"/>
      <c r="C37" s="13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39"/>
      <c r="C38" s="13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39"/>
      <c r="C39" s="13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39"/>
      <c r="C40" s="13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39"/>
      <c r="C41" s="13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39"/>
      <c r="C42" s="13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39"/>
      <c r="C43" s="13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39"/>
      <c r="C44" s="13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39"/>
      <c r="C45" s="13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39"/>
      <c r="C46" s="13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39"/>
      <c r="C47" s="13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39"/>
      <c r="C48" s="139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39"/>
      <c r="C49" s="13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39"/>
      <c r="C50" s="139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39"/>
      <c r="C51" s="13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39"/>
      <c r="C52" s="13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39"/>
      <c r="C53" s="13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39"/>
      <c r="C54" s="13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39"/>
      <c r="C55" s="13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39"/>
      <c r="C56" s="139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39"/>
      <c r="C57" s="13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39"/>
      <c r="C58" s="13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39"/>
      <c r="C59" s="139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39"/>
      <c r="C60" s="139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39"/>
      <c r="C61" s="139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39"/>
      <c r="C62" s="139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39"/>
      <c r="C63" s="13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39"/>
      <c r="C64" s="13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39"/>
      <c r="C65" s="139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39"/>
      <c r="C66" s="13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39"/>
      <c r="C67" s="139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39"/>
      <c r="C68" s="139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39"/>
      <c r="C69" s="13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39"/>
      <c r="C70" s="13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39"/>
      <c r="C71" s="139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39"/>
      <c r="C72" s="139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39"/>
      <c r="C73" s="13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39"/>
      <c r="C74" s="139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39"/>
      <c r="C75" s="13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39"/>
      <c r="C76" s="13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39"/>
      <c r="C77" s="139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39"/>
      <c r="C78" s="139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39"/>
      <c r="C79" s="139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39"/>
      <c r="C80" s="139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39"/>
      <c r="C81" s="13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39"/>
      <c r="C82" s="13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39"/>
      <c r="C83" s="139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39"/>
      <c r="C84" s="139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39"/>
      <c r="C85" s="139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39"/>
      <c r="C86" s="139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39"/>
      <c r="C87" s="139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39"/>
      <c r="C88" s="139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39"/>
      <c r="C89" s="139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39"/>
      <c r="C90" s="139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39"/>
      <c r="C91" s="139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39"/>
      <c r="C92" s="139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39"/>
      <c r="C93" s="139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39"/>
      <c r="C94" s="13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39"/>
      <c r="C95" s="139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39"/>
      <c r="C96" s="139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39"/>
      <c r="C97" s="139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39"/>
      <c r="C98" s="139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39"/>
      <c r="C99" s="13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39"/>
      <c r="C100" s="139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39"/>
      <c r="C101" s="139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39"/>
      <c r="C102" s="139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39"/>
      <c r="C103" s="139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39"/>
      <c r="C104" s="139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39"/>
      <c r="C105" s="139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39"/>
      <c r="C106" s="139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39"/>
      <c r="C107" s="139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39"/>
      <c r="C108" s="139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39"/>
      <c r="C109" s="139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39"/>
      <c r="C110" s="139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39"/>
      <c r="C111" s="139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39"/>
      <c r="C112" s="139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39"/>
      <c r="C113" s="139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39"/>
      <c r="C114" s="139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39"/>
      <c r="C115" s="139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39"/>
      <c r="C116" s="139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39"/>
      <c r="C117" s="13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39"/>
      <c r="C118" s="139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39"/>
      <c r="C119" s="139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39"/>
      <c r="C120" s="139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39"/>
      <c r="C121" s="139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39"/>
      <c r="C122" s="139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39"/>
      <c r="C123" s="139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39"/>
      <c r="C124" s="139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39"/>
      <c r="C125" s="139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39"/>
      <c r="C126" s="139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39"/>
      <c r="C127" s="139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39"/>
      <c r="C128" s="139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39"/>
      <c r="C129" s="139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39"/>
      <c r="C130" s="139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39"/>
      <c r="C131" s="139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39"/>
      <c r="C132" s="139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39"/>
      <c r="C133" s="139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39"/>
      <c r="C134" s="139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39"/>
      <c r="C135" s="139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39"/>
      <c r="C136" s="139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39"/>
      <c r="C137" s="139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39"/>
      <c r="C138" s="139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39"/>
      <c r="C139" s="13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39"/>
      <c r="C140" s="139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39"/>
      <c r="C141" s="139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39"/>
      <c r="C142" s="139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39"/>
      <c r="C143" s="139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39"/>
      <c r="C144" s="139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39"/>
      <c r="C145" s="139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39"/>
      <c r="C146" s="139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39"/>
      <c r="C147" s="13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39"/>
      <c r="C148" s="139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39"/>
      <c r="C149" s="139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39"/>
      <c r="C150" s="139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39"/>
      <c r="C151" s="139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39"/>
      <c r="C152" s="139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39"/>
      <c r="C153" s="139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39"/>
      <c r="C154" s="139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39"/>
      <c r="C155" s="139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39"/>
      <c r="C156" s="139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39"/>
      <c r="C157" s="139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39"/>
      <c r="C158" s="139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39"/>
      <c r="C159" s="139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39"/>
      <c r="C160" s="13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39"/>
      <c r="C161" s="139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39"/>
      <c r="C162" s="139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39"/>
      <c r="C163" s="139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39"/>
      <c r="C164" s="139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39"/>
      <c r="C165" s="139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39"/>
      <c r="C166" s="139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39"/>
      <c r="C167" s="139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39"/>
      <c r="C168" s="139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39"/>
      <c r="C169" s="139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39"/>
      <c r="C170" s="139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39"/>
      <c r="C171" s="139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39"/>
      <c r="C172" s="139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39"/>
      <c r="C173" s="139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39"/>
      <c r="C174" s="139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39"/>
      <c r="C175" s="139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39"/>
      <c r="C176" s="139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39"/>
      <c r="C177" s="139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39"/>
      <c r="C178" s="139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39"/>
      <c r="C179" s="139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39"/>
      <c r="C180" s="139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39"/>
      <c r="C181" s="139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39"/>
      <c r="C182" s="139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39"/>
      <c r="C183" s="139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39"/>
      <c r="C184" s="139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39"/>
      <c r="C185" s="139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39"/>
      <c r="C186" s="139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39"/>
      <c r="C187" s="139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39"/>
      <c r="C188" s="139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39"/>
      <c r="C189" s="139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39"/>
      <c r="C190" s="139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39"/>
      <c r="C191" s="139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39"/>
      <c r="C192" s="139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39"/>
      <c r="C193" s="139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39"/>
      <c r="C194" s="139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39"/>
      <c r="C195" s="139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39"/>
      <c r="C196" s="139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39"/>
      <c r="C197" s="139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39"/>
      <c r="C198" s="139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39"/>
      <c r="C199" s="139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39"/>
      <c r="C200" s="139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39"/>
      <c r="C201" s="139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39"/>
      <c r="C202" s="139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39"/>
      <c r="C203" s="139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39"/>
      <c r="C204" s="139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39"/>
      <c r="C205" s="139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39"/>
      <c r="C206" s="139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39"/>
      <c r="C207" s="139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39"/>
      <c r="C208" s="139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39"/>
      <c r="C209" s="139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39"/>
      <c r="C210" s="139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39"/>
      <c r="C211" s="139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39"/>
      <c r="C212" s="139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39"/>
      <c r="C213" s="139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39"/>
      <c r="C214" s="139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39"/>
      <c r="C215" s="139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39"/>
      <c r="C216" s="139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39"/>
      <c r="C217" s="139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39"/>
      <c r="C218" s="139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39"/>
      <c r="C219" s="139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39"/>
      <c r="C220" s="139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39"/>
      <c r="C221" s="139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39"/>
      <c r="C222" s="139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39"/>
      <c r="C223" s="139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39"/>
      <c r="C224" s="139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39"/>
      <c r="C225" s="139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39"/>
      <c r="C226" s="139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39"/>
      <c r="C227" s="139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39"/>
      <c r="C228" s="139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39"/>
      <c r="C229" s="139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39"/>
      <c r="C230" s="139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39"/>
      <c r="C231" s="139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39"/>
      <c r="C232" s="139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39"/>
      <c r="C233" s="139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39"/>
      <c r="C234" s="139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39"/>
      <c r="C235" s="139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39"/>
      <c r="C236" s="139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39"/>
      <c r="C237" s="139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39"/>
      <c r="C238" s="139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39"/>
      <c r="C239" s="139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39"/>
      <c r="C240" s="139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39"/>
      <c r="C241" s="139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39"/>
      <c r="C242" s="139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39"/>
      <c r="C243" s="139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39"/>
      <c r="C244" s="139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39"/>
      <c r="C245" s="139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39"/>
      <c r="C246" s="139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39"/>
      <c r="C247" s="139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39"/>
      <c r="C248" s="139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39"/>
      <c r="C249" s="139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39"/>
      <c r="C250" s="139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39"/>
      <c r="C251" s="139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39"/>
      <c r="C252" s="139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39"/>
      <c r="C253" s="139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39"/>
      <c r="C254" s="139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39"/>
      <c r="C255" s="139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39"/>
      <c r="C256" s="139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39"/>
      <c r="C257" s="139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39"/>
      <c r="C258" s="139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39"/>
      <c r="C259" s="139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39"/>
      <c r="C260" s="139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39"/>
      <c r="C261" s="139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39"/>
      <c r="C262" s="139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39"/>
      <c r="C263" s="139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39"/>
      <c r="C264" s="139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39"/>
      <c r="C265" s="139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39"/>
      <c r="C266" s="139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39"/>
      <c r="C267" s="139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39"/>
      <c r="C268" s="139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39"/>
      <c r="C269" s="139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39"/>
      <c r="C270" s="139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39"/>
      <c r="C271" s="139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39"/>
      <c r="C272" s="139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39"/>
      <c r="C273" s="139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39"/>
      <c r="C274" s="139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39"/>
      <c r="C275" s="139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39"/>
      <c r="C276" s="139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39"/>
      <c r="C277" s="139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39"/>
      <c r="C278" s="139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39"/>
      <c r="C279" s="139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39"/>
      <c r="C280" s="139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39"/>
      <c r="C281" s="139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39"/>
      <c r="C282" s="139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39"/>
      <c r="C283" s="139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39"/>
      <c r="C284" s="139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39"/>
      <c r="C285" s="139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39"/>
      <c r="C286" s="139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39"/>
      <c r="C287" s="139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39"/>
      <c r="C288" s="139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39"/>
      <c r="C289" s="139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39"/>
      <c r="C290" s="139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39"/>
      <c r="C291" s="139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39"/>
      <c r="C292" s="139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39"/>
      <c r="C293" s="139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39"/>
      <c r="C294" s="139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39"/>
      <c r="C295" s="139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39"/>
      <c r="C296" s="139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39"/>
      <c r="C297" s="139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39"/>
      <c r="C298" s="139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39"/>
      <c r="C299" s="139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39"/>
      <c r="C300" s="139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39"/>
      <c r="C301" s="139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39"/>
      <c r="C302" s="139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39"/>
      <c r="C303" s="139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39"/>
      <c r="C304" s="139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39"/>
      <c r="C305" s="139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39"/>
      <c r="C306" s="139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39"/>
      <c r="C307" s="139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39"/>
      <c r="C308" s="139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39"/>
      <c r="C309" s="139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39"/>
      <c r="C310" s="139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39"/>
      <c r="C311" s="139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39"/>
      <c r="C312" s="139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39"/>
      <c r="C313" s="139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39"/>
      <c r="C314" s="139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39"/>
      <c r="C315" s="139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39"/>
      <c r="C316" s="139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39"/>
      <c r="C317" s="139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39"/>
      <c r="C318" s="139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39"/>
      <c r="C319" s="139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39"/>
      <c r="C320" s="139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39"/>
      <c r="C321" s="139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39"/>
      <c r="C322" s="139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39"/>
      <c r="C323" s="139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39"/>
      <c r="C324" s="139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39"/>
      <c r="C325" s="139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39"/>
      <c r="C326" s="139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39"/>
      <c r="C327" s="139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39"/>
      <c r="C328" s="139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39"/>
      <c r="C329" s="139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39"/>
      <c r="C330" s="139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39"/>
      <c r="C331" s="139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39"/>
      <c r="C332" s="139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39"/>
      <c r="C333" s="139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39"/>
      <c r="C334" s="139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39"/>
      <c r="C335" s="139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39"/>
      <c r="C336" s="139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39"/>
      <c r="C337" s="139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39"/>
      <c r="C338" s="139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39"/>
      <c r="C339" s="139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39"/>
      <c r="C340" s="139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39"/>
      <c r="C341" s="139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39"/>
      <c r="C342" s="139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39"/>
      <c r="C343" s="139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39"/>
      <c r="C344" s="139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39"/>
      <c r="C345" s="139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39"/>
      <c r="C346" s="139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39"/>
      <c r="C347" s="139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39"/>
      <c r="C348" s="139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39"/>
      <c r="C349" s="139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39"/>
      <c r="C350" s="139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39"/>
      <c r="C351" s="139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39"/>
      <c r="C352" s="139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39"/>
      <c r="C353" s="139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39"/>
      <c r="C354" s="139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39"/>
      <c r="C355" s="139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39"/>
      <c r="C356" s="139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39"/>
      <c r="C357" s="139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39"/>
      <c r="C358" s="139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39"/>
      <c r="C359" s="139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39"/>
      <c r="C360" s="139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39"/>
      <c r="C361" s="139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39"/>
      <c r="C362" s="139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39"/>
      <c r="C363" s="139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39"/>
      <c r="C364" s="139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39"/>
      <c r="C365" s="139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39"/>
      <c r="C366" s="139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39"/>
      <c r="C367" s="139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39"/>
      <c r="C368" s="139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39"/>
      <c r="C369" s="139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39"/>
      <c r="C370" s="139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39"/>
      <c r="C371" s="139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39"/>
      <c r="C372" s="139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39"/>
      <c r="C373" s="139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39"/>
      <c r="C374" s="139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39"/>
      <c r="C375" s="139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39"/>
      <c r="C376" s="139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39"/>
      <c r="C377" s="139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39"/>
      <c r="C378" s="139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39"/>
      <c r="C379" s="139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39"/>
      <c r="C380" s="139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39"/>
      <c r="C381" s="139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39"/>
      <c r="C382" s="139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39"/>
      <c r="C383" s="139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39"/>
      <c r="C384" s="139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39"/>
      <c r="C385" s="139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39"/>
      <c r="C386" s="139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39"/>
      <c r="C387" s="139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39"/>
      <c r="C388" s="139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39"/>
      <c r="C389" s="139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39"/>
      <c r="C390" s="139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39"/>
      <c r="C391" s="139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39"/>
      <c r="C392" s="139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39"/>
      <c r="C393" s="139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39"/>
      <c r="C394" s="139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39"/>
      <c r="C395" s="139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39"/>
      <c r="C396" s="139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39"/>
      <c r="C397" s="139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39"/>
      <c r="C398" s="139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39"/>
      <c r="C399" s="139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39"/>
      <c r="C400" s="139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39"/>
      <c r="C401" s="139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39"/>
      <c r="C402" s="139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39"/>
      <c r="C403" s="139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39"/>
      <c r="C404" s="139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39"/>
      <c r="C405" s="139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39"/>
      <c r="C406" s="139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39"/>
      <c r="C407" s="139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39"/>
      <c r="C408" s="139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39"/>
      <c r="C409" s="139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39"/>
      <c r="C410" s="139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39"/>
      <c r="C411" s="139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39"/>
      <c r="C412" s="139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39"/>
      <c r="C413" s="139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39"/>
      <c r="C414" s="139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39"/>
      <c r="C415" s="139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39"/>
      <c r="C416" s="139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39"/>
      <c r="C417" s="139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39"/>
      <c r="C418" s="139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39"/>
      <c r="C419" s="139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39"/>
      <c r="C420" s="139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39"/>
      <c r="C421" s="139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39"/>
      <c r="C422" s="139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39"/>
      <c r="C423" s="139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39"/>
      <c r="C424" s="139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39"/>
      <c r="C425" s="139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39"/>
      <c r="C426" s="139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39"/>
      <c r="C427" s="139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39"/>
      <c r="C428" s="139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39"/>
      <c r="C429" s="139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39"/>
      <c r="C430" s="139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39"/>
      <c r="C431" s="139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39"/>
      <c r="C432" s="139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39"/>
      <c r="C433" s="139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39"/>
      <c r="C434" s="139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39"/>
      <c r="C435" s="139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39"/>
      <c r="C436" s="139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39"/>
      <c r="C437" s="139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39"/>
      <c r="C438" s="139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39"/>
      <c r="C439" s="139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39"/>
      <c r="C440" s="139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39"/>
      <c r="C441" s="139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39"/>
      <c r="C442" s="139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39"/>
      <c r="C443" s="139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39"/>
      <c r="C444" s="139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39"/>
      <c r="C445" s="139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39"/>
      <c r="C446" s="139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39"/>
      <c r="C447" s="139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39"/>
      <c r="C448" s="139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39"/>
      <c r="C449" s="139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39"/>
      <c r="C450" s="139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39"/>
      <c r="C451" s="139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39"/>
      <c r="C452" s="139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39"/>
      <c r="C453" s="139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39"/>
      <c r="C454" s="139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39"/>
      <c r="C455" s="139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39"/>
      <c r="C456" s="139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39"/>
      <c r="C457" s="139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39"/>
      <c r="C458" s="139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39"/>
      <c r="C459" s="139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39"/>
      <c r="C460" s="139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39"/>
      <c r="C461" s="139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39"/>
      <c r="C462" s="139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39"/>
      <c r="C463" s="139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39"/>
      <c r="C464" s="139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39"/>
      <c r="C465" s="13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39"/>
      <c r="C466" s="13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39"/>
      <c r="C467" s="13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39"/>
      <c r="C468" s="13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39"/>
      <c r="C469" s="13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39"/>
      <c r="C470" s="13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39"/>
      <c r="C471" s="13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39"/>
      <c r="C472" s="13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39"/>
      <c r="C473" s="13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39"/>
      <c r="C474" s="13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39"/>
      <c r="C475" s="13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39"/>
      <c r="C476" s="13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39"/>
      <c r="C477" s="13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39"/>
      <c r="C478" s="13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39"/>
      <c r="C479" s="13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39"/>
      <c r="C480" s="13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39"/>
      <c r="C481" s="13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39"/>
      <c r="C482" s="13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39"/>
      <c r="C483" s="13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39"/>
      <c r="C484" s="13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39"/>
      <c r="C485" s="13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39"/>
      <c r="C486" s="13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39"/>
      <c r="C487" s="13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39"/>
      <c r="C488" s="13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39"/>
      <c r="C489" s="13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39"/>
      <c r="C490" s="13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39"/>
      <c r="C491" s="13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39"/>
      <c r="C492" s="13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39"/>
      <c r="C493" s="13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39"/>
      <c r="C494" s="13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39"/>
      <c r="C495" s="13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39"/>
      <c r="C496" s="13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39"/>
      <c r="C497" s="13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39"/>
      <c r="C498" s="13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39"/>
      <c r="C499" s="13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39"/>
      <c r="C500" s="13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39"/>
      <c r="C501" s="13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39"/>
      <c r="C502" s="13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39"/>
      <c r="C503" s="13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39"/>
      <c r="C504" s="13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39"/>
      <c r="C505" s="13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39"/>
      <c r="C506" s="13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39"/>
      <c r="C507" s="13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39"/>
      <c r="C508" s="13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39"/>
      <c r="C509" s="13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39"/>
      <c r="C510" s="13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39"/>
      <c r="C511" s="13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39"/>
      <c r="C512" s="13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39"/>
      <c r="C513" s="13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39"/>
      <c r="C514" s="13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39"/>
      <c r="C515" s="13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39"/>
      <c r="C516" s="13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39"/>
      <c r="C517" s="13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39"/>
      <c r="C518" s="13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39"/>
      <c r="C519" s="13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39"/>
      <c r="C520" s="13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39"/>
      <c r="C521" s="13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39"/>
      <c r="C522" s="13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39"/>
      <c r="C523" s="13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39"/>
      <c r="C524" s="13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39"/>
      <c r="C525" s="13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39"/>
      <c r="C526" s="13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39"/>
      <c r="C527" s="13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39"/>
      <c r="C528" s="13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39"/>
      <c r="C529" s="13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39"/>
      <c r="C530" s="13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39"/>
      <c r="C531" s="13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39"/>
      <c r="C532" s="13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39"/>
      <c r="C533" s="13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39"/>
      <c r="C534" s="13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39"/>
      <c r="C535" s="13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39"/>
      <c r="C536" s="13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39"/>
      <c r="C537" s="13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39"/>
      <c r="C538" s="13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39"/>
      <c r="C539" s="13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39"/>
      <c r="C540" s="13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39"/>
      <c r="C541" s="13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39"/>
      <c r="C542" s="13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39"/>
      <c r="C543" s="13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39"/>
      <c r="C544" s="13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39"/>
      <c r="C545" s="13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39"/>
      <c r="C546" s="13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39"/>
      <c r="C547" s="13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39"/>
      <c r="C548" s="13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39"/>
      <c r="C549" s="13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39"/>
      <c r="C550" s="13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39"/>
      <c r="C551" s="13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39"/>
      <c r="C552" s="13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39"/>
      <c r="C553" s="13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39"/>
      <c r="C554" s="13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39"/>
      <c r="C555" s="13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39"/>
      <c r="C556" s="13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39"/>
      <c r="C557" s="13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39"/>
      <c r="C558" s="13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39"/>
      <c r="C559" s="13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39"/>
      <c r="C560" s="13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39"/>
      <c r="C561" s="13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39"/>
      <c r="C562" s="13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39"/>
      <c r="C563" s="13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39"/>
      <c r="C564" s="13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39"/>
      <c r="C565" s="13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39"/>
      <c r="C566" s="13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39"/>
      <c r="C567" s="13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39"/>
      <c r="C568" s="13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39"/>
      <c r="C569" s="13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39"/>
      <c r="C570" s="13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39"/>
      <c r="C571" s="13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39"/>
      <c r="C572" s="13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39"/>
      <c r="C573" s="13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39"/>
      <c r="C574" s="13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39"/>
      <c r="C575" s="13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39"/>
      <c r="C576" s="13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39"/>
      <c r="C577" s="13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39"/>
      <c r="C578" s="13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39"/>
      <c r="C579" s="13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39"/>
      <c r="C580" s="13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39"/>
      <c r="C581" s="13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39"/>
      <c r="C582" s="13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39"/>
      <c r="C583" s="13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39"/>
      <c r="C584" s="13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39"/>
      <c r="C585" s="13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39"/>
      <c r="C586" s="13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39"/>
      <c r="C587" s="13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39"/>
      <c r="C588" s="139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39"/>
      <c r="C589" s="139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39"/>
      <c r="C590" s="139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39"/>
      <c r="C591" s="139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39"/>
      <c r="C592" s="139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39"/>
      <c r="C593" s="139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39"/>
      <c r="C594" s="139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39"/>
      <c r="C595" s="139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39"/>
      <c r="C596" s="139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39"/>
      <c r="C597" s="139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39"/>
      <c r="C598" s="139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39"/>
      <c r="C599" s="139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39"/>
      <c r="C600" s="139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39"/>
      <c r="C601" s="139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39"/>
      <c r="C602" s="139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39"/>
      <c r="C603" s="139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39"/>
      <c r="C604" s="139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39"/>
      <c r="C605" s="139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39"/>
      <c r="C606" s="139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39"/>
      <c r="C607" s="139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39"/>
      <c r="C608" s="139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39"/>
      <c r="C609" s="139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39"/>
      <c r="C610" s="139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39"/>
      <c r="C611" s="139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39"/>
      <c r="C612" s="139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39"/>
      <c r="C613" s="139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39"/>
      <c r="C614" s="139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39"/>
      <c r="C615" s="139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39"/>
      <c r="C616" s="139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39"/>
      <c r="C617" s="139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39"/>
      <c r="C618" s="139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39"/>
      <c r="C619" s="139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39"/>
      <c r="C620" s="139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39"/>
      <c r="C621" s="139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39"/>
      <c r="C622" s="139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39"/>
      <c r="C623" s="139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39"/>
      <c r="C624" s="139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39"/>
      <c r="C625" s="139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39"/>
      <c r="C626" s="139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39"/>
      <c r="C627" s="139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39"/>
      <c r="C628" s="139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39"/>
      <c r="C629" s="139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39"/>
      <c r="C630" s="139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39"/>
      <c r="C631" s="139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39"/>
      <c r="C632" s="139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39"/>
      <c r="C633" s="139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39"/>
      <c r="C634" s="139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39"/>
      <c r="C635" s="139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39"/>
      <c r="C636" s="139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39"/>
      <c r="C637" s="139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39"/>
      <c r="C638" s="139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39"/>
      <c r="C639" s="139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39"/>
      <c r="C640" s="139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39"/>
      <c r="C641" s="139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39"/>
      <c r="C642" s="139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39"/>
      <c r="C643" s="139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39"/>
      <c r="C644" s="139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39"/>
      <c r="C645" s="139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39"/>
      <c r="C646" s="139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39"/>
      <c r="C647" s="139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39"/>
      <c r="C648" s="139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39"/>
      <c r="C649" s="139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39"/>
      <c r="C650" s="139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39"/>
      <c r="C651" s="139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39"/>
      <c r="C652" s="139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39"/>
      <c r="C653" s="139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39"/>
      <c r="C654" s="139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39"/>
      <c r="C655" s="139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39"/>
      <c r="C656" s="139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39"/>
      <c r="C657" s="139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39"/>
      <c r="C658" s="139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39"/>
      <c r="C659" s="139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39"/>
      <c r="C660" s="139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39"/>
      <c r="C661" s="139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39"/>
      <c r="C662" s="139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39"/>
      <c r="C663" s="139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39"/>
      <c r="C664" s="139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39"/>
      <c r="C665" s="139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39"/>
      <c r="C666" s="139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39"/>
      <c r="C667" s="139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39"/>
      <c r="C668" s="139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39"/>
      <c r="C669" s="139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39"/>
      <c r="C670" s="139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39"/>
      <c r="C671" s="139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39"/>
      <c r="C672" s="139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39"/>
      <c r="C673" s="139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39"/>
      <c r="C674" s="139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39"/>
      <c r="C675" s="139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39"/>
      <c r="C676" s="139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39"/>
      <c r="C677" s="139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39"/>
      <c r="C678" s="139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39"/>
      <c r="C679" s="139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39"/>
      <c r="C680" s="139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39"/>
      <c r="C681" s="139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39"/>
      <c r="C682" s="139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39"/>
      <c r="C683" s="139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39"/>
      <c r="C684" s="139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39"/>
      <c r="C685" s="139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39"/>
      <c r="C686" s="139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39"/>
      <c r="C687" s="139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39"/>
      <c r="C688" s="139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39"/>
      <c r="C689" s="139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39"/>
      <c r="C690" s="139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39"/>
      <c r="C691" s="139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39"/>
      <c r="C692" s="139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39"/>
      <c r="C693" s="139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39"/>
      <c r="C694" s="139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39"/>
      <c r="C695" s="139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39"/>
      <c r="C696" s="139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39"/>
      <c r="C697" s="139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39"/>
      <c r="C698" s="139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39"/>
      <c r="C699" s="139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39"/>
      <c r="C700" s="139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39"/>
      <c r="C701" s="139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39"/>
      <c r="C702" s="139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39"/>
      <c r="C703" s="139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39"/>
      <c r="C704" s="139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39"/>
      <c r="C705" s="139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39"/>
      <c r="C706" s="139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39"/>
      <c r="C707" s="139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39"/>
      <c r="C708" s="139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39"/>
      <c r="C709" s="139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39"/>
      <c r="C710" s="139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39"/>
      <c r="C711" s="139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39"/>
      <c r="C712" s="139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39"/>
      <c r="C713" s="139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39"/>
      <c r="C714" s="139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39"/>
      <c r="C715" s="139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39"/>
      <c r="C716" s="139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39"/>
      <c r="C717" s="139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39"/>
      <c r="C718" s="139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39"/>
      <c r="C719" s="139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39"/>
      <c r="C720" s="139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39"/>
      <c r="C721" s="139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39"/>
      <c r="C722" s="139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39"/>
      <c r="C723" s="139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39"/>
      <c r="C724" s="139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39"/>
      <c r="C725" s="139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39"/>
      <c r="C726" s="139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39"/>
      <c r="C727" s="139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39"/>
      <c r="C728" s="139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39"/>
      <c r="C729" s="139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39"/>
      <c r="C730" s="139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39"/>
      <c r="C731" s="139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39"/>
      <c r="C732" s="139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39"/>
      <c r="C733" s="139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39"/>
      <c r="C734" s="139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39"/>
      <c r="C735" s="139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39"/>
      <c r="C736" s="139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39"/>
      <c r="C737" s="139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39"/>
      <c r="C738" s="139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39"/>
      <c r="C739" s="139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39"/>
      <c r="C740" s="139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39"/>
      <c r="C741" s="139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39"/>
      <c r="C742" s="139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39"/>
      <c r="C743" s="139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39"/>
      <c r="C744" s="139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39"/>
      <c r="C745" s="139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39"/>
      <c r="C746" s="139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39"/>
      <c r="C747" s="139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39"/>
      <c r="C748" s="139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39"/>
      <c r="C749" s="139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39"/>
      <c r="C750" s="139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39"/>
      <c r="C751" s="139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39"/>
      <c r="C752" s="139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39"/>
      <c r="C753" s="139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39"/>
      <c r="C754" s="139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39"/>
      <c r="C755" s="139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39"/>
      <c r="C756" s="139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39"/>
      <c r="C757" s="139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39"/>
      <c r="C758" s="139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39"/>
      <c r="C759" s="139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39"/>
      <c r="C760" s="139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39"/>
      <c r="C761" s="139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39"/>
      <c r="C762" s="139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39"/>
      <c r="C763" s="139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39"/>
      <c r="C764" s="139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39"/>
      <c r="C765" s="139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39"/>
      <c r="C766" s="139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39"/>
      <c r="C767" s="139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39"/>
      <c r="C768" s="139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39"/>
      <c r="C769" s="139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39"/>
      <c r="C770" s="139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39"/>
      <c r="C771" s="139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39"/>
      <c r="C772" s="139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39"/>
      <c r="C773" s="139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39"/>
      <c r="C774" s="139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39"/>
      <c r="C775" s="139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39"/>
      <c r="C776" s="139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39"/>
      <c r="C777" s="139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39"/>
      <c r="C778" s="139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39"/>
      <c r="C779" s="139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39"/>
      <c r="C780" s="139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39"/>
      <c r="C781" s="139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39"/>
      <c r="C782" s="139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39"/>
      <c r="C783" s="139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39"/>
      <c r="C784" s="139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39"/>
      <c r="C785" s="139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39"/>
      <c r="C786" s="139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39"/>
      <c r="C787" s="139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39"/>
      <c r="C788" s="139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39"/>
      <c r="C789" s="139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39"/>
      <c r="C790" s="139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39"/>
      <c r="C791" s="139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39"/>
      <c r="C792" s="139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39"/>
      <c r="C793" s="139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39"/>
      <c r="C794" s="139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39"/>
      <c r="C795" s="139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39"/>
      <c r="C796" s="139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39"/>
      <c r="C797" s="139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39"/>
      <c r="C798" s="139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39"/>
      <c r="C799" s="139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39"/>
      <c r="C800" s="139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39"/>
      <c r="C801" s="139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39"/>
      <c r="C802" s="139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39"/>
      <c r="C803" s="139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39"/>
      <c r="C804" s="139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39"/>
      <c r="C805" s="139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39"/>
      <c r="C806" s="139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39"/>
      <c r="C807" s="139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39"/>
      <c r="C808" s="139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39"/>
      <c r="C809" s="139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39"/>
      <c r="C810" s="139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39"/>
      <c r="C811" s="139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39"/>
      <c r="C812" s="139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39"/>
      <c r="C813" s="139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39"/>
      <c r="C814" s="139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39"/>
      <c r="C815" s="139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39"/>
      <c r="C816" s="139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39"/>
      <c r="C817" s="139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39"/>
      <c r="C818" s="139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39"/>
      <c r="C819" s="139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39"/>
      <c r="C820" s="139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39"/>
      <c r="C821" s="139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39"/>
      <c r="C822" s="139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39"/>
      <c r="C823" s="139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39"/>
      <c r="C824" s="139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39"/>
      <c r="C825" s="139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39"/>
      <c r="C826" s="139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39"/>
      <c r="C827" s="139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39"/>
      <c r="C828" s="139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39"/>
      <c r="C829" s="139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39"/>
      <c r="C830" s="139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39"/>
      <c r="C831" s="139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39"/>
      <c r="C832" s="139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39"/>
      <c r="C833" s="139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39"/>
      <c r="C834" s="139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39"/>
      <c r="C835" s="139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39"/>
      <c r="C836" s="139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39"/>
      <c r="C837" s="139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39"/>
      <c r="C838" s="139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39"/>
      <c r="C839" s="139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39"/>
      <c r="C840" s="139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39"/>
      <c r="C841" s="139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39"/>
      <c r="C842" s="139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39"/>
      <c r="C843" s="139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39"/>
      <c r="C844" s="139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39"/>
      <c r="C845" s="139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39"/>
      <c r="C846" s="139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39"/>
      <c r="C847" s="139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39"/>
      <c r="C848" s="139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39"/>
      <c r="C849" s="139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39"/>
      <c r="C850" s="139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39"/>
      <c r="C851" s="139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39"/>
      <c r="C852" s="139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39"/>
      <c r="C853" s="139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39"/>
      <c r="C854" s="139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39"/>
      <c r="C855" s="139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39"/>
      <c r="C856" s="139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39"/>
      <c r="C857" s="139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39"/>
      <c r="C858" s="139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39"/>
      <c r="C859" s="139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39"/>
      <c r="C860" s="139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39"/>
      <c r="C861" s="139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39"/>
      <c r="C862" s="139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39"/>
      <c r="C863" s="139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39"/>
      <c r="C864" s="139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39"/>
      <c r="C865" s="139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39"/>
      <c r="C866" s="139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39"/>
      <c r="C867" s="139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39"/>
      <c r="C868" s="139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39"/>
      <c r="C869" s="139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39"/>
      <c r="C870" s="139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39"/>
      <c r="C871" s="139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39"/>
      <c r="C872" s="139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39"/>
      <c r="C873" s="139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39"/>
      <c r="C874" s="139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39"/>
      <c r="C875" s="139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39"/>
      <c r="C876" s="139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39"/>
      <c r="C877" s="139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39"/>
      <c r="C878" s="139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39"/>
      <c r="C879" s="139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39"/>
      <c r="C880" s="139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39"/>
      <c r="C881" s="139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39"/>
      <c r="C882" s="139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39"/>
      <c r="C883" s="139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39"/>
      <c r="C884" s="139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39"/>
      <c r="C885" s="139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39"/>
      <c r="C886" s="139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39"/>
      <c r="C887" s="139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39"/>
      <c r="C888" s="139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39"/>
      <c r="C889" s="139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39"/>
      <c r="C890" s="139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39"/>
      <c r="C891" s="139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39"/>
      <c r="C892" s="139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39"/>
      <c r="C893" s="139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39"/>
      <c r="C894" s="139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39"/>
      <c r="C895" s="139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39"/>
      <c r="C896" s="139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39"/>
      <c r="C897" s="139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39"/>
      <c r="C898" s="139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39"/>
      <c r="C899" s="139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39"/>
      <c r="C900" s="139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39"/>
      <c r="C901" s="139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39"/>
      <c r="C902" s="139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39"/>
      <c r="C903" s="139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39"/>
      <c r="C904" s="139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39"/>
      <c r="C905" s="139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39"/>
      <c r="C906" s="139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39"/>
      <c r="C907" s="139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39"/>
      <c r="C908" s="139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39"/>
      <c r="C909" s="139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39"/>
      <c r="C910" s="139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39"/>
      <c r="C911" s="139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39"/>
      <c r="C912" s="139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39"/>
      <c r="C913" s="139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39"/>
      <c r="C914" s="139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39"/>
      <c r="C915" s="139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39"/>
      <c r="C916" s="139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39"/>
      <c r="C917" s="139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39"/>
      <c r="C918" s="139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39"/>
      <c r="C919" s="139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39"/>
      <c r="C920" s="139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39"/>
      <c r="C921" s="139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39"/>
      <c r="C922" s="139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39"/>
      <c r="C923" s="139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39"/>
      <c r="C924" s="139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39"/>
      <c r="C925" s="139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39"/>
      <c r="C926" s="139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39"/>
      <c r="C927" s="139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39"/>
      <c r="C928" s="139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39"/>
      <c r="C929" s="139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39"/>
      <c r="C930" s="139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39"/>
      <c r="C931" s="139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39"/>
      <c r="C932" s="139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39"/>
      <c r="C933" s="139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39"/>
      <c r="C934" s="139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39"/>
      <c r="C935" s="139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39"/>
      <c r="C936" s="139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39"/>
      <c r="C937" s="139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39"/>
      <c r="C938" s="139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39"/>
      <c r="C939" s="139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39"/>
      <c r="C940" s="139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39"/>
      <c r="C941" s="139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39"/>
      <c r="C942" s="139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39"/>
      <c r="C943" s="139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39"/>
      <c r="C944" s="139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39"/>
      <c r="C945" s="139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39"/>
      <c r="C946" s="139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39"/>
      <c r="C947" s="139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39"/>
      <c r="C948" s="139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39"/>
      <c r="C949" s="139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39"/>
      <c r="C950" s="139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39"/>
      <c r="C951" s="139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39"/>
      <c r="C952" s="139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39"/>
      <c r="C953" s="139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39"/>
      <c r="C954" s="139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39"/>
      <c r="C955" s="139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39"/>
      <c r="C956" s="139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39"/>
      <c r="C957" s="139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39"/>
      <c r="C958" s="139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39"/>
      <c r="C959" s="139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39"/>
      <c r="C960" s="139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39"/>
      <c r="C961" s="139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39"/>
      <c r="C962" s="139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39"/>
      <c r="C963" s="139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39"/>
      <c r="C964" s="139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39"/>
      <c r="C965" s="139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39"/>
      <c r="C966" s="139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39"/>
      <c r="C967" s="139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39"/>
      <c r="C968" s="139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39"/>
      <c r="C969" s="139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39"/>
      <c r="C970" s="139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39"/>
      <c r="C971" s="139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39"/>
      <c r="C972" s="139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39"/>
      <c r="C973" s="139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39"/>
      <c r="C974" s="139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39"/>
      <c r="C975" s="139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39"/>
      <c r="C976" s="139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39"/>
      <c r="C977" s="139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39"/>
      <c r="C978" s="139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39"/>
      <c r="C979" s="139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39"/>
      <c r="C980" s="139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39"/>
      <c r="C981" s="139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39"/>
      <c r="C982" s="139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39"/>
      <c r="C983" s="139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39"/>
      <c r="C984" s="139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39"/>
      <c r="C985" s="139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39"/>
      <c r="C986" s="139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39"/>
      <c r="C987" s="139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39"/>
      <c r="C988" s="139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39"/>
      <c r="C989" s="139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39"/>
      <c r="C990" s="139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39"/>
      <c r="C991" s="139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39"/>
      <c r="C992" s="139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39"/>
      <c r="C993" s="139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39"/>
      <c r="C994" s="139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39"/>
      <c r="C995" s="139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39"/>
      <c r="C996" s="139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39"/>
      <c r="C997" s="139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39"/>
      <c r="C998" s="139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39"/>
      <c r="C999" s="139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39"/>
      <c r="C1000" s="139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>
      <c r="A1001" s="11"/>
      <c r="B1001" s="139"/>
      <c r="C1001" s="139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mergeCells count="24">
    <mergeCell ref="E7:E15"/>
    <mergeCell ref="E16:E18"/>
    <mergeCell ref="E19:E21"/>
    <mergeCell ref="E22:E30"/>
    <mergeCell ref="B1:C1"/>
    <mergeCell ref="B2:B3"/>
    <mergeCell ref="D2:D3"/>
    <mergeCell ref="E2:E3"/>
    <mergeCell ref="B4:C4"/>
    <mergeCell ref="B5:C5"/>
    <mergeCell ref="B6:C6"/>
    <mergeCell ref="A22:A30"/>
    <mergeCell ref="B22:B30"/>
    <mergeCell ref="B31:C31"/>
    <mergeCell ref="B32:C32"/>
    <mergeCell ref="B33:C33"/>
    <mergeCell ref="B34:C34"/>
    <mergeCell ref="A2:A3"/>
    <mergeCell ref="A7:A15"/>
    <mergeCell ref="B7:B15"/>
    <mergeCell ref="A16:A18"/>
    <mergeCell ref="B16:B18"/>
    <mergeCell ref="A19:A21"/>
    <mergeCell ref="B19:B21"/>
  </mergeCells>
  <hyperlinks>
    <hyperlink r:id="rId1" ref="G2"/>
    <hyperlink r:id="rId2" location="G1xfFB2fQYO5MBmX8ODXrUntbamVl8Ebwq" ref="G4"/>
    <hyperlink r:id="rId3" ref="G5"/>
    <hyperlink r:id="rId4" ref="G6"/>
    <hyperlink r:id="rId5" ref="G16"/>
  </hyperlinks>
  <drawing r:id="rId6"/>
</worksheet>
</file>