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rogan\OneDrive - CLEANAWAY OPERATIONS PTY LTD\01. Reporting\01. Sustainability Reporting\03. CWY ESG Databook\"/>
    </mc:Choice>
  </mc:AlternateContent>
  <xr:revisionPtr revIDLastSave="0" documentId="8_{C18A40AC-9067-4AED-A3F2-799CFA3B801E}" xr6:coauthVersionLast="47" xr6:coauthVersionMax="47" xr10:uidLastSave="{00000000-0000-0000-0000-000000000000}"/>
  <workbookProtection workbookAlgorithmName="SHA-512" workbookHashValue="31zR23RLOIFBS41Z5nCuziD5rYR4PGfxcLCUyX5Z5nxJALlCwaXQ8Y9+7fIdeuHKKf4PTkVnGyl/tyoNQVim2A==" workbookSaltValue="qZsoSNfLiWyj6Dlhs0bf8g==" workbookSpinCount="100000" lockStructure="1"/>
  <bookViews>
    <workbookView xWindow="-28920" yWindow="-120" windowWidth="29040" windowHeight="15840" tabRatio="858" firstSheet="8" activeTab="17" xr2:uid="{1B7D811B-4934-491D-ADD3-E570D3CD62C2}"/>
  </bookViews>
  <sheets>
    <sheet name="About this ESG Databook" sheetId="1" r:id="rId1"/>
    <sheet name="SASB Indicators" sheetId="23" r:id="rId2"/>
    <sheet name="GRI Index" sheetId="24" r:id="rId3"/>
    <sheet name="Content Index" sheetId="2" r:id="rId4"/>
    <sheet name="1. Employees" sheetId="14" r:id="rId5"/>
    <sheet name="2. Community" sheetId="7" r:id="rId6"/>
    <sheet name="3. GHG Emissions" sheetId="18" r:id="rId7"/>
    <sheet name="4.Resource Recovery &amp; Recycling" sheetId="15" r:id="rId8"/>
    <sheet name="5. Environment" sheetId="25" r:id="rId9"/>
    <sheet name="6. Customers" sheetId="3" r:id="rId10"/>
    <sheet name="7. Suppliers" sheetId="9" r:id="rId11"/>
    <sheet name="8. Economic Contribution" sheetId="22" r:id="rId12"/>
    <sheet name="9. Governance" sheetId="21" r:id="rId13"/>
    <sheet name="10. Stakeholder Engagement" sheetId="17" r:id="rId14"/>
    <sheet name="11. Basis of Preparation" sheetId="28" r:id="rId15"/>
    <sheet name="12. Materiality" sheetId="19" r:id="rId16"/>
    <sheet name="13. UN SDGs" sheetId="20" r:id="rId17"/>
    <sheet name="Glossary" sheetId="11" r:id="rId18"/>
  </sheets>
  <definedNames>
    <definedName name="_xlnm._FilterDatabase" localSheetId="4" hidden="1">'1. Employees'!$B$27:$G$40</definedName>
    <definedName name="_xlnm._FilterDatabase" localSheetId="17" hidden="1">Glossary!#REF!</definedName>
    <definedName name="_ftn1" localSheetId="16">'13. UN SDGs'!#REF!</definedName>
    <definedName name="_ftnref1" localSheetId="16">'13. UN SDGs'!#REF!</definedName>
    <definedName name="_Toc111034774" localSheetId="12">'9. Governance'!$B$2</definedName>
    <definedName name="_Toc111034775" localSheetId="12">'9. Governance'!$B$4</definedName>
    <definedName name="_Toc111034776" localSheetId="12">'9. Governance'!$B$7</definedName>
    <definedName name="_Toc111034777" localSheetId="12">'9. Governance'!$B$12</definedName>
    <definedName name="_Toc111034778" localSheetId="12">'9. Governance'!$B$15</definedName>
    <definedName name="_Toc112176327" localSheetId="12">'9. Governance'!$B$5</definedName>
    <definedName name="_Toc77956364" localSheetId="7">'4.Resource Recovery &amp; Recycling'!$B$4</definedName>
    <definedName name="_Toc77956365" localSheetId="7">'3. GHG Emissions'!$B$4</definedName>
    <definedName name="_Toc79618913" localSheetId="11">'8. Economic Contribution'!$B$4</definedName>
    <definedName name="_xlnm.Print_Area" localSheetId="4">'1. Employees'!$B:$T</definedName>
    <definedName name="_xlnm.Print_Area" localSheetId="13">'10. Stakeholder Engagement'!$B:$K</definedName>
    <definedName name="_xlnm.Print_Area" localSheetId="15">'12. Materiality'!$B:$G</definedName>
    <definedName name="_xlnm.Print_Area" localSheetId="16">'13. UN SDGs'!$B:$L</definedName>
    <definedName name="_xlnm.Print_Area" localSheetId="5">'2. Community'!$B:$L</definedName>
    <definedName name="_xlnm.Print_Area" localSheetId="6">'3. GHG Emissions'!$B:$L</definedName>
    <definedName name="_xlnm.Print_Area" localSheetId="7">'4.Resource Recovery &amp; Recycling'!$B:$L</definedName>
    <definedName name="_xlnm.Print_Area" localSheetId="8">'5. Environment'!$B:$L</definedName>
    <definedName name="_xlnm.Print_Area" localSheetId="9">'6. Customers'!$A$1:$K$21</definedName>
    <definedName name="_xlnm.Print_Area" localSheetId="10">'7. Suppliers'!$B:$L</definedName>
    <definedName name="_xlnm.Print_Area" localSheetId="11">'8. Economic Contribution'!$B:$L</definedName>
    <definedName name="_xlnm.Print_Area" localSheetId="12">'9. Governance'!$B:$C</definedName>
    <definedName name="_xlnm.Print_Area" localSheetId="0">'About this ESG Databook'!$B:$I</definedName>
    <definedName name="_xlnm.Print_Area" localSheetId="3">'Content Index'!$B:$N</definedName>
    <definedName name="_xlnm.Print_Area" localSheetId="17">Glossary!$B:$L</definedName>
    <definedName name="_xlnm.Print_Area" localSheetId="2">'GRI Index'!$B:$I</definedName>
    <definedName name="_xlnm.Print_Area" localSheetId="1">'SASB Indicators'!$A$1:$H$112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9" i="18" l="1"/>
  <c r="C51" i="18"/>
  <c r="C50" i="18"/>
  <c r="C52" i="18" l="1"/>
  <c r="D49" i="18" s="1"/>
  <c r="D51" i="18" l="1"/>
  <c r="D50" i="18"/>
  <c r="E51" i="18"/>
  <c r="E50" i="18"/>
  <c r="E49" i="18"/>
  <c r="D52" i="18" l="1"/>
  <c r="C6" i="15" l="1"/>
  <c r="E52" i="18"/>
  <c r="E29" i="18"/>
  <c r="E33" i="18" s="1"/>
  <c r="F7" i="15" l="1"/>
  <c r="E7" i="15"/>
  <c r="F51" i="18" l="1"/>
  <c r="F50" i="18"/>
  <c r="F49" i="18"/>
  <c r="F70" i="14" l="1"/>
  <c r="C70" i="14"/>
  <c r="P39" i="14"/>
  <c r="L39" i="14" l="1"/>
  <c r="H39" i="14"/>
  <c r="D39" i="14"/>
  <c r="X94" i="14"/>
  <c r="T94" i="14"/>
  <c r="P94" i="14"/>
  <c r="L94" i="14"/>
  <c r="H94" i="14"/>
  <c r="D94" i="14"/>
</calcChain>
</file>

<file path=xl/sharedStrings.xml><?xml version="1.0" encoding="utf-8"?>
<sst xmlns="http://schemas.openxmlformats.org/spreadsheetml/2006/main" count="1650" uniqueCount="1116">
  <si>
    <t>About this ESG Databook</t>
  </si>
  <si>
    <t xml:space="preserve">Our sustainability disclosures are reported against the Sustainability Accounting Standards Board (SASB) Waste Management Standard, Global Reporting Initiative (GRI) standards, the United Nations Sustainable Development Goals (SDGs) and the recommendations of the Taskforce on Climate-related Financial Disclosures (TCFD). </t>
  </si>
  <si>
    <t>Enquiries &amp; contact details</t>
  </si>
  <si>
    <t>We welcome feedback on this ESG Databook or sustainability at Cleanaway.</t>
  </si>
  <si>
    <t>Please send any comments or suggestions to:</t>
  </si>
  <si>
    <t>You can also find us online at:</t>
  </si>
  <si>
    <t>www.cleanaway.com.au</t>
  </si>
  <si>
    <t>Our Annual Report and other corporate publications can be found online in Investor Relations section of our website</t>
  </si>
  <si>
    <t>Link to our Investor Hub</t>
  </si>
  <si>
    <t>Scope of the ESG Databook</t>
  </si>
  <si>
    <r>
      <t>This ESG D</t>
    </r>
    <r>
      <rPr>
        <sz val="11"/>
        <color rgb="FF242424"/>
        <rFont val="Calibri"/>
        <family val="2"/>
        <scheme val="minor"/>
      </rPr>
      <t xml:space="preserve">atabook contains performance data and information for Cleanaway Waste Management Limited on behalf of the entities within its corporate group (collectively referred to as “Cleanaway”). </t>
    </r>
  </si>
  <si>
    <r>
      <t>To avoid doubt, unless </t>
    </r>
    <r>
      <rPr>
        <sz val="11"/>
        <color rgb="FF242424"/>
        <rFont val="Calibri"/>
        <family val="2"/>
        <scheme val="minor"/>
      </rPr>
      <t>explicitly stated, the data in this ESG Databook does not apply to our joint ventures given that Cleanaway has no control over these entities from a shareholding or operational perspective.</t>
    </r>
  </si>
  <si>
    <t>General Comments</t>
  </si>
  <si>
    <t>This ESG Databook has been published alongside the Cleanaway 2022 Sustainability Report</t>
  </si>
  <si>
    <t>SASB Indicators</t>
  </si>
  <si>
    <t>GRI Index</t>
  </si>
  <si>
    <t>Glossary</t>
  </si>
  <si>
    <t>Use the links below to navigate the various sections of the ESG Databook</t>
  </si>
  <si>
    <t>1. Employees</t>
  </si>
  <si>
    <t>2. Community</t>
  </si>
  <si>
    <t>3. Greenhouse Gas Emissions</t>
  </si>
  <si>
    <t>4. Resource Recovery and Recycling</t>
  </si>
  <si>
    <t>5. Environment</t>
  </si>
  <si>
    <t>6. Customers</t>
  </si>
  <si>
    <t>7. Suppliers</t>
  </si>
  <si>
    <t>8. Economic Contribution</t>
  </si>
  <si>
    <t>9. Governance</t>
  </si>
  <si>
    <t>10. Stakeholder Engagement</t>
  </si>
  <si>
    <t>1.1 Total Recordable Injury Frequency Rate (TRIFR)</t>
  </si>
  <si>
    <t>2.1 Community and education sessions</t>
  </si>
  <si>
    <t xml:space="preserve">4.1 Resource recovery summary </t>
  </si>
  <si>
    <t>5.1 Regulatory compliance</t>
  </si>
  <si>
    <t>6.1 Number of customers by category</t>
  </si>
  <si>
    <t>7.1 Procurement spend</t>
  </si>
  <si>
    <t>8.1 Metrics</t>
  </si>
  <si>
    <t>Our alignment to SDGs</t>
  </si>
  <si>
    <t>1.2 Female participation by management and operational roles (%)</t>
  </si>
  <si>
    <t>2.2 Donations and sponsorships</t>
  </si>
  <si>
    <t>4.2 Break down of Container Deposit Scheme recycling</t>
  </si>
  <si>
    <t>5.2 Water consumption</t>
  </si>
  <si>
    <t>6.2 Customer services (%)</t>
  </si>
  <si>
    <t xml:space="preserve">7.2 Number of suppliers </t>
  </si>
  <si>
    <t>8.2 Tax transparency</t>
  </si>
  <si>
    <t>1.3 40:40 Gender balance target</t>
  </si>
  <si>
    <t>4.3 Break down of processed waste</t>
  </si>
  <si>
    <t xml:space="preserve">6.3 Customers by segment </t>
  </si>
  <si>
    <t>1.4 Gender breakdown by occupational category</t>
  </si>
  <si>
    <t>1.5 Gender breakdown by employment type</t>
  </si>
  <si>
    <t>1.6 Age breakdown (%)</t>
  </si>
  <si>
    <t>1.7 New employees and employee turnover</t>
  </si>
  <si>
    <t>1.8 Parental leave</t>
  </si>
  <si>
    <t>1.9 Employees by employment type and region</t>
  </si>
  <si>
    <t>1.10 Average FTE compa-ratio by gender and salary grade</t>
  </si>
  <si>
    <t>1.11 Average hourly earnings by gender and employment contract ($)</t>
  </si>
  <si>
    <t>1.12 Measures of Employee Engagement</t>
  </si>
  <si>
    <t>1.13 Training and Development</t>
  </si>
  <si>
    <t>1.14 Industrial instruments</t>
  </si>
  <si>
    <t>Material topics and accounting metrics</t>
  </si>
  <si>
    <t>Unit of measure</t>
  </si>
  <si>
    <t>Code</t>
  </si>
  <si>
    <t>Response 2021</t>
  </si>
  <si>
    <t>Response 2022</t>
  </si>
  <si>
    <t>Activity Metrics</t>
  </si>
  <si>
    <t>Number of customers by category: (1) municipal, (2) commercial, (3) industrial, (4) residential, and (5) other</t>
  </si>
  <si>
    <t xml:space="preserve">Number </t>
  </si>
  <si>
    <t>IF-WM-000.A</t>
  </si>
  <si>
    <t>(1) 278</t>
  </si>
  <si>
    <t>(1) 263</t>
  </si>
  <si>
    <t>(2) &amp; (3) 138,999</t>
  </si>
  <si>
    <t>(2) &amp; (3) 151,784</t>
  </si>
  <si>
    <t>(4) 0</t>
  </si>
  <si>
    <t>(5) 0</t>
  </si>
  <si>
    <t>(5) 10,328</t>
  </si>
  <si>
    <t>Vehicle fleet size</t>
  </si>
  <si>
    <t>Number</t>
  </si>
  <si>
    <t>IF-WM-000.B</t>
  </si>
  <si>
    <t>Vehicle fleet in this activity metric is defined as heavy vehicle cab chassis type – GVM &gt;4.5T.</t>
  </si>
  <si>
    <t>Number of: (1) landfills, (2) transfer stations, (3) recycling centers, (4) composting centers, (5) incinerators, and (6) all other facilities</t>
  </si>
  <si>
    <t>IF-WM-000.C</t>
  </si>
  <si>
    <t>(6)    95</t>
  </si>
  <si>
    <t>Total amount of materials managed, by customer category: (1) municipal, (2) commercial, (3) industrial, (4) residential, and (5) other</t>
  </si>
  <si>
    <t>Metric tonnes (t)</t>
  </si>
  <si>
    <t>IF-WM-000.D</t>
  </si>
  <si>
    <t>Cleanaway's current systems do not support disclosure of total waste managed (tonnes) by customer category with the necessary level of completeness and accuracy.
We have reported on volumes of recovered waste by various categories within the report. (See Resource Recovery &amp; Recycling tab.)</t>
  </si>
  <si>
    <t>Greenhouse Gas Emissions</t>
  </si>
  <si>
    <t xml:space="preserve">See ‘Climate change’ </t>
  </si>
  <si>
    <t>(1) Gross global Scope 1 emissions, percentage covered under (2) emissions-limiting regulations, and (3) emissions- reporting regulations</t>
  </si>
  <si>
    <t>IF-WM-110a.1</t>
  </si>
  <si>
    <t>Includes six month contribution from the December 2021 acquisition of Suez assets in NSW.</t>
  </si>
  <si>
    <t>(1) Total landfill gas generated, (2) percentage flared, (3) percentage used for energy</t>
  </si>
  <si>
    <t>Million British Thermal Units (MMBtu), Percentage (%)</t>
  </si>
  <si>
    <t>IF-WM-110a.2</t>
  </si>
  <si>
    <t>Discussion of long-term and short-term strategy or plan to manage Scope 1 and lifecycle emissions, emissions reduction targets, and an analysis of performance against those targets</t>
  </si>
  <si>
    <t>n/a</t>
  </si>
  <si>
    <t>IF-WM-110a.3</t>
  </si>
  <si>
    <t>Greenhouse gas emissions from landfill operations are our largest source of Scope 1 emissions. Section 3 of the FY21 Sustainability Report outlines our approach to managing Scope 1 emissions and establishing reduction targets.</t>
  </si>
  <si>
    <t>Fleet Fuel Management</t>
  </si>
  <si>
    <t>(1) Fleet fuel consumed, (2) percentage natural gas, (3) percentage renewable</t>
  </si>
  <si>
    <t>Gigajoules (GJ), Percentage (%)</t>
  </si>
  <si>
    <t>IF-WM-110b.1</t>
  </si>
  <si>
    <t>(1) 2,768,819</t>
  </si>
  <si>
    <t>N/A</t>
  </si>
  <si>
    <t>(2) 0%</t>
  </si>
  <si>
    <t>(3) 0%</t>
  </si>
  <si>
    <t xml:space="preserve">Percentage of alternative fuel vehicles in fleet </t>
  </si>
  <si>
    <t>Percentage (%)</t>
  </si>
  <si>
    <t>IF-WM-110b.2</t>
  </si>
  <si>
    <t>Air Quality</t>
  </si>
  <si>
    <t>Air emissions of the following pollutants: (1) NOx (excluding N2O), (2) SOx, (3) volatile organic compounds (VOCs), and (4) hazardous air pollutants (HAPs)</t>
  </si>
  <si>
    <t>IF-WM-120a.1</t>
  </si>
  <si>
    <t>Emissions of these air pollutants are measured where required by statutory obligations or operational purposes. This represents only a small proportion of our sites. Extrapolation of this data to encompass non-measured sources is not appropriate.</t>
  </si>
  <si>
    <t>Number of facilities in or near areas of dense population</t>
  </si>
  <si>
    <t>IF-WM-120a.2</t>
  </si>
  <si>
    <t>172 sites</t>
  </si>
  <si>
    <t>178 sites</t>
  </si>
  <si>
    <t xml:space="preserve">Number of incidents of non-compliance associated with air emissions </t>
  </si>
  <si>
    <t>IF-WM-120a.3</t>
  </si>
  <si>
    <t>Activity metric includes incidents that exceed legislated threshold and are reported to the regulator.</t>
  </si>
  <si>
    <t>Management of Leachate &amp; Hazardous Waste</t>
  </si>
  <si>
    <t>(1) Total Toxic Release Inventory (TRI) releases, (2) percentage released to water</t>
  </si>
  <si>
    <t>Metric tonnes (t), Percentage (%)</t>
  </si>
  <si>
    <t>IF-WM-150a.1</t>
  </si>
  <si>
    <t>This activity metric is not relevant in an Australian context.</t>
  </si>
  <si>
    <t>Number of corrective actions implemented for landfill releases</t>
  </si>
  <si>
    <t>IF-WM-150a.2</t>
  </si>
  <si>
    <t>Activity metric includes corrective actions in response to regulatory compliance.</t>
  </si>
  <si>
    <t>Number of incidents of non-compliance associated with environmental impacts </t>
  </si>
  <si>
    <t>IF-WM-150a.3</t>
  </si>
  <si>
    <t>Activity metric includes incidents that exceed legislated threshold and resulted in formal enforcement action (excluding air incidents).</t>
  </si>
  <si>
    <t xml:space="preserve">Labour Practices </t>
  </si>
  <si>
    <t xml:space="preserve">Percentage of active workforce covered under collective bargaining agreements </t>
  </si>
  <si>
    <t>IF-WM-310a.1</t>
  </si>
  <si>
    <t>(1) Number of work stoppages and (2) total days idle</t>
  </si>
  <si>
    <t>Number, Days idle</t>
  </si>
  <si>
    <t>IF-WM-310a.2</t>
  </si>
  <si>
    <t>Workforce Health &amp; Safety</t>
  </si>
  <si>
    <t>(1) Total recordable incident rate (TRIR), (2) fatality rate, and (3) near miss frequency rate (NMFR) for (a) direct employees and (b) contract employees</t>
  </si>
  <si>
    <t>Rate</t>
  </si>
  <si>
    <t>IF-WM-320a.1</t>
  </si>
  <si>
    <t>(1) 3.6</t>
  </si>
  <si>
    <t>(2) 0</t>
  </si>
  <si>
    <t>(3)	Unable to provide NMFR in accordance with the SASB Activity metric definition. Cleanaway’s measurement of Near Misses includes both health and safety and other matters.</t>
  </si>
  <si>
    <t>Safety Measurement System BASIC percentiles for: (1) Unsafe Driving, (2) Hours-of-Service Compliance, (3) Driver Fitness, (4) Controlled Substances/Alcohol, (5) Vehicle Maintenance, and (6) Hazardous Materials Compliance</t>
  </si>
  <si>
    <t>Percentile</t>
  </si>
  <si>
    <t>IF-WM-320a.2</t>
  </si>
  <si>
    <t>This activity metric is not relevant in an Australian context</t>
  </si>
  <si>
    <t>Number of road accidents and incidents </t>
  </si>
  <si>
    <t>IF-WM-320a.3</t>
  </si>
  <si>
    <t>Activity metric incorporates high potential motor vehicle accidents and incidents on public and private roads. Included are fatality incidents, medical treatment injuries, incidents reported to our safety regulator, and incidents resulting in significant vehicle or property damage.</t>
  </si>
  <si>
    <t>Recycling &amp; Resource Recovery</t>
  </si>
  <si>
    <t>(1) Amount of waste incinerated, (2) percentage hazardous, (3) percentage used for energy recovery</t>
  </si>
  <si>
    <t>IF-WM-420a.1</t>
  </si>
  <si>
    <t>1) 6,415</t>
  </si>
  <si>
    <t>(2) 100%</t>
  </si>
  <si>
    <t xml:space="preserve">This activity metric only includes medical waste. Oil burned by our Hydrocarbons division for the purpose of energy from waste is not considered incinerated. </t>
  </si>
  <si>
    <t>Percentage of customers receiving (1) recycling and (2) composting services, by customer type</t>
  </si>
  <si>
    <t>IF-WM-420a.2</t>
  </si>
  <si>
    <t>(1) 28% municipal, 22% commercial and industrial</t>
  </si>
  <si>
    <t>(2) 22% municipal, 1% commercial and industrial</t>
  </si>
  <si>
    <t>Amount of material (1) recycled, (2) composted, and (3) processed as waste-to-energy</t>
  </si>
  <si>
    <t xml:space="preserve">Metric tonnes (t), </t>
  </si>
  <si>
    <t>IF-WM-420a.3</t>
  </si>
  <si>
    <t>(1) 720,339 t</t>
  </si>
  <si>
    <t>(2) 146,732 t</t>
  </si>
  <si>
    <t>(3) 1,700,206 t</t>
  </si>
  <si>
    <t>Material recycled (1) incorporates all materials processed at Cleanaway owned facilities, including materials processed from the NSW Container Deposit Scheme, which is a joint TOMRA-Cleanaway venture</t>
  </si>
  <si>
    <t>Material recycled (1) incorporates materials processed at Cleanaway owned facilities and materials processed from the NSW, QLD, WA and SA Container Deposit Schemes, which includes joint venture facilities.</t>
  </si>
  <si>
    <t>Amount of electronic waste collected; percentage recovered through recycling</t>
  </si>
  <si>
    <t>IF-WM-420a.4</t>
  </si>
  <si>
    <t>1,120 t</t>
  </si>
  <si>
    <t>100% recovered</t>
  </si>
  <si>
    <t>Our dedicated electronic waste business was discontinued in FY20. The FY21 Activity metric only includes electronic waste recycled through our transfer stations.</t>
  </si>
  <si>
    <t>GRI content index</t>
  </si>
  <si>
    <t xml:space="preserve">Statement of use
</t>
  </si>
  <si>
    <t>GRI 1 used</t>
  </si>
  <si>
    <t>GRI 1: Foundation 2021</t>
  </si>
  <si>
    <t>GRI Standard</t>
  </si>
  <si>
    <t>Disclosure</t>
  </si>
  <si>
    <t>Location</t>
  </si>
  <si>
    <t xml:space="preserve">GRI 2: General Disclosures 2021
</t>
  </si>
  <si>
    <t>2-2 Entities included in the organization’s sustainability reporting</t>
  </si>
  <si>
    <t>2-3 Reporting period, frequency and contact point</t>
  </si>
  <si>
    <t>2-6 Activities, value chain and other business relationships</t>
  </si>
  <si>
    <t>2-7 Employees</t>
  </si>
  <si>
    <t>2-8 Workers who are not employees</t>
  </si>
  <si>
    <t>2-9 Governance structure and composition</t>
  </si>
  <si>
    <t>2-10 Nomination and selection of the highest governance body</t>
  </si>
  <si>
    <t>2-11 Chair of the highest governance body</t>
  </si>
  <si>
    <t>2-12 Role of the highest governance body in overseeing the management of impacts</t>
  </si>
  <si>
    <t>2-13 Delegation of responsibility for managing impacts</t>
  </si>
  <si>
    <t>2-14 Role of the highest governance body in sustainability reporting</t>
  </si>
  <si>
    <t>2-15 Conflicts of interest</t>
  </si>
  <si>
    <t>2-16 Communication of critical concerns</t>
  </si>
  <si>
    <t>2-17 Collective knowledge of the highest governance body</t>
  </si>
  <si>
    <t>2-18 Evaluation of the performance of the highest governance body</t>
  </si>
  <si>
    <t>2-19 Remuneration policies</t>
  </si>
  <si>
    <t>2-20 Process to determine remuneration</t>
  </si>
  <si>
    <t>2-21 Annual total compensation ratio</t>
  </si>
  <si>
    <t>2-22 Statement on sustainable development strategy</t>
  </si>
  <si>
    <t>2-23 Policy commitments</t>
  </si>
  <si>
    <t>2-24 Embedding policy commitments</t>
  </si>
  <si>
    <t>2-25 Processes to remediate negative impacts</t>
  </si>
  <si>
    <t>2-26 Mechanisms for seeking advice and raising concerns</t>
  </si>
  <si>
    <t>2-27 Compliance with laws and regulations</t>
  </si>
  <si>
    <t>2-28 Membership associations</t>
  </si>
  <si>
    <t>Advocacy and policy leadership</t>
  </si>
  <si>
    <t>2-29 Approach to stakeholder engagement</t>
  </si>
  <si>
    <t>2-30 Collective bargaining agreements</t>
  </si>
  <si>
    <t xml:space="preserve">GRI 3: Material Topics 2021
</t>
  </si>
  <si>
    <t>3-1 Process to determine material topics</t>
  </si>
  <si>
    <t>3-2 List of material topics</t>
  </si>
  <si>
    <t>3-3 Management of material topics</t>
  </si>
  <si>
    <t>GRI 201: Economic Performance 2016</t>
  </si>
  <si>
    <t>201-1 Direct economic value generated and distributed</t>
  </si>
  <si>
    <t>Economic contribution</t>
  </si>
  <si>
    <t>201-2 Financial implications and other risks and opportunities due to climate change</t>
  </si>
  <si>
    <t>GRI 203: Indirect Economic Impacts 2016</t>
  </si>
  <si>
    <t>203-1 Infrastructure investments and services supported</t>
  </si>
  <si>
    <t>GRI 204: Procurement Practices 2016</t>
  </si>
  <si>
    <t>204-1 Proportion of spending on local suppliers</t>
  </si>
  <si>
    <t>GRI 207: Tax 2019</t>
  </si>
  <si>
    <t>207-1 Approach to tax</t>
  </si>
  <si>
    <t>207-2 Tax governance, control, and risk management</t>
  </si>
  <si>
    <t>207-3 Stakeholder engagement and management of concerns related to tax</t>
  </si>
  <si>
    <t>GRI 302: Energy 2016</t>
  </si>
  <si>
    <t>302-1 Energy consumption within the organization</t>
  </si>
  <si>
    <t>302-2 Energy consumption outside of the organization</t>
  </si>
  <si>
    <t>302-4 Reduction of energy consumption</t>
  </si>
  <si>
    <t>303-5 Water consumption</t>
  </si>
  <si>
    <t>GRI 305: Emissions 2016</t>
  </si>
  <si>
    <t>305-1 Direct (Scope 1) GHG emissions</t>
  </si>
  <si>
    <t>305-2 Energy indirect (Scope 2) GHG emissions</t>
  </si>
  <si>
    <t>305-5 Reduction of GHG emissions</t>
  </si>
  <si>
    <t>305-7 Nitrogen oxides (NOx), sulfur oxides (SOx), and other significant air emissions</t>
  </si>
  <si>
    <t>GRI 306: Waste 2020</t>
  </si>
  <si>
    <t>306-1 Waste generation and significant waste-related impacts</t>
  </si>
  <si>
    <t>306-2 Management of significant waste-related impacts</t>
  </si>
  <si>
    <t>306-4 Waste diverted from disposal</t>
  </si>
  <si>
    <t>306-5 Waste directed to disposal</t>
  </si>
  <si>
    <t>GRI 308: Supplier Environmental Assessment 2016</t>
  </si>
  <si>
    <t>308-1 New suppliers that were screened using environmental criteria</t>
  </si>
  <si>
    <t>308-2 Negative environmental impacts in the supply chain and actions taken</t>
  </si>
  <si>
    <t>GRI 401: Employment 2016</t>
  </si>
  <si>
    <t>401-1 New employee hires and employee turnover</t>
  </si>
  <si>
    <t>Employees tab of ESG Databook</t>
  </si>
  <si>
    <t>401-3 Parental leave</t>
  </si>
  <si>
    <t>GRI 403: Occupational Health and Safety 2018</t>
  </si>
  <si>
    <t>403-1 Occupational health and safety management system</t>
  </si>
  <si>
    <t>403-2 Hazard identification, risk assessment, and incident investigation</t>
  </si>
  <si>
    <t>403-3 Occupational health services</t>
  </si>
  <si>
    <t>403-4 Worker participation, consultation, and communication on occupational health and safety</t>
  </si>
  <si>
    <t>403-5 Worker training on occupational health and safety</t>
  </si>
  <si>
    <t>403-7 Prevention and mitigation of occupational health and safety impacts directly linked by business relationships</t>
  </si>
  <si>
    <t>403-8 Workers covered by an occupational health and safety management system</t>
  </si>
  <si>
    <t>403-9 Work-related injuries</t>
  </si>
  <si>
    <t>403-10 Work-related ill health</t>
  </si>
  <si>
    <t>GRI 404: Training and Education 2016</t>
  </si>
  <si>
    <t>404-2 Programs for upgrading employee skills and transition assistance programs</t>
  </si>
  <si>
    <t>GRI 405: Diversity and Equal Opportunity 2016</t>
  </si>
  <si>
    <t>405-1 Diversity of governance bodies and employees</t>
  </si>
  <si>
    <t>405-2 Ratio of basic salary and remuneration of women to men</t>
  </si>
  <si>
    <t>GRI 408: Child Labor 2016</t>
  </si>
  <si>
    <t>408-1 Operations and suppliers at significant risk for incidents of child labor</t>
  </si>
  <si>
    <t>GRI 409: Forced or Compulsory Labor 2016</t>
  </si>
  <si>
    <t>409-1 Operations and suppliers at significant risk for incidents of forced or compulsory labor</t>
  </si>
  <si>
    <t>GRI 413: Local Communities 2016</t>
  </si>
  <si>
    <t>413-1 Operations with local community engagement, impact assessments, and development programs</t>
  </si>
  <si>
    <t>413-2 Operations with significant actual and potential negative impacts on local communities</t>
  </si>
  <si>
    <t>Community education and engagement</t>
  </si>
  <si>
    <t>GRI 414: Supplier Social Assessment 2016</t>
  </si>
  <si>
    <t>414-1 New suppliers that were screened using social criteria</t>
  </si>
  <si>
    <t>414-2 Negative social impacts in the supply chain and actions taken</t>
  </si>
  <si>
    <t>GRI 415: Public Policy 2016</t>
  </si>
  <si>
    <t>415-1 Political contributions</t>
  </si>
  <si>
    <t>Cleanaway does not make political donations</t>
  </si>
  <si>
    <t>FY20</t>
  </si>
  <si>
    <t>FY21</t>
  </si>
  <si>
    <t>FY22</t>
  </si>
  <si>
    <t>Target</t>
  </si>
  <si>
    <t>Performance</t>
  </si>
  <si>
    <t>TRIFR</t>
  </si>
  <si>
    <t>* Total Recordable Injury Frequency Rate is measured per million hours worked.</t>
  </si>
  <si>
    <t>Employment type</t>
  </si>
  <si>
    <r>
      <t xml:space="preserve">FY21 </t>
    </r>
    <r>
      <rPr>
        <sz val="8"/>
        <color theme="1"/>
        <rFont val="Calibri"/>
        <family val="2"/>
        <scheme val="minor"/>
      </rPr>
      <t> </t>
    </r>
  </si>
  <si>
    <t>Management</t>
  </si>
  <si>
    <t>Operational</t>
  </si>
  <si>
    <t>Overall participation</t>
  </si>
  <si>
    <t>Female participation</t>
  </si>
  <si>
    <t>Cleanaway Target</t>
  </si>
  <si>
    <t>FY22 Participation</t>
  </si>
  <si>
    <t>40% by 2027</t>
  </si>
  <si>
    <t>40% by 2030</t>
  </si>
  <si>
    <t>Female</t>
  </si>
  <si>
    <t>Male</t>
  </si>
  <si>
    <t>Other</t>
  </si>
  <si>
    <t>Total</t>
  </si>
  <si>
    <t>% Female</t>
  </si>
  <si>
    <t>Occupational category</t>
  </si>
  <si>
    <t>Executive and Senior Management</t>
  </si>
  <si>
    <t>-</t>
  </si>
  <si>
    <t>Functional Support</t>
  </si>
  <si>
    <t>Finance and Administration</t>
  </si>
  <si>
    <t>Sales and Marketing</t>
  </si>
  <si>
    <t>Customer Support</t>
  </si>
  <si>
    <t>Business Support</t>
  </si>
  <si>
    <t>Information Technology</t>
  </si>
  <si>
    <t>Scientific/Technical</t>
  </si>
  <si>
    <t>Operations</t>
  </si>
  <si>
    <t>Acquisitions</t>
  </si>
  <si>
    <t>Permanent full time</t>
  </si>
  <si>
    <t>Part-time</t>
  </si>
  <si>
    <t>Casual</t>
  </si>
  <si>
    <t>Fixed term</t>
  </si>
  <si>
    <t>Age category</t>
  </si>
  <si>
    <t>24 and under</t>
  </si>
  <si>
    <t>25-34 years</t>
  </si>
  <si>
    <t>35-44 years</t>
  </si>
  <si>
    <t>45-54 years</t>
  </si>
  <si>
    <t>55-64 years</t>
  </si>
  <si>
    <t>65 and greater</t>
  </si>
  <si>
    <t>Gender</t>
  </si>
  <si>
    <t>Leave status</t>
  </si>
  <si>
    <t>Employees who took parental leave</t>
  </si>
  <si>
    <t>Employees who returned from parental leave</t>
  </si>
  <si>
    <t>* Includes Cleanaway paid employees only, excludes labour hire, directors, owner drivers, contractors and consultants.</t>
  </si>
  <si>
    <t>Labour hire</t>
  </si>
  <si>
    <t>Region</t>
  </si>
  <si>
    <t>ACT</t>
  </si>
  <si>
    <t>NSW</t>
  </si>
  <si>
    <t>NT</t>
  </si>
  <si>
    <t>QLD</t>
  </si>
  <si>
    <t>SA</t>
  </si>
  <si>
    <t>TAS</t>
  </si>
  <si>
    <t>VIC</t>
  </si>
  <si>
    <t>WA</t>
  </si>
  <si>
    <t xml:space="preserve">% of female-to-male average FTE compa-ratio (female/male) </t>
  </si>
  <si>
    <t>Salary grade</t>
  </si>
  <si>
    <t>Level A</t>
  </si>
  <si>
    <t>Level B</t>
  </si>
  <si>
    <t>Level C</t>
  </si>
  <si>
    <t>Level 8</t>
  </si>
  <si>
    <t>Level 7</t>
  </si>
  <si>
    <t>Level 6</t>
  </si>
  <si>
    <t>Level 5</t>
  </si>
  <si>
    <t>Level 4</t>
  </si>
  <si>
    <t>Level 3</t>
  </si>
  <si>
    <t>Level 2</t>
  </si>
  <si>
    <t>Level 1</t>
  </si>
  <si>
    <t>* Addresses GRI Standard 405-2</t>
  </si>
  <si>
    <t>% of female-to-male average hourly earnings</t>
  </si>
  <si>
    <t>Permanent</t>
  </si>
  <si>
    <t>% of favourable employee responses</t>
  </si>
  <si>
    <t>Engagement Metric</t>
  </si>
  <si>
    <t>Overall engagement score</t>
  </si>
  <si>
    <t>What employees SAY about Cleanaway</t>
  </si>
  <si>
    <t>Employees' level of commitment to STAY at Cleanaway</t>
  </si>
  <si>
    <t>Employees' motivation to STRIVE for Cleanaway</t>
  </si>
  <si>
    <t>Inclusion rating</t>
  </si>
  <si>
    <t>* The Inclusion rating is a new metric for FY22. It reflects favourable responses to the three inclusion statements; 1. I feel as if I belong at Cleanaway, 2. I can be myself at work at Cleanaway; and 3. At Cleanaway, everyone can succeed to their full potential at Cleanaway, no matter who they are.</t>
  </si>
  <si>
    <t>Training packages and competency assessments delivered</t>
  </si>
  <si>
    <t>55,000 +</t>
  </si>
  <si>
    <t>52,800 +</t>
  </si>
  <si>
    <t>Industrial instrument</t>
  </si>
  <si>
    <t># Employees</t>
  </si>
  <si>
    <t>% Employees</t>
  </si>
  <si>
    <t>Enterprise agreement</t>
  </si>
  <si>
    <t>Individual contract</t>
  </si>
  <si>
    <t>Modern award</t>
  </si>
  <si>
    <t>Memorandum of understanding</t>
  </si>
  <si>
    <t>Number of community and education sessions held nationally</t>
  </si>
  <si>
    <t>Number of people engaged nationally</t>
  </si>
  <si>
    <t>23,000 +</t>
  </si>
  <si>
    <t>29,000 +</t>
  </si>
  <si>
    <t>32,000 +</t>
  </si>
  <si>
    <t>Total donations and sponsorships ($)</t>
  </si>
  <si>
    <t>530,000 +</t>
  </si>
  <si>
    <t>493,000 +</t>
  </si>
  <si>
    <t>Greenhouse gas Scope</t>
  </si>
  <si>
    <r>
      <t>Scope 1 emissions (ktCO</t>
    </r>
    <r>
      <rPr>
        <i/>
        <vertAlign val="subscript"/>
        <sz val="11"/>
        <color theme="1"/>
        <rFont val="Calibri"/>
        <family val="2"/>
        <scheme val="minor"/>
      </rPr>
      <t>2</t>
    </r>
    <r>
      <rPr>
        <i/>
        <sz val="11"/>
        <color theme="1"/>
        <rFont val="Calibri"/>
        <family val="2"/>
        <scheme val="minor"/>
      </rPr>
      <t>-e)</t>
    </r>
  </si>
  <si>
    <r>
      <t>Scope 2 emissions (ktCO</t>
    </r>
    <r>
      <rPr>
        <i/>
        <vertAlign val="subscript"/>
        <sz val="11"/>
        <color theme="1"/>
        <rFont val="Calibri"/>
        <family val="2"/>
        <scheme val="minor"/>
      </rPr>
      <t>2</t>
    </r>
    <r>
      <rPr>
        <i/>
        <sz val="11"/>
        <color theme="1"/>
        <rFont val="Calibri"/>
        <family val="2"/>
        <scheme val="minor"/>
      </rPr>
      <t>-e)</t>
    </r>
  </si>
  <si>
    <r>
      <t xml:space="preserve">* Calculated using methods set out in the </t>
    </r>
    <r>
      <rPr>
        <i/>
        <sz val="10"/>
        <color theme="1"/>
        <rFont val="Calibri"/>
        <family val="2"/>
        <scheme val="minor"/>
      </rPr>
      <t>National Greenhouse and Energy Reporting (Measurement) Determination 2008.</t>
    </r>
  </si>
  <si>
    <t>LFG Emissions</t>
  </si>
  <si>
    <t>% Flared</t>
  </si>
  <si>
    <t>% Transferred to 3rd parties</t>
  </si>
  <si>
    <r>
      <t xml:space="preserve">*Generated definition: Total landfill gas emissions (fugitive and captured gas) as calculated using Method 1 from the </t>
    </r>
    <r>
      <rPr>
        <i/>
        <sz val="10"/>
        <color theme="1"/>
        <rFont val="Calibri"/>
        <family val="2"/>
        <scheme val="minor"/>
      </rPr>
      <t>National Greenhouse and Energy Reporting (Measurement) Determination 2008.</t>
    </r>
  </si>
  <si>
    <t xml:space="preserve">Greenhouse gas </t>
  </si>
  <si>
    <t>FY22 % of total emissions</t>
  </si>
  <si>
    <t>Primary source</t>
  </si>
  <si>
    <r>
      <t>Carbon dioxide (CO</t>
    </r>
    <r>
      <rPr>
        <i/>
        <vertAlign val="subscript"/>
        <sz val="11"/>
        <color theme="1"/>
        <rFont val="Calibri"/>
        <family val="2"/>
        <scheme val="minor"/>
      </rPr>
      <t>2</t>
    </r>
    <r>
      <rPr>
        <i/>
        <sz val="11"/>
        <color theme="1"/>
        <rFont val="Calibri"/>
        <family val="2"/>
        <scheme val="minor"/>
      </rPr>
      <t>)</t>
    </r>
  </si>
  <si>
    <r>
      <t>Methane (CH</t>
    </r>
    <r>
      <rPr>
        <i/>
        <vertAlign val="subscript"/>
        <sz val="11"/>
        <color theme="1"/>
        <rFont val="Calibri"/>
        <family val="2"/>
        <scheme val="minor"/>
      </rPr>
      <t>4)</t>
    </r>
    <r>
      <rPr>
        <i/>
        <sz val="11"/>
        <color theme="1"/>
        <rFont val="Calibri"/>
        <family val="2"/>
        <scheme val="minor"/>
      </rPr>
      <t xml:space="preserve"> </t>
    </r>
  </si>
  <si>
    <t>Emissions targets</t>
  </si>
  <si>
    <t>Greenhouse gas</t>
  </si>
  <si>
    <t>IPCC</t>
  </si>
  <si>
    <t>COP26</t>
  </si>
  <si>
    <t>Cleanaway</t>
  </si>
  <si>
    <r>
      <t>CH</t>
    </r>
    <r>
      <rPr>
        <i/>
        <vertAlign val="subscript"/>
        <sz val="11"/>
        <color theme="1"/>
        <rFont val="Calibri"/>
        <family val="2"/>
        <scheme val="minor"/>
      </rPr>
      <t>4</t>
    </r>
  </si>
  <si>
    <r>
      <t>CO</t>
    </r>
    <r>
      <rPr>
        <i/>
        <vertAlign val="subscript"/>
        <sz val="11"/>
        <color theme="1"/>
        <rFont val="Calibri"/>
        <family val="2"/>
        <scheme val="minor"/>
      </rPr>
      <t>2</t>
    </r>
  </si>
  <si>
    <t>Deep reduction</t>
  </si>
  <si>
    <t>Net zero</t>
  </si>
  <si>
    <t>* IPCC - Data source IPCC WGIII, AR6: IXMP Scenario Explorer developed by IIASA</t>
  </si>
  <si>
    <t>* COP26 CH4 - Global Methane Pledge | Climate &amp; Clean Air Coalition (ccacoalition.org)</t>
  </si>
  <si>
    <t>2. Removal of contracting mechanisms that currently allow sale of carbon credits generated from landfills to the government may require self-surrender of carbon credits with zero value, making certain capture projects economically unviable.</t>
  </si>
  <si>
    <t>3. Availability of carbon credit supply to meet our targets.</t>
  </si>
  <si>
    <r>
      <t>4. Changes in market sentiment regarding the use of carbon credits as a meaningful method to reduce Cleanaway's emissions.</t>
    </r>
    <r>
      <rPr>
        <sz val="8"/>
        <color theme="1"/>
        <rFont val="Calibri"/>
        <family val="2"/>
        <scheme val="minor"/>
      </rPr>
      <t> </t>
    </r>
  </si>
  <si>
    <t>4. Resource recovery and recycling</t>
  </si>
  <si>
    <t>Waste Processed</t>
  </si>
  <si>
    <t>* FY20 and FY21 figures are rounded estimates and not exact quantities.</t>
  </si>
  <si>
    <t>State</t>
  </si>
  <si>
    <t>* Metric includes joint venture partnerships</t>
  </si>
  <si>
    <t>Waste Process</t>
  </si>
  <si>
    <t>Recycled</t>
  </si>
  <si>
    <t>Composted</t>
  </si>
  <si>
    <t>Notice issued</t>
  </si>
  <si>
    <t>Direction notices</t>
  </si>
  <si>
    <t>Formal warnings</t>
  </si>
  <si>
    <t>Penalty infringement notices</t>
  </si>
  <si>
    <t>* Notices issued under relevant state or territory environmental protection legislation</t>
  </si>
  <si>
    <t>* FY22 water consumption was calculated using average price of potable water per kilolitre for each state with the exception of Corporate services consumption for which a national average was used.</t>
  </si>
  <si>
    <t>* Primary uses for potable water include domestic amenities, vehicle washdown, and general site use such as plant washdown.</t>
  </si>
  <si>
    <t>Links</t>
  </si>
  <si>
    <t>Environmental Management page</t>
  </si>
  <si>
    <t>Municipal waste services</t>
  </si>
  <si>
    <t>Commercial and Industrial services</t>
  </si>
  <si>
    <t>Other/Health services</t>
  </si>
  <si>
    <t>Total number of customers</t>
  </si>
  <si>
    <t>Service</t>
  </si>
  <si>
    <t>Recycling</t>
  </si>
  <si>
    <t xml:space="preserve">Composting </t>
  </si>
  <si>
    <t>Segment</t>
  </si>
  <si>
    <t>Organics and Composting</t>
  </si>
  <si>
    <t>Total per segment</t>
  </si>
  <si>
    <t>Health services</t>
  </si>
  <si>
    <t>Total services</t>
  </si>
  <si>
    <t>Supplier type</t>
  </si>
  <si>
    <t>Total supplier spend ($)</t>
  </si>
  <si>
    <t>1 billion +</t>
  </si>
  <si>
    <t>1.3 billion +</t>
  </si>
  <si>
    <t>Social enterprises</t>
  </si>
  <si>
    <t>Total number of addressable suppliers</t>
  </si>
  <si>
    <t>Total number of suppliers</t>
  </si>
  <si>
    <t>Social Procurement Statement</t>
  </si>
  <si>
    <t>Responsible Business page</t>
  </si>
  <si>
    <t>Supplier Code of Conduct</t>
  </si>
  <si>
    <t>FY20 ($m)</t>
  </si>
  <si>
    <t>FY21 ($m)</t>
  </si>
  <si>
    <t>FY22 ($m)</t>
  </si>
  <si>
    <t>Net revenue</t>
  </si>
  <si>
    <t xml:space="preserve">Net debt </t>
  </si>
  <si>
    <t xml:space="preserve">Net equity </t>
  </si>
  <si>
    <t xml:space="preserve">Economic value generated </t>
  </si>
  <si>
    <t>Economic value distributed</t>
  </si>
  <si>
    <t>Operating costs</t>
  </si>
  <si>
    <t>Employee wages and benefits</t>
  </si>
  <si>
    <t>Payments to providers of capital</t>
  </si>
  <si>
    <t>Payments to government</t>
  </si>
  <si>
    <t>Community investment</t>
  </si>
  <si>
    <t>Total economic value distributed</t>
  </si>
  <si>
    <t xml:space="preserve">Economic value retained </t>
  </si>
  <si>
    <t>Cleanaway tax payments</t>
  </si>
  <si>
    <t>Customer and employee taxes collected and remitted by Cleanaway</t>
  </si>
  <si>
    <t>Annual Reports</t>
  </si>
  <si>
    <t>Tax Transparency Reports</t>
  </si>
  <si>
    <t>9. Governance and transparency</t>
  </si>
  <si>
    <t>Cleanaway believes that high standards of corporate governance are key to delivering on its mission and are critical to the achievement of business objectives and, in turn, the creation and protection of shareholders’ interests, through effective oversight, risk management and transparency.</t>
  </si>
  <si>
    <t>Our growth and success depend on our ability to understand and respond to the challenges of an uncertain and changing world. This uncertainty generates risk, with the potential to be a source of both opportunities and threats. By understanding and managing risk, we provide greater certainty and confidence for all our shareholders.</t>
  </si>
  <si>
    <t xml:space="preserve">Anti‑Bribery and Corruption Policy </t>
  </si>
  <si>
    <t xml:space="preserve">Audit and Risk Committee Charter </t>
  </si>
  <si>
    <t xml:space="preserve">Board Charter </t>
  </si>
  <si>
    <t xml:space="preserve">Corporate Code of Conduct </t>
  </si>
  <si>
    <t xml:space="preserve">Continuous Disclosure Policy </t>
  </si>
  <si>
    <t xml:space="preserve">Diversity and Inclusion Policy Statement </t>
  </si>
  <si>
    <t xml:space="preserve">Environmental Policy </t>
  </si>
  <si>
    <t xml:space="preserve">Health and Safety Policy </t>
  </si>
  <si>
    <t xml:space="preserve">Human Resource Committee Charter </t>
  </si>
  <si>
    <t xml:space="preserve">Human Rights Policy </t>
  </si>
  <si>
    <t xml:space="preserve">Securities Trading Policy </t>
  </si>
  <si>
    <t xml:space="preserve">Shareholder Communications Policy </t>
  </si>
  <si>
    <t xml:space="preserve">Sustainability Committee Charter </t>
  </si>
  <si>
    <t xml:space="preserve">Whistleblower Policy </t>
  </si>
  <si>
    <t>We have strong relationships with our key stakeholder groups and we engage with them regularly to ensure that we are aware of their needs and concerns. We engage with industry, government and commercial networks through official forums. For people who use our services or are impacted by our operations, we provide them with the information they need through our Cleanaway branches, customer service centres, Community Reference Groups, Community Hotline, website and social media channels.</t>
  </si>
  <si>
    <t>Stakeholder</t>
  </si>
  <si>
    <t>Description</t>
  </si>
  <si>
    <t>Engagement activities</t>
  </si>
  <si>
    <t>Employees</t>
  </si>
  <si>
    <t>Suppliers</t>
  </si>
  <si>
    <t>Communities</t>
  </si>
  <si>
    <t>We are committed to supporting communities around Australia and building strong relationships through education and community engagement.</t>
  </si>
  <si>
    <t>We run Community Reference Groups (CRG) with local communities at our significant operations to better understand the impact we have. We hold open days at our facilities and attend local events to give members of the public the opportunity to learn about how our operations work. Our website and social media channels engage actively with the community through educational content and responses.</t>
  </si>
  <si>
    <t>Customers</t>
  </si>
  <si>
    <t>Our Solid Waste Services, Industrial &amp; Waste Services and Liquid Waste &amp; Health Services businesses reach more than 162,000 direct customers and millions of indirect customers through our municipal contracts.</t>
  </si>
  <si>
    <t>We communicate with our customers through direct account management, including regular in‑person meetings, waste audits and training sessions. This is supported by Australian‑based dedicated customer service teams for each business unit. Our Platinum Service Centre provides dedicated support for National customers and our Inside Sales account team support smaller customers. Customers receive direct mail communications including a monthly e‑newsletter sharing the latest Cleanaway and waste industry news. Customer experience surveys were recently launched among larger and national customers to identify areas for further service improvement.</t>
  </si>
  <si>
    <t>Business partners</t>
  </si>
  <si>
    <t>Some of our business partners include TOMRA, the network operator of the New South Wales container deposit scheme; Pact Group, Asahi Beverages and Coco-Cola Europacific Partners on Circular Plastics Australia, and KingKira Group on Pilbara Environmental Services, which provides solid waste management, recycling and industrial cleaning services.</t>
  </si>
  <si>
    <t>We engage with our business partners in accordance with the agreements established with each entity. We conduct regular meetings with relevant stakeholders to advance initiatives, and each joint venture has a Board to guide decision making and align strategy.</t>
  </si>
  <si>
    <t>Governments and regulators</t>
  </si>
  <si>
    <t>Federal, state and local government laws and regulations affect the waste management industry and our business operations across the nation.</t>
  </si>
  <si>
    <t>Capital providers</t>
  </si>
  <si>
    <t>Our shareholders comprise international and domestic institutional and retail investors. Our debt capital, banking and insurance providers are a diverse range of prime financial institutions, and include the Clean Energy Finance Corporation (CEFC), which provides loans for some of our projects.</t>
  </si>
  <si>
    <t>We have a comprehensive investor relations program, which includes our AGM, analyst and investor briefings and meetings, investor days, site visits, roadshows, conference presentations, news summaries, and our Investor Hub. We provide our debt capital providers with twice yearly business updates hosted by our CEO and CFO.</t>
  </si>
  <si>
    <t>Sustainability Pillar</t>
  </si>
  <si>
    <t>Topic</t>
  </si>
  <si>
    <t>Definition</t>
  </si>
  <si>
    <t>People</t>
  </si>
  <si>
    <t>Workforce safety, health &amp; wellbeing</t>
  </si>
  <si>
    <t>Labour practices</t>
  </si>
  <si>
    <t>Community impact management</t>
  </si>
  <si>
    <t>Talent attraction and retention</t>
  </si>
  <si>
    <t>Planet</t>
  </si>
  <si>
    <t>Environmental Impacts and compliance</t>
  </si>
  <si>
    <t>Circular economy</t>
  </si>
  <si>
    <t>Water consumption</t>
  </si>
  <si>
    <t>Strategies to measure, monitor and reduce Cleanaway's water consumption.</t>
  </si>
  <si>
    <t>Prosperity</t>
  </si>
  <si>
    <t>Partnerships for integrated solutions</t>
  </si>
  <si>
    <t>12. United Nations Sustainable Development Goals</t>
  </si>
  <si>
    <t>SDG</t>
  </si>
  <si>
    <t>How this aligns to our business</t>
  </si>
  <si>
    <t xml:space="preserve">Our network of prized assets provide critical infrastructure to support a circular economy and create a sustainable future, with the capacity to service the needs of the market. We continuously explore leading technology and processes to enable the circular economy and deliver innovative customer solutions. </t>
  </si>
  <si>
    <t>By helping cities to manage their waste effectively, our services help to reduce the environmental impact of cities and enhance inclusive and sustainable urbanisation.</t>
  </si>
  <si>
    <t>Cleanaway has a critical role to play in the sustainable management and use of natural resources, the responsible management of chemicals and waste, and supporting the reduction in waste generation. We believe that waste is a resource, and we focus on extracting the maximum value from every tonne. While we work towards more integrated services, we also actively partner with other organisations to drive our vision forward.</t>
  </si>
  <si>
    <t xml:space="preserve">We are working to reduce our GHG footprint. We recognise that landfill presents a particular challenge, as waste will continue to produce GHG emissions though natural decomposition long after it is disposed of. We are actively investing in ways to minimise this impact. Our resource recovery activities also help to reduce GHG emissions. </t>
  </si>
  <si>
    <t>We adhere to all environmental legislation and licensing requirements to minimise adverse effects on the environments in which we operate. We endeavour to secure and conduct regular checks of all our facilities to prevent contaminants escaping and causing harm to the environment.</t>
  </si>
  <si>
    <t xml:space="preserve">* Source: https://www.cleanaway.com.au/about-us/our-business/ourfleet/ </t>
  </si>
  <si>
    <t>Term</t>
  </si>
  <si>
    <t>Addressable spend</t>
  </si>
  <si>
    <t>Spend that Cleanaway can influence. This excludes expenses such as taxes and intercompany expenses.</t>
  </si>
  <si>
    <t>Average FTE compa-ratio</t>
  </si>
  <si>
    <t>Compa-ratio is based on the employees FTE (full time equivalent) TFR (total fixed remuneration) divided by the midpoint in employee salary grade range. TFR includes Base Salary, MVA (motor vehicle allowance) and Super.</t>
  </si>
  <si>
    <t>C&amp;D</t>
  </si>
  <si>
    <t xml:space="preserve">Carbon dioxide  </t>
  </si>
  <si>
    <t>A standard measure used to compare the emissions from various greenhouse gases based on their global warming potential. For example, one tonne of methane emissions is equivalent to 21 tonnes of carbon dioxide emissions.</t>
  </si>
  <si>
    <t>Container Deposit Scheme (CDS)</t>
  </si>
  <si>
    <t>CDS are an example of product stewardship legislation in which the beverage industry takes responsibility for the recovery and recycling of empty beverage containers.</t>
  </si>
  <si>
    <t>Landfill gas</t>
  </si>
  <si>
    <t>Landfill gas is generated by the decomposition of waste in a landfill. Methane and carbon dioxide make up approximately 99 per cent of the volume of landfill gas.</t>
  </si>
  <si>
    <t>Methane</t>
  </si>
  <si>
    <t>Methane (CH4) is a colorless, odorless and highly flammable gas. It is composed of carbon and hydrogen.</t>
  </si>
  <si>
    <t>Scope 1 Emissions</t>
  </si>
  <si>
    <t>Scope 2 Emissions</t>
  </si>
  <si>
    <t>Sustainable Development Goals (SDGs)</t>
  </si>
  <si>
    <t>The SDGs were developed by the United Nations in 2015 and set 17 global goals to achieve a more sustainable and equitable future for all by 2030.</t>
  </si>
  <si>
    <t>Total Recordable Injury Frequency Rate (TRIFR)</t>
  </si>
  <si>
    <t xml:space="preserve">Small and medium-sized enterprises </t>
  </si>
  <si>
    <t xml:space="preserve">Social enterprises </t>
  </si>
  <si>
    <t>FY21 (no. suppliers)</t>
  </si>
  <si>
    <t>FY22 (no. suppliers)</t>
  </si>
  <si>
    <t>Penalty infringement / fine ($)</t>
  </si>
  <si>
    <t>FY21 (ML)</t>
  </si>
  <si>
    <t>FY22 (ML)</t>
  </si>
  <si>
    <t xml:space="preserve">Potable water </t>
  </si>
  <si>
    <t>Paper and Cardboard recycled (kt)*</t>
  </si>
  <si>
    <t>Plastic Recycled (kt)*</t>
  </si>
  <si>
    <t>Steel and Aluminium recycled (kt)*</t>
  </si>
  <si>
    <t>FY21 (kt)</t>
  </si>
  <si>
    <t>FY22 (kt)</t>
  </si>
  <si>
    <r>
      <t>(1)</t>
    </r>
    <r>
      <rPr>
        <sz val="11"/>
        <color theme="1"/>
        <rFont val="Calibri"/>
        <family val="2"/>
        <scheme val="minor"/>
      </rPr>
      <t xml:space="preserve">      </t>
    </r>
    <r>
      <rPr>
        <sz val="11"/>
        <color rgb="FF000000"/>
        <rFont val="Calibri"/>
        <family val="2"/>
        <scheme val="minor"/>
      </rPr>
      <t>15</t>
    </r>
  </si>
  <si>
    <r>
      <t>(1)</t>
    </r>
    <r>
      <rPr>
        <sz val="11"/>
        <color theme="1"/>
        <rFont val="Calibri"/>
        <family val="2"/>
        <scheme val="minor"/>
      </rPr>
      <t xml:space="preserve">      </t>
    </r>
    <r>
      <rPr>
        <sz val="11"/>
        <color rgb="FF000000"/>
        <rFont val="Calibri"/>
        <family val="2"/>
        <scheme val="minor"/>
      </rPr>
      <t>18</t>
    </r>
  </si>
  <si>
    <r>
      <t>(2)</t>
    </r>
    <r>
      <rPr>
        <sz val="11"/>
        <color theme="1"/>
        <rFont val="Calibri"/>
        <family val="2"/>
        <scheme val="minor"/>
      </rPr>
      <t xml:space="preserve">      </t>
    </r>
    <r>
      <rPr>
        <sz val="11"/>
        <color rgb="FF000000"/>
        <rFont val="Calibri"/>
        <family val="2"/>
        <scheme val="minor"/>
      </rPr>
      <t>83</t>
    </r>
  </si>
  <si>
    <r>
      <t>(2)</t>
    </r>
    <r>
      <rPr>
        <sz val="11"/>
        <color theme="1"/>
        <rFont val="Calibri"/>
        <family val="2"/>
        <scheme val="minor"/>
      </rPr>
      <t xml:space="preserve">      </t>
    </r>
    <r>
      <rPr>
        <sz val="11"/>
        <color rgb="FF000000"/>
        <rFont val="Calibri"/>
        <family val="2"/>
        <scheme val="minor"/>
      </rPr>
      <t>107</t>
    </r>
  </si>
  <si>
    <r>
      <t>(3)</t>
    </r>
    <r>
      <rPr>
        <sz val="11"/>
        <color theme="1"/>
        <rFont val="Calibri"/>
        <family val="2"/>
        <scheme val="minor"/>
      </rPr>
      <t xml:space="preserve">      </t>
    </r>
    <r>
      <rPr>
        <sz val="11"/>
        <color rgb="FF000000"/>
        <rFont val="Calibri"/>
        <family val="2"/>
        <scheme val="minor"/>
      </rPr>
      <t>48</t>
    </r>
  </si>
  <si>
    <r>
      <t>(3)</t>
    </r>
    <r>
      <rPr>
        <sz val="11"/>
        <color theme="1"/>
        <rFont val="Calibri"/>
        <family val="2"/>
        <scheme val="minor"/>
      </rPr>
      <t xml:space="preserve">      </t>
    </r>
    <r>
      <rPr>
        <sz val="11"/>
        <color rgb="FF000000"/>
        <rFont val="Calibri"/>
        <family val="2"/>
        <scheme val="minor"/>
      </rPr>
      <t>53</t>
    </r>
  </si>
  <si>
    <r>
      <t>(4)</t>
    </r>
    <r>
      <rPr>
        <sz val="11"/>
        <color theme="1"/>
        <rFont val="Calibri"/>
        <family val="2"/>
        <scheme val="minor"/>
      </rPr>
      <t xml:space="preserve">      </t>
    </r>
    <r>
      <rPr>
        <sz val="11"/>
        <color rgb="FF000000"/>
        <rFont val="Calibri"/>
        <family val="2"/>
        <scheme val="minor"/>
      </rPr>
      <t>2</t>
    </r>
  </si>
  <si>
    <r>
      <t>(4)</t>
    </r>
    <r>
      <rPr>
        <sz val="11"/>
        <color theme="1"/>
        <rFont val="Calibri"/>
        <family val="2"/>
        <scheme val="minor"/>
      </rPr>
      <t xml:space="preserve">      </t>
    </r>
    <r>
      <rPr>
        <sz val="11"/>
        <color rgb="FF000000"/>
        <rFont val="Calibri"/>
        <family val="2"/>
        <scheme val="minor"/>
      </rPr>
      <t>5</t>
    </r>
  </si>
  <si>
    <r>
      <t>(5)</t>
    </r>
    <r>
      <rPr>
        <sz val="11"/>
        <color theme="1"/>
        <rFont val="Calibri"/>
        <family val="2"/>
        <scheme val="minor"/>
      </rPr>
      <t xml:space="preserve">      </t>
    </r>
    <r>
      <rPr>
        <sz val="11"/>
        <color rgb="FF000000"/>
        <rFont val="Calibri"/>
        <family val="2"/>
        <scheme val="minor"/>
      </rPr>
      <t xml:space="preserve">2 </t>
    </r>
  </si>
  <si>
    <r>
      <t>(5)</t>
    </r>
    <r>
      <rPr>
        <sz val="11"/>
        <color theme="1"/>
        <rFont val="Calibri"/>
        <family val="2"/>
        <scheme val="minor"/>
      </rPr>
      <t xml:space="preserve">      </t>
    </r>
    <r>
      <rPr>
        <sz val="11"/>
        <color rgb="FF000000"/>
        <rFont val="Calibri"/>
        <family val="2"/>
        <scheme val="minor"/>
      </rPr>
      <t>2</t>
    </r>
  </si>
  <si>
    <r>
      <t>(6)</t>
    </r>
    <r>
      <rPr>
        <sz val="11"/>
        <color theme="1"/>
        <rFont val="Calibri"/>
        <family val="2"/>
        <scheme val="minor"/>
      </rPr>
      <t xml:space="preserve">      </t>
    </r>
    <r>
      <rPr>
        <sz val="11"/>
        <color rgb="FF000000"/>
        <rFont val="Calibri"/>
        <family val="2"/>
        <scheme val="minor"/>
      </rPr>
      <t>133</t>
    </r>
  </si>
  <si>
    <r>
      <t>(2)</t>
    </r>
    <r>
      <rPr>
        <sz val="11"/>
        <color theme="1"/>
        <rFont val="Calibri"/>
        <family val="2"/>
        <scheme val="minor"/>
      </rPr>
      <t>      0%</t>
    </r>
  </si>
  <si>
    <r>
      <t>(3)</t>
    </r>
    <r>
      <rPr>
        <sz val="11"/>
        <color theme="1"/>
        <rFont val="Calibri"/>
        <family val="2"/>
        <scheme val="minor"/>
      </rPr>
      <t>      100%</t>
    </r>
  </si>
  <si>
    <r>
      <t>(3)</t>
    </r>
    <r>
      <rPr>
        <sz val="11"/>
        <color theme="1"/>
        <rFont val="Calibri"/>
        <family val="2"/>
        <scheme val="minor"/>
      </rPr>
      <t>      100 %</t>
    </r>
  </si>
  <si>
    <r>
      <t>Calculated</t>
    </r>
    <r>
      <rPr>
        <i/>
        <sz val="11"/>
        <color theme="1"/>
        <rFont val="Calibri"/>
        <family val="2"/>
        <scheme val="minor"/>
      </rPr>
      <t xml:space="preserve"> </t>
    </r>
    <r>
      <rPr>
        <sz val="11"/>
        <color theme="1"/>
        <rFont val="Calibri"/>
        <family val="2"/>
        <scheme val="minor"/>
      </rPr>
      <t xml:space="preserve">using the </t>
    </r>
    <r>
      <rPr>
        <i/>
        <sz val="11"/>
        <color theme="1"/>
        <rFont val="Calibri"/>
        <family val="2"/>
        <scheme val="minor"/>
      </rPr>
      <t>NGERS Determination 2008</t>
    </r>
    <r>
      <rPr>
        <sz val="11"/>
        <color theme="1"/>
        <rFont val="Calibri"/>
        <family val="2"/>
        <scheme val="minor"/>
      </rPr>
      <t xml:space="preserve"> which is based on the </t>
    </r>
    <r>
      <rPr>
        <i/>
        <sz val="11"/>
        <color theme="1"/>
        <rFont val="Calibri"/>
        <family val="2"/>
        <scheme val="minor"/>
      </rPr>
      <t>GHG Protocol Corporate Accounting and Reporting Standard.</t>
    </r>
  </si>
  <si>
    <r>
      <t>(1)</t>
    </r>
    <r>
      <rPr>
        <sz val="11"/>
        <color theme="1"/>
        <rFont val="Calibri"/>
        <family val="2"/>
        <scheme val="minor"/>
      </rPr>
      <t>      2,988,582</t>
    </r>
  </si>
  <si>
    <r>
      <t>(1)</t>
    </r>
    <r>
      <rPr>
        <sz val="11"/>
        <color theme="1"/>
        <rFont val="Calibri"/>
        <family val="2"/>
        <scheme val="minor"/>
      </rPr>
      <t>      4,280,394</t>
    </r>
  </si>
  <si>
    <r>
      <t>(2)</t>
    </r>
    <r>
      <rPr>
        <sz val="11"/>
        <color theme="1"/>
        <rFont val="Calibri"/>
        <family val="2"/>
        <scheme val="minor"/>
      </rPr>
      <t>      8.7%</t>
    </r>
  </si>
  <si>
    <r>
      <t>(3)</t>
    </r>
    <r>
      <rPr>
        <sz val="11"/>
        <color theme="1"/>
        <rFont val="Calibri"/>
        <family val="2"/>
        <scheme val="minor"/>
      </rPr>
      <t>      47.0%</t>
    </r>
  </si>
  <si>
    <r>
      <t>(1)</t>
    </r>
    <r>
      <rPr>
        <sz val="11"/>
        <color theme="1"/>
        <rFont val="Calibri"/>
        <family val="2"/>
        <scheme val="minor"/>
      </rPr>
      <t>      2,827,073</t>
    </r>
  </si>
  <si>
    <r>
      <t>(3)</t>
    </r>
    <r>
      <rPr>
        <sz val="11"/>
        <color theme="1"/>
        <rFont val="Calibri"/>
        <family val="2"/>
        <scheme val="minor"/>
      </rPr>
      <t>      0%</t>
    </r>
  </si>
  <si>
    <r>
      <t>(1)</t>
    </r>
    <r>
      <rPr>
        <sz val="11"/>
        <color theme="1"/>
        <rFont val="Calibri"/>
        <family val="2"/>
        <scheme val="minor"/>
      </rPr>
      <t>      0</t>
    </r>
  </si>
  <si>
    <r>
      <t>(2)</t>
    </r>
    <r>
      <rPr>
        <sz val="11"/>
        <color theme="1"/>
        <rFont val="Calibri"/>
        <family val="2"/>
        <scheme val="minor"/>
      </rPr>
      <t>      0</t>
    </r>
  </si>
  <si>
    <r>
      <t>(2)</t>
    </r>
    <r>
      <rPr>
        <sz val="11"/>
        <color theme="1"/>
        <rFont val="Calibri"/>
        <family val="2"/>
        <scheme val="minor"/>
      </rPr>
      <t>      0  </t>
    </r>
  </si>
  <si>
    <r>
      <t>(1)</t>
    </r>
    <r>
      <rPr>
        <sz val="11"/>
        <color theme="1"/>
        <rFont val="Calibri"/>
        <family val="2"/>
        <scheme val="minor"/>
      </rPr>
      <t>      4.2</t>
    </r>
  </si>
  <si>
    <r>
      <t>(1)</t>
    </r>
    <r>
      <rPr>
        <sz val="11"/>
        <color theme="1"/>
        <rFont val="Calibri"/>
        <family val="2"/>
        <scheme val="minor"/>
      </rPr>
      <t>      7,165</t>
    </r>
  </si>
  <si>
    <r>
      <t>(2)</t>
    </r>
    <r>
      <rPr>
        <sz val="11"/>
        <color theme="1"/>
        <rFont val="Calibri"/>
        <family val="2"/>
        <scheme val="minor"/>
      </rPr>
      <t>      100%</t>
    </r>
  </si>
  <si>
    <r>
      <t>(3) 0%</t>
    </r>
    <r>
      <rPr>
        <sz val="11"/>
        <color theme="1"/>
        <rFont val="Calibri"/>
        <family val="2"/>
        <scheme val="minor"/>
      </rPr>
      <t> </t>
    </r>
  </si>
  <si>
    <r>
      <t>(1)</t>
    </r>
    <r>
      <rPr>
        <sz val="11"/>
        <color theme="1"/>
        <rFont val="Calibri"/>
        <family val="2"/>
        <scheme val="minor"/>
      </rPr>
      <t>      26% municipal, 18% commercial and industrial</t>
    </r>
  </si>
  <si>
    <r>
      <t>(2)</t>
    </r>
    <r>
      <rPr>
        <sz val="11"/>
        <color theme="1"/>
        <rFont val="Calibri"/>
        <family val="2"/>
        <scheme val="minor"/>
      </rPr>
      <t>      16% municipal, 1% commercial and industrial</t>
    </r>
  </si>
  <si>
    <r>
      <t>(1)</t>
    </r>
    <r>
      <rPr>
        <sz val="11"/>
        <color theme="1"/>
        <rFont val="Calibri"/>
        <family val="2"/>
        <scheme val="minor"/>
      </rPr>
      <t>      803,128 t</t>
    </r>
  </si>
  <si>
    <r>
      <t>(2)</t>
    </r>
    <r>
      <rPr>
        <sz val="11"/>
        <color theme="1"/>
        <rFont val="Calibri"/>
        <family val="2"/>
        <scheme val="minor"/>
      </rPr>
      <t>      170,293 t</t>
    </r>
  </si>
  <si>
    <r>
      <t>(3)</t>
    </r>
    <r>
      <rPr>
        <sz val="11"/>
        <color theme="1"/>
        <rFont val="Calibri"/>
        <family val="2"/>
        <scheme val="minor"/>
      </rPr>
      <t>      2,440,730 t </t>
    </r>
  </si>
  <si>
    <r>
      <t xml:space="preserve">Our electronic waste business was discontinued in FY20. 
Electronic waste is still collected through our solids business, curb side collections and transfer stations. This volume cannot be accurately reported due to data limitations. 
Electronic waste collected is recycled as per requirements of the </t>
    </r>
    <r>
      <rPr>
        <i/>
        <sz val="11"/>
        <color theme="1"/>
        <rFont val="Calibri"/>
        <family val="2"/>
        <scheme val="minor"/>
      </rPr>
      <t>National Television and Computer Recycling Scheme</t>
    </r>
    <r>
      <rPr>
        <sz val="11"/>
        <color theme="1"/>
        <rFont val="Calibri"/>
        <family val="2"/>
        <scheme val="minor"/>
      </rPr>
      <t xml:space="preserve">, established in 2011 by the Australian government. </t>
    </r>
  </si>
  <si>
    <t xml:space="preserve">See ‘Community impact management’ </t>
  </si>
  <si>
    <t>See ‘Labour practices’</t>
  </si>
  <si>
    <t>Recyclables sold (kt)**</t>
  </si>
  <si>
    <t>** Basis of calculation amended in FY22 to include Cleanaway CDS sales</t>
  </si>
  <si>
    <r>
      <t>Total LFG emissions (Mm</t>
    </r>
    <r>
      <rPr>
        <i/>
        <vertAlign val="superscript"/>
        <sz val="11"/>
        <color theme="1"/>
        <rFont val="Calibri"/>
        <family val="2"/>
        <scheme val="minor"/>
      </rPr>
      <t>3</t>
    </r>
    <r>
      <rPr>
        <i/>
        <sz val="11"/>
        <color theme="1"/>
        <rFont val="Calibri"/>
        <family val="2"/>
        <scheme val="minor"/>
      </rPr>
      <t>)</t>
    </r>
  </si>
  <si>
    <t>Total LFG emissions (PJ)</t>
  </si>
  <si>
    <r>
      <t>* To convert our CH</t>
    </r>
    <r>
      <rPr>
        <vertAlign val="subscript"/>
        <sz val="10"/>
        <color theme="1"/>
        <rFont val="Calibri"/>
        <family val="2"/>
        <scheme val="minor"/>
      </rPr>
      <t>4</t>
    </r>
    <r>
      <rPr>
        <sz val="10"/>
        <color theme="1"/>
        <rFont val="Calibri"/>
        <family val="2"/>
        <scheme val="minor"/>
      </rPr>
      <t xml:space="preserve"> emissions to a CO</t>
    </r>
    <r>
      <rPr>
        <vertAlign val="subscript"/>
        <sz val="10"/>
        <color theme="1"/>
        <rFont val="Calibri"/>
        <family val="2"/>
        <scheme val="minor"/>
      </rPr>
      <t>2</t>
    </r>
    <r>
      <rPr>
        <sz val="10"/>
        <color theme="1"/>
        <rFont val="Calibri"/>
        <family val="2"/>
        <scheme val="minor"/>
      </rPr>
      <t>-e comparative, we use a Global Warming Potential of 28, in accordance with IPCC guidance.</t>
    </r>
  </si>
  <si>
    <t>* Includes all training from high risk work and heavy vehicle operation to our operating foundations and principles.</t>
  </si>
  <si>
    <t>* COP26 CO2 - The pledge in the Glasgow Climate Pact is 45% CO2 emissions reduction by 2030 compared to 2010 (COP26 cover decision (unfccc.int))– which translates to 43% CO2 emissions reduction by 2030 compared to 2022, when comparing the median 2022 CO2 emissions to median 2030 CO2 emissions, and net-zero by mid century.</t>
  </si>
  <si>
    <t>We have a range of policies in place to ensure we meet our business objectives through effective oversight, risk management and transparency. Our Whistleblower Policy supports all employees and stakeholders to raise concerns. We encourage all employees and stakeholders to report any instances where our actions are not aligned with our legal obligations, our policies or our Code of Conduct. The Audit and Risk Committee oversees responses to reports made through the independent whistleblower service, FairCall.</t>
  </si>
  <si>
    <t>Page number or reference</t>
  </si>
  <si>
    <t>pg. 38</t>
  </si>
  <si>
    <t>SASB Indicators tab in ESG Databook</t>
  </si>
  <si>
    <t>Environment tab of ESG Databook</t>
  </si>
  <si>
    <r>
      <t xml:space="preserve">Economic contribution
</t>
    </r>
    <r>
      <rPr>
        <sz val="11"/>
        <color rgb="FF0085CA"/>
        <rFont val="Calibri"/>
        <family val="2"/>
        <scheme val="minor"/>
      </rPr>
      <t>Economic contribution tab in ESG Databook</t>
    </r>
  </si>
  <si>
    <t>https://www.cleanaway.com.au/contact-us/</t>
  </si>
  <si>
    <t>Page number</t>
  </si>
  <si>
    <t>Oil recovered (ML)</t>
  </si>
  <si>
    <t>% Used for generation by Cleanaway</t>
  </si>
  <si>
    <t xml:space="preserve">Combustion of fossil fuels </t>
  </si>
  <si>
    <t>* Cleanaway's tax transparency report is released on 31 March following closure of the relevant financial year.</t>
  </si>
  <si>
    <t>The SDGs were developed by the United Nations in 2015 as a blueprint to achieve a more sustainable and equitable future for all by 2030. The SDGs consist of 17 goals and 169 related targets that seek to end poverty, protect the planet and ensure all people enjoy peace and prosperity. All UN Member States have adopted the SDGs
Whilst Cleanaway recognises the importance and interdependence of all 17 goals, we have identified and prioritised eight core SDGs most relevant to our business that we can contribute to. We know that alignment does not equate to impact. The SDGs represent an ambitious agenda and we will work in the coming years to make the strategic and operational changes required to make a positive contribution.
We also know that partnerships are important in achieving our goals. Our FY22 Sustainability Report provides information on how we are working with other companies to improve Australia’s resource recovery and recycling capacity, advance Australia’s transition to a circular economy and contributing to the SDGs.</t>
  </si>
  <si>
    <t>pg. 44</t>
  </si>
  <si>
    <r>
      <t xml:space="preserve">Formal reduction targets for methane and carbon dioxide emissions established, along with management and mitigation strategies.
</t>
    </r>
    <r>
      <rPr>
        <i/>
        <sz val="11"/>
        <rFont val="Calibri"/>
        <family val="2"/>
        <scheme val="minor"/>
      </rPr>
      <t>Refer to the "Low-carbon" section of the 2022 Sustainability Report.</t>
    </r>
  </si>
  <si>
    <r>
      <t xml:space="preserve">Labour practices
</t>
    </r>
    <r>
      <rPr>
        <sz val="11"/>
        <color rgb="FF0085CA"/>
        <rFont val="Calibri"/>
        <family val="2"/>
        <scheme val="minor"/>
      </rPr>
      <t>Employees tab of ESG Databook</t>
    </r>
  </si>
  <si>
    <t>Resource recovery &amp; recycling tab in ESG Databook</t>
  </si>
  <si>
    <t xml:space="preserve">In this databook you’ll learn about our progress over the last 12 months ended 30 June 2023 (the reporting period) in our three sustainability domains: people, planet and prosperity. </t>
  </si>
  <si>
    <t>Data is current as of June 30 2023.</t>
  </si>
  <si>
    <t>2023 ESG Databook</t>
  </si>
  <si>
    <t>FY23</t>
  </si>
  <si>
    <t>FY23 (kt)</t>
  </si>
  <si>
    <t xml:space="preserve">FY23 </t>
  </si>
  <si>
    <t>FY23 Participation</t>
  </si>
  <si>
    <t xml:space="preserve">Casual </t>
  </si>
  <si>
    <t>FY23 % of total emissions</t>
  </si>
  <si>
    <t>FY23 (ML)</t>
  </si>
  <si>
    <t>FY23 ($m)</t>
  </si>
  <si>
    <t>FY23 (no. suppliers)</t>
  </si>
  <si>
    <t>Response 2023</t>
  </si>
  <si>
    <t>* Female representation figures represent the number of active employees as at 30 June 2023. Excludes Labour Hire, Directors, owner drivers, contractors and consultants. Determined based on headcount. Management for the purposes of this reporting measure is defined as salary grade of 6 and above, regardless of direct reports. Operational roles are classified as blue-collar waged roles.</t>
  </si>
  <si>
    <t>* Based on number of active employees at 30 June 2023. Excludes labour hire, directors, owner drivers, contractors and consultants. Determined based on headcount.</t>
  </si>
  <si>
    <t>* Based on number of active employees at 30 June 2023. Excludes labour hire, directors, owner drivers, contractors and consultants. Determined based on percentage of total headcount.</t>
  </si>
  <si>
    <t>* Based on number of active employees at 30 June 2023. Excludes directors, owner drivers, contractors and consultants. Determined based on headcount.</t>
  </si>
  <si>
    <t xml:space="preserve">* Based on number of active employees at 30 June 2023. Excludes hourly paid employees, acquisitions employees whose roles have not been evaluated into salary grades, labour hire, directors, owner drivers, contractors and consultants. Compa Ratio determined based on TFR compared to midpoint in salary grade. </t>
  </si>
  <si>
    <t>* Based on the number of active employees as at 30 March 2023. Excludes Labour Hire, Directors, owner drivers, contractors and consultants. Excludes CEO. Determined based on average hourly earnings between 1 April 2022 to 30 March 2023. Average earnings include gross base salary plus all extra benefits, whether payable directly or indirectly, in cash or another form as an annualised FTE. Benefits include allowances, bonuses, cash out annual leave/ long service leave, motor vehicle allowances, discretionary pay, overtime, sales commissions and superannuation. </t>
  </si>
  <si>
    <t xml:space="preserve">* New Hires: Based on number of active and separated employees who were hired between 01/07/2022 to 01/07/2023 and includes acquisitions and directors. Excludes Labour Hire, contractors and consultants. Determined based on headcount. </t>
  </si>
  <si>
    <t xml:space="preserve">First Nations businesses </t>
  </si>
  <si>
    <t>(2)   1</t>
  </si>
  <si>
    <t>78,118 +</t>
  </si>
  <si>
    <t>183 sites</t>
  </si>
  <si>
    <t>(5) 2</t>
  </si>
  <si>
    <t xml:space="preserve">(4) 5 </t>
  </si>
  <si>
    <t>(1) 237</t>
  </si>
  <si>
    <t>(2) &amp; (3) 148,562</t>
  </si>
  <si>
    <t>(5) 16,257</t>
  </si>
  <si>
    <t>(1)      62% municipal, 36% commercial and industrial</t>
  </si>
  <si>
    <t>(2)      11% municipal, 3% commercial and industrial</t>
  </si>
  <si>
    <t>** In FY23 our annual employee engagement survey was paused due to a structural review being undertaken.</t>
  </si>
  <si>
    <t>1.8 billion +</t>
  </si>
  <si>
    <t>We are in regular direct communication with the suppliers we engage to ensure reliable and compliant supply of the goods and services we need.</t>
  </si>
  <si>
    <t>We engage with our employees through our quarterly magazine, updates on our intranet, text message alerts, regular town halls, toolbox talks and other site‑level meetings to keep them informed of company and industry updates, and sustainability initiatives that they can get involved in. We conduct employee engagement surveys to get actionable insights on areas where we can improve.</t>
  </si>
  <si>
    <t>30,000 +</t>
  </si>
  <si>
    <t>376,000 +</t>
  </si>
  <si>
    <t>Risks to not meeting targets</t>
  </si>
  <si>
    <t>Paris Alignment</t>
  </si>
  <si>
    <t>Composting</t>
  </si>
  <si>
    <t>`</t>
  </si>
  <si>
    <t>Nitrous Oxide</t>
  </si>
  <si>
    <t>**</t>
  </si>
  <si>
    <t>Our people are our greatest asset. We have more than 7,500 employees
at more than 300 sites across Australia, many of them in operational roles. Our employees represent Cleanaway in their interactions with other stakeholders every day.</t>
  </si>
  <si>
    <t>More than 7,300 suppliers provide the goods and services required to meet our diverse needs.</t>
  </si>
  <si>
    <t xml:space="preserve">Captured </t>
  </si>
  <si>
    <t>3.1 Gross Scope 1 and Scope 2 Greenhouse gas emissions*</t>
  </si>
  <si>
    <t xml:space="preserve">Australian Carbon Credit Units deemed surrendered through sale to the Australian Government under a Carbon Abatement Contract or self surrender </t>
  </si>
  <si>
    <r>
      <t>FY22 emissions ktCO</t>
    </r>
    <r>
      <rPr>
        <b/>
        <i/>
        <vertAlign val="subscript"/>
        <sz val="11"/>
        <rFont val="Calibri"/>
        <family val="2"/>
        <scheme val="minor"/>
      </rPr>
      <t>2</t>
    </r>
    <r>
      <rPr>
        <b/>
        <i/>
        <sz val="11"/>
        <rFont val="Calibri"/>
        <family val="2"/>
        <scheme val="minor"/>
      </rPr>
      <t>-e</t>
    </r>
  </si>
  <si>
    <r>
      <t>FY23 emissions ktCO</t>
    </r>
    <r>
      <rPr>
        <b/>
        <i/>
        <vertAlign val="subscript"/>
        <sz val="11"/>
        <rFont val="Calibri"/>
        <family val="2"/>
        <scheme val="minor"/>
      </rPr>
      <t>2</t>
    </r>
    <r>
      <rPr>
        <b/>
        <i/>
        <sz val="11"/>
        <rFont val="Calibri"/>
        <family val="2"/>
        <scheme val="minor"/>
      </rPr>
      <t>-e</t>
    </r>
  </si>
  <si>
    <t>(290)</t>
  </si>
  <si>
    <t>(258)</t>
  </si>
  <si>
    <t>Total Gross GHG emissions (ktCO2-e)</t>
  </si>
  <si>
    <t>Waste Incinerated (t)</t>
  </si>
  <si>
    <t>Oil used by hydrocarbon division as input into EfW (kL)</t>
  </si>
  <si>
    <t>Processed as EfW</t>
  </si>
  <si>
    <t>Metric kilotonnes (kt) CO₂-e, Percentage (%)</t>
  </si>
  <si>
    <r>
      <t>(1)      860 ktCO</t>
    </r>
    <r>
      <rPr>
        <vertAlign val="subscript"/>
        <sz val="11"/>
        <color theme="1"/>
        <rFont val="Calibri"/>
        <family val="2"/>
        <scheme val="minor"/>
      </rPr>
      <t>2</t>
    </r>
    <r>
      <rPr>
        <sz val="11"/>
        <color theme="1"/>
        <rFont val="Calibri"/>
        <family val="2"/>
        <scheme val="minor"/>
      </rPr>
      <t>-e</t>
    </r>
  </si>
  <si>
    <r>
      <t>(1)      1,062 ktCO</t>
    </r>
    <r>
      <rPr>
        <vertAlign val="subscript"/>
        <sz val="11"/>
        <color theme="1"/>
        <rFont val="Calibri"/>
        <family val="2"/>
        <scheme val="minor"/>
      </rPr>
      <t>2</t>
    </r>
    <r>
      <rPr>
        <sz val="11"/>
        <color theme="1"/>
        <rFont val="Calibri"/>
        <family val="2"/>
        <scheme val="minor"/>
      </rPr>
      <t>-e</t>
    </r>
  </si>
  <si>
    <t>Includes 10 months contribution from the 31 August 2022 acquisition of GRL assets in NSW.</t>
  </si>
  <si>
    <t>Includes six month contribution from the 18 December 2021 acquisition of Suez assets in NSW.</t>
  </si>
  <si>
    <t>3.2 Adjusted Gross Scope 1 and Scope 2 Greenhouse gas emissions*</t>
  </si>
  <si>
    <r>
      <t>FY22</t>
    </r>
    <r>
      <rPr>
        <b/>
        <i/>
        <vertAlign val="superscript"/>
        <sz val="11"/>
        <rFont val="Calibri"/>
        <family val="2"/>
        <scheme val="minor"/>
      </rPr>
      <t>(1)</t>
    </r>
  </si>
  <si>
    <r>
      <t>FY23</t>
    </r>
    <r>
      <rPr>
        <b/>
        <i/>
        <vertAlign val="superscript"/>
        <sz val="11"/>
        <rFont val="Calibri"/>
        <family val="2"/>
        <scheme val="minor"/>
      </rPr>
      <t>(2)</t>
    </r>
  </si>
  <si>
    <t>3.3 Net Scope 1 and Scope 2 Greenhouse gas emissions*</t>
  </si>
  <si>
    <t>3.4 Determination of FY23 Total Net Greenhouse gas emissions</t>
  </si>
  <si>
    <t>3.5 Landfill gas emissions</t>
  </si>
  <si>
    <t>3.6 Emissions profile</t>
  </si>
  <si>
    <t>(1)      2,882,160</t>
  </si>
  <si>
    <t>Includes large vehicles used for waste collection and transfer. i.e. Diesel powered vehicles. Includes owner driver fuel. Excludes contractor diesel used for site construction.</t>
  </si>
  <si>
    <t>Fugitive landfill gas emissions</t>
  </si>
  <si>
    <t>(1)   5,953,032</t>
  </si>
  <si>
    <t>(2)      9.4%</t>
  </si>
  <si>
    <t>(3)      50.6% </t>
  </si>
  <si>
    <t>(2)   18.4%</t>
  </si>
  <si>
    <t>(3)   49.5%</t>
  </si>
  <si>
    <r>
      <t>(1)     1,131 ktCO</t>
    </r>
    <r>
      <rPr>
        <vertAlign val="subscript"/>
        <sz val="11"/>
        <color theme="1"/>
        <rFont val="Calibri"/>
        <family val="2"/>
        <scheme val="minor"/>
      </rPr>
      <t>2</t>
    </r>
    <r>
      <rPr>
        <sz val="11"/>
        <color theme="1"/>
        <rFont val="Calibri"/>
        <family val="2"/>
        <scheme val="minor"/>
      </rPr>
      <t>-e</t>
    </r>
  </si>
  <si>
    <t>(3)     100%</t>
  </si>
  <si>
    <t>(2)      12%</t>
  </si>
  <si>
    <t>(2)     19%</t>
  </si>
  <si>
    <t>(3)    2,968,000 t</t>
  </si>
  <si>
    <t>(2)    288,946 t</t>
  </si>
  <si>
    <t>(1) 17</t>
  </si>
  <si>
    <t>(2) 105</t>
  </si>
  <si>
    <t>(3) 50</t>
  </si>
  <si>
    <t>(6) 138</t>
  </si>
  <si>
    <t>(1)   3.7</t>
  </si>
  <si>
    <t>Our size and market leadership have helped us forge partnerships with a number of other leading government, industry and commercial entities, nationally and on a state-based level, including:</t>
  </si>
  <si>
    <t>Biofuels Association of Australia</t>
  </si>
  <si>
    <t>Australian Organics Recycling Association</t>
  </si>
  <si>
    <t>Social Traders Business network</t>
  </si>
  <si>
    <t>Vinyl Council of Australia</t>
  </si>
  <si>
    <t>Waste Recycling Industry Association of Queensland</t>
  </si>
  <si>
    <t>Victorian Waste Management Association</t>
  </si>
  <si>
    <t>Waste and Recycling Industry of South Australia</t>
  </si>
  <si>
    <t>Waste Reform Advisory Group Western Australia</t>
  </si>
  <si>
    <t>Waste Contractors ad Recyclers Association of New South Wales</t>
  </si>
  <si>
    <t>Small-to-medium sized enterprises</t>
  </si>
  <si>
    <t>11.2 FY23 Materiality matrix</t>
  </si>
  <si>
    <t>Disclosures in Cleanaway's 2023 Sustainability Report have been made with reference to the following GRI content index.</t>
  </si>
  <si>
    <t>Memberships of Associations*</t>
  </si>
  <si>
    <t>We use formal channels to engage directly with governments and regulators on laws and regulations that affect the waste management industry. Cleanaway’s senior leaders work to develop meaningful relationships with stakeholders at all levels of government. In addition, we leverage our membership of industry associations* to share knowledge and ideas and advocate on important issues.</t>
  </si>
  <si>
    <t xml:space="preserve">Workforce health and safety is foundational at Cleanaway. We do this through excellence in managing risk and compliance obligations, enabled by fit-for-purpose systems and processes.		</t>
  </si>
  <si>
    <t>Organised labour plays an important role in the waste industry. Cleanaway acts to ensure adherence and appropriateness of Enterprise Agreements, appropriate workers compensation and upholding of labour rights.</t>
  </si>
  <si>
    <t>Understanding and mitigating the potential impact that our operations may have on the surrounding community.</t>
  </si>
  <si>
    <t>Culture, Diversity and Inclusion</t>
  </si>
  <si>
    <t>Fostering a positive culture at Cleanaway that aligns with our guiding principles and leadership model. We celebrate the different experiences, knowledge, family structures, nationalities, and hobbies that everyone has. We know that when people can be themselves at work, they are happier and safer, feel valued, empowered, and like they belong; and that’s something that benefits us all.</t>
  </si>
  <si>
    <t xml:space="preserve">Attracting and retaining the best talent in a competitive job market by providing rewarding opportunities for career development, building performance-focused and values-aligned teams, and ensuring our employees are challenged and inspired to succeed in their careers. </t>
  </si>
  <si>
    <t>Engaging with our customers and communities, to improve waste management and resource recovery practices and positively contribute to the economic, environmental, and social wellbeing of the communities in which we operate.</t>
  </si>
  <si>
    <t>Environment is foundational at Cleanaway. We are committed to continually improving our environmental standards for the benefit of the environment, our employees, stakeholders, and the community.</t>
  </si>
  <si>
    <t xml:space="preserve">Enabling the circular economy by integrating and extending our leading network of infrastructure assets to provide high circularity low-carbon solutions. Cleanaway partners with our customers, technology providers, industry, and governments to meet Australia’s complex waste needs. </t>
  </si>
  <si>
    <t xml:space="preserve">Climate risk </t>
  </si>
  <si>
    <t>Identifying and responding to physical and transitional climate risks, and through this ensuring climate change adaptation, mitigation and resilience strategies are embedded as part of Cleanaway's risk management framework..</t>
  </si>
  <si>
    <r>
      <t>Reduction of Cleanaway’s Scope 1 and 2 greenhouse gas emissions in line with a science-based pathway to limit global warming to 1.5</t>
    </r>
    <r>
      <rPr>
        <sz val="11"/>
        <color rgb="FF000000"/>
        <rFont val="Calibri"/>
        <family val="2"/>
      </rPr>
      <t>°</t>
    </r>
    <r>
      <rPr>
        <sz val="11"/>
        <color rgb="FF000000"/>
        <rFont val="Calibri"/>
        <family val="2"/>
        <scheme val="minor"/>
      </rPr>
      <t>C above pre-industrial levels.</t>
    </r>
  </si>
  <si>
    <r>
      <t>1.5</t>
    </r>
    <r>
      <rPr>
        <b/>
        <sz val="11"/>
        <rFont val="Calibri"/>
        <family val="2"/>
      </rPr>
      <t>°</t>
    </r>
    <r>
      <rPr>
        <b/>
        <i/>
        <sz val="11"/>
        <rFont val="Calibri"/>
        <family val="2"/>
        <scheme val="minor"/>
      </rPr>
      <t>C ambition</t>
    </r>
  </si>
  <si>
    <t xml:space="preserve">Engaging and guiding policy makers and regulators to address constraints in current systems of production, consumption, recovery and reuse. </t>
  </si>
  <si>
    <t xml:space="preserve">Customer experience </t>
  </si>
  <si>
    <t>Bringing together service, value and sustainability to meet customers' changing needs, values and goals.</t>
  </si>
  <si>
    <t>Integrating and extending our leading network of infrastructure assets through the effective implementation of Cleanaway’s Blueprint 2030 strategy.</t>
  </si>
  <si>
    <t>Leveraging values-aligned industry and customer partnerships to deliver fit-for-purpose and/or innovative solutions that drive diversion and support Cleanaway’s vertically integrated model.</t>
  </si>
  <si>
    <t>Responsible supply chain</t>
  </si>
  <si>
    <t>Working with our customers, employees, suppliers, and other relevant stakeholders to identify and mitigate any social and environmental risks in our operations and supply chain, including modern slavery.</t>
  </si>
  <si>
    <t xml:space="preserve">Integrity of Cleanaway's governance systems to deliver ethical business operations. Includes a focus on robust risk management, anti-corruption, fair remuneration practices and transparent disclosure of business performance and practices. </t>
  </si>
  <si>
    <t>Sustainable financial performance to deliver shareholder returns over the long term, ensure organisational sustainability, and contribute to a strong Australian economy through creation of reliable employment as well as transparent tax contributions. Effectively managing acquisitions, mergers, and joint ventures to ensure the long-term growth of the business.</t>
  </si>
  <si>
    <t>(1) 7,162</t>
  </si>
  <si>
    <r>
      <t>1.5</t>
    </r>
    <r>
      <rPr>
        <b/>
        <sz val="11"/>
        <color theme="1"/>
        <rFont val="Calibri"/>
        <family val="2"/>
      </rPr>
      <t xml:space="preserve">° </t>
    </r>
    <r>
      <rPr>
        <b/>
        <i/>
        <sz val="11"/>
        <color theme="1"/>
        <rFont val="Calibri"/>
        <family val="2"/>
        <scheme val="minor"/>
      </rPr>
      <t>pathway</t>
    </r>
  </si>
  <si>
    <t xml:space="preserve">Supporting ambitious climate action and reinforcing the principles set out in the Paris Agreement. </t>
  </si>
  <si>
    <t>Intergovernmental Panel on Climate Change.</t>
  </si>
  <si>
    <t>At present, resource recovery is not an option for all waste streams, and a large proportion go to landfill, where they generate greenhouse gases.
By capturing gas from our landfills, we generate enough renewable electricity to power ~47,200 average homes and help reduce Australia’s reliance on fossil fuels. The majority of our heavy vehicles run on diesel. We are trialling electric vehicles in our fleet to reduce these emissions, and are a foundation partner of the Viva Energy New Energies Service Station Project which will see us procure and trial hydrogen fuel cell heavy vehicles.*
Energy from waste represents an important alternative to engineered landfill for managing waste that cannot be sustainably recovered. In addition to the safe and clean management of residual waste, it also enables the generation of low carbon clean energy.</t>
  </si>
  <si>
    <t xml:space="preserve">3.1 Gross Scope 1 and Scope 2 Greenhouse gas emissions  </t>
  </si>
  <si>
    <t>3.2 Adjusted Gross Scope 1 and Scope 2 Greenhouse gas emissions</t>
  </si>
  <si>
    <t>3.3 Net Scope 1 and Scope 2 Greenhouse gas emissions</t>
  </si>
  <si>
    <r>
      <t xml:space="preserve">* Calculated using methods set out in the </t>
    </r>
    <r>
      <rPr>
        <i/>
        <sz val="11"/>
        <color theme="1"/>
        <rFont val="Calibri"/>
        <family val="2"/>
        <scheme val="minor"/>
      </rPr>
      <t>National Greenhouse and Energy Reporting (Measurement) Determination 2008.</t>
    </r>
  </si>
  <si>
    <t xml:space="preserve">LTI performance element </t>
  </si>
  <si>
    <r>
      <t>Gross NGER methane emissions (kt CO</t>
    </r>
    <r>
      <rPr>
        <vertAlign val="subscript"/>
        <sz val="11"/>
        <color theme="1"/>
        <rFont val="Calibri"/>
        <family val="2"/>
        <scheme val="minor"/>
      </rPr>
      <t>2</t>
    </r>
    <r>
      <rPr>
        <sz val="11"/>
        <color theme="1"/>
        <rFont val="Calibri"/>
        <family val="2"/>
        <scheme val="minor"/>
      </rPr>
      <t xml:space="preserve">-e)* </t>
    </r>
  </si>
  <si>
    <r>
      <t>Net methane emissions (kt CO</t>
    </r>
    <r>
      <rPr>
        <vertAlign val="subscript"/>
        <sz val="11"/>
        <color theme="1"/>
        <rFont val="Calibri"/>
        <family val="2"/>
        <scheme val="minor"/>
      </rPr>
      <t>2</t>
    </r>
    <r>
      <rPr>
        <sz val="11"/>
        <color theme="1"/>
        <rFont val="Calibri"/>
        <family val="2"/>
        <scheme val="minor"/>
      </rPr>
      <t>-e)</t>
    </r>
  </si>
  <si>
    <t>For example, some of our current board members have worked with entities closely linked with climate-related issues, such as the Australian Renewable Energy Agency and Hydro Tasmania. Others have worked in executive sustainability roles which have also required an understanding of climate-related issues. Such experience brings valuable, multi-layered understanding of climate issues.</t>
  </si>
  <si>
    <t>11. Basis of Preparation</t>
  </si>
  <si>
    <t>12. Materiality</t>
  </si>
  <si>
    <t>13. United Nations SDGs</t>
  </si>
  <si>
    <t xml:space="preserve">12.1 Summary Table </t>
  </si>
  <si>
    <t>12.2 FY22 Materiality matrix</t>
  </si>
  <si>
    <r>
      <t>The 1.5</t>
    </r>
    <r>
      <rPr>
        <sz val="11"/>
        <color theme="1"/>
        <rFont val="Calibri"/>
        <family val="2"/>
      </rPr>
      <t>°</t>
    </r>
    <r>
      <rPr>
        <sz val="11"/>
        <color theme="1"/>
        <rFont val="Calibri"/>
        <family val="2"/>
        <scheme val="minor"/>
      </rPr>
      <t>degree pathway refers to the global effort to limit the increase in average global temperature to 1.5 degrees Celsius above pre-industrial levels as a key target to mitigate the impacts of climate change.</t>
    </r>
  </si>
  <si>
    <t>1. Disallowance or tightening of landfill gas capture ACCU methodology which may impact the speed to execution of one or more planned landfill gas capture initiatives.</t>
  </si>
  <si>
    <t xml:space="preserve">3.7 Methane emissions reduction long term incentive performance </t>
  </si>
  <si>
    <t>3.8 Emissions reduction targets</t>
  </si>
  <si>
    <t>v</t>
  </si>
  <si>
    <r>
      <t>Net methane emissions aligning to 2030 target  (kt CO</t>
    </r>
    <r>
      <rPr>
        <vertAlign val="subscript"/>
        <sz val="11"/>
        <rFont val="Calibri"/>
        <family val="2"/>
        <scheme val="minor"/>
      </rPr>
      <t>2</t>
    </r>
    <r>
      <rPr>
        <sz val="11"/>
        <rFont val="Calibri"/>
        <family val="2"/>
        <scheme val="minor"/>
      </rPr>
      <t>-e)</t>
    </r>
  </si>
  <si>
    <r>
      <t>FY22 gross methane baseline (kt CO</t>
    </r>
    <r>
      <rPr>
        <i/>
        <vertAlign val="subscript"/>
        <sz val="11"/>
        <color theme="1"/>
        <rFont val="Calibri"/>
        <family val="2"/>
        <scheme val="minor"/>
      </rPr>
      <t>2</t>
    </r>
    <r>
      <rPr>
        <i/>
        <sz val="11"/>
        <color theme="1"/>
        <rFont val="Calibri"/>
        <family val="2"/>
        <scheme val="minor"/>
      </rPr>
      <t>-e)**</t>
    </r>
  </si>
  <si>
    <t>* 40:40 Vision: For a given cohort, 40% by headcount identifying as women, 40% by headcount identifying as men, 20% by headcount identifying as any gender. This definition is consistent with how CEW Senior Executive Census defines ‘gender balance’.
** CEO+1: Cohort comprising direct line and functional reports of the CEO, not including the CEO, executive assistants / administrative support, and special project roles.
*** CEO+2: Cohort comprising CEO+1 and their direct reports.</t>
  </si>
  <si>
    <t>Executive team participation (CEO+1)**</t>
  </si>
  <si>
    <t>1.6 Age breakdown (%)*</t>
  </si>
  <si>
    <t>Supports GRI Standard 2-7</t>
  </si>
  <si>
    <t>1.5 Gender breakdown by employment type*</t>
  </si>
  <si>
    <t>1.4 Gender breakdown by occupational category*</t>
  </si>
  <si>
    <t xml:space="preserve">Our FY22 Sustainability Report closed out performance against the three existing female participation targets. Internal targets against these three worker groups will be retained to drive insight and increased female participation. </t>
  </si>
  <si>
    <t>1.2 Female participation by management and operational roles (%)*</t>
  </si>
  <si>
    <t>1.1 Total Recordable Injury Frequency Rate (TRIFR)*</t>
  </si>
  <si>
    <t>Supports GRI Standard 401-1</t>
  </si>
  <si>
    <t>New hires*</t>
  </si>
  <si>
    <t>Turnover**</t>
  </si>
  <si>
    <t>1.8 Parental leave*</t>
  </si>
  <si>
    <t>Addresses GRI Standard 401-3</t>
  </si>
  <si>
    <t>1.9 Employees by employment type and region*</t>
  </si>
  <si>
    <t>1.11 Average hourly earnings by gender and employment contract ($)*</t>
  </si>
  <si>
    <t>1.12 Measures of Employee Engagement*</t>
  </si>
  <si>
    <t>1.13 Training and Development*</t>
  </si>
  <si>
    <t>Supports GRI Standard 2-30 and SASB IF-WM-310a.1.</t>
  </si>
  <si>
    <t>1.14 Industrial instruments*</t>
  </si>
  <si>
    <r>
      <t>Total Net GHG emissions (kt CO</t>
    </r>
    <r>
      <rPr>
        <i/>
        <vertAlign val="subscript"/>
        <sz val="11"/>
        <color theme="1"/>
        <rFont val="Calibri"/>
        <family val="2"/>
        <scheme val="minor"/>
      </rPr>
      <t>2</t>
    </r>
    <r>
      <rPr>
        <i/>
        <sz val="11"/>
        <color theme="1"/>
        <rFont val="Calibri"/>
        <family val="2"/>
        <scheme val="minor"/>
      </rPr>
      <t>-e)</t>
    </r>
  </si>
  <si>
    <r>
      <t>Total Gross Scope 1 and 2 greenhouse gas emissions (ktCO</t>
    </r>
    <r>
      <rPr>
        <vertAlign val="subscript"/>
        <sz val="11"/>
        <color theme="1"/>
        <rFont val="Calibri"/>
        <family val="2"/>
        <scheme val="minor"/>
      </rPr>
      <t>2</t>
    </r>
    <r>
      <rPr>
        <sz val="11"/>
        <color theme="1"/>
        <rFont val="Calibri"/>
        <family val="2"/>
        <scheme val="minor"/>
      </rPr>
      <t>-e)</t>
    </r>
  </si>
  <si>
    <r>
      <t>Australian Carbon Credit Units issued (kt CO</t>
    </r>
    <r>
      <rPr>
        <vertAlign val="subscript"/>
        <sz val="11"/>
        <color theme="1"/>
        <rFont val="Calibri"/>
        <family val="2"/>
        <scheme val="minor"/>
      </rPr>
      <t>2</t>
    </r>
    <r>
      <rPr>
        <sz val="11"/>
        <color theme="1"/>
        <rFont val="Calibri"/>
        <family val="2"/>
        <scheme val="minor"/>
      </rPr>
      <t>-e)</t>
    </r>
  </si>
  <si>
    <r>
      <t>Australian Carbon Credit Units surrendered (kt CO</t>
    </r>
    <r>
      <rPr>
        <vertAlign val="subscript"/>
        <sz val="11"/>
        <rFont val="Calibri"/>
        <family val="2"/>
        <scheme val="minor"/>
      </rPr>
      <t>2</t>
    </r>
    <r>
      <rPr>
        <sz val="11"/>
        <rFont val="Calibri"/>
        <family val="2"/>
        <scheme val="minor"/>
      </rPr>
      <t>-e)</t>
    </r>
  </si>
  <si>
    <r>
      <t>Third-party carbon offsets surrendered (kt CO</t>
    </r>
    <r>
      <rPr>
        <vertAlign val="subscript"/>
        <sz val="11"/>
        <rFont val="Calibri"/>
        <family val="2"/>
        <scheme val="minor"/>
      </rPr>
      <t>2</t>
    </r>
    <r>
      <rPr>
        <sz val="11"/>
        <rFont val="Calibri"/>
        <family val="2"/>
        <scheme val="minor"/>
      </rPr>
      <t>-e)</t>
    </r>
  </si>
  <si>
    <r>
      <rPr>
        <sz val="11"/>
        <rFont val="Calibri"/>
        <family val="2"/>
        <scheme val="minor"/>
      </rPr>
      <t>Total Net</t>
    </r>
    <r>
      <rPr>
        <i/>
        <sz val="11"/>
        <rFont val="Calibri"/>
        <family val="2"/>
        <scheme val="minor"/>
      </rPr>
      <t xml:space="preserve"> </t>
    </r>
    <r>
      <rPr>
        <sz val="11"/>
        <rFont val="Calibri"/>
        <family val="2"/>
        <scheme val="minor"/>
      </rPr>
      <t>Greenhouse gas emissions (kt CO</t>
    </r>
    <r>
      <rPr>
        <vertAlign val="subscript"/>
        <sz val="11"/>
        <rFont val="Calibri"/>
        <family val="2"/>
        <scheme val="minor"/>
      </rPr>
      <t>2</t>
    </r>
    <r>
      <rPr>
        <sz val="11"/>
        <rFont val="Calibri"/>
        <family val="2"/>
        <scheme val="minor"/>
      </rPr>
      <t>-e)</t>
    </r>
  </si>
  <si>
    <t>** Contingent on the surrender of high quality third-party carbon offsets as set out in Table 3.4 below.</t>
  </si>
  <si>
    <t>(1)    765,180</t>
  </si>
  <si>
    <t xml:space="preserve">Customers tab in ESG Databook
</t>
  </si>
  <si>
    <t>Operations snapshot</t>
  </si>
  <si>
    <t>For commentary in our 2023 Sustainability report:</t>
  </si>
  <si>
    <t>See ‘1.5°C ambition'</t>
  </si>
  <si>
    <r>
      <t xml:space="preserve">1.5°C ambition
</t>
    </r>
    <r>
      <rPr>
        <sz val="11"/>
        <color rgb="FF0085CA"/>
        <rFont val="Calibri"/>
        <family val="2"/>
        <scheme val="minor"/>
      </rPr>
      <t>Greenhouse gas emissions tab of ESG Databook</t>
    </r>
  </si>
  <si>
    <t>Commentary throughout our 2023 Sustainability Report</t>
  </si>
  <si>
    <t>Customers tab in ESG Databook</t>
  </si>
  <si>
    <r>
      <t xml:space="preserve">Responsible supply chain
</t>
    </r>
    <r>
      <rPr>
        <sz val="11"/>
        <color rgb="FF0085CA"/>
        <rFont val="Calibri"/>
        <family val="2"/>
        <scheme val="minor"/>
      </rPr>
      <t>Modern Slavery Statement</t>
    </r>
  </si>
  <si>
    <t xml:space="preserve">Health and Safety </t>
  </si>
  <si>
    <r>
      <t>Environmental risk and compliance
1.5</t>
    </r>
    <r>
      <rPr>
        <sz val="11"/>
        <rFont val="Calibri"/>
        <family val="2"/>
      </rPr>
      <t xml:space="preserve">° C ambition </t>
    </r>
  </si>
  <si>
    <t xml:space="preserve">Circular Economy 
Multiple locations throughout the report 
</t>
  </si>
  <si>
    <r>
      <t>1.5</t>
    </r>
    <r>
      <rPr>
        <sz val="11"/>
        <rFont val="Calibri"/>
        <family val="2"/>
      </rPr>
      <t>° C ambition</t>
    </r>
    <r>
      <rPr>
        <sz val="11"/>
        <rFont val="Calibri"/>
        <family val="2"/>
        <scheme val="minor"/>
      </rPr>
      <t xml:space="preserve">
</t>
    </r>
    <r>
      <rPr>
        <sz val="11"/>
        <color rgb="FF0085CA"/>
        <rFont val="Calibri"/>
        <family val="2"/>
        <scheme val="minor"/>
      </rPr>
      <t>Greenhouse gas emissions tab of ESG Databook
SASB Indicators tab of ESG Databook</t>
    </r>
  </si>
  <si>
    <r>
      <rPr>
        <sz val="11"/>
        <color theme="1"/>
        <rFont val="Calibri"/>
        <family val="2"/>
        <scheme val="minor"/>
      </rPr>
      <t>Stakeholder engagement</t>
    </r>
    <r>
      <rPr>
        <sz val="11"/>
        <color rgb="FF0085CA"/>
        <rFont val="Calibri"/>
        <family val="2"/>
        <scheme val="minor"/>
      </rPr>
      <t xml:space="preserve">
Stakeholder Engagement tab in ESG Databook</t>
    </r>
  </si>
  <si>
    <t>The size of the bubble within the matrix corresponds to the potential impact of the respective topic on people, the planet, and prosperity.</t>
  </si>
  <si>
    <r>
      <t xml:space="preserve">This report focuses on the sustainability risks, opportunities and impacts that hold significant relevance for both our organisation and our stakeholders. 
Given the importance of reflecting current and emerging trends, we undertook a materiality assessment in 2023. This process included: 
-	Engaging with internal and external stakeholders.
-	Facilitating workshops and virtual surveys with a diverse range of internal stakeholders. representing Cleanaway’s business units.
-	Utilisation of survey feedback to aggregate, assign weights and evaluate scores.
-	Streamlining and reordering of topics based on internal input. 
-	Adjusting our material topic definitions to convey clear and concise messaging. 
Throughout the assessment process, we considered evolving global Environmental, Social and Governance (ESG) trends and the alignment with our 
Blueprint 2030 strategy.  While reaffirming the significance of our material topics, the outcomes of the assessment also prompted certain adjustments 
aimed at simplification and reprioritisation of material topics. 
In particular:
</t>
    </r>
    <r>
      <rPr>
        <b/>
        <sz val="11"/>
        <color theme="1"/>
        <rFont val="Calibri"/>
        <family val="2"/>
        <scheme val="minor"/>
      </rPr>
      <t>Culture, diversity and inclusion</t>
    </r>
    <r>
      <rPr>
        <sz val="11"/>
        <color theme="1"/>
        <rFont val="Calibri"/>
        <family val="2"/>
        <scheme val="minor"/>
      </rPr>
      <t xml:space="preserve">: amalgamation of Workplace culture and engagement and </t>
    </r>
    <r>
      <rPr>
        <b/>
        <sz val="11"/>
        <color theme="1"/>
        <rFont val="Calibri"/>
        <family val="2"/>
        <scheme val="minor"/>
      </rPr>
      <t>Diversity, equity and inclusion</t>
    </r>
    <r>
      <rPr>
        <sz val="11"/>
        <color theme="1"/>
        <rFont val="Calibri"/>
        <family val="2"/>
        <scheme val="minor"/>
      </rPr>
      <t xml:space="preserve"> to better represent the 
interdependence and management of these aspects.
</t>
    </r>
    <r>
      <rPr>
        <b/>
        <sz val="11"/>
        <color theme="1"/>
        <rFont val="Calibri"/>
        <family val="2"/>
        <scheme val="minor"/>
      </rPr>
      <t>Strategic infrastructure:</t>
    </r>
    <r>
      <rPr>
        <sz val="11"/>
        <color theme="1"/>
        <rFont val="Calibri"/>
        <family val="2"/>
        <scheme val="minor"/>
      </rPr>
      <t xml:space="preserve"> renamed from </t>
    </r>
    <r>
      <rPr>
        <b/>
        <sz val="11"/>
        <color theme="1"/>
        <rFont val="Calibri"/>
        <family val="2"/>
        <scheme val="minor"/>
      </rPr>
      <t xml:space="preserve">Strategic Assets </t>
    </r>
    <r>
      <rPr>
        <sz val="11"/>
        <color theme="1"/>
        <rFont val="Calibri"/>
        <family val="2"/>
        <scheme val="minor"/>
      </rPr>
      <t xml:space="preserve">to align to Blueprint 2030; importance increased.
</t>
    </r>
    <r>
      <rPr>
        <b/>
        <sz val="11"/>
        <color theme="1"/>
        <rFont val="Calibri"/>
        <family val="2"/>
        <scheme val="minor"/>
      </rPr>
      <t>Health, Safety and Environment:</t>
    </r>
    <r>
      <rPr>
        <sz val="11"/>
        <color theme="1"/>
        <rFont val="Calibri"/>
        <family val="2"/>
        <scheme val="minor"/>
      </rPr>
      <t xml:space="preserve"> increased in importance as these topics are foundational to everything we do at Cleanaway.
</t>
    </r>
    <r>
      <rPr>
        <b/>
        <sz val="11"/>
        <color theme="1"/>
        <rFont val="Calibri"/>
        <family val="2"/>
        <scheme val="minor"/>
      </rPr>
      <t>Low Carbon Energy Generatio</t>
    </r>
    <r>
      <rPr>
        <sz val="11"/>
        <color theme="1"/>
        <rFont val="Calibri"/>
        <family val="2"/>
        <scheme val="minor"/>
      </rPr>
      <t xml:space="preserve">n: removed as a separate topic and incorporated into </t>
    </r>
    <r>
      <rPr>
        <b/>
        <sz val="11"/>
        <color theme="1"/>
        <rFont val="Calibri"/>
        <family val="2"/>
        <scheme val="minor"/>
      </rPr>
      <t xml:space="preserve">Strategic infrastructure.
</t>
    </r>
    <r>
      <rPr>
        <sz val="11"/>
        <color theme="1"/>
        <rFont val="Calibri"/>
        <family val="2"/>
        <scheme val="minor"/>
      </rPr>
      <t xml:space="preserve">
We remain committed to prioritising material topics based on their importance and impact level on Cleanaway and our stakeholders. 
These topics are systematically linked to our ESG pillars: People, Planet and Prosperity. Subsequently, we developed a refreshed materiality matrix 
to visually illustrate the relative significance of these topics for Cleanaway and our stakeholders. </t>
    </r>
  </si>
  <si>
    <t xml:space="preserve">2- 5 External Assurance </t>
  </si>
  <si>
    <t>Hours worked</t>
  </si>
  <si>
    <t>Large contractor</t>
  </si>
  <si>
    <t>Lost Time Injury (LTI)</t>
  </si>
  <si>
    <t>Employee</t>
  </si>
  <si>
    <t>Medical Treatment Injury (MTI)</t>
  </si>
  <si>
    <t xml:space="preserve">Non-permanent labour </t>
  </si>
  <si>
    <t>Owner Driver</t>
  </si>
  <si>
    <t>Recordable Injury</t>
  </si>
  <si>
    <t>40:40 Vision</t>
  </si>
  <si>
    <t>CEO+1</t>
  </si>
  <si>
    <t>CEO+2</t>
  </si>
  <si>
    <t>Female turnover</t>
  </si>
  <si>
    <t>Male turnover</t>
  </si>
  <si>
    <t xml:space="preserve">Total employee turnover </t>
  </si>
  <si>
    <t>Number of total employees that ceased employment with Cleanaway within the reporting period.</t>
  </si>
  <si>
    <t>An individual, company or other legal entity that provides both labour and vehicle (typically a cab chassis) to perform services under the direction of and on behalf of Cleanaway. Owner drivers complement Cleanaway's regular employees in providing  service delivery.</t>
  </si>
  <si>
    <t xml:space="preserve">Outsourced labour pool utilised by Cleanaway in complementing its regular employees in managing service delivery. Includes labour hire working arrangements procured through the Hay's contract.   </t>
  </si>
  <si>
    <t>An injury or illness which is not classified as a lost time injury, but which results in medical treatment other than what is defined under first aid treatment.</t>
  </si>
  <si>
    <t>Number of employees identifying as male that ceased employment with Cleanaway within the reporting period.</t>
  </si>
  <si>
    <t>An injury or occupational illness arising out of, or in the course of, a worker's employment that results in the loss of one or more complete shifts. An LTI can be recorded any time after the day or shift on which the injury or illness occurred and is dated from when the incident occurred not when time was actually lost.</t>
  </si>
  <si>
    <t xml:space="preserve">Count of the total number of hours worked by employees, non-permanent labour, large contractors and owner drivers on a 12-month rolling basis. </t>
  </si>
  <si>
    <t>Number of employees identifying as female that ceased employment with Cleanaway within the reporting period.</t>
  </si>
  <si>
    <t xml:space="preserve">An individual who works for Cleanaway under a contract of employment. People who are engaged through the company’s payroll (i.e. subject to PAYG withholding tax and super guarantee arrangements). Includes working arrangements as: causal, full-time and part-time permanent, full-time and part-time fixed term, and trainees. Employee excludes non-executive directors, contractors, labour hire, and consultants. </t>
  </si>
  <si>
    <t>Cohort comprising CEO+1 and their direct reports.</t>
  </si>
  <si>
    <t>Cohort comprising direct line and functional reports of the CEO, not including the CEO, executive assistants / administrative support and special project roles.</t>
  </si>
  <si>
    <t xml:space="preserve">A gas prescribed by Section 7A of the National Greenhouse and Energy Reporting Act 2007. Specific gases include carbon dioxide, methane, nitrous oxide, sulfur hexafluoride, and specified hydrofluorocarbons and perfluorocarbons. </t>
  </si>
  <si>
    <t>Greenhouse gas emissions released to the atmosphere as a direct result of an activity, or series of activities at a facility level. This includes greenhouse gas emissions attributed to landfill gas management, combustion of fossil fuels in our fleet and stationary plant, and incineration of waste.</t>
  </si>
  <si>
    <t>Greenhouse gas emissions released to the atmosphere as a direct result of one or more activities that generate electricity, heating, cooling or steam that is consumed by the facility but that do not form part of the facility. This includes greenhouse gas emissions from the use of fossil fuel-generated electricity.</t>
  </si>
  <si>
    <t xml:space="preserve">Scope 1 emissions </t>
  </si>
  <si>
    <t xml:space="preserve">Scope 2 emissions </t>
  </si>
  <si>
    <t>ACCUs</t>
  </si>
  <si>
    <t>Carbon credit</t>
  </si>
  <si>
    <t>Gross emissions</t>
  </si>
  <si>
    <t>A measurable, verifiable unit of emission reduction or avoidance from certified projects. One carbon credit represents one tonne of carbon dioxide equivalent (CO2-e) greenhouse gas that is not released into the atmosphere.</t>
  </si>
  <si>
    <t>Australian Carbon Credit Unit is a certified financial product that can be sold to the Australian Government or otherwise traded. One ACCU represents one tonne of carbon dioxide equivalent (CO2-e) greenhouse gas that is not released into the atmosphere.</t>
  </si>
  <si>
    <t>Landfill gas captured</t>
  </si>
  <si>
    <t>A natural byproduct from the decomposition of organic material in landfills. Landfill gas is composed of roughly 50 percent methane (the primary component of natural gas), 50 percent carbon dioxide, and a small amount of non-methane organic compounds.</t>
  </si>
  <si>
    <t>The amount of landfill gas that is removed from a landfill through an engineered network of landfill gas wells and interconnecting flow lines. Fugitive landfill gas emissions arising from the surface of the landfill are not included in the amount of landfill gas captured.</t>
  </si>
  <si>
    <t>Landfill gas flared</t>
  </si>
  <si>
    <t>Landfill gas flared (%)</t>
  </si>
  <si>
    <t>The total amount of landfill gas captured that has been inputted into a flare for combustion.</t>
  </si>
  <si>
    <t>The ratio of landfill gas flared to landfill gas captured, expressed as a total percentage.</t>
  </si>
  <si>
    <t>Landfill gas used for energy</t>
  </si>
  <si>
    <t xml:space="preserve">The total amount of landfill gas that is inputted into generators used to produce electricity. </t>
  </si>
  <si>
    <t>Landfill gas used for energy (%)</t>
  </si>
  <si>
    <t>The ratio of landfill gas used for energy to landfill gas captured, expressed as a percentage.</t>
  </si>
  <si>
    <t xml:space="preserve">The total amount of landfill gas that is transferred to third parties. </t>
  </si>
  <si>
    <t>Landfill gas to third parties</t>
  </si>
  <si>
    <t>Landfill gas to third parties (%)</t>
  </si>
  <si>
    <t>Renewable energy generated from landfill gas</t>
  </si>
  <si>
    <t>The ratio of landfill gas to third parties to landfill gas captured, expressed as a percentage.</t>
  </si>
  <si>
    <t>Infringement Notice</t>
  </si>
  <si>
    <t xml:space="preserve">Generation of renewable electricity through the use of landfill gas as a fuel to drive electricity generators.  </t>
  </si>
  <si>
    <t>For a given cohort, 40% by headcount identifying as women, 40% by headcount identifying as men, 20% by headcount identifying as any gender. This definition is consistent with how Chief Executive Women Senior Executive Census defines ‘gender balance’.</t>
  </si>
  <si>
    <t>Contractor</t>
  </si>
  <si>
    <t>An individual, company or other legal entity that provides goods and services to Cleanaway and carries out work or performs services under the direct supervision of Cleanaway. This does not include sub-contractors.</t>
  </si>
  <si>
    <t xml:space="preserve">This section details the basis on which certain quantitative metrics in this ESG Databook and Cleanaway's FY23 Sustainability report were developed. </t>
  </si>
  <si>
    <t>Data tables in this ESG Databook may also contain specific footnotes relevant to all of part of the table. Information in this section should be read in conjunction with these footnotes where relevant.</t>
  </si>
  <si>
    <t>Unless otherwise stated, disclosures cover Cleanaway and the entities were controlled during the 12 months ended 30 June 2023. Cleanaway joint ventures have not been included in performance metrics, except where explicitly stated otherwise.</t>
  </si>
  <si>
    <r>
      <t xml:space="preserve">When determining operational control, Cleanaway has applied the definitions set out in the </t>
    </r>
    <r>
      <rPr>
        <i/>
        <sz val="11"/>
        <color theme="1"/>
        <rFont val="Calibri"/>
        <family val="2"/>
        <scheme val="minor"/>
      </rPr>
      <t>National Greenhouse and Energy Reporting Act 2007</t>
    </r>
    <r>
      <rPr>
        <sz val="11"/>
        <color theme="1"/>
        <rFont val="Calibri"/>
        <family val="2"/>
        <scheme val="minor"/>
      </rPr>
      <t>.</t>
    </r>
  </si>
  <si>
    <t xml:space="preserve">Indicator </t>
  </si>
  <si>
    <t xml:space="preserve">Our Code of Conduct (Code) sets out basic principles that all directors, employees, contractors and consultants are expected to follow to ensure that our business is conducted in accordance with the laws and regulations of all areas in which we operate. The Code is fully endorsed by the Board and is annually reviewed and updated as necessary to ensure it reflects the highest standards of behaviour and professionalism and the practices necessary to maintain confidence in Cleanaway’s integrity.  Any material breaches of the Code will be reported to the Human Resources Committee and if it is a serious matter, it may result in disciplinary action, including termination of employment. </t>
  </si>
  <si>
    <t>Direction Notice</t>
  </si>
  <si>
    <t>Australian Carbon Credit Units issued in the financial year from abatement projects registered with the Australian Government*</t>
  </si>
  <si>
    <t>* Australian Carbon Credit Units issued during FY23 includes an FY22 add-back amount of 109kt CO2-e. The ACCUs issued for FY23 were 718kt of which 109kt CO2-e ACCUs were added back onto the FY22 NGERs position to arrive at the FY23 total of 609kt CO2-e.</t>
  </si>
  <si>
    <t>Metric name</t>
  </si>
  <si>
    <t xml:space="preserve">Criteria and metric specific boundaries </t>
  </si>
  <si>
    <t>Metric formula</t>
  </si>
  <si>
    <t xml:space="preserve">Key assumptions </t>
  </si>
  <si>
    <t xml:space="preserve">TRIFR is measured on the basis of per million hours worked on a 12-month rolling basis
Scope of TRIFR calculation includes employees, non-permanent labour, contractors, large contractors, and owner drivers 
Recordable injuries are recorded in our incident management system, MyOSH.
Where an existing injury is upgraded to a recordable injury, the date of the recordable injury is taken as the date of the upgrade event. 
Injury and incident definitions are informed by the Australian Standard Worksafe Australia National Standard - 1985. </t>
  </si>
  <si>
    <t>TRIFR = [number of recordable injuries as reported in MyOSH for all in-scope workers] / [[total number of hours worked for all in-scope workers] / 1,000,000]</t>
  </si>
  <si>
    <t>Count</t>
  </si>
  <si>
    <t>Reported recordable injuries are those reported in MyOSH as at 30 June
Owner driver hours are manually loaded based on in-vehicle data. 
Hours for owner drivers without in-vehicle technology are estimated - estimates are based on run hours x 1.17 to allow for additional time for re-start checks, post-shift debrief, and statutory rest breaks.
Contractors and large contractor data is included on the basis of information provided to Cleanaway via the relevant Senior Health and Safety Business Partners. In the case of the Industrial &amp; Waste Services Business, this data is obtained from business-provided extracts of our ERP system (JD Edwards).</t>
  </si>
  <si>
    <t>Number of recordable injuries</t>
  </si>
  <si>
    <t xml:space="preserve">Recordable injuries encompass events from employees, non-permanent labour, contractors, large contractors, and owner drivers 
Recordable injuries are recorded in our incident management system, MyOSH.
Where an existing injury is upgraded to a recordable injury, the date of the recordable injury is taken as the date of the upgrade event. 
Injury and incident definitions are informed by the Australian Standard Worksafe Australia National Standard - 1985. </t>
  </si>
  <si>
    <t>Recordable injuries as reported in MyOSH</t>
  </si>
  <si>
    <t xml:space="preserve">Reported recordable injuries are those reported in MyOSH as at 30 June
Contractors and large contractor data is included on the basis of information provided to Cleanaway via the relevant Senior Health and Safety Business Partners. In the case of the Industrial &amp; Waste Services Business, this data is obtained from business-provided extracts of our ERP system (JD Edwards).
</t>
  </si>
  <si>
    <t>40:40 Vision - CEO+1</t>
  </si>
  <si>
    <t xml:space="preserve">Female employees in the CEO+1 cohort, expressed as a percentage of this cohort
Exclusions: 
Employees who are the CEO, executive assistants / administration and employees on Special Project roles. 
Employees who do not report to CEO. </t>
  </si>
  <si>
    <t xml:space="preserve">CEO+1 = [number of female employees in the CEO+1 cohort / total number of employees in CEO+1 cohort] * 100
</t>
  </si>
  <si>
    <t>%</t>
  </si>
  <si>
    <t>Determined based on employee reporting relationships recorded in Preceda.</t>
  </si>
  <si>
    <t>40:40 Vision - CEO+2</t>
  </si>
  <si>
    <t xml:space="preserve">Female employees in the CEO+2 cohort, expressed as a percentage of this cohort
Includes employees who have been seconded in an acting capacity as at the reporting date.
Exclusions: 
Employees who are the CEO, executive assistants / administration and employees on Special Project roles. 
Employees who do not report to CEO or one level below the CEO </t>
  </si>
  <si>
    <t xml:space="preserve">CEO+2 = [number of female employees in the CEO+2 cohort / total number of employees in CEO+2 cohort] * 100
</t>
  </si>
  <si>
    <t>Employee Turnover</t>
  </si>
  <si>
    <t>Based on the number of active and separated employees who were in employment with Cleanaway for any time between 01 July and 30 June in the reporting year. 
Includes Tomra Cleanaway Joint Venture employees.</t>
  </si>
  <si>
    <t xml:space="preserve">Total turnover = Total departures (voluntary, involuntary, and other) 
Female turnover = Female departures (voluntary, involuntary, and other)
Male turnover = Male departures (voluntary, involuntary, and other) </t>
  </si>
  <si>
    <t xml:space="preserve">Count
</t>
  </si>
  <si>
    <t>Determined based on employee headcount recorded in Preceda.
Excludes internal company transfers.</t>
  </si>
  <si>
    <t>Total gross scope 1 emissions</t>
  </si>
  <si>
    <r>
      <t xml:space="preserve">Method 1 as prescribed under the </t>
    </r>
    <r>
      <rPr>
        <i/>
        <sz val="11"/>
        <color theme="1"/>
        <rFont val="Calibri"/>
        <family val="2"/>
        <scheme val="minor"/>
      </rPr>
      <t>National Greenhouse and Energy Reporting (Measurement) Determination 2008.</t>
    </r>
  </si>
  <si>
    <r>
      <t>kt CO</t>
    </r>
    <r>
      <rPr>
        <vertAlign val="subscript"/>
        <sz val="11"/>
        <color theme="1"/>
        <rFont val="Calibri"/>
        <family val="2"/>
        <scheme val="minor"/>
      </rPr>
      <t>2</t>
    </r>
    <r>
      <rPr>
        <sz val="11"/>
        <color theme="1"/>
        <rFont val="Calibri"/>
        <family val="2"/>
        <scheme val="minor"/>
      </rPr>
      <t>-e</t>
    </r>
  </si>
  <si>
    <t>Total gross scope 2 emissions</t>
  </si>
  <si>
    <r>
      <t xml:space="preserve">Scope 2 greenhouse gas emissions are calculated using methods prescribed as Method 1 under the </t>
    </r>
    <r>
      <rPr>
        <i/>
        <sz val="11"/>
        <color theme="1"/>
        <rFont val="Calibri"/>
        <family val="2"/>
        <scheme val="minor"/>
      </rPr>
      <t>National Greenhouse and Energy Reporting (Measurement) Determination 2008.</t>
    </r>
  </si>
  <si>
    <t xml:space="preserve">None  </t>
  </si>
  <si>
    <t xml:space="preserve">Total gross emissions </t>
  </si>
  <si>
    <r>
      <t xml:space="preserve">Scope 1 and 2 greenhouse gas emissions calculated using methods prescribed as Method 1 under the </t>
    </r>
    <r>
      <rPr>
        <i/>
        <sz val="11"/>
        <color theme="1"/>
        <rFont val="Calibri"/>
        <family val="2"/>
        <scheme val="minor"/>
      </rPr>
      <t>National Greenhouse and Energy Reporting (Measurement) Determination 2008.</t>
    </r>
  </si>
  <si>
    <t xml:space="preserve">Total gross emissions = Total scope 1 emissions + Total scope 2 emissions </t>
  </si>
  <si>
    <t>Total net greenhouse gas emissions</t>
  </si>
  <si>
    <t>Scope 1 and 2 greenhouse gas emissions  calculated using methods prescribed under the National Greenhouse and Energy Reporting (Measurement) Determination 2008.
ACCU's issued by the Australian Government and owned by a Cleanaway legal entity.
Carbon credits verified to a recognised standard and owned by a Cleanaway legal entity.
Cleanaway determines its total net greenhouse gas emissions in line with the Australian Government's Corporate Emissions Reduction Transparency (CERT) reporting guidelines.</t>
  </si>
  <si>
    <t>Total net greenhouse gas emissions = Total gross emissions + ACCU's issued - AACU's  deemed surrendered - third party carbon credits retired</t>
  </si>
  <si>
    <t xml:space="preserve">Total landfill gas captured </t>
  </si>
  <si>
    <r>
      <t>Landfill gas captured (total volume and methane volume) is measured using calibrated in-line meters and adjusted for temperature and pressure so that reported data is normalised to conditions of standard temperature and pressure.
Energy value of landfill gas is calculated based on the methane content and conversion factor of 0.0377 GJ per m</t>
    </r>
    <r>
      <rPr>
        <vertAlign val="superscript"/>
        <sz val="11"/>
        <color theme="1"/>
        <rFont val="Calibri"/>
        <family val="2"/>
        <scheme val="minor"/>
      </rPr>
      <t xml:space="preserve">3 </t>
    </r>
    <r>
      <rPr>
        <sz val="11"/>
        <color theme="1"/>
        <rFont val="Calibri"/>
        <family val="2"/>
        <scheme val="minor"/>
      </rPr>
      <t>of methane gas.</t>
    </r>
  </si>
  <si>
    <t>Measured data 
Total landfill gas captured (GJ) = total methane volume captured x 0.0377 / 1,000,000</t>
  </si>
  <si>
    <r>
      <t>PJ 
M</t>
    </r>
    <r>
      <rPr>
        <vertAlign val="superscript"/>
        <sz val="11"/>
        <color theme="1"/>
        <rFont val="Calibri"/>
        <family val="2"/>
        <scheme val="minor"/>
      </rPr>
      <t>3</t>
    </r>
  </si>
  <si>
    <t>Landfill gas flared is measured using calibrated in-line flow meters and adjusted for temperature and pressure so that reported data is normalised to conditions of standard temperature and pressure.</t>
  </si>
  <si>
    <t>(Total landfill gas flared / Total landfill gas captured) x 100</t>
  </si>
  <si>
    <t>% flared</t>
  </si>
  <si>
    <t>Landfill gas used for energy is measured using calibrated in-line flow meters and adjusted for temperature and pressure so that reported data is normalised to conditions of standard temperature and pressure.
Energy use is by facilities under Cleanaway's operational control.</t>
  </si>
  <si>
    <t>(Landfill gas used for energy / Total landfill gas captured) x 100</t>
  </si>
  <si>
    <t>% used for energy</t>
  </si>
  <si>
    <t>Landfill gas sent to third parties (%)</t>
  </si>
  <si>
    <t>Landfill gas used for energy is measured using calibrated in-line flow meters and adjusted for temperature and pressure so that reported data is normalised to conditions of standard temperature and pressure.</t>
  </si>
  <si>
    <t>(Landfill gas sent to third parties / Total landfill gas captured) x 100</t>
  </si>
  <si>
    <t>% sent to third parties</t>
  </si>
  <si>
    <t>Renewable energy produced from landfill gas generated from facilities under Cleanaway operational control.
The production of renewable energy may be undertaken by Cleanaway or a third party and is based on measured generation output.</t>
  </si>
  <si>
    <t xml:space="preserve">Measured data </t>
  </si>
  <si>
    <t>GWh</t>
  </si>
  <si>
    <t>Number of direction notices received</t>
  </si>
  <si>
    <t xml:space="preserve">Notices received by Cleanaway as at 30 June from the following agencies, authorities, or government departments: 
Department of Environment and Science Queensland; NSW Environment Protection Authority; Environment Protection Authority Victoria; Environment Protection Authority Tasmania; Environment Protection Authority SA; Department of Water and Environmental Regulation WA, Northern Territory Environment Protection Authority. </t>
  </si>
  <si>
    <t>Count of the number of notices received in the reporting period</t>
  </si>
  <si>
    <t xml:space="preserve">Count </t>
  </si>
  <si>
    <t>Number of infringement notices received</t>
  </si>
  <si>
    <t>Value of infringement notices received</t>
  </si>
  <si>
    <t>Total value of notices received in the reporting period</t>
  </si>
  <si>
    <t>$</t>
  </si>
  <si>
    <t>Directors are encouraged and given the opportunity to broaden their knowledge of the business and operations, and up-skill on topics relevant to the company’s circumstances, by receiving regular briefings and presentations from management, the Executive Team and external parties in a range of fields, including emerging business and governance issues relevant to the company (such as greenhouse gas emissions, carbon reduction initiatives, sustainability and cybersecurity), and material developments in laws and regulations.</t>
  </si>
  <si>
    <t>The Board of Directors and Executive Management of Cleanaway are committed to the establishment of a sound system of risk oversight, management, and internal control. The Board has adopted an Enterprise Risk Management Policy that sets out Cleanaway’s commitment to proactive enterprise risk management and compliance. The policy is supplemented by an Enterprise Risk Management Methodology that seeks to embed risk management processes into Cleanaway’s business activities</t>
  </si>
  <si>
    <t>Cleanaway only incinerates waste at the Silverwater NSW and Laverton VIC Health Services sites.
Waste mass is manually measured on production scales prior to being loaded into the incinerator</t>
  </si>
  <si>
    <t xml:space="preserve">Measured weight of waste incinerated </t>
  </si>
  <si>
    <t>t</t>
  </si>
  <si>
    <t>Total amount of waste oil collected from customers to be processed through Cleanaway facilities in the reporting year.
Volumes are measured by a combination of tank dips and stock reconciliation.</t>
  </si>
  <si>
    <t>Measured data</t>
  </si>
  <si>
    <t>ML</t>
  </si>
  <si>
    <t>kL</t>
  </si>
  <si>
    <t>Paper and Cardboard recycled (kt)</t>
  </si>
  <si>
    <t>Measured weight of product sold</t>
  </si>
  <si>
    <t>kt</t>
  </si>
  <si>
    <t xml:space="preserve">Paper and cardboard data originating from the central trading desk is determined as tonnes shipped during the reporting period, although the sale may have been made on a date prior to shipping.
Paper and cardboard data originating from individual Cleanaway sites is determined as the date of sale. 
Grades of products sold includes: OCC 95/5, OCC 90/10, Box Board, Old Newsprint, Mixed Paper, Hard Mix, Sorted Office Paper, and Liquid Paper Board. </t>
  </si>
  <si>
    <t>Plastic Recycled (kt)</t>
  </si>
  <si>
    <t>Plastic data originating from the central trading desk is determined as tonnes shipped during the reporting period, although the sale may have been made on a date prior to shipping.
Grades of products sold includes: PET Clear, PET Coloured, HDPE Natural, HDPE &amp; Colour, LDPE Clear, LDPE Clear, LDPE Mixed, Polypropylene, Mixed Plastic 4-4-2.</t>
  </si>
  <si>
    <t xml:space="preserve">Recovered and sorted plastic meeting a saleable commodity grade that is sold to third parties through Cleanaway's central trading desk.
</t>
  </si>
  <si>
    <t xml:space="preserve">Recovered and sorted paper and carboard meeting a saleable commodity grade that is sold to third parties through Cleanaway's central trading desk, or directly by sites.
</t>
  </si>
  <si>
    <t xml:space="preserve">Measured weight of containers processed at facilities in QLD and WA
Facilities in NSW and SA determine weight based on the count of container type and standard container weights </t>
  </si>
  <si>
    <r>
      <t xml:space="preserve">Resource recovery snapshot
</t>
    </r>
    <r>
      <rPr>
        <sz val="11"/>
        <color rgb="FF0085CA"/>
        <rFont val="Calibri"/>
        <family val="2"/>
        <scheme val="minor"/>
      </rPr>
      <t>Resource recovery &amp; recycling tab of ESG Databook</t>
    </r>
  </si>
  <si>
    <t>Waste oil data is collected from the Wetherill Park, Cairns, Townsville, Mackay, Narangba, Rockhampton, Mount Isa, Wingfield, Dandenong, Kalgoorlie and Welshpool sites.</t>
  </si>
  <si>
    <r>
      <t xml:space="preserve">Eligible containers processed through Cleanaway facilities for NSW, QLD, WA </t>
    </r>
    <r>
      <rPr>
        <b/>
        <i/>
        <sz val="11"/>
        <color theme="1"/>
        <rFont val="Calibri"/>
        <family val="2"/>
        <scheme val="minor"/>
      </rPr>
      <t>and SA Container Deposit Schemes (kt)</t>
    </r>
  </si>
  <si>
    <t xml:space="preserve">Scope is limited to facilities that process containers as part of the various state-based container deposit schemes. This includes joint venture facilities in NSW.
Eligible containers are determined by the scheme administrators in each jurisdiction.  </t>
  </si>
  <si>
    <t>NSW Processing sites: Eastern Creek and various network sites across the state
QLD Processing sites: Morningside
SA Processing sites: Lonsdale and Welland
WA Processing sites: Albany, Broome, Bunbury, Geraldton, Kalgoorlie and Karratha
Container weights in NSW are: Aluminium (13.82g), Glass (210.0g), HDPE (37.85g), LPB (15.44g), OM (15.35g), OP (11.46g), PET (24.91g) and steel (46.26g)
Container weights in SA are determined from an estimated volume of 54,945 containers / tonne.</t>
  </si>
  <si>
    <t>An individual, company or other legal entity that provides goods and services to Cleanaway and carries out work or performs services under the direct supervision of Cleanaway. This does not include sub-contractors. Large contractors also includes outsourced off-panel labour utilised by Cleanaway in providing service delivery.</t>
  </si>
  <si>
    <t>pg. 10</t>
  </si>
  <si>
    <t>pg. 14</t>
  </si>
  <si>
    <t>pg. 48</t>
  </si>
  <si>
    <r>
      <t xml:space="preserve">Carbon snapshot
1.5°C ambition
</t>
    </r>
    <r>
      <rPr>
        <sz val="11"/>
        <color rgb="FF0085CA"/>
        <rFont val="Calibri"/>
        <family val="2"/>
        <scheme val="minor"/>
      </rPr>
      <t>Greenhouse gas emissions tab of ESG Databook</t>
    </r>
  </si>
  <si>
    <t>pg. 15
pg.44</t>
  </si>
  <si>
    <t>pg. 15 
pg. 44</t>
  </si>
  <si>
    <r>
      <t xml:space="preserve">Formal reduction targets for methane and carbon dioxide emissions established, along with management and mitigation strategies.
</t>
    </r>
    <r>
      <rPr>
        <i/>
        <sz val="11"/>
        <rFont val="Calibri"/>
        <family val="2"/>
        <scheme val="minor"/>
      </rPr>
      <t>Refer to the "1.5 degree pathway" section of the 2023 Sustainability Report.</t>
    </r>
  </si>
  <si>
    <t xml:space="preserve">pg. 44-47
</t>
  </si>
  <si>
    <t>pg. 47</t>
  </si>
  <si>
    <t>pg.60</t>
  </si>
  <si>
    <t>See ‘Environmental risk and compliance’</t>
  </si>
  <si>
    <r>
      <t xml:space="preserve">Environmental risk and compliance
</t>
    </r>
    <r>
      <rPr>
        <sz val="11"/>
        <color rgb="FF0085CA"/>
        <rFont val="Calibri"/>
        <family val="2"/>
        <scheme val="minor"/>
      </rPr>
      <t>Environment tab of ESG Databook</t>
    </r>
  </si>
  <si>
    <t>pg. 32</t>
  </si>
  <si>
    <t>pg. 18-24</t>
  </si>
  <si>
    <r>
      <t xml:space="preserve">Health and Safety snapshot
Health and Safety
</t>
    </r>
    <r>
      <rPr>
        <sz val="11"/>
        <color rgb="FF0085CA"/>
        <rFont val="Calibri"/>
        <family val="2"/>
        <scheme val="minor"/>
      </rPr>
      <t>Employees tab of ESG Databook</t>
    </r>
  </si>
  <si>
    <t>pg. 11
pg. 19</t>
  </si>
  <si>
    <t>See 'Health and Safety'</t>
  </si>
  <si>
    <t>pg. 38-43</t>
  </si>
  <si>
    <t>pg. 37-38</t>
  </si>
  <si>
    <t xml:space="preserve">Operations snapshot
</t>
  </si>
  <si>
    <r>
      <rPr>
        <sz val="11"/>
        <rFont val="Calibri"/>
        <family val="2"/>
        <scheme val="minor"/>
      </rPr>
      <t>Resource recovery snapshot</t>
    </r>
    <r>
      <rPr>
        <sz val="11"/>
        <color rgb="FF0085CA"/>
        <rFont val="Calibri"/>
        <family val="2"/>
        <scheme val="minor"/>
      </rPr>
      <t xml:space="preserve">
Resource recovery &amp; recycling tab of ESG Databook</t>
    </r>
  </si>
  <si>
    <t>Carbon snapshot
1.5° C ambition
Greenhouse gas emissions tab of ESG Databook</t>
  </si>
  <si>
    <t xml:space="preserve">Community impact management 
Strategic infrastructure </t>
  </si>
  <si>
    <t>Corporate Governance Statement</t>
  </si>
  <si>
    <t>*This spend excludes the following Cleanaway subsidiaries: Cleanaway Daniels, Global Renewables Holdings, Vins Bins, Grasshopper and ASP Plastics.</t>
  </si>
  <si>
    <t xml:space="preserve">11. Basis of Preparation </t>
  </si>
  <si>
    <t>11.1 General reporting boundaries</t>
  </si>
  <si>
    <t xml:space="preserve">11.2 Basis of preparation of certain performance indicators </t>
  </si>
  <si>
    <t xml:space="preserve">11.3 Definitions of common terms </t>
  </si>
  <si>
    <t xml:space="preserve">11.1 General reporting boundaries </t>
  </si>
  <si>
    <t>9.1 Overview</t>
  </si>
  <si>
    <t>9.2 Board structure and composition</t>
  </si>
  <si>
    <t xml:space="preserve">9.3 Code of Conduct </t>
  </si>
  <si>
    <t xml:space="preserve">9.4 Risk and compliance </t>
  </si>
  <si>
    <t>9.5 Corporate governance links</t>
  </si>
  <si>
    <t>9.5 Corporate governance documents</t>
  </si>
  <si>
    <t xml:space="preserve">Total Scope 1 and 2 greenhouse gas emissions before accounting for ACCUs, offsets, or similar carbon credits that have been added or subtracted to meet statutory obligations or on a voluntary basis. </t>
  </si>
  <si>
    <t>Notice of financial penalty issued by a state or territory-based environmental regulator for breaches, allowing matter to be dealt with by fine rather than court proceedings.</t>
  </si>
  <si>
    <t>Notice issued by a state or territory-based environmental regulator requiring changes to on-site process or practice to prevent or manage the risk of pollution.</t>
  </si>
  <si>
    <t>Total scope 1 and 2 greenhouse gas emissions adjusted for the addback and surrender of ACCUs and the surrender of third-party carbon offsets.</t>
  </si>
  <si>
    <t>Employee or contractor (including non-permanent labour, contractor, large contractor and owner driver) work-related injury that results in an LTI or MTI.</t>
  </si>
  <si>
    <r>
      <t xml:space="preserve">People snapshot
</t>
    </r>
    <r>
      <rPr>
        <sz val="11"/>
        <color rgb="FF0085CA"/>
        <rFont val="Calibri"/>
        <family val="2"/>
        <scheme val="minor"/>
      </rPr>
      <t>Employees tab of ESG Databook</t>
    </r>
  </si>
  <si>
    <r>
      <t xml:space="preserve">Labour practices
</t>
    </r>
    <r>
      <rPr>
        <sz val="11"/>
        <color rgb="FF0085CA"/>
        <rFont val="Calibri"/>
        <family val="2"/>
        <scheme val="minor"/>
      </rPr>
      <t>Employees tab in ESG Databook</t>
    </r>
  </si>
  <si>
    <t>Responsible supply chain
Modern Slavery Statement</t>
  </si>
  <si>
    <t>Construction and Demolition</t>
  </si>
  <si>
    <t>We provide direct employment for more than 7,500 people across 330+ sites all around Australia. We develop our people’s skills and strive to provide a safe working environment. Collecting and processing waste poses safety hazards that we need to manage to keep our people safe. We are also mindful of our responsibilities in relation to labour rights and modern slavery, both in our own operations and our supply chain.</t>
  </si>
  <si>
    <t xml:space="preserve">Our employees come from diverse backgrounds, experience, skills and needs. This gives us a deep appreciation of the competitiveness, flexibility, and resilience that diversity brings. Whether it’s a different background or a different way of thinking, our business is stronger with those perspectives being heard.
An important part of fostering a diverse and inclusive workplace is increasing female participation across our workforce. Effective from FY22, we have introduced new female participation targets aligned to 40:40 Vision. </t>
  </si>
  <si>
    <t xml:space="preserve">Refer to our full 2023 Sustainability Report for context and commentary in relation to the FY23 data in this ESG Databook. Unless otherwise stated, disclosures cover Cleanaway and the entities we controlled during the reporting period. </t>
  </si>
  <si>
    <t>Ernst &amp; Young were engaged by Cleanaway Waste Management Limited (‘Cleanaway’) to undertake a limited assurance engagement over certain sustainability performance data included in Cleanaway’s 2023 Sustainability Report and this ESG Databook. Refer to the Independent Limited Assurance Report on page 79 of the FY23 Sustainability Report for further information.</t>
  </si>
  <si>
    <t xml:space="preserve">Cleanaway Waste Management - Head office
Level 4, 441 St Kilda Road
Melbourne VIC 3004 </t>
  </si>
  <si>
    <t>2-1 Organisational details</t>
  </si>
  <si>
    <t>Introduction</t>
  </si>
  <si>
    <t>pg. 2</t>
  </si>
  <si>
    <t>pg. 8</t>
  </si>
  <si>
    <t>pg. 12</t>
  </si>
  <si>
    <t>About us
Blueprint 2030
Our stakeholders tab ESG Databook</t>
  </si>
  <si>
    <t xml:space="preserve">Climate Change
Annual Report
</t>
  </si>
  <si>
    <r>
      <t xml:space="preserve">Circular Economy 
Resource recovery snapshot
</t>
    </r>
    <r>
      <rPr>
        <sz val="11"/>
        <color rgb="FF3399FF"/>
        <rFont val="Calibri"/>
        <family val="2"/>
        <scheme val="minor"/>
      </rPr>
      <t>SASB Indicators tab in ESG Databook</t>
    </r>
    <r>
      <rPr>
        <sz val="11"/>
        <color theme="1"/>
        <rFont val="Calibri"/>
        <family val="2"/>
        <scheme val="minor"/>
      </rPr>
      <t xml:space="preserve">
</t>
    </r>
  </si>
  <si>
    <r>
      <t xml:space="preserve">Circular Economy 
Resource recovery snapshot
</t>
    </r>
    <r>
      <rPr>
        <sz val="11"/>
        <color rgb="FF3399FF"/>
        <rFont val="Calibri"/>
        <family val="2"/>
        <scheme val="minor"/>
      </rPr>
      <t>SASB Indicators tab of ESG Databook</t>
    </r>
    <r>
      <rPr>
        <sz val="11"/>
        <color theme="1"/>
        <rFont val="Calibri"/>
        <family val="2"/>
        <scheme val="minor"/>
      </rPr>
      <t xml:space="preserve">
</t>
    </r>
  </si>
  <si>
    <t>pg. 60</t>
  </si>
  <si>
    <t>pg. 60
pg. 64</t>
  </si>
  <si>
    <t xml:space="preserve">Appendix 2 - Governance of Sustainability
</t>
  </si>
  <si>
    <r>
      <t xml:space="preserve">Appendix 1 - Materiality
</t>
    </r>
    <r>
      <rPr>
        <sz val="11"/>
        <color rgb="FF0085CA"/>
        <rFont val="Calibri"/>
        <family val="2"/>
        <scheme val="minor"/>
      </rPr>
      <t>Materiality tab in ESG Databook</t>
    </r>
  </si>
  <si>
    <t>pg. 67</t>
  </si>
  <si>
    <t>pg. 72</t>
  </si>
  <si>
    <t>Economic contribution
Tax Transparency Report</t>
  </si>
  <si>
    <t>Tax Transparency
Tax Transparency Report</t>
  </si>
  <si>
    <r>
      <t xml:space="preserve">1.5° C ambition
</t>
    </r>
    <r>
      <rPr>
        <sz val="11"/>
        <color rgb="FF0085CA"/>
        <rFont val="Calibri"/>
        <family val="2"/>
        <scheme val="minor"/>
      </rPr>
      <t>SASB Indicators tab of ESG Databook</t>
    </r>
    <r>
      <rPr>
        <sz val="11"/>
        <rFont val="Calibri"/>
        <family val="2"/>
        <scheme val="minor"/>
      </rPr>
      <t xml:space="preserve">
</t>
    </r>
    <r>
      <rPr>
        <sz val="11"/>
        <color rgb="FF0085CA"/>
        <rFont val="Calibri"/>
        <family val="2"/>
        <scheme val="minor"/>
      </rPr>
      <t>Greenhouse gas emissions tab of ESG Databook</t>
    </r>
  </si>
  <si>
    <t>pg. 15
pg. 44</t>
  </si>
  <si>
    <r>
      <t>Carbon snapshot
1.5</t>
    </r>
    <r>
      <rPr>
        <sz val="11"/>
        <rFont val="Calibri"/>
        <family val="2"/>
      </rPr>
      <t>° C ambition</t>
    </r>
    <r>
      <rPr>
        <sz val="11"/>
        <rFont val="Calibri"/>
        <family val="2"/>
        <scheme val="minor"/>
      </rPr>
      <t xml:space="preserve">
</t>
    </r>
    <r>
      <rPr>
        <sz val="11"/>
        <color rgb="FF0085CA"/>
        <rFont val="Calibri"/>
        <family val="2"/>
        <scheme val="minor"/>
      </rPr>
      <t>Greenhouse gas emissions tab of ESG Databook
SASB Indicators tab of ESG Databook</t>
    </r>
  </si>
  <si>
    <t>pg. 50</t>
  </si>
  <si>
    <r>
      <rPr>
        <sz val="11"/>
        <rFont val="Calibri"/>
        <family val="2"/>
        <scheme val="minor"/>
      </rPr>
      <t>Health and Safety</t>
    </r>
    <r>
      <rPr>
        <sz val="11"/>
        <color rgb="FF3399FF"/>
        <rFont val="Calibri"/>
        <family val="2"/>
        <scheme val="minor"/>
      </rPr>
      <t xml:space="preserve"> 
Employees tab of ESG Databook</t>
    </r>
  </si>
  <si>
    <r>
      <t xml:space="preserve">Health and Safety 
</t>
    </r>
    <r>
      <rPr>
        <sz val="11"/>
        <color rgb="FF3399FF"/>
        <rFont val="Calibri"/>
        <family val="2"/>
        <scheme val="minor"/>
      </rPr>
      <t>Governance tab of ESG Databook</t>
    </r>
  </si>
  <si>
    <t>pg. 19</t>
  </si>
  <si>
    <t>pg. 18</t>
  </si>
  <si>
    <t xml:space="preserve">pg. 18 </t>
  </si>
  <si>
    <t>pg. 21</t>
  </si>
  <si>
    <t>Pg. 23</t>
  </si>
  <si>
    <t>pg. 33</t>
  </si>
  <si>
    <r>
      <t xml:space="preserve">Community impact management 
</t>
    </r>
    <r>
      <rPr>
        <sz val="11"/>
        <color rgb="FF3399FF"/>
        <rFont val="Calibri"/>
        <family val="2"/>
        <scheme val="minor"/>
      </rPr>
      <t>SASB Indicators Tab in ESG Databook</t>
    </r>
  </si>
  <si>
    <t>pg. 50
pg. 14</t>
  </si>
  <si>
    <t xml:space="preserve">Environmental risk and compliance
Circular Economy 
Multiple locations throughout the report 
</t>
  </si>
  <si>
    <t>pg. 37
pg. 50</t>
  </si>
  <si>
    <t>pg. 37
pg. 44</t>
  </si>
  <si>
    <t>pg. 68</t>
  </si>
  <si>
    <t xml:space="preserve">pg. 60
</t>
  </si>
  <si>
    <t>Pg. 68</t>
  </si>
  <si>
    <t xml:space="preserve">** Turnover: Based on the number of separated employees who left the business between 01/07/2022 to 30/06/2023. Excludes Labour Hire, contractors and consultants. Determined based on headcount. </t>
  </si>
  <si>
    <t>* Direction notices is a general term for a regulatory instrument requiring action be taken to mitigate actual or potential non-compliance or environmental risk</t>
  </si>
  <si>
    <r>
      <t xml:space="preserve">**Calculated as Cleanaway's FY22 gross methane emissions determined in accordance with Method 1 set out in the </t>
    </r>
    <r>
      <rPr>
        <i/>
        <sz val="11"/>
        <color theme="1"/>
        <rFont val="Calibri"/>
        <family val="2"/>
        <scheme val="minor"/>
      </rPr>
      <t>National Greenhouse and Energy Reporting (Measurement) Determination 2008</t>
    </r>
    <r>
      <rPr>
        <sz val="11"/>
        <color theme="1"/>
        <rFont val="Calibri"/>
        <family val="2"/>
        <scheme val="minor"/>
      </rPr>
      <t xml:space="preserve"> and adjusted to reflect methane emissions from the equivalent of full-year ownership of a portfolio of strategic post‐collection assets in Sydney from Suez Groupe S.A.S on 18 December 2021 and Global Renewables Holdings Pty Ltd on 31 August 2022.</t>
    </r>
  </si>
  <si>
    <r>
      <t xml:space="preserve">Eligible containers processed through Cleanaway facilities for NSW, QLD, WA </t>
    </r>
    <r>
      <rPr>
        <i/>
        <sz val="11"/>
        <color theme="1"/>
        <rFont val="Calibri"/>
        <family val="2"/>
        <scheme val="minor"/>
      </rPr>
      <t>and SA Container Deposit Schemes (kt)</t>
    </r>
  </si>
  <si>
    <t>pg. 71</t>
  </si>
  <si>
    <t>pg. 70</t>
  </si>
  <si>
    <t>Strategic Infrastructure</t>
  </si>
  <si>
    <t>Governance, accountability &amp; transparency</t>
  </si>
  <si>
    <r>
      <t xml:space="preserve">Regulatory responsiveness and advocacy 
</t>
    </r>
    <r>
      <rPr>
        <sz val="11"/>
        <color rgb="FF3399FF"/>
        <rFont val="Calibri"/>
        <family val="2"/>
        <scheme val="minor"/>
      </rPr>
      <t>Stakeholder engagement tab of ESG Databook</t>
    </r>
  </si>
  <si>
    <r>
      <t>Carbon dioxide equivalent (CO</t>
    </r>
    <r>
      <rPr>
        <b/>
        <i/>
        <vertAlign val="subscript"/>
        <sz val="11"/>
        <color theme="1"/>
        <rFont val="Calibri"/>
        <family val="2"/>
        <scheme val="minor"/>
      </rPr>
      <t>2</t>
    </r>
    <r>
      <rPr>
        <b/>
        <i/>
        <sz val="11"/>
        <color theme="1"/>
        <rFont val="Calibri"/>
        <family val="2"/>
        <scheme val="minor"/>
      </rPr>
      <t>-e)</t>
    </r>
  </si>
  <si>
    <t>pg. 81</t>
  </si>
  <si>
    <t>pg. 81 
Commentary throughout the report</t>
  </si>
  <si>
    <r>
      <t>Carbon dioxide (CO</t>
    </r>
    <r>
      <rPr>
        <vertAlign val="subscript"/>
        <sz val="11"/>
        <color theme="1"/>
        <rFont val="Calibri"/>
        <family val="2"/>
        <scheme val="minor"/>
      </rPr>
      <t>2</t>
    </r>
    <r>
      <rPr>
        <sz val="11"/>
        <color theme="1"/>
        <rFont val="Calibri"/>
        <family val="2"/>
        <scheme val="minor"/>
      </rPr>
      <t>) is a colourless, odourless gas produced by burning carbon and organic compounds. It is composed of carbon and oxygen.</t>
    </r>
  </si>
  <si>
    <t>Number of employee and contractor recordable injuries per million hours worked on a 12-month rolling basis.</t>
  </si>
  <si>
    <t xml:space="preserve">11.3 Definitions of common terms used in Table 11.2 </t>
  </si>
  <si>
    <t>pg. 82</t>
  </si>
  <si>
    <t>Appendix  23 - Governance and transparency
Corporate Governance Statement</t>
  </si>
  <si>
    <t>Appendix  3 - Governance and transparency
Corporate Governance Statement
Annual Report</t>
  </si>
  <si>
    <t>Appendix  3 - Governance and transparency
Corporate Governance Statement</t>
  </si>
  <si>
    <t xml:space="preserve">Appendix  3 - Governance and transparency
</t>
  </si>
  <si>
    <t>1.10 Average FTE compa-ratio by gender and salary grade*</t>
  </si>
  <si>
    <t>1.3 40:40 Vision Gender balance target (%)*</t>
  </si>
  <si>
    <r>
      <rPr>
        <sz val="11"/>
        <color theme="1"/>
        <rFont val="Calibri"/>
        <family val="2"/>
        <scheme val="minor"/>
      </rPr>
      <t>Appendix  3 - Governance and transparency</t>
    </r>
    <r>
      <rPr>
        <sz val="11"/>
        <color rgb="FF0085CA"/>
        <rFont val="Calibri"/>
        <family val="2"/>
        <scheme val="minor"/>
      </rPr>
      <t xml:space="preserve">
Employees tab of ESG Databook</t>
    </r>
  </si>
  <si>
    <t>pg. 78</t>
  </si>
  <si>
    <t>2.1 Community and education sessions*</t>
  </si>
  <si>
    <t xml:space="preserve">* A session is defined as a workshop or any similar type of gathering regardless of the duration. Sessions include engagement at schools, communities or businesses.
</t>
  </si>
  <si>
    <t>Statement from CEO
Appendix 2 - Governance of Sustainability 
Corporate Governance Statement</t>
  </si>
  <si>
    <r>
      <t xml:space="preserve">* Calculated using methods set out in the </t>
    </r>
    <r>
      <rPr>
        <i/>
        <sz val="10"/>
        <color theme="1"/>
        <rFont val="Calibri"/>
        <family val="2"/>
        <scheme val="minor"/>
      </rPr>
      <t xml:space="preserve">National Greenhouse and Energy Reporting (Measurement) Determination 2008 </t>
    </r>
    <r>
      <rPr>
        <sz val="10"/>
        <color theme="1"/>
        <rFont val="Calibri"/>
        <family val="2"/>
        <scheme val="minor"/>
      </rPr>
      <t>and adjusted to reflect the full-year ownership of assets acquired during the reporting period.</t>
    </r>
  </si>
  <si>
    <t xml:space="preserve">1) Adjusted to reflect emissions from the equivalent of full-year ownership of a portfolio of strategic post‐collection assets in Sydney that were acquired from Suez Groupe S.A.S on 18 December 2021.  
</t>
  </si>
  <si>
    <t>2) Adjusted to reflect emissions from the equivalent of full-year ownership of Global Renewables Holdings Pty Ltd that was acquired on 31 August 2022.</t>
  </si>
  <si>
    <t>* Total Gross Scope 1 and 2 greenhouse gas emissions adjusted for the add back and surrender of ACCU's, and the surrender of third-party carbon offsets.</t>
  </si>
  <si>
    <t>Surrender of high quality third-party carbon offsets**</t>
  </si>
  <si>
    <t xml:space="preserve">Appendix  3 - Governance and transparency
Annual Report
</t>
  </si>
  <si>
    <t>Generated*</t>
  </si>
  <si>
    <t>3.6 Emissions profile*</t>
  </si>
  <si>
    <t>Workplace culture, diversity and inclusion
Appendix  3 - Governance and transparency
Corporate Governance Statement</t>
  </si>
  <si>
    <t>pg. 25
pg. 82</t>
  </si>
  <si>
    <t xml:space="preserve">Health and Safety
Environmental risk and compliance </t>
  </si>
  <si>
    <t>pg. 18
pg. 37</t>
  </si>
  <si>
    <t>5.1 Regulatory compliance*</t>
  </si>
  <si>
    <r>
      <rPr>
        <sz val="11"/>
        <rFont val="Calibri"/>
        <family val="2"/>
        <scheme val="minor"/>
      </rPr>
      <t>People snapshot
Workplace culture, diversity and inclusion</t>
    </r>
    <r>
      <rPr>
        <sz val="11"/>
        <color rgb="FF0085CA"/>
        <rFont val="Calibri"/>
        <family val="2"/>
        <scheme val="minor"/>
      </rPr>
      <t xml:space="preserve">
Employees tab of ESG Databook</t>
    </r>
  </si>
  <si>
    <t>pg. 12
pg. 25</t>
  </si>
  <si>
    <t>About us
Partnering for circularity</t>
  </si>
  <si>
    <t xml:space="preserve">pg. 8
pg. 51
</t>
  </si>
  <si>
    <r>
      <rPr>
        <sz val="11"/>
        <rFont val="Calibri"/>
        <family val="2"/>
        <scheme val="minor"/>
      </rPr>
      <t>Health and safety
Responsible supply chain</t>
    </r>
    <r>
      <rPr>
        <sz val="11"/>
        <color rgb="FF0085CA"/>
        <rFont val="Calibri"/>
        <family val="2"/>
        <scheme val="minor"/>
      </rPr>
      <t xml:space="preserve">
Employees tab of ESG Databook</t>
    </r>
  </si>
  <si>
    <t>pg. 17
pg. 67</t>
  </si>
  <si>
    <t>pg. 83</t>
  </si>
  <si>
    <t xml:space="preserve">Our Board comprises four male and three female independent non‑executive directors, together with our CEO. We select our Board members based on the wide‑ranging skills and perspectives that they can contribute to guiding our business strategy and activities. </t>
  </si>
  <si>
    <t>In considering the selection, appointment and re-election of Directors, Cleanaway’s Board will maintain an appropriate balance of skills, experience, expertise and diversity. Cleanaway’s Board carefully considers the character, experience, education and skill set, as well as interests and associations, of each potential candidate for appointment to the Board and conducts appropriate checks to verify the suitability of the candidate prior to their appointment as a Director.</t>
  </si>
  <si>
    <t xml:space="preserve">Appendix  3 - Governance and transparency
Remuneration report
</t>
  </si>
  <si>
    <t>Employee wellbeing
Appendix  3 - Governance and transparency
Corporate Governance Statement</t>
  </si>
  <si>
    <t>pg. 31
pg. 83</t>
  </si>
  <si>
    <t>pg. 83
Commentary throughout the report</t>
  </si>
  <si>
    <t>7.1 Procurement spend*</t>
  </si>
  <si>
    <t>7.2 Number of suppliers*</t>
  </si>
  <si>
    <t>pg. 7
pg. 83</t>
  </si>
  <si>
    <t>Assurance statement</t>
  </si>
  <si>
    <r>
      <rPr>
        <sz val="11"/>
        <rFont val="Calibri"/>
        <family val="2"/>
        <scheme val="minor"/>
      </rPr>
      <t xml:space="preserve">Flexible work and employment </t>
    </r>
    <r>
      <rPr>
        <sz val="11"/>
        <color rgb="FF0085CA"/>
        <rFont val="Calibri"/>
        <family val="2"/>
        <scheme val="minor"/>
      </rPr>
      <t xml:space="preserve">
Employees tab of ESG Databook</t>
    </r>
  </si>
  <si>
    <t>pg. 26</t>
  </si>
  <si>
    <r>
      <rPr>
        <sz val="11"/>
        <rFont val="Calibri"/>
        <family val="2"/>
        <scheme val="minor"/>
      </rPr>
      <t>Talent attraction and retention</t>
    </r>
    <r>
      <rPr>
        <sz val="11"/>
        <color rgb="FF0085CA"/>
        <rFont val="Calibri"/>
        <family val="2"/>
        <scheme val="minor"/>
      </rPr>
      <t xml:space="preserve">
Employees tab of ESG Databook</t>
    </r>
  </si>
  <si>
    <t>Processed waste oil and waste oil-derived products that are used for energy in the oil re-refining process.</t>
  </si>
  <si>
    <t xml:space="preserve">Estimated based on measured data and mass balance </t>
  </si>
  <si>
    <t xml:space="preserve">A site-specific mass balance approach is used to determine the amount of waste oil and related products used for energy. 
The mass balance approach assumes that the mass of oil that enters the processing equipment is equal to the mass that leaves the system, and since the waste oil input and sold product output are measured, the difference is the volume of production oil used as fuel. </t>
  </si>
  <si>
    <t>Fuel volumes mapped to a depot are assumed to be combusted for transport purposes 
Fuel volumes mapped to a landfill are assumed to be combusted for stationary purposes.
Climatic data regarding precipitation, evaporation, and rainfall is collated for each landfill using data obtained from the Bureau of Meteorology. This data is used to determine the methane generation constant.
Prescribed default waste stream percentages are used for all landfills with the exception of Erskine Park. For Erskine Park, data reported to the NSW EPA is used to determine the waste stream percentages. 
Landfill gas emissions in a given year are the cumulative product of waste deposited over many prior years. For acquired landfills including Lucas Heights and Elizabeth Drive, Cleanaway does not have access to detailed historical waste records and relies on annual totals.</t>
  </si>
  <si>
    <t>* In FY23 two court-imposed fines were also issued. One related to our Western Australia, Dardanup landfill and comprised a penalty totalling $18,000, recorded in November 2022. The other related to our Melbourne Regional Landfill and comprised a penalties totalling $20,000. Both matters relate to events that occurred prior to FY23.</t>
  </si>
  <si>
    <r>
      <t xml:space="preserve">Scope 1 greenhouse gas emissions are calculated using methods prescribed as Method 1 under the </t>
    </r>
    <r>
      <rPr>
        <i/>
        <sz val="11"/>
        <color theme="1"/>
        <rFont val="Calibri"/>
        <family val="2"/>
        <scheme val="minor"/>
      </rPr>
      <t>National Greenhouse and Energy Reporting (Measurement) Determination 2008.</t>
    </r>
    <r>
      <rPr>
        <sz val="11"/>
        <color theme="1"/>
        <rFont val="Calibri"/>
        <family val="2"/>
        <scheme val="minor"/>
      </rPr>
      <t xml:space="preserve">
In accordance with the NGER Measurement Determination, only landfills that emit more than 10,000 tonnes of CO</t>
    </r>
    <r>
      <rPr>
        <vertAlign val="subscript"/>
        <sz val="11"/>
        <color theme="1"/>
        <rFont val="Calibri"/>
        <family val="2"/>
        <scheme val="minor"/>
      </rPr>
      <t>2</t>
    </r>
    <r>
      <rPr>
        <sz val="11"/>
        <color theme="1"/>
        <rFont val="Calibri"/>
        <family val="2"/>
        <scheme val="minor"/>
      </rPr>
      <t>-e per year AND were open and accepting waste post 1 July 2012 are included in the reported data. In FY23, the landfills that met these thresholds were: MRL, Stawell, Elizabeth Drive, Lucas Heights, Erskine Park, Inkerman, Banksia, New Chum, Fraser Rd and Victory Rd.</t>
    </r>
  </si>
  <si>
    <t>* Includes both employee incidents and hours worked, and contractor incidents and hours provided to Cleanaway.</t>
  </si>
  <si>
    <t>Leadership roles participation (CEO+2)***</t>
  </si>
  <si>
    <t xml:space="preserve">As of 27 June 2023, Cleanaway has entered into a Verified Emissions Reduction Purchase Agreement for the purchase of 258 kt CO2-e Gold Standard carbon credits and a Company Purchase Order raised to this effect. The credits will be issued to Cleanaway and retired by the end of calendar year 2023.  The retirement of these credits has been included in Cleanaway's calculation of its FY23 Total net greenhouse gas emissions. </t>
  </si>
  <si>
    <r>
      <t>** As of 27 June 2023, Cleanaway has entered into a Verified Emissions Reduction Purchase Agreement for the purchase of 258 kt CO</t>
    </r>
    <r>
      <rPr>
        <vertAlign val="subscript"/>
        <sz val="10"/>
        <rFont val="Calibri"/>
        <family val="2"/>
        <scheme val="minor"/>
      </rPr>
      <t>2</t>
    </r>
    <r>
      <rPr>
        <sz val="10"/>
        <rFont val="Calibri"/>
        <family val="2"/>
        <scheme val="minor"/>
      </rPr>
      <t xml:space="preserve">-e Gold Standard carbon credits and a Company Purchase Order raised to this effect. The credits will be issued to Cleanaway and retired by end of the 2023 calendar year.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</si>
</sst>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413]\ #,##0.00"/>
    <numFmt numFmtId="166" formatCode="0.0%"/>
    <numFmt numFmtId="167" formatCode="0.0"/>
    <numFmt numFmtId="168" formatCode="_(* #,##0.0_);_(* \(#,##0.0\);_(* &quot;-&quot;??_);_(@_)"/>
    <numFmt numFmtId="169" formatCode="_-* #,##0.0_-;\-* #,##0.0_-;_-* &quot;-&quot;??_-;_-@_-"/>
    <numFmt numFmtId="170" formatCode="_-* #,##0_-;\-* #,##0_-;_-* &quot;-&quot;??_-;_-@_-"/>
    <numFmt numFmtId="171" formatCode="#,##0.0"/>
    <numFmt numFmtId="172" formatCode="_-* #,##0.0_-;\-* #,##0.0_-;_-* &quot;-&quot;?_-;_-@_-"/>
  </numFmts>
  <fonts count="50"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2"/>
      <name val="Calibri"/>
      <family val="2"/>
      <scheme val="minor"/>
    </font>
    <font>
      <sz val="11"/>
      <name val="Calibri"/>
      <family val="2"/>
      <scheme val="minor"/>
    </font>
    <font>
      <sz val="8"/>
      <color theme="1"/>
      <name val="Calibri"/>
      <family val="2"/>
      <scheme val="minor"/>
    </font>
    <font>
      <sz val="10"/>
      <color theme="1"/>
      <name val="Calibri"/>
      <family val="2"/>
      <scheme val="minor"/>
    </font>
    <font>
      <sz val="11"/>
      <color theme="1"/>
      <name val="Calibri"/>
      <family val="2"/>
      <scheme val="minor"/>
    </font>
    <font>
      <i/>
      <sz val="11"/>
      <color theme="1"/>
      <name val="Calibri"/>
      <family val="2"/>
      <scheme val="minor"/>
    </font>
    <font>
      <b/>
      <sz val="15"/>
      <color rgb="FF0070C0"/>
      <name val="Calibri"/>
      <family val="2"/>
      <scheme val="minor"/>
    </font>
    <font>
      <b/>
      <sz val="16"/>
      <name val="Arial"/>
      <family val="2"/>
    </font>
    <font>
      <sz val="12"/>
      <color theme="1"/>
      <name val="Calibri"/>
      <family val="2"/>
      <scheme val="minor"/>
    </font>
    <font>
      <b/>
      <i/>
      <sz val="11"/>
      <name val="Calibri"/>
      <family val="2"/>
      <scheme val="minor"/>
    </font>
    <font>
      <sz val="8"/>
      <name val="Calibri"/>
      <family val="2"/>
      <scheme val="minor"/>
    </font>
    <font>
      <b/>
      <i/>
      <sz val="11"/>
      <color theme="1"/>
      <name val="Calibri"/>
      <family val="2"/>
      <scheme val="minor"/>
    </font>
    <font>
      <sz val="11"/>
      <color theme="1"/>
      <name val="Arial"/>
      <family val="2"/>
    </font>
    <font>
      <sz val="11"/>
      <color rgb="FF000000"/>
      <name val="Arial"/>
      <family val="2"/>
    </font>
    <font>
      <sz val="11"/>
      <color rgb="FF000000"/>
      <name val="Calibri"/>
      <family val="2"/>
    </font>
    <font>
      <b/>
      <sz val="20"/>
      <name val="Calibri"/>
      <family val="2"/>
      <scheme val="minor"/>
    </font>
    <font>
      <b/>
      <sz val="11"/>
      <name val="Calibri"/>
      <family val="2"/>
      <scheme val="minor"/>
    </font>
    <font>
      <i/>
      <sz val="11"/>
      <name val="Calibri"/>
      <family val="2"/>
      <scheme val="minor"/>
    </font>
    <font>
      <b/>
      <sz val="15"/>
      <color rgb="FF0084DE"/>
      <name val="Calibri"/>
      <family val="2"/>
      <scheme val="minor"/>
    </font>
    <font>
      <b/>
      <i/>
      <sz val="26"/>
      <color theme="0"/>
      <name val="Calibri"/>
      <family val="2"/>
      <scheme val="minor"/>
    </font>
    <font>
      <sz val="11"/>
      <color rgb="FF242424"/>
      <name val="Calibri"/>
      <family val="2"/>
      <scheme val="minor"/>
    </font>
    <font>
      <i/>
      <sz val="10"/>
      <color theme="1"/>
      <name val="Calibri"/>
      <family val="2"/>
      <scheme val="minor"/>
    </font>
    <font>
      <b/>
      <sz val="15"/>
      <color rgb="FF0085CA"/>
      <name val="Calibri"/>
      <family val="2"/>
      <scheme val="minor"/>
    </font>
    <font>
      <sz val="11"/>
      <color rgb="FF0085CA"/>
      <name val="Calibri"/>
      <family val="2"/>
      <scheme val="minor"/>
    </font>
    <font>
      <i/>
      <vertAlign val="subscript"/>
      <sz val="11"/>
      <color theme="1"/>
      <name val="Calibri"/>
      <family val="2"/>
      <scheme val="minor"/>
    </font>
    <font>
      <i/>
      <vertAlign val="superscript"/>
      <sz val="11"/>
      <color theme="1"/>
      <name val="Calibri"/>
      <family val="2"/>
      <scheme val="minor"/>
    </font>
    <font>
      <b/>
      <i/>
      <u/>
      <sz val="11"/>
      <color rgb="FF0085CA"/>
      <name val="Calibri"/>
      <family val="2"/>
      <scheme val="minor"/>
    </font>
    <font>
      <u/>
      <sz val="10"/>
      <color theme="10"/>
      <name val="Calibri"/>
      <family val="2"/>
      <scheme val="minor"/>
    </font>
    <font>
      <sz val="11"/>
      <color rgb="FF000000"/>
      <name val="Calibri"/>
      <family val="2"/>
      <scheme val="minor"/>
    </font>
    <font>
      <b/>
      <i/>
      <sz val="11"/>
      <color rgb="FF000000"/>
      <name val="Calibri"/>
      <family val="2"/>
      <scheme val="minor"/>
    </font>
    <font>
      <b/>
      <i/>
      <vertAlign val="subscript"/>
      <sz val="11"/>
      <name val="Calibri"/>
      <family val="2"/>
      <scheme val="minor"/>
    </font>
    <font>
      <vertAlign val="subscript"/>
      <sz val="10"/>
      <color theme="1"/>
      <name val="Calibri"/>
      <family val="2"/>
      <scheme val="minor"/>
    </font>
    <font>
      <sz val="11"/>
      <color rgb="FFFF0000"/>
      <name val="Calibri"/>
      <family val="2"/>
      <scheme val="minor"/>
    </font>
    <font>
      <vertAlign val="subscript"/>
      <sz val="11"/>
      <color theme="1"/>
      <name val="Calibri"/>
      <family val="2"/>
      <scheme val="minor"/>
    </font>
    <font>
      <b/>
      <i/>
      <vertAlign val="superscript"/>
      <sz val="11"/>
      <name val="Calibri"/>
      <family val="2"/>
      <scheme val="minor"/>
    </font>
    <font>
      <b/>
      <sz val="11"/>
      <name val="Calibri"/>
      <family val="2"/>
    </font>
    <font>
      <b/>
      <sz val="11"/>
      <color theme="1"/>
      <name val="Calibri"/>
      <family val="2"/>
    </font>
    <font>
      <sz val="11"/>
      <color theme="1"/>
      <name val="Calibri"/>
      <family val="2"/>
    </font>
    <font>
      <vertAlign val="subscript"/>
      <sz val="11"/>
      <name val="Calibri"/>
      <family val="2"/>
      <scheme val="minor"/>
    </font>
    <font>
      <vertAlign val="subscript"/>
      <sz val="10"/>
      <name val="Calibri"/>
      <family val="2"/>
      <scheme val="minor"/>
    </font>
    <font>
      <sz val="10"/>
      <name val="Calibri"/>
      <family val="2"/>
      <scheme val="minor"/>
    </font>
    <font>
      <sz val="11"/>
      <name val="Calibri"/>
      <family val="2"/>
    </font>
    <font>
      <vertAlign val="superscript"/>
      <sz val="11"/>
      <color theme="1"/>
      <name val="Calibri"/>
      <family val="2"/>
      <scheme val="minor"/>
    </font>
    <font>
      <b/>
      <sz val="12"/>
      <color theme="1"/>
      <name val="Calibri"/>
      <family val="2"/>
      <scheme val="minor"/>
    </font>
    <font>
      <sz val="11"/>
      <color rgb="FF3399FF"/>
      <name val="Calibri"/>
      <family val="2"/>
      <scheme val="minor"/>
    </font>
    <font>
      <b/>
      <i/>
      <vertAlign val="subscript"/>
      <sz val="11"/>
      <color theme="1"/>
      <name val="Calibri"/>
      <family val="2"/>
      <scheme val="minor"/>
    </font>
  </fonts>
  <fills count="9">
    <fill>
      <patternFill patternType="none"/>
    </fill>
    <fill>
      <patternFill patternType="gray125"/>
    </fill>
    <fill>
      <patternFill patternType="solid">
        <fgColor rgb="FFC5F0FF"/>
        <bgColor indexed="64"/>
      </patternFill>
    </fill>
    <fill>
      <patternFill patternType="solid">
        <fgColor rgb="FF75B34B"/>
        <bgColor indexed="64"/>
      </patternFill>
    </fill>
    <fill>
      <patternFill patternType="solid">
        <fgColor rgb="FFEEB000"/>
        <bgColor indexed="64"/>
      </patternFill>
    </fill>
    <fill>
      <patternFill patternType="solid">
        <fgColor theme="0"/>
        <bgColor indexed="64"/>
      </patternFill>
    </fill>
    <fill>
      <patternFill patternType="solid">
        <fgColor rgb="FF0085CA"/>
        <bgColor indexed="64"/>
      </patternFill>
    </fill>
    <fill>
      <patternFill patternType="solid">
        <fgColor rgb="FF08A6DE"/>
        <bgColor indexed="64"/>
      </patternFill>
    </fill>
    <fill>
      <patternFill patternType="solid">
        <fgColor rgb="FFFFFFFF"/>
        <bgColor rgb="FF000000"/>
      </patternFill>
    </fill>
  </fills>
  <borders count="30">
    <border>
      <left/>
      <right/>
      <top/>
      <bottom/>
      <diagonal/>
    </border>
    <border>
      <left/>
      <right/>
      <top/>
      <bottom style="medium">
        <color rgb="FF0070C0"/>
      </bottom>
      <diagonal/>
    </border>
    <border>
      <left/>
      <right/>
      <top style="medium">
        <color rgb="FF0070C0"/>
      </top>
      <bottom style="medium">
        <color rgb="FF0070C0"/>
      </bottom>
      <diagonal/>
    </border>
    <border>
      <left/>
      <right/>
      <top style="thin">
        <color rgb="FF0070C0"/>
      </top>
      <bottom style="medium">
        <color rgb="FF0070C0"/>
      </bottom>
      <diagonal/>
    </border>
    <border>
      <left/>
      <right/>
      <top style="medium">
        <color rgb="FF0070C0"/>
      </top>
      <bottom/>
      <diagonal/>
    </border>
    <border>
      <left/>
      <right/>
      <top style="thin">
        <color rgb="FF0070C0"/>
      </top>
      <bottom/>
      <diagonal/>
    </border>
    <border>
      <left/>
      <right/>
      <top style="thin">
        <color rgb="FF0070C0"/>
      </top>
      <bottom style="thin">
        <color rgb="FF0070C0"/>
      </bottom>
      <diagonal/>
    </border>
    <border>
      <left/>
      <right/>
      <top/>
      <bottom style="thin">
        <color rgb="FF0070C0"/>
      </bottom>
      <diagonal/>
    </border>
    <border>
      <left/>
      <right/>
      <top style="medium">
        <color rgb="FF0070C0"/>
      </top>
      <bottom style="thin">
        <color rgb="FF0070C0"/>
      </bottom>
      <diagonal/>
    </border>
    <border>
      <left/>
      <right/>
      <top/>
      <bottom style="thin">
        <color theme="8" tint="-0.249977111117893"/>
      </bottom>
      <diagonal/>
    </border>
    <border>
      <left/>
      <right/>
      <top style="medium">
        <color rgb="FF0070C0"/>
      </top>
      <bottom style="medium">
        <color theme="8" tint="-0.249977111117893"/>
      </bottom>
      <diagonal/>
    </border>
    <border>
      <left/>
      <right/>
      <top style="medium">
        <color rgb="FF0070C0"/>
      </top>
      <bottom style="thin">
        <color theme="8" tint="-0.249977111117893"/>
      </bottom>
      <diagonal/>
    </border>
    <border>
      <left/>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top/>
      <bottom style="medium">
        <color theme="8" tint="-0.249977111117893"/>
      </bottom>
      <diagonal/>
    </border>
    <border>
      <left/>
      <right/>
      <top style="medium">
        <color theme="8" tint="-0.249977111117893"/>
      </top>
      <bottom/>
      <diagonal/>
    </border>
    <border>
      <left/>
      <right/>
      <top style="medium">
        <color theme="8" tint="-0.249977111117893"/>
      </top>
      <bottom style="medium">
        <color theme="8" tint="-0.249977111117893"/>
      </bottom>
      <diagonal/>
    </border>
    <border>
      <left/>
      <right/>
      <top style="thin">
        <color rgb="FF0070C0"/>
      </top>
      <bottom style="medium">
        <color theme="8" tint="-0.249977111117893"/>
      </bottom>
      <diagonal/>
    </border>
    <border>
      <left/>
      <right/>
      <top style="medium">
        <color theme="8" tint="-0.24994659260841701"/>
      </top>
      <bottom style="medium">
        <color rgb="FF0070C0"/>
      </bottom>
      <diagonal/>
    </border>
    <border>
      <left/>
      <right style="thin">
        <color rgb="FF0085CA"/>
      </right>
      <top/>
      <bottom/>
      <diagonal/>
    </border>
    <border>
      <left/>
      <right/>
      <top/>
      <bottom style="medium">
        <color rgb="FF0085CA"/>
      </bottom>
      <diagonal/>
    </border>
    <border>
      <left/>
      <right/>
      <top style="medium">
        <color rgb="FF0085CA"/>
      </top>
      <bottom/>
      <diagonal/>
    </border>
    <border>
      <left/>
      <right/>
      <top style="medium">
        <color rgb="FF0085CA"/>
      </top>
      <bottom style="medium">
        <color rgb="FF0085CA"/>
      </bottom>
      <diagonal/>
    </border>
    <border>
      <left/>
      <right/>
      <top style="thin">
        <color theme="8" tint="-0.249977111117893"/>
      </top>
      <bottom style="medium">
        <color rgb="FF2F75B5"/>
      </bottom>
      <diagonal/>
    </border>
    <border>
      <left/>
      <right/>
      <top style="medium">
        <color rgb="FF2F75B5"/>
      </top>
      <bottom style="thin">
        <color theme="8" tint="-0.249977111117893"/>
      </bottom>
      <diagonal/>
    </border>
    <border>
      <left/>
      <right/>
      <top style="medium">
        <color theme="8" tint="-0.249977111117893"/>
      </top>
      <bottom style="thin">
        <color theme="8" tint="-0.249977111117893"/>
      </bottom>
      <diagonal/>
    </border>
    <border>
      <left/>
      <right/>
      <top style="medium">
        <color theme="4"/>
      </top>
      <bottom/>
      <diagonal/>
    </border>
    <border>
      <left/>
      <right/>
      <top/>
      <bottom style="medium">
        <color theme="4"/>
      </bottom>
      <diagonal/>
    </border>
    <border>
      <left/>
      <right/>
      <top style="medium">
        <color theme="8"/>
      </top>
      <bottom style="medium">
        <color theme="8"/>
      </bottom>
      <diagonal/>
    </border>
    <border>
      <left/>
      <right/>
      <top style="medium">
        <color theme="8"/>
      </top>
      <bottom/>
      <diagonal/>
    </border>
  </borders>
  <cellStyleXfs count="8">
    <xf numFmtId="0" fontId="0" fillId="0" borderId="0"/>
    <xf numFmtId="0" fontId="2" fillId="0" borderId="0" applyNumberFormat="0" applyFill="0" applyBorder="0" applyAlignment="0" applyProtection="0"/>
    <xf numFmtId="0" fontId="3" fillId="0" borderId="0"/>
    <xf numFmtId="0" fontId="3" fillId="0" borderId="0"/>
    <xf numFmtId="0" fontId="8" fillId="0" borderId="0"/>
    <xf numFmtId="165" fontId="8" fillId="0" borderId="0"/>
    <xf numFmtId="9" fontId="8" fillId="0" borderId="0" applyFont="0" applyFill="0" applyBorder="0" applyAlignment="0" applyProtection="0"/>
    <xf numFmtId="43" fontId="8" fillId="0" borderId="0" applyFont="0" applyFill="0" applyBorder="0" applyAlignment="0" applyProtection="0"/>
  </cellStyleXfs>
  <cellXfs count="556">
    <xf numFmtId="0" fontId="0" fillId="0" borderId="0" xfId="0"/>
    <xf numFmtId="0" fontId="0" fillId="0" borderId="0" xfId="0" applyAlignment="1">
      <alignment horizontal="center"/>
    </xf>
    <xf numFmtId="0" fontId="0" fillId="0" borderId="0" xfId="0" applyAlignment="1">
      <alignment vertical="top"/>
    </xf>
    <xf numFmtId="0" fontId="0" fillId="0" borderId="0" xfId="0" applyAlignment="1">
      <alignment vertical="center" wrapText="1"/>
    </xf>
    <xf numFmtId="0" fontId="0" fillId="0" borderId="0" xfId="0" applyAlignment="1">
      <alignment horizontal="center" vertical="center"/>
    </xf>
    <xf numFmtId="0" fontId="11" fillId="0" borderId="0" xfId="0" applyFont="1" applyAlignment="1">
      <alignment vertical="center"/>
    </xf>
    <xf numFmtId="0" fontId="13" fillId="0" borderId="2" xfId="0" applyFont="1" applyBorder="1" applyAlignment="1">
      <alignment horizontal="center" vertical="center"/>
    </xf>
    <xf numFmtId="0" fontId="13" fillId="0" borderId="2" xfId="0" applyFont="1" applyBorder="1" applyAlignment="1">
      <alignment horizontal="left" vertical="center"/>
    </xf>
    <xf numFmtId="0" fontId="9" fillId="0" borderId="0" xfId="0" applyFont="1" applyAlignment="1">
      <alignment vertical="center" wrapText="1"/>
    </xf>
    <xf numFmtId="0" fontId="0" fillId="0" borderId="0" xfId="0" applyAlignment="1">
      <alignment wrapText="1"/>
    </xf>
    <xf numFmtId="0" fontId="9" fillId="0" borderId="4" xfId="0" applyFont="1" applyBorder="1" applyAlignment="1">
      <alignment horizontal="left" vertical="center" wrapText="1"/>
    </xf>
    <xf numFmtId="0" fontId="9" fillId="0" borderId="0" xfId="0" applyFont="1" applyAlignment="1">
      <alignment horizontal="left" vertical="center" wrapText="1"/>
    </xf>
    <xf numFmtId="0" fontId="15" fillId="0" borderId="3" xfId="0" applyFont="1" applyBorder="1" applyAlignment="1">
      <alignment horizontal="left" vertical="center" wrapText="1"/>
    </xf>
    <xf numFmtId="0" fontId="0" fillId="0" borderId="0" xfId="0" applyAlignment="1">
      <alignment vertical="center"/>
    </xf>
    <xf numFmtId="0" fontId="0" fillId="0" borderId="0" xfId="0" applyAlignment="1">
      <alignment vertical="top" wrapText="1"/>
    </xf>
    <xf numFmtId="3" fontId="0" fillId="0" borderId="0" xfId="0" applyNumberFormat="1"/>
    <xf numFmtId="10" fontId="0" fillId="0" borderId="0" xfId="0" applyNumberFormat="1"/>
    <xf numFmtId="0" fontId="15" fillId="0" borderId="0" xfId="0" applyFont="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0" fillId="0" borderId="0" xfId="0" applyAlignment="1">
      <alignment horizontal="left" vertical="center"/>
    </xf>
    <xf numFmtId="0" fontId="5" fillId="0" borderId="0" xfId="0" applyFont="1"/>
    <xf numFmtId="0" fontId="13" fillId="0" borderId="1" xfId="0" applyFont="1" applyBorder="1" applyAlignment="1">
      <alignment horizontal="left" vertical="center"/>
    </xf>
    <xf numFmtId="0" fontId="13" fillId="0" borderId="9" xfId="0" applyFont="1" applyBorder="1" applyAlignment="1">
      <alignment horizontal="left"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9" xfId="0" applyBorder="1" applyAlignment="1">
      <alignment vertical="center" wrapText="1"/>
    </xf>
    <xf numFmtId="0" fontId="0" fillId="0" borderId="13" xfId="0" applyBorder="1" applyAlignment="1">
      <alignment vertical="center" wrapText="1"/>
    </xf>
    <xf numFmtId="0" fontId="0" fillId="0" borderId="0" xfId="0" applyProtection="1">
      <protection hidden="1"/>
    </xf>
    <xf numFmtId="0" fontId="0" fillId="0" borderId="0" xfId="0" applyAlignment="1" applyProtection="1">
      <alignment wrapText="1"/>
      <protection hidden="1"/>
    </xf>
    <xf numFmtId="0" fontId="9" fillId="0" borderId="14" xfId="0" applyFont="1" applyBorder="1" applyAlignment="1">
      <alignment vertical="center" wrapText="1"/>
    </xf>
    <xf numFmtId="3" fontId="1" fillId="2" borderId="2" xfId="0" applyNumberFormat="1" applyFont="1" applyFill="1" applyBorder="1" applyAlignment="1" applyProtection="1">
      <alignment horizontal="center" vertical="center"/>
      <protection hidden="1"/>
    </xf>
    <xf numFmtId="1" fontId="1" fillId="2" borderId="2" xfId="0" applyNumberFormat="1" applyFont="1" applyFill="1" applyBorder="1" applyAlignment="1" applyProtection="1">
      <alignment horizontal="center" vertical="center"/>
      <protection hidden="1"/>
    </xf>
    <xf numFmtId="0" fontId="15" fillId="2" borderId="2" xfId="0" applyFont="1" applyFill="1" applyBorder="1" applyAlignment="1">
      <alignment horizontal="left" vertical="center"/>
    </xf>
    <xf numFmtId="0" fontId="22" fillId="0" borderId="0" xfId="0" applyFont="1" applyAlignment="1">
      <alignment horizontal="left" vertical="center"/>
    </xf>
    <xf numFmtId="0" fontId="13" fillId="0" borderId="2" xfId="0" applyFont="1" applyBorder="1" applyAlignment="1">
      <alignment horizontal="left" vertical="center" wrapText="1"/>
    </xf>
    <xf numFmtId="0" fontId="0" fillId="0" borderId="0" xfId="0" applyAlignment="1">
      <alignment horizontal="center" wrapText="1"/>
    </xf>
    <xf numFmtId="0" fontId="11" fillId="0" borderId="0" xfId="0" applyFont="1" applyAlignment="1">
      <alignment horizontal="left" vertic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13" fillId="5" borderId="2" xfId="0" applyFont="1" applyFill="1" applyBorder="1" applyAlignment="1">
      <alignment horizontal="left" vertical="center"/>
    </xf>
    <xf numFmtId="0" fontId="13" fillId="5" borderId="2" xfId="0" applyFont="1" applyFill="1" applyBorder="1" applyAlignment="1">
      <alignment horizontal="center" vertical="center"/>
    </xf>
    <xf numFmtId="0" fontId="8" fillId="0" borderId="0" xfId="0" applyFont="1" applyAlignment="1">
      <alignment wrapText="1"/>
    </xf>
    <xf numFmtId="0" fontId="5" fillId="0" borderId="0" xfId="0" applyFont="1" applyAlignment="1">
      <alignment wrapText="1"/>
    </xf>
    <xf numFmtId="0" fontId="0" fillId="0" borderId="0" xfId="0" applyAlignment="1" applyProtection="1">
      <alignment vertical="center"/>
      <protection hidden="1"/>
    </xf>
    <xf numFmtId="0" fontId="1" fillId="0" borderId="0" xfId="0" applyFont="1" applyAlignment="1">
      <alignment vertical="center" wrapText="1"/>
    </xf>
    <xf numFmtId="0" fontId="20" fillId="0" borderId="0" xfId="0" applyFont="1" applyAlignment="1">
      <alignment vertical="center" wrapText="1"/>
    </xf>
    <xf numFmtId="0" fontId="0" fillId="6" borderId="0" xfId="0" applyFill="1" applyAlignment="1">
      <alignment vertical="center"/>
    </xf>
    <xf numFmtId="0" fontId="26" fillId="0" borderId="0" xfId="0" applyFont="1" applyAlignment="1">
      <alignment horizontal="left" vertical="center"/>
    </xf>
    <xf numFmtId="0" fontId="26" fillId="0" borderId="0" xfId="0" applyFont="1" applyAlignment="1" applyProtection="1">
      <alignment horizontal="left" vertical="center"/>
      <protection hidden="1"/>
    </xf>
    <xf numFmtId="0" fontId="26" fillId="0" borderId="14" xfId="0" applyFont="1" applyBorder="1" applyAlignment="1">
      <alignment horizontal="left" vertical="center"/>
    </xf>
    <xf numFmtId="0" fontId="26" fillId="0" borderId="14" xfId="0" applyFont="1" applyBorder="1" applyAlignment="1">
      <alignment horizontal="left" vertical="center" wrapText="1"/>
    </xf>
    <xf numFmtId="0" fontId="0" fillId="6" borderId="0" xfId="0" applyFill="1" applyAlignment="1">
      <alignment vertical="center" wrapText="1"/>
    </xf>
    <xf numFmtId="0" fontId="0" fillId="6" borderId="0" xfId="0" applyFill="1" applyAlignment="1">
      <alignment horizontal="left" vertical="center"/>
    </xf>
    <xf numFmtId="0" fontId="5" fillId="6" borderId="0" xfId="0" applyFont="1" applyFill="1"/>
    <xf numFmtId="0" fontId="5" fillId="6" borderId="0" xfId="0" applyFont="1" applyFill="1" applyAlignment="1">
      <alignment wrapText="1"/>
    </xf>
    <xf numFmtId="0" fontId="0" fillId="6" borderId="0" xfId="0" applyFill="1"/>
    <xf numFmtId="0" fontId="0" fillId="6" borderId="0" xfId="0" applyFill="1" applyProtection="1">
      <protection hidden="1"/>
    </xf>
    <xf numFmtId="0" fontId="0" fillId="6" borderId="0" xfId="0" applyFill="1" applyAlignment="1" applyProtection="1">
      <alignment vertical="center"/>
      <protection hidden="1"/>
    </xf>
    <xf numFmtId="0" fontId="0" fillId="6" borderId="0" xfId="0" applyFill="1" applyAlignment="1">
      <alignment wrapText="1"/>
    </xf>
    <xf numFmtId="0" fontId="0" fillId="6" borderId="0" xfId="0" applyFill="1" applyAlignment="1">
      <alignment horizontal="center"/>
    </xf>
    <xf numFmtId="0" fontId="0" fillId="6" borderId="0" xfId="0" applyFill="1" applyAlignment="1">
      <alignment vertical="top"/>
    </xf>
    <xf numFmtId="0" fontId="11" fillId="5" borderId="0" xfId="0" applyFont="1" applyFill="1" applyAlignment="1" applyProtection="1">
      <alignment vertical="center"/>
      <protection hidden="1"/>
    </xf>
    <xf numFmtId="0" fontId="11" fillId="5" borderId="0" xfId="0" applyFont="1" applyFill="1" applyAlignment="1" applyProtection="1">
      <alignment vertical="center" wrapText="1"/>
      <protection hidden="1"/>
    </xf>
    <xf numFmtId="0" fontId="0" fillId="5" borderId="0" xfId="0" applyFill="1" applyAlignment="1">
      <alignment vertical="center" wrapText="1"/>
    </xf>
    <xf numFmtId="0" fontId="26" fillId="5" borderId="14" xfId="0" applyFont="1" applyFill="1" applyBorder="1" applyAlignment="1" applyProtection="1">
      <alignment vertical="center"/>
      <protection hidden="1"/>
    </xf>
    <xf numFmtId="0" fontId="10" fillId="5" borderId="14" xfId="0" applyFont="1" applyFill="1" applyBorder="1" applyAlignment="1" applyProtection="1">
      <alignment vertical="center" wrapText="1"/>
      <protection hidden="1"/>
    </xf>
    <xf numFmtId="0" fontId="10" fillId="5" borderId="0" xfId="0" applyFont="1" applyFill="1" applyAlignment="1" applyProtection="1">
      <alignment vertical="center" wrapText="1"/>
      <protection hidden="1"/>
    </xf>
    <xf numFmtId="0" fontId="4" fillId="5" borderId="0" xfId="3" applyFont="1" applyFill="1" applyAlignment="1">
      <alignment vertical="center"/>
    </xf>
    <xf numFmtId="0" fontId="4" fillId="5" borderId="0" xfId="3" applyFont="1" applyFill="1" applyAlignment="1">
      <alignment vertical="center" wrapText="1"/>
    </xf>
    <xf numFmtId="0" fontId="0" fillId="5" borderId="0" xfId="0" applyFill="1" applyAlignment="1">
      <alignment wrapText="1"/>
    </xf>
    <xf numFmtId="0" fontId="4" fillId="5" borderId="0" xfId="3" applyFont="1" applyFill="1" applyAlignment="1">
      <alignment horizontal="left" vertical="center" wrapText="1"/>
    </xf>
    <xf numFmtId="0" fontId="0" fillId="5" borderId="14" xfId="0" applyFill="1" applyBorder="1" applyAlignment="1">
      <alignment wrapText="1"/>
    </xf>
    <xf numFmtId="0" fontId="26" fillId="5" borderId="14" xfId="0" applyFont="1" applyFill="1" applyBorder="1" applyAlignment="1" applyProtection="1">
      <alignment vertical="center" wrapText="1"/>
      <protection hidden="1"/>
    </xf>
    <xf numFmtId="0" fontId="27" fillId="5" borderId="0" xfId="0" applyFont="1" applyFill="1" applyAlignment="1">
      <alignment wrapText="1"/>
    </xf>
    <xf numFmtId="0" fontId="20" fillId="5" borderId="0" xfId="1" applyFont="1" applyFill="1" applyAlignment="1">
      <alignment vertical="top" wrapText="1"/>
    </xf>
    <xf numFmtId="0" fontId="20" fillId="5" borderId="0" xfId="0" applyFont="1" applyFill="1" applyAlignment="1">
      <alignment vertical="top" wrapText="1"/>
    </xf>
    <xf numFmtId="0" fontId="0" fillId="5" borderId="0" xfId="0" applyFill="1" applyAlignment="1">
      <alignment vertical="center"/>
    </xf>
    <xf numFmtId="0" fontId="0" fillId="5" borderId="0" xfId="0" applyFill="1" applyAlignment="1" applyProtection="1">
      <alignment vertical="center"/>
      <protection hidden="1"/>
    </xf>
    <xf numFmtId="0" fontId="26" fillId="5" borderId="1" xfId="0" applyFont="1" applyFill="1" applyBorder="1" applyAlignment="1" applyProtection="1">
      <alignment vertical="center"/>
      <protection hidden="1"/>
    </xf>
    <xf numFmtId="0" fontId="11" fillId="5" borderId="0" xfId="0" applyFont="1" applyFill="1" applyAlignment="1">
      <alignment vertical="center"/>
    </xf>
    <xf numFmtId="0" fontId="0" fillId="5" borderId="0" xfId="0" applyFill="1" applyAlignment="1">
      <alignment horizontal="left" vertical="center"/>
    </xf>
    <xf numFmtId="0" fontId="6" fillId="5" borderId="0" xfId="0" applyFont="1" applyFill="1" applyAlignment="1">
      <alignment horizontal="left" vertical="center"/>
    </xf>
    <xf numFmtId="0" fontId="2" fillId="5" borderId="0" xfId="1" applyFill="1" applyBorder="1" applyAlignment="1">
      <alignment horizontal="left" vertical="center"/>
    </xf>
    <xf numFmtId="0" fontId="7" fillId="5" borderId="0" xfId="0" applyFont="1" applyFill="1" applyAlignment="1">
      <alignment horizontal="left" vertical="center"/>
    </xf>
    <xf numFmtId="0" fontId="21" fillId="5" borderId="8" xfId="0" applyFont="1" applyFill="1" applyBorder="1" applyAlignment="1">
      <alignment vertical="top" wrapText="1"/>
    </xf>
    <xf numFmtId="0" fontId="5" fillId="5" borderId="8" xfId="0" applyFont="1" applyFill="1" applyBorder="1" applyAlignment="1">
      <alignment vertical="top" wrapText="1"/>
    </xf>
    <xf numFmtId="0" fontId="5" fillId="5" borderId="0" xfId="0" applyFont="1" applyFill="1"/>
    <xf numFmtId="0" fontId="21" fillId="5" borderId="2" xfId="0" applyFont="1" applyFill="1" applyBorder="1" applyAlignment="1">
      <alignment vertical="top"/>
    </xf>
    <xf numFmtId="0" fontId="5" fillId="5" borderId="2" xfId="0" applyFont="1" applyFill="1" applyBorder="1" applyAlignment="1">
      <alignment vertical="top" wrapText="1"/>
    </xf>
    <xf numFmtId="0" fontId="21" fillId="5" borderId="4" xfId="0" applyFont="1" applyFill="1" applyBorder="1" applyAlignment="1">
      <alignment vertical="top" wrapText="1"/>
    </xf>
    <xf numFmtId="0" fontId="5" fillId="5" borderId="6" xfId="0" applyFont="1" applyFill="1" applyBorder="1" applyAlignment="1">
      <alignment vertical="top" wrapText="1"/>
    </xf>
    <xf numFmtId="0" fontId="5" fillId="5" borderId="7" xfId="0" applyFont="1" applyFill="1" applyBorder="1" applyAlignment="1">
      <alignment vertical="top" wrapText="1"/>
    </xf>
    <xf numFmtId="0" fontId="21" fillId="5" borderId="6" xfId="0" applyFont="1" applyFill="1" applyBorder="1" applyAlignment="1">
      <alignment vertical="top" wrapText="1"/>
    </xf>
    <xf numFmtId="0" fontId="5" fillId="5" borderId="17" xfId="0" applyFont="1" applyFill="1" applyBorder="1" applyAlignment="1">
      <alignment vertical="top" wrapText="1"/>
    </xf>
    <xf numFmtId="0" fontId="21" fillId="5" borderId="1" xfId="0" applyFont="1" applyFill="1" applyBorder="1" applyAlignment="1">
      <alignment vertical="top" wrapText="1"/>
    </xf>
    <xf numFmtId="0" fontId="5" fillId="5" borderId="1" xfId="0" applyFont="1" applyFill="1" applyBorder="1" applyAlignment="1">
      <alignment vertical="top" wrapText="1"/>
    </xf>
    <xf numFmtId="0" fontId="21" fillId="5" borderId="2" xfId="0" applyFont="1" applyFill="1" applyBorder="1" applyAlignment="1">
      <alignment vertical="top" wrapText="1"/>
    </xf>
    <xf numFmtId="0" fontId="5" fillId="5" borderId="0" xfId="0" applyFont="1" applyFill="1" applyAlignment="1">
      <alignment wrapText="1"/>
    </xf>
    <xf numFmtId="0" fontId="19" fillId="5" borderId="1" xfId="0" applyFont="1" applyFill="1" applyBorder="1" applyAlignment="1">
      <alignment vertical="center"/>
    </xf>
    <xf numFmtId="0" fontId="19" fillId="5" borderId="1" xfId="0" applyFont="1" applyFill="1" applyBorder="1" applyAlignment="1">
      <alignment vertical="center" wrapText="1"/>
    </xf>
    <xf numFmtId="0" fontId="5" fillId="5" borderId="1" xfId="0" applyFont="1" applyFill="1" applyBorder="1" applyAlignment="1">
      <alignment vertical="center"/>
    </xf>
    <xf numFmtId="0" fontId="5" fillId="5" borderId="1" xfId="0" applyFont="1" applyFill="1" applyBorder="1" applyAlignment="1">
      <alignment horizontal="left" vertical="center"/>
    </xf>
    <xf numFmtId="0" fontId="5" fillId="5" borderId="14" xfId="0" applyFont="1" applyFill="1" applyBorder="1" applyAlignment="1">
      <alignment horizontal="left"/>
    </xf>
    <xf numFmtId="0" fontId="13" fillId="5" borderId="1" xfId="0" applyFont="1" applyFill="1" applyBorder="1" applyAlignment="1">
      <alignment vertical="center"/>
    </xf>
    <xf numFmtId="0" fontId="13" fillId="5" borderId="1" xfId="0" applyFont="1" applyFill="1" applyBorder="1" applyAlignment="1">
      <alignment vertical="center" wrapText="1"/>
    </xf>
    <xf numFmtId="0" fontId="21" fillId="5" borderId="0" xfId="0" applyFont="1" applyFill="1" applyAlignment="1">
      <alignment vertical="top" wrapText="1"/>
    </xf>
    <xf numFmtId="0" fontId="5" fillId="5" borderId="0" xfId="0" applyFont="1" applyFill="1" applyAlignment="1">
      <alignment vertical="top" wrapText="1"/>
    </xf>
    <xf numFmtId="0" fontId="0" fillId="5" borderId="0" xfId="0" applyFill="1"/>
    <xf numFmtId="0" fontId="13" fillId="5" borderId="4" xfId="0" applyFont="1" applyFill="1" applyBorder="1" applyAlignment="1">
      <alignment vertical="center"/>
    </xf>
    <xf numFmtId="0" fontId="21" fillId="5" borderId="1" xfId="0" applyFont="1" applyFill="1" applyBorder="1" applyAlignment="1">
      <alignment horizontal="left" vertical="center" wrapText="1"/>
    </xf>
    <xf numFmtId="0" fontId="13" fillId="5" borderId="4"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9" fillId="5" borderId="0" xfId="0" applyFont="1" applyFill="1" applyAlignment="1">
      <alignment vertical="center"/>
    </xf>
    <xf numFmtId="0" fontId="7" fillId="5" borderId="0" xfId="0" applyFont="1" applyFill="1" applyAlignment="1">
      <alignment vertical="center"/>
    </xf>
    <xf numFmtId="0" fontId="10" fillId="5" borderId="1" xfId="0" applyFont="1" applyFill="1" applyBorder="1" applyAlignment="1">
      <alignment vertical="center"/>
    </xf>
    <xf numFmtId="0" fontId="0" fillId="5" borderId="14" xfId="0" applyFill="1" applyBorder="1"/>
    <xf numFmtId="0" fontId="0" fillId="5" borderId="1" xfId="0" applyFill="1" applyBorder="1"/>
    <xf numFmtId="0" fontId="9" fillId="5" borderId="0" xfId="0" applyFont="1" applyFill="1"/>
    <xf numFmtId="0" fontId="9" fillId="5" borderId="0" xfId="0" applyFont="1" applyFill="1" applyAlignment="1">
      <alignment wrapText="1"/>
    </xf>
    <xf numFmtId="0" fontId="9" fillId="5" borderId="1" xfId="0" applyFont="1" applyFill="1" applyBorder="1"/>
    <xf numFmtId="0" fontId="15" fillId="5" borderId="1" xfId="0" applyFont="1" applyFill="1" applyBorder="1" applyAlignment="1">
      <alignment horizontal="left" vertical="center"/>
    </xf>
    <xf numFmtId="0" fontId="13" fillId="5" borderId="2" xfId="0" applyFont="1" applyFill="1" applyBorder="1" applyAlignment="1">
      <alignment vertical="center" wrapText="1"/>
    </xf>
    <xf numFmtId="0" fontId="13" fillId="5" borderId="2" xfId="0" applyFont="1" applyFill="1" applyBorder="1" applyAlignment="1">
      <alignment horizontal="center" vertical="center" wrapText="1"/>
    </xf>
    <xf numFmtId="0" fontId="13" fillId="5" borderId="0" xfId="0" applyFont="1" applyFill="1" applyAlignment="1">
      <alignment horizontal="center" vertical="center" wrapText="1"/>
    </xf>
    <xf numFmtId="0" fontId="9" fillId="5" borderId="0" xfId="0" applyFont="1" applyFill="1" applyAlignment="1">
      <alignment vertical="center" wrapText="1"/>
    </xf>
    <xf numFmtId="0" fontId="9" fillId="5" borderId="1" xfId="0" applyFont="1" applyFill="1" applyBorder="1" applyAlignment="1">
      <alignment vertical="center" wrapText="1"/>
    </xf>
    <xf numFmtId="0" fontId="12" fillId="5" borderId="0" xfId="0" applyFont="1" applyFill="1" applyAlignment="1">
      <alignment horizontal="left" vertical="center" wrapText="1"/>
    </xf>
    <xf numFmtId="0" fontId="13" fillId="5" borderId="4" xfId="0" applyFont="1" applyFill="1" applyBorder="1" applyAlignment="1">
      <alignment vertical="center" wrapText="1"/>
    </xf>
    <xf numFmtId="0" fontId="13" fillId="5" borderId="1" xfId="0" applyFont="1" applyFill="1" applyBorder="1" applyAlignment="1">
      <alignment horizontal="left" vertical="center"/>
    </xf>
    <xf numFmtId="0" fontId="9" fillId="5" borderId="3" xfId="0" applyFont="1" applyFill="1" applyBorder="1" applyAlignment="1">
      <alignment vertical="center" wrapText="1"/>
    </xf>
    <xf numFmtId="0" fontId="13" fillId="5" borderId="10" xfId="0" applyFont="1" applyFill="1" applyBorder="1" applyAlignment="1">
      <alignment vertical="center" wrapText="1"/>
    </xf>
    <xf numFmtId="0" fontId="13" fillId="5" borderId="4" xfId="0" applyFont="1" applyFill="1" applyBorder="1" applyAlignment="1">
      <alignment horizontal="left" vertical="center"/>
    </xf>
    <xf numFmtId="0" fontId="15" fillId="5" borderId="1" xfId="0" applyFont="1" applyFill="1" applyBorder="1" applyAlignment="1">
      <alignment horizontal="left"/>
    </xf>
    <xf numFmtId="0" fontId="0" fillId="5" borderId="0" xfId="0" applyFill="1" applyAlignment="1">
      <alignment horizontal="center" vertical="center" wrapText="1"/>
    </xf>
    <xf numFmtId="0" fontId="0" fillId="5" borderId="0" xfId="0" applyFill="1" applyProtection="1">
      <protection hidden="1"/>
    </xf>
    <xf numFmtId="0" fontId="6" fillId="5" borderId="0" xfId="0" applyFont="1" applyFill="1" applyAlignment="1">
      <alignment vertical="center"/>
    </xf>
    <xf numFmtId="0" fontId="9" fillId="5" borderId="1" xfId="0" applyFont="1" applyFill="1" applyBorder="1" applyAlignment="1">
      <alignment vertical="center"/>
    </xf>
    <xf numFmtId="0" fontId="9" fillId="5" borderId="10" xfId="0" applyFont="1" applyFill="1" applyBorder="1" applyAlignment="1">
      <alignment vertical="center" wrapText="1"/>
    </xf>
    <xf numFmtId="3" fontId="0" fillId="5" borderId="10" xfId="0" quotePrefix="1" applyNumberFormat="1" applyFill="1" applyBorder="1" applyAlignment="1">
      <alignment horizontal="center" vertical="center"/>
    </xf>
    <xf numFmtId="0" fontId="13" fillId="5" borderId="2" xfId="0" applyFont="1" applyFill="1" applyBorder="1" applyAlignment="1" applyProtection="1">
      <alignment horizontal="left" vertical="center"/>
      <protection hidden="1"/>
    </xf>
    <xf numFmtId="0" fontId="9" fillId="5" borderId="0" xfId="0" applyFont="1" applyFill="1" applyAlignment="1" applyProtection="1">
      <alignment vertical="center"/>
      <protection hidden="1"/>
    </xf>
    <xf numFmtId="1" fontId="0" fillId="5" borderId="0" xfId="0" applyNumberFormat="1" applyFill="1" applyAlignment="1" applyProtection="1">
      <alignment horizontal="center" vertical="center"/>
      <protection hidden="1"/>
    </xf>
    <xf numFmtId="0" fontId="9" fillId="5" borderId="1" xfId="0" applyFont="1" applyFill="1" applyBorder="1" applyAlignment="1" applyProtection="1">
      <alignment vertical="center"/>
      <protection hidden="1"/>
    </xf>
    <xf numFmtId="0" fontId="9" fillId="5" borderId="0" xfId="0" applyFont="1" applyFill="1" applyAlignment="1" applyProtection="1">
      <alignment vertical="center" wrapText="1"/>
      <protection hidden="1"/>
    </xf>
    <xf numFmtId="0" fontId="15" fillId="5" borderId="14" xfId="0" applyFont="1" applyFill="1" applyBorder="1" applyAlignment="1" applyProtection="1">
      <alignment horizontal="left" vertical="center"/>
      <protection hidden="1"/>
    </xf>
    <xf numFmtId="3" fontId="0" fillId="5" borderId="0" xfId="0" applyNumberFormat="1" applyFill="1" applyAlignment="1" applyProtection="1">
      <alignment horizontal="center" vertical="center"/>
      <protection hidden="1"/>
    </xf>
    <xf numFmtId="0" fontId="9" fillId="5" borderId="1" xfId="0" applyFont="1" applyFill="1" applyBorder="1" applyAlignment="1" applyProtection="1">
      <alignment vertical="center" wrapText="1"/>
      <protection hidden="1"/>
    </xf>
    <xf numFmtId="1" fontId="0" fillId="5" borderId="0" xfId="0" applyNumberFormat="1" applyFill="1" applyAlignment="1" applyProtection="1">
      <alignment horizontal="center" vertical="center" wrapText="1"/>
      <protection hidden="1"/>
    </xf>
    <xf numFmtId="0" fontId="13" fillId="5" borderId="2" xfId="0" applyFont="1" applyFill="1" applyBorder="1" applyAlignment="1" applyProtection="1">
      <alignment horizontal="center" vertical="center" wrapText="1"/>
      <protection hidden="1"/>
    </xf>
    <xf numFmtId="0" fontId="9" fillId="5" borderId="0" xfId="0" applyFont="1" applyFill="1" applyAlignment="1" applyProtection="1">
      <alignment horizontal="left" vertical="center" wrapText="1"/>
      <protection hidden="1"/>
    </xf>
    <xf numFmtId="0" fontId="9" fillId="5" borderId="1" xfId="0" applyFont="1" applyFill="1" applyBorder="1" applyAlignment="1" applyProtection="1">
      <alignment horizontal="left" vertical="center" wrapText="1"/>
      <protection hidden="1"/>
    </xf>
    <xf numFmtId="0" fontId="21" fillId="5" borderId="0" xfId="0" applyFont="1" applyFill="1" applyAlignment="1" applyProtection="1">
      <alignment horizontal="left" vertical="center" wrapText="1"/>
      <protection hidden="1"/>
    </xf>
    <xf numFmtId="0" fontId="21" fillId="5" borderId="1" xfId="0" applyFont="1" applyFill="1" applyBorder="1" applyAlignment="1" applyProtection="1">
      <alignment horizontal="left" vertical="center" wrapText="1"/>
      <protection hidden="1"/>
    </xf>
    <xf numFmtId="0" fontId="7" fillId="5" borderId="0" xfId="0" applyFont="1" applyFill="1" applyAlignment="1" applyProtection="1">
      <alignment vertical="center"/>
      <protection hidden="1"/>
    </xf>
    <xf numFmtId="0" fontId="12" fillId="5" borderId="0" xfId="0" applyFont="1" applyFill="1" applyAlignment="1" applyProtection="1">
      <alignment vertical="center"/>
      <protection hidden="1"/>
    </xf>
    <xf numFmtId="0" fontId="9" fillId="5" borderId="4" xfId="0" applyFont="1" applyFill="1" applyBorder="1" applyAlignment="1">
      <alignment vertical="center"/>
    </xf>
    <xf numFmtId="0" fontId="9" fillId="5" borderId="14" xfId="0" applyFont="1" applyFill="1" applyBorder="1" applyAlignment="1">
      <alignment vertical="center"/>
    </xf>
    <xf numFmtId="0" fontId="9" fillId="5" borderId="10" xfId="0" applyFont="1" applyFill="1" applyBorder="1" applyAlignment="1">
      <alignment vertical="center"/>
    </xf>
    <xf numFmtId="0" fontId="26" fillId="5" borderId="14" xfId="0" applyFont="1" applyFill="1" applyBorder="1" applyAlignment="1" applyProtection="1">
      <alignment horizontal="left" vertical="center"/>
      <protection hidden="1"/>
    </xf>
    <xf numFmtId="0" fontId="0" fillId="5" borderId="0" xfId="0" applyFill="1" applyAlignment="1">
      <alignment vertical="top" wrapText="1"/>
    </xf>
    <xf numFmtId="0" fontId="0" fillId="5" borderId="0" xfId="0" applyFill="1" applyAlignment="1">
      <alignment horizontal="left"/>
    </xf>
    <xf numFmtId="0" fontId="13" fillId="5" borderId="2" xfId="0" applyFont="1" applyFill="1" applyBorder="1" applyAlignment="1" applyProtection="1">
      <alignment horizontal="left" vertical="center" wrapText="1"/>
      <protection hidden="1"/>
    </xf>
    <xf numFmtId="2" fontId="0" fillId="0" borderId="0" xfId="0" applyNumberFormat="1"/>
    <xf numFmtId="166" fontId="7" fillId="5" borderId="0" xfId="0" quotePrefix="1" applyNumberFormat="1" applyFont="1" applyFill="1" applyAlignment="1" applyProtection="1">
      <alignment vertical="center" wrapText="1"/>
      <protection hidden="1"/>
    </xf>
    <xf numFmtId="0" fontId="0" fillId="5" borderId="4" xfId="0" applyFill="1" applyBorder="1" applyAlignment="1" applyProtection="1">
      <alignment horizontal="left"/>
      <protection hidden="1"/>
    </xf>
    <xf numFmtId="0" fontId="9" fillId="5" borderId="14" xfId="0" applyFont="1" applyFill="1" applyBorder="1" applyAlignment="1" applyProtection="1">
      <alignment vertical="center" wrapText="1"/>
      <protection hidden="1"/>
    </xf>
    <xf numFmtId="0" fontId="26" fillId="5" borderId="0" xfId="0" applyFont="1" applyFill="1" applyAlignment="1" applyProtection="1">
      <alignment horizontal="left"/>
      <protection hidden="1"/>
    </xf>
    <xf numFmtId="0" fontId="26" fillId="5" borderId="0" xfId="0" applyFont="1" applyFill="1"/>
    <xf numFmtId="0" fontId="26" fillId="5" borderId="1" xfId="0" applyFont="1" applyFill="1" applyBorder="1"/>
    <xf numFmtId="0" fontId="26" fillId="5" borderId="0" xfId="0" applyFont="1" applyFill="1" applyProtection="1">
      <protection hidden="1"/>
    </xf>
    <xf numFmtId="0" fontId="26" fillId="5" borderId="0" xfId="0" applyFont="1" applyFill="1" applyAlignment="1">
      <alignment horizontal="left"/>
    </xf>
    <xf numFmtId="0" fontId="26" fillId="0" borderId="0" xfId="0" applyFont="1" applyAlignment="1">
      <alignment horizontal="left"/>
    </xf>
    <xf numFmtId="0" fontId="26" fillId="0" borderId="14" xfId="0" applyFont="1" applyBorder="1" applyAlignment="1">
      <alignment horizontal="left"/>
    </xf>
    <xf numFmtId="0" fontId="26" fillId="0" borderId="14" xfId="0" applyFont="1" applyBorder="1" applyAlignment="1">
      <alignment horizontal="left" wrapText="1"/>
    </xf>
    <xf numFmtId="0" fontId="9" fillId="5" borderId="14" xfId="0" applyFont="1" applyFill="1" applyBorder="1" applyAlignment="1" applyProtection="1">
      <alignment vertical="center"/>
      <protection hidden="1"/>
    </xf>
    <xf numFmtId="0" fontId="26" fillId="5" borderId="1" xfId="0" applyFont="1" applyFill="1" applyBorder="1" applyProtection="1">
      <protection hidden="1"/>
    </xf>
    <xf numFmtId="0" fontId="10" fillId="5" borderId="1" xfId="0" applyFont="1" applyFill="1" applyBorder="1" applyAlignment="1" applyProtection="1">
      <alignment vertical="center"/>
      <protection hidden="1"/>
    </xf>
    <xf numFmtId="0" fontId="13" fillId="5" borderId="10" xfId="0" applyFont="1" applyFill="1" applyBorder="1" applyAlignment="1" applyProtection="1">
      <alignment vertical="center" wrapText="1"/>
      <protection hidden="1"/>
    </xf>
    <xf numFmtId="0" fontId="13" fillId="5" borderId="10" xfId="0" applyFont="1" applyFill="1" applyBorder="1" applyAlignment="1" applyProtection="1">
      <alignment horizontal="center" vertical="center" wrapText="1"/>
      <protection hidden="1"/>
    </xf>
    <xf numFmtId="0" fontId="13" fillId="5" borderId="1" xfId="0" applyFont="1" applyFill="1" applyBorder="1" applyAlignment="1" applyProtection="1">
      <alignment vertical="center"/>
      <protection hidden="1"/>
    </xf>
    <xf numFmtId="0" fontId="13" fillId="5" borderId="4" xfId="0" applyFont="1" applyFill="1" applyBorder="1" applyAlignment="1" applyProtection="1">
      <alignment vertical="center"/>
      <protection hidden="1"/>
    </xf>
    <xf numFmtId="0" fontId="9" fillId="5" borderId="4" xfId="0" applyFont="1" applyFill="1" applyBorder="1" applyAlignment="1" applyProtection="1">
      <alignment vertical="center"/>
      <protection hidden="1"/>
    </xf>
    <xf numFmtId="0" fontId="20" fillId="0" borderId="0" xfId="1" applyFont="1" applyAlignment="1">
      <alignment vertical="top" wrapText="1"/>
    </xf>
    <xf numFmtId="0" fontId="5" fillId="0" borderId="0" xfId="0" applyFont="1" applyAlignment="1">
      <alignment vertical="center" wrapText="1"/>
    </xf>
    <xf numFmtId="0" fontId="20" fillId="0" borderId="14" xfId="0" applyFont="1" applyBorder="1" applyAlignment="1">
      <alignment vertical="center" wrapText="1"/>
    </xf>
    <xf numFmtId="0" fontId="30" fillId="5" borderId="0" xfId="1" applyFont="1" applyFill="1" applyAlignment="1">
      <alignment horizontal="left" vertical="center"/>
    </xf>
    <xf numFmtId="0" fontId="30" fillId="5" borderId="12" xfId="1" applyFont="1" applyFill="1" applyBorder="1" applyAlignment="1">
      <alignment horizontal="center" vertical="center"/>
    </xf>
    <xf numFmtId="3" fontId="0" fillId="5" borderId="0" xfId="0" applyNumberFormat="1" applyFill="1" applyProtection="1">
      <protection hidden="1"/>
    </xf>
    <xf numFmtId="0" fontId="15" fillId="2" borderId="2" xfId="0" applyFont="1" applyFill="1" applyBorder="1" applyAlignment="1" applyProtection="1">
      <alignment vertical="center"/>
      <protection hidden="1"/>
    </xf>
    <xf numFmtId="0" fontId="13" fillId="5" borderId="0" xfId="0" applyFont="1" applyFill="1" applyAlignment="1" applyProtection="1">
      <alignment vertical="center" wrapText="1"/>
      <protection hidden="1"/>
    </xf>
    <xf numFmtId="0" fontId="13" fillId="5" borderId="14" xfId="0" applyFont="1" applyFill="1" applyBorder="1" applyAlignment="1" applyProtection="1">
      <alignment vertical="center" wrapText="1"/>
      <protection hidden="1"/>
    </xf>
    <xf numFmtId="0" fontId="26" fillId="5" borderId="14" xfId="0" applyFont="1" applyFill="1" applyBorder="1" applyProtection="1">
      <protection hidden="1"/>
    </xf>
    <xf numFmtId="0" fontId="0" fillId="5" borderId="14" xfId="0" applyFill="1" applyBorder="1" applyProtection="1">
      <protection hidden="1"/>
    </xf>
    <xf numFmtId="0" fontId="0" fillId="5" borderId="12" xfId="0" applyFill="1" applyBorder="1" applyAlignment="1">
      <alignment vertical="center" wrapText="1"/>
    </xf>
    <xf numFmtId="0" fontId="30" fillId="5" borderId="16" xfId="1" applyFont="1" applyFill="1" applyBorder="1" applyAlignment="1">
      <alignment horizontal="left" vertical="center"/>
    </xf>
    <xf numFmtId="0" fontId="30" fillId="5" borderId="0" xfId="1" applyFont="1" applyFill="1" applyBorder="1" applyAlignment="1">
      <alignment horizontal="left" vertical="center"/>
    </xf>
    <xf numFmtId="0" fontId="30" fillId="5" borderId="14" xfId="1" applyFont="1" applyFill="1" applyBorder="1" applyAlignment="1">
      <alignment horizontal="left" vertical="center"/>
    </xf>
    <xf numFmtId="0" fontId="7" fillId="5" borderId="0" xfId="0" applyFont="1" applyFill="1" applyProtection="1">
      <protection hidden="1"/>
    </xf>
    <xf numFmtId="0" fontId="30" fillId="5" borderId="15" xfId="1" applyFont="1" applyFill="1" applyBorder="1" applyAlignment="1">
      <alignment horizontal="left" vertical="center"/>
    </xf>
    <xf numFmtId="0" fontId="15" fillId="0" borderId="11" xfId="0" applyFont="1" applyBorder="1" applyAlignment="1">
      <alignment vertical="center"/>
    </xf>
    <xf numFmtId="0" fontId="15" fillId="0" borderId="12" xfId="0" applyFont="1" applyBorder="1" applyAlignment="1">
      <alignment vertical="center"/>
    </xf>
    <xf numFmtId="0" fontId="15" fillId="0" borderId="9" xfId="0" applyFont="1" applyBorder="1" applyAlignment="1">
      <alignment vertical="center"/>
    </xf>
    <xf numFmtId="0" fontId="15" fillId="0" borderId="13" xfId="0" applyFont="1" applyBorder="1" applyAlignment="1">
      <alignment vertical="center"/>
    </xf>
    <xf numFmtId="0" fontId="15" fillId="2" borderId="2" xfId="0" applyFont="1" applyFill="1" applyBorder="1" applyAlignment="1">
      <alignment vertical="center"/>
    </xf>
    <xf numFmtId="0" fontId="15" fillId="2" borderId="10" xfId="0" applyFont="1" applyFill="1" applyBorder="1" applyAlignment="1">
      <alignment vertical="center"/>
    </xf>
    <xf numFmtId="0" fontId="15" fillId="2" borderId="2" xfId="0" applyFont="1" applyFill="1" applyBorder="1" applyAlignment="1" applyProtection="1">
      <alignment horizontal="left" vertical="center"/>
      <protection hidden="1"/>
    </xf>
    <xf numFmtId="168" fontId="0" fillId="0" borderId="0" xfId="0" applyNumberFormat="1" applyAlignment="1">
      <alignment horizontal="center" vertical="center"/>
    </xf>
    <xf numFmtId="168" fontId="0" fillId="0" borderId="6" xfId="0" applyNumberFormat="1" applyBorder="1" applyAlignment="1">
      <alignment horizontal="center" vertical="center"/>
    </xf>
    <xf numFmtId="168" fontId="0" fillId="0" borderId="5" xfId="0" applyNumberFormat="1" applyBorder="1" applyAlignment="1">
      <alignment horizontal="center" vertical="center"/>
    </xf>
    <xf numFmtId="168" fontId="20" fillId="0" borderId="9" xfId="0" applyNumberFormat="1" applyFont="1" applyBorder="1" applyAlignment="1">
      <alignment horizontal="center" vertical="center"/>
    </xf>
    <xf numFmtId="168" fontId="20" fillId="0" borderId="1" xfId="0" applyNumberFormat="1" applyFont="1" applyBorder="1" applyAlignment="1">
      <alignment horizontal="center" vertical="center"/>
    </xf>
    <xf numFmtId="0" fontId="13" fillId="0" borderId="2" xfId="0" applyFont="1" applyBorder="1" applyAlignment="1">
      <alignment horizontal="right" vertical="center"/>
    </xf>
    <xf numFmtId="164" fontId="13" fillId="0" borderId="2" xfId="0" applyNumberFormat="1" applyFont="1" applyBorder="1" applyAlignment="1">
      <alignment horizontal="right" vertical="center"/>
    </xf>
    <xf numFmtId="164" fontId="0" fillId="0" borderId="0" xfId="0" applyNumberFormat="1" applyAlignment="1">
      <alignment horizontal="right" vertical="center"/>
    </xf>
    <xf numFmtId="164" fontId="0" fillId="0" borderId="14" xfId="0" applyNumberFormat="1" applyBorder="1" applyAlignment="1">
      <alignment horizontal="right" vertical="center"/>
    </xf>
    <xf numFmtId="0" fontId="1" fillId="2" borderId="2" xfId="0" quotePrefix="1" applyFont="1" applyFill="1" applyBorder="1" applyAlignment="1">
      <alignment horizontal="right" vertical="center"/>
    </xf>
    <xf numFmtId="169" fontId="0" fillId="0" borderId="0" xfId="7" applyNumberFormat="1" applyFont="1" applyAlignment="1">
      <alignment horizontal="center" vertical="center"/>
    </xf>
    <xf numFmtId="170" fontId="0" fillId="0" borderId="0" xfId="7" applyNumberFormat="1" applyFont="1" applyAlignment="1">
      <alignment horizontal="center" vertical="center"/>
    </xf>
    <xf numFmtId="170" fontId="1" fillId="0" borderId="3" xfId="7" applyNumberFormat="1" applyFont="1" applyBorder="1" applyAlignment="1">
      <alignment horizontal="center" vertical="center"/>
    </xf>
    <xf numFmtId="170" fontId="1" fillId="2" borderId="2" xfId="7" applyNumberFormat="1" applyFont="1" applyFill="1" applyBorder="1" applyAlignment="1">
      <alignment horizontal="center" vertical="center"/>
    </xf>
    <xf numFmtId="169" fontId="0" fillId="0" borderId="4" xfId="7" applyNumberFormat="1" applyFont="1" applyBorder="1" applyAlignment="1">
      <alignment horizontal="center" vertical="center" wrapText="1"/>
    </xf>
    <xf numFmtId="170" fontId="13" fillId="5" borderId="14" xfId="7" applyNumberFormat="1" applyFont="1" applyFill="1" applyBorder="1" applyAlignment="1" applyProtection="1">
      <alignment horizontal="right" vertical="center" wrapText="1"/>
      <protection hidden="1"/>
    </xf>
    <xf numFmtId="170" fontId="0" fillId="5" borderId="16" xfId="7" quotePrefix="1" applyNumberFormat="1" applyFont="1" applyFill="1" applyBorder="1" applyAlignment="1" applyProtection="1">
      <alignment horizontal="right" vertical="center"/>
      <protection hidden="1"/>
    </xf>
    <xf numFmtId="0" fontId="13" fillId="5" borderId="1" xfId="0" applyFont="1" applyFill="1" applyBorder="1" applyAlignment="1" applyProtection="1">
      <alignment horizontal="right" vertical="center"/>
      <protection hidden="1"/>
    </xf>
    <xf numFmtId="3" fontId="0" fillId="5" borderId="0" xfId="0" applyNumberFormat="1" applyFill="1" applyAlignment="1" applyProtection="1">
      <alignment horizontal="right" vertical="center"/>
      <protection hidden="1"/>
    </xf>
    <xf numFmtId="169" fontId="0" fillId="5" borderId="0" xfId="7" applyNumberFormat="1" applyFont="1" applyFill="1" applyAlignment="1" applyProtection="1">
      <alignment horizontal="right" vertical="center"/>
      <protection hidden="1"/>
    </xf>
    <xf numFmtId="169" fontId="0" fillId="5" borderId="0" xfId="7" quotePrefix="1" applyNumberFormat="1" applyFont="1" applyFill="1" applyAlignment="1" applyProtection="1">
      <alignment horizontal="right" vertical="center"/>
      <protection hidden="1"/>
    </xf>
    <xf numFmtId="170" fontId="0" fillId="5" borderId="0" xfId="7" applyNumberFormat="1" applyFont="1" applyFill="1" applyAlignment="1" applyProtection="1">
      <alignment horizontal="right" vertical="center"/>
      <protection hidden="1"/>
    </xf>
    <xf numFmtId="170" fontId="0" fillId="5" borderId="0" xfId="7" quotePrefix="1" applyNumberFormat="1" applyFont="1" applyFill="1" applyAlignment="1" applyProtection="1">
      <alignment horizontal="right" vertical="center"/>
      <protection hidden="1"/>
    </xf>
    <xf numFmtId="170" fontId="1" fillId="2" borderId="2" xfId="7" applyNumberFormat="1" applyFont="1" applyFill="1" applyBorder="1" applyAlignment="1" applyProtection="1">
      <alignment horizontal="right" vertical="center"/>
      <protection hidden="1"/>
    </xf>
    <xf numFmtId="0" fontId="13" fillId="5" borderId="2" xfId="0" applyFont="1" applyFill="1" applyBorder="1" applyAlignment="1">
      <alignment horizontal="right" vertical="center"/>
    </xf>
    <xf numFmtId="170" fontId="13" fillId="5" borderId="2" xfId="7" applyNumberFormat="1" applyFont="1" applyFill="1" applyBorder="1" applyAlignment="1">
      <alignment horizontal="right" vertical="center"/>
    </xf>
    <xf numFmtId="170" fontId="0" fillId="5" borderId="4" xfId="7" applyNumberFormat="1" applyFont="1" applyFill="1" applyBorder="1" applyAlignment="1">
      <alignment horizontal="right" vertical="center"/>
    </xf>
    <xf numFmtId="170" fontId="0" fillId="5" borderId="0" xfId="7" applyNumberFormat="1" applyFont="1" applyFill="1" applyAlignment="1">
      <alignment horizontal="right" vertical="center"/>
    </xf>
    <xf numFmtId="170" fontId="0" fillId="5" borderId="14" xfId="7" applyNumberFormat="1" applyFont="1" applyFill="1" applyBorder="1" applyAlignment="1" applyProtection="1">
      <alignment horizontal="right" vertical="center"/>
      <protection hidden="1"/>
    </xf>
    <xf numFmtId="0" fontId="0" fillId="5" borderId="10" xfId="0" applyFill="1" applyBorder="1" applyAlignment="1">
      <alignment horizontal="right" vertical="center"/>
    </xf>
    <xf numFmtId="0" fontId="13" fillId="5" borderId="2" xfId="0" applyFont="1" applyFill="1" applyBorder="1" applyAlignment="1" applyProtection="1">
      <alignment horizontal="right" vertical="center"/>
      <protection hidden="1"/>
    </xf>
    <xf numFmtId="169" fontId="0" fillId="5" borderId="1" xfId="7" applyNumberFormat="1" applyFont="1" applyFill="1" applyBorder="1" applyAlignment="1" applyProtection="1">
      <alignment horizontal="right" vertical="center"/>
      <protection hidden="1"/>
    </xf>
    <xf numFmtId="170" fontId="13" fillId="5" borderId="2" xfId="7" applyNumberFormat="1" applyFont="1" applyFill="1" applyBorder="1" applyAlignment="1" applyProtection="1">
      <alignment horizontal="right" vertical="center"/>
      <protection hidden="1"/>
    </xf>
    <xf numFmtId="0" fontId="13" fillId="5" borderId="18" xfId="0" applyFont="1" applyFill="1" applyBorder="1" applyAlignment="1" applyProtection="1">
      <alignment horizontal="left" vertical="center"/>
      <protection hidden="1"/>
    </xf>
    <xf numFmtId="169" fontId="0" fillId="5" borderId="0" xfId="7" applyNumberFormat="1" applyFont="1" applyFill="1" applyAlignment="1" applyProtection="1">
      <alignment horizontal="center" vertical="center"/>
      <protection hidden="1"/>
    </xf>
    <xf numFmtId="169" fontId="1" fillId="2" borderId="2" xfId="7" applyNumberFormat="1" applyFont="1" applyFill="1" applyBorder="1" applyAlignment="1" applyProtection="1">
      <alignment horizontal="center" vertical="center"/>
      <protection hidden="1"/>
    </xf>
    <xf numFmtId="0" fontId="13" fillId="5" borderId="18" xfId="0" applyFont="1" applyFill="1" applyBorder="1" applyAlignment="1" applyProtection="1">
      <alignment horizontal="right" vertical="center"/>
      <protection hidden="1"/>
    </xf>
    <xf numFmtId="169" fontId="0" fillId="5" borderId="1" xfId="7" applyNumberFormat="1" applyFont="1" applyFill="1" applyBorder="1" applyAlignment="1" applyProtection="1">
      <alignment horizontal="center" vertical="center"/>
      <protection hidden="1"/>
    </xf>
    <xf numFmtId="0" fontId="0" fillId="5" borderId="0" xfId="0" applyFill="1" applyAlignment="1" applyProtection="1">
      <alignment horizontal="right" vertical="center"/>
      <protection hidden="1"/>
    </xf>
    <xf numFmtId="1" fontId="0" fillId="5" borderId="0" xfId="0" applyNumberFormat="1" applyFill="1" applyAlignment="1" applyProtection="1">
      <alignment horizontal="right" vertical="center"/>
      <protection hidden="1"/>
    </xf>
    <xf numFmtId="0" fontId="0" fillId="5" borderId="14" xfId="0" applyFill="1" applyBorder="1" applyAlignment="1" applyProtection="1">
      <alignment horizontal="right" vertical="center"/>
      <protection hidden="1"/>
    </xf>
    <xf numFmtId="1" fontId="0" fillId="5" borderId="14" xfId="0" applyNumberFormat="1" applyFill="1" applyBorder="1" applyAlignment="1" applyProtection="1">
      <alignment horizontal="right" vertical="center"/>
      <protection hidden="1"/>
    </xf>
    <xf numFmtId="170" fontId="0" fillId="5" borderId="16" xfId="7" applyNumberFormat="1" applyFont="1" applyFill="1" applyBorder="1" applyAlignment="1" applyProtection="1">
      <alignment horizontal="right" vertical="center"/>
      <protection hidden="1"/>
    </xf>
    <xf numFmtId="169" fontId="0" fillId="5" borderId="0" xfId="0" applyNumberFormat="1" applyFill="1" applyAlignment="1" applyProtection="1">
      <alignment vertical="center"/>
      <protection hidden="1"/>
    </xf>
    <xf numFmtId="0" fontId="7" fillId="5" borderId="0" xfId="0" applyFont="1" applyFill="1" applyAlignment="1">
      <alignment horizontal="left" vertical="center" wrapText="1"/>
    </xf>
    <xf numFmtId="0" fontId="0" fillId="5" borderId="0" xfId="0" applyFill="1" applyAlignment="1">
      <alignment horizontal="left" vertical="center" wrapText="1"/>
    </xf>
    <xf numFmtId="171" fontId="0" fillId="5" borderId="0" xfId="0" applyNumberFormat="1" applyFill="1" applyAlignment="1" applyProtection="1">
      <alignment horizontal="right" vertical="center"/>
      <protection hidden="1"/>
    </xf>
    <xf numFmtId="3" fontId="0" fillId="5" borderId="0" xfId="7" applyNumberFormat="1" applyFont="1" applyFill="1" applyAlignment="1" applyProtection="1">
      <alignment horizontal="right" vertical="center"/>
      <protection hidden="1"/>
    </xf>
    <xf numFmtId="3" fontId="0" fillId="5" borderId="1" xfId="0" applyNumberFormat="1" applyFill="1" applyBorder="1" applyAlignment="1" applyProtection="1">
      <alignment horizontal="right" vertical="center"/>
      <protection hidden="1"/>
    </xf>
    <xf numFmtId="0" fontId="15" fillId="5" borderId="14" xfId="0" applyFont="1" applyFill="1" applyBorder="1" applyAlignment="1" applyProtection="1">
      <alignment horizontal="right" vertical="center"/>
      <protection hidden="1"/>
    </xf>
    <xf numFmtId="0" fontId="9" fillId="5" borderId="0" xfId="0" applyFont="1" applyFill="1" applyAlignment="1" applyProtection="1">
      <alignment horizontal="right" vertical="center"/>
      <protection hidden="1"/>
    </xf>
    <xf numFmtId="9" fontId="0" fillId="5" borderId="0" xfId="0" applyNumberFormat="1" applyFill="1" applyAlignment="1" applyProtection="1">
      <alignment horizontal="right" vertical="center"/>
      <protection hidden="1"/>
    </xf>
    <xf numFmtId="0" fontId="9" fillId="5" borderId="1" xfId="0" applyFont="1" applyFill="1" applyBorder="1" applyAlignment="1" applyProtection="1">
      <alignment horizontal="right" vertical="center"/>
      <protection hidden="1"/>
    </xf>
    <xf numFmtId="9" fontId="0" fillId="5" borderId="1" xfId="0" applyNumberFormat="1" applyFill="1" applyBorder="1" applyAlignment="1" applyProtection="1">
      <alignment horizontal="right" vertical="center"/>
      <protection hidden="1"/>
    </xf>
    <xf numFmtId="9" fontId="0" fillId="5" borderId="4" xfId="0" applyNumberFormat="1" applyFill="1" applyBorder="1" applyAlignment="1" applyProtection="1">
      <alignment horizontal="right" vertical="center"/>
      <protection hidden="1"/>
    </xf>
    <xf numFmtId="9" fontId="0" fillId="5" borderId="14" xfId="0" applyNumberFormat="1" applyFill="1" applyBorder="1" applyAlignment="1" applyProtection="1">
      <alignment horizontal="right" vertical="center"/>
      <protection hidden="1"/>
    </xf>
    <xf numFmtId="1" fontId="0" fillId="0" borderId="0" xfId="0" applyNumberFormat="1"/>
    <xf numFmtId="0" fontId="13" fillId="5" borderId="2" xfId="0" applyFont="1" applyFill="1" applyBorder="1" applyAlignment="1">
      <alignment horizontal="right" vertical="center" wrapText="1"/>
    </xf>
    <xf numFmtId="3" fontId="0" fillId="5" borderId="0" xfId="0" applyNumberFormat="1" applyFill="1" applyAlignment="1">
      <alignment horizontal="right" vertical="center"/>
    </xf>
    <xf numFmtId="0" fontId="0" fillId="5" borderId="1" xfId="0" quotePrefix="1" applyFill="1" applyBorder="1" applyAlignment="1">
      <alignment horizontal="right" vertical="center"/>
    </xf>
    <xf numFmtId="167" fontId="0" fillId="5" borderId="0" xfId="0" applyNumberFormat="1" applyFill="1" applyAlignment="1">
      <alignment horizontal="right" vertical="center"/>
    </xf>
    <xf numFmtId="167" fontId="1" fillId="2" borderId="2" xfId="0" applyNumberFormat="1" applyFont="1" applyFill="1" applyBorder="1" applyAlignment="1">
      <alignment horizontal="right" vertical="center"/>
    </xf>
    <xf numFmtId="0" fontId="13" fillId="5" borderId="1" xfId="0" applyFont="1" applyFill="1" applyBorder="1" applyAlignment="1">
      <alignment horizontal="right" vertical="center"/>
    </xf>
    <xf numFmtId="0" fontId="5" fillId="5" borderId="1" xfId="0" applyFont="1" applyFill="1" applyBorder="1" applyAlignment="1">
      <alignment horizontal="right" vertical="center" wrapText="1"/>
    </xf>
    <xf numFmtId="0" fontId="5" fillId="5" borderId="1" xfId="0" applyFont="1" applyFill="1" applyBorder="1" applyAlignment="1">
      <alignment horizontal="right" vertical="center"/>
    </xf>
    <xf numFmtId="1" fontId="0" fillId="5" borderId="0" xfId="0" applyNumberFormat="1" applyFill="1" applyAlignment="1">
      <alignment horizontal="right" vertical="center"/>
    </xf>
    <xf numFmtId="1" fontId="0" fillId="5" borderId="1" xfId="0" applyNumberFormat="1" applyFill="1" applyBorder="1" applyAlignment="1">
      <alignment horizontal="right" vertical="center"/>
    </xf>
    <xf numFmtId="0" fontId="15" fillId="5" borderId="1" xfId="0" applyFont="1" applyFill="1" applyBorder="1" applyAlignment="1">
      <alignment horizontal="right" vertical="center"/>
    </xf>
    <xf numFmtId="3" fontId="0" fillId="5" borderId="0" xfId="0" quotePrefix="1" applyNumberFormat="1" applyFill="1" applyAlignment="1">
      <alignment horizontal="right" vertical="center"/>
    </xf>
    <xf numFmtId="3" fontId="1" fillId="2" borderId="2" xfId="0" applyNumberFormat="1" applyFont="1" applyFill="1" applyBorder="1" applyAlignment="1">
      <alignment horizontal="right" vertical="center"/>
    </xf>
    <xf numFmtId="3" fontId="0" fillId="5" borderId="0" xfId="0" applyNumberFormat="1" applyFill="1" applyAlignment="1">
      <alignment horizontal="right" vertical="center" wrapText="1"/>
    </xf>
    <xf numFmtId="0" fontId="0" fillId="5" borderId="0" xfId="0" applyFill="1" applyAlignment="1">
      <alignment horizontal="right" vertical="center"/>
    </xf>
    <xf numFmtId="0" fontId="0" fillId="5" borderId="1" xfId="0" applyFill="1" applyBorder="1" applyAlignment="1">
      <alignment horizontal="right" vertical="center"/>
    </xf>
    <xf numFmtId="0" fontId="15" fillId="5" borderId="1" xfId="0" applyFont="1" applyFill="1" applyBorder="1" applyAlignment="1">
      <alignment horizontal="right"/>
    </xf>
    <xf numFmtId="3" fontId="8" fillId="5" borderId="0" xfId="7" applyNumberFormat="1" applyFont="1" applyFill="1" applyBorder="1" applyAlignment="1">
      <alignment horizontal="right" vertical="center"/>
    </xf>
    <xf numFmtId="3" fontId="8" fillId="5" borderId="0" xfId="7" applyNumberFormat="1" applyFont="1" applyFill="1" applyBorder="1" applyAlignment="1">
      <alignment horizontal="right" vertical="center" wrapText="1"/>
    </xf>
    <xf numFmtId="3" fontId="1" fillId="2" borderId="2" xfId="7" applyNumberFormat="1" applyFont="1" applyFill="1" applyBorder="1" applyAlignment="1">
      <alignment horizontal="right" vertical="center"/>
    </xf>
    <xf numFmtId="0" fontId="0" fillId="5" borderId="0" xfId="0" applyFill="1" applyAlignment="1">
      <alignment horizontal="right" vertical="center" wrapText="1"/>
    </xf>
    <xf numFmtId="0" fontId="0" fillId="5" borderId="1" xfId="0" applyFill="1" applyBorder="1" applyAlignment="1">
      <alignment horizontal="right" vertical="center" wrapText="1"/>
    </xf>
    <xf numFmtId="3" fontId="0" fillId="5" borderId="0" xfId="7" applyNumberFormat="1" applyFont="1" applyFill="1" applyAlignment="1">
      <alignment horizontal="right" vertical="center"/>
    </xf>
    <xf numFmtId="3" fontId="0" fillId="5" borderId="0" xfId="7" applyNumberFormat="1" applyFont="1" applyFill="1" applyBorder="1" applyAlignment="1">
      <alignment horizontal="right" vertical="center"/>
    </xf>
    <xf numFmtId="3" fontId="0" fillId="5" borderId="0" xfId="7" quotePrefix="1" applyNumberFormat="1" applyFont="1" applyFill="1" applyBorder="1" applyAlignment="1">
      <alignment horizontal="right" vertical="center"/>
    </xf>
    <xf numFmtId="3" fontId="0" fillId="5" borderId="0" xfId="7" quotePrefix="1" applyNumberFormat="1" applyFont="1" applyFill="1" applyAlignment="1">
      <alignment horizontal="right" vertical="center"/>
    </xf>
    <xf numFmtId="0" fontId="0" fillId="5" borderId="0" xfId="0" quotePrefix="1" applyFill="1" applyAlignment="1">
      <alignment horizontal="right" vertical="center"/>
    </xf>
    <xf numFmtId="1" fontId="1" fillId="2" borderId="2" xfId="0" applyNumberFormat="1" applyFont="1" applyFill="1" applyBorder="1" applyAlignment="1">
      <alignment horizontal="right" vertical="center"/>
    </xf>
    <xf numFmtId="1" fontId="0" fillId="5" borderId="0" xfId="0" quotePrefix="1" applyNumberFormat="1" applyFill="1" applyAlignment="1">
      <alignment horizontal="right" vertical="center"/>
    </xf>
    <xf numFmtId="9" fontId="8" fillId="5" borderId="0" xfId="6" applyFont="1" applyFill="1" applyBorder="1" applyAlignment="1">
      <alignment horizontal="right" vertical="center"/>
    </xf>
    <xf numFmtId="1" fontId="1" fillId="2" borderId="10" xfId="0" applyNumberFormat="1" applyFont="1" applyFill="1" applyBorder="1" applyAlignment="1">
      <alignment horizontal="right" vertical="center"/>
    </xf>
    <xf numFmtId="9" fontId="1" fillId="2" borderId="10" xfId="0" applyNumberFormat="1" applyFont="1" applyFill="1" applyBorder="1" applyAlignment="1">
      <alignment horizontal="right" vertical="center"/>
    </xf>
    <xf numFmtId="9" fontId="1" fillId="2" borderId="10" xfId="6" applyFont="1" applyFill="1" applyBorder="1" applyAlignment="1">
      <alignment horizontal="right" vertical="center"/>
    </xf>
    <xf numFmtId="0" fontId="0" fillId="5" borderId="3" xfId="0" applyFill="1" applyBorder="1" applyAlignment="1">
      <alignment horizontal="right" vertical="center"/>
    </xf>
    <xf numFmtId="0" fontId="5" fillId="5" borderId="1" xfId="0" quotePrefix="1" applyFont="1" applyFill="1" applyBorder="1" applyAlignment="1">
      <alignment horizontal="right" vertical="center"/>
    </xf>
    <xf numFmtId="0" fontId="13" fillId="5" borderId="10" xfId="0" applyFont="1" applyFill="1" applyBorder="1" applyAlignment="1">
      <alignment horizontal="right" vertical="center" wrapText="1"/>
    </xf>
    <xf numFmtId="0" fontId="27" fillId="5" borderId="6" xfId="0" applyFont="1" applyFill="1" applyBorder="1" applyAlignment="1">
      <alignment vertical="top" wrapText="1"/>
    </xf>
    <xf numFmtId="0" fontId="5" fillId="5" borderId="16" xfId="0" applyFont="1" applyFill="1" applyBorder="1" applyAlignment="1">
      <alignment vertical="top" wrapText="1"/>
    </xf>
    <xf numFmtId="0" fontId="5" fillId="5" borderId="14" xfId="0" applyFont="1" applyFill="1" applyBorder="1" applyAlignment="1">
      <alignment vertical="top" wrapText="1"/>
    </xf>
    <xf numFmtId="0" fontId="27" fillId="5" borderId="1" xfId="0" applyFont="1" applyFill="1" applyBorder="1" applyAlignment="1">
      <alignment vertical="top" wrapText="1"/>
    </xf>
    <xf numFmtId="0" fontId="27" fillId="5" borderId="8" xfId="0" applyFont="1" applyFill="1" applyBorder="1" applyAlignment="1">
      <alignment vertical="top" wrapText="1"/>
    </xf>
    <xf numFmtId="0" fontId="27" fillId="5" borderId="17" xfId="0" applyFont="1" applyFill="1" applyBorder="1" applyAlignment="1">
      <alignment vertical="top" wrapText="1"/>
    </xf>
    <xf numFmtId="0" fontId="5" fillId="5" borderId="11" xfId="0" applyFont="1" applyFill="1" applyBorder="1" applyAlignment="1">
      <alignment vertical="top" wrapText="1"/>
    </xf>
    <xf numFmtId="0" fontId="5" fillId="5" borderId="12" xfId="0" applyFont="1" applyFill="1" applyBorder="1" applyAlignment="1">
      <alignment vertical="top" wrapText="1"/>
    </xf>
    <xf numFmtId="0" fontId="31" fillId="0" borderId="0" xfId="1" applyFont="1" applyAlignment="1">
      <alignment vertical="center"/>
    </xf>
    <xf numFmtId="0" fontId="0" fillId="5" borderId="5" xfId="0" applyFill="1" applyBorder="1" applyAlignment="1">
      <alignment horizontal="left" vertical="top" wrapText="1"/>
    </xf>
    <xf numFmtId="0" fontId="0" fillId="5" borderId="0" xfId="0" applyFill="1" applyAlignment="1">
      <alignment horizontal="left" vertical="top" wrapText="1"/>
    </xf>
    <xf numFmtId="0" fontId="0" fillId="5" borderId="7" xfId="0" applyFill="1" applyBorder="1" applyAlignment="1">
      <alignment horizontal="left" vertical="top" wrapText="1"/>
    </xf>
    <xf numFmtId="3" fontId="0" fillId="5" borderId="5" xfId="0" applyNumberFormat="1" applyFill="1" applyBorder="1" applyAlignment="1">
      <alignment horizontal="left" vertical="top" wrapText="1"/>
    </xf>
    <xf numFmtId="0" fontId="0" fillId="5" borderId="3" xfId="0" applyFill="1" applyBorder="1" applyAlignment="1">
      <alignment horizontal="left" vertical="top" wrapText="1"/>
    </xf>
    <xf numFmtId="0" fontId="0" fillId="5" borderId="0" xfId="0" applyFill="1" applyAlignment="1">
      <alignment horizontal="center" vertical="top" wrapText="1"/>
    </xf>
    <xf numFmtId="0" fontId="15" fillId="5" borderId="0" xfId="0" applyFont="1" applyFill="1" applyAlignment="1">
      <alignment horizontal="left" vertical="top" wrapText="1"/>
    </xf>
    <xf numFmtId="0" fontId="13" fillId="5" borderId="0" xfId="0" applyFont="1" applyFill="1" applyAlignment="1">
      <alignment vertical="top"/>
    </xf>
    <xf numFmtId="0" fontId="33" fillId="5" borderId="0" xfId="0" applyFont="1" applyFill="1" applyAlignment="1">
      <alignment horizontal="left" vertical="top" wrapText="1"/>
    </xf>
    <xf numFmtId="0" fontId="33"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32" fillId="5" borderId="5" xfId="0" applyFont="1" applyFill="1" applyBorder="1" applyAlignment="1">
      <alignment horizontal="left" vertical="top" wrapText="1"/>
    </xf>
    <xf numFmtId="0" fontId="32" fillId="5" borderId="3" xfId="0" applyFont="1" applyFill="1" applyBorder="1" applyAlignment="1">
      <alignment horizontal="left" vertical="top" wrapText="1"/>
    </xf>
    <xf numFmtId="10" fontId="0" fillId="5" borderId="3" xfId="0" applyNumberFormat="1" applyFill="1" applyBorder="1" applyAlignment="1">
      <alignment horizontal="left" vertical="top" wrapText="1"/>
    </xf>
    <xf numFmtId="0" fontId="33" fillId="5" borderId="4" xfId="0" applyFont="1" applyFill="1" applyBorder="1" applyAlignment="1">
      <alignment horizontal="left" vertical="top" wrapText="1"/>
    </xf>
    <xf numFmtId="0" fontId="32" fillId="5" borderId="8" xfId="0" applyFont="1" applyFill="1" applyBorder="1" applyAlignment="1">
      <alignment horizontal="left" vertical="top" wrapText="1"/>
    </xf>
    <xf numFmtId="0" fontId="0" fillId="5" borderId="8" xfId="0" applyFill="1" applyBorder="1" applyAlignment="1">
      <alignment horizontal="left" vertical="top" wrapText="1"/>
    </xf>
    <xf numFmtId="0" fontId="13" fillId="5" borderId="1" xfId="0" applyFont="1" applyFill="1" applyBorder="1" applyAlignment="1">
      <alignment vertical="top"/>
    </xf>
    <xf numFmtId="0" fontId="32" fillId="5" borderId="0" xfId="0" applyFont="1" applyFill="1" applyAlignment="1">
      <alignment horizontal="left" vertical="top" wrapText="1"/>
    </xf>
    <xf numFmtId="0" fontId="13" fillId="5" borderId="1" xfId="0" applyFont="1" applyFill="1" applyBorder="1" applyAlignment="1">
      <alignment horizontal="left" vertical="top"/>
    </xf>
    <xf numFmtId="9" fontId="0" fillId="5" borderId="0" xfId="0" applyNumberFormat="1" applyFill="1" applyAlignment="1">
      <alignment horizontal="left" vertical="top" wrapText="1"/>
    </xf>
    <xf numFmtId="0" fontId="0" fillId="5" borderId="1" xfId="0" applyFill="1" applyBorder="1" applyAlignment="1">
      <alignment horizontal="left" vertical="top" wrapText="1"/>
    </xf>
    <xf numFmtId="0" fontId="13" fillId="5" borderId="11" xfId="0" applyFont="1" applyFill="1" applyBorder="1" applyAlignment="1" applyProtection="1">
      <alignment horizontal="left" vertical="center" wrapText="1"/>
      <protection hidden="1"/>
    </xf>
    <xf numFmtId="0" fontId="13" fillId="5" borderId="12" xfId="0" applyFont="1" applyFill="1" applyBorder="1" applyAlignment="1" applyProtection="1">
      <alignment horizontal="left" vertical="center" wrapText="1"/>
      <protection hidden="1"/>
    </xf>
    <xf numFmtId="0" fontId="13" fillId="5" borderId="13" xfId="0" applyFont="1" applyFill="1" applyBorder="1" applyAlignment="1" applyProtection="1">
      <alignment horizontal="left" vertical="center" wrapText="1"/>
      <protection hidden="1"/>
    </xf>
    <xf numFmtId="0" fontId="13" fillId="5" borderId="9" xfId="0" applyFont="1" applyFill="1" applyBorder="1" applyAlignment="1" applyProtection="1">
      <alignment horizontal="left" vertical="center" wrapText="1"/>
      <protection hidden="1"/>
    </xf>
    <xf numFmtId="0" fontId="13" fillId="5" borderId="4" xfId="0" applyFont="1" applyFill="1" applyBorder="1" applyAlignment="1">
      <alignment horizontal="center" vertical="center" wrapText="1"/>
    </xf>
    <xf numFmtId="0" fontId="0" fillId="6" borderId="19" xfId="0" applyFill="1" applyBorder="1" applyProtection="1">
      <protection hidden="1"/>
    </xf>
    <xf numFmtId="0" fontId="0" fillId="5" borderId="20" xfId="0" applyFill="1" applyBorder="1" applyProtection="1">
      <protection hidden="1"/>
    </xf>
    <xf numFmtId="3" fontId="0" fillId="5" borderId="20" xfId="0" applyNumberFormat="1" applyFill="1" applyBorder="1" applyAlignment="1" applyProtection="1">
      <alignment horizontal="center" vertical="center"/>
      <protection hidden="1"/>
    </xf>
    <xf numFmtId="0" fontId="7" fillId="5" borderId="0" xfId="0" applyFont="1" applyFill="1" applyAlignment="1">
      <alignment horizontal="left" vertical="top" wrapText="1"/>
    </xf>
    <xf numFmtId="0" fontId="0" fillId="0" borderId="5" xfId="0" applyBorder="1" applyAlignment="1">
      <alignment horizontal="left" vertical="top" wrapText="1"/>
    </xf>
    <xf numFmtId="3" fontId="0" fillId="0" borderId="0" xfId="7" quotePrefix="1" applyNumberFormat="1" applyFont="1" applyFill="1" applyBorder="1" applyAlignment="1">
      <alignment horizontal="right" vertical="center"/>
    </xf>
    <xf numFmtId="3" fontId="0" fillId="0" borderId="0" xfId="7" applyNumberFormat="1" applyFont="1" applyFill="1" applyBorder="1" applyAlignment="1">
      <alignment horizontal="right" vertical="center"/>
    </xf>
    <xf numFmtId="3" fontId="0" fillId="0" borderId="0" xfId="7" quotePrefix="1" applyNumberFormat="1" applyFont="1" applyFill="1" applyAlignment="1">
      <alignment horizontal="right" vertical="center"/>
    </xf>
    <xf numFmtId="3" fontId="0" fillId="0" borderId="0" xfId="7" applyNumberFormat="1" applyFont="1" applyFill="1" applyAlignment="1">
      <alignment horizontal="right" vertical="center"/>
    </xf>
    <xf numFmtId="9" fontId="0" fillId="5" borderId="0" xfId="6" applyFont="1" applyFill="1" applyAlignment="1">
      <alignment horizontal="right" vertical="center"/>
    </xf>
    <xf numFmtId="0" fontId="5" fillId="0" borderId="1" xfId="0" quotePrefix="1" applyFont="1" applyBorder="1" applyAlignment="1">
      <alignment horizontal="right" vertical="center"/>
    </xf>
    <xf numFmtId="3" fontId="0" fillId="0" borderId="0" xfId="0" applyNumberFormat="1" applyAlignment="1">
      <alignment horizontal="right" vertical="center"/>
    </xf>
    <xf numFmtId="3" fontId="0" fillId="0" borderId="0" xfId="0" quotePrefix="1" applyNumberFormat="1" applyAlignment="1">
      <alignment horizontal="right" vertical="center"/>
    </xf>
    <xf numFmtId="0" fontId="36" fillId="5" borderId="0" xfId="0" applyFont="1" applyFill="1"/>
    <xf numFmtId="170" fontId="8" fillId="5" borderId="0" xfId="7" applyNumberFormat="1" applyFont="1" applyFill="1" applyAlignment="1" applyProtection="1">
      <alignment horizontal="right" vertical="center"/>
      <protection hidden="1"/>
    </xf>
    <xf numFmtId="0" fontId="7" fillId="5" borderId="0" xfId="0" applyFont="1" applyFill="1" applyAlignment="1" applyProtection="1">
      <alignment horizontal="left" vertical="center" wrapText="1"/>
      <protection hidden="1"/>
    </xf>
    <xf numFmtId="1" fontId="0" fillId="5" borderId="0" xfId="0" applyNumberFormat="1" applyFill="1" applyAlignment="1" applyProtection="1">
      <alignment horizontal="left" vertical="center" wrapText="1"/>
      <protection hidden="1"/>
    </xf>
    <xf numFmtId="0" fontId="0" fillId="0" borderId="0" xfId="6" applyNumberFormat="1" applyFont="1" applyFill="1"/>
    <xf numFmtId="0" fontId="0" fillId="0" borderId="0" xfId="0" quotePrefix="1" applyAlignment="1">
      <alignment horizontal="right" vertical="center"/>
    </xf>
    <xf numFmtId="0" fontId="1" fillId="5" borderId="0" xfId="0" applyFont="1" applyFill="1" applyProtection="1">
      <protection hidden="1"/>
    </xf>
    <xf numFmtId="10" fontId="0" fillId="0" borderId="3" xfId="0" applyNumberFormat="1" applyBorder="1" applyAlignment="1">
      <alignment horizontal="left" vertical="top" wrapText="1"/>
    </xf>
    <xf numFmtId="0" fontId="26" fillId="8" borderId="0" xfId="0" applyFont="1" applyFill="1" applyAlignment="1">
      <alignment horizontal="left"/>
    </xf>
    <xf numFmtId="3" fontId="0" fillId="5" borderId="0" xfId="0" applyNumberFormat="1" applyFill="1" applyAlignment="1" applyProtection="1">
      <alignment horizontal="left" vertical="center"/>
      <protection hidden="1"/>
    </xf>
    <xf numFmtId="9" fontId="1" fillId="2" borderId="2" xfId="0" applyNumberFormat="1" applyFont="1" applyFill="1" applyBorder="1" applyAlignment="1" applyProtection="1">
      <alignment horizontal="center" vertical="center"/>
      <protection hidden="1"/>
    </xf>
    <xf numFmtId="167" fontId="0" fillId="0" borderId="0" xfId="0" quotePrefix="1" applyNumberFormat="1" applyAlignment="1">
      <alignment vertical="center"/>
    </xf>
    <xf numFmtId="169" fontId="0" fillId="5" borderId="0" xfId="0" applyNumberFormat="1" applyFill="1" applyAlignment="1">
      <alignment vertical="center"/>
    </xf>
    <xf numFmtId="169" fontId="0" fillId="0" borderId="0" xfId="0" applyNumberFormat="1" applyAlignment="1">
      <alignment vertical="center"/>
    </xf>
    <xf numFmtId="166" fontId="0" fillId="0" borderId="0" xfId="6" applyNumberFormat="1" applyFont="1" applyFill="1" applyAlignment="1" applyProtection="1">
      <alignment horizontal="center" vertical="center"/>
      <protection hidden="1"/>
    </xf>
    <xf numFmtId="0" fontId="0" fillId="0" borderId="10" xfId="0" applyBorder="1" applyAlignment="1">
      <alignment horizontal="right" vertical="center"/>
    </xf>
    <xf numFmtId="172" fontId="0" fillId="5" borderId="0" xfId="0" applyNumberFormat="1" applyFill="1" applyAlignment="1" applyProtection="1">
      <alignment vertical="center"/>
      <protection hidden="1"/>
    </xf>
    <xf numFmtId="172" fontId="0" fillId="5" borderId="0" xfId="0" applyNumberFormat="1" applyFill="1" applyAlignment="1">
      <alignment vertical="center"/>
    </xf>
    <xf numFmtId="0" fontId="13" fillId="5" borderId="0" xfId="0" applyFont="1" applyFill="1" applyAlignment="1" applyProtection="1">
      <alignment horizontal="right" vertical="center"/>
      <protection hidden="1"/>
    </xf>
    <xf numFmtId="3" fontId="0" fillId="0" borderId="0" xfId="7" applyNumberFormat="1" applyFont="1" applyFill="1" applyAlignment="1" applyProtection="1">
      <alignment horizontal="right" vertical="center"/>
      <protection hidden="1"/>
    </xf>
    <xf numFmtId="9" fontId="0" fillId="0" borderId="1" xfId="6" applyFont="1" applyFill="1" applyBorder="1" applyAlignment="1" applyProtection="1">
      <alignment horizontal="right" vertical="center"/>
      <protection hidden="1"/>
    </xf>
    <xf numFmtId="0" fontId="0" fillId="5" borderId="21" xfId="0" applyFill="1" applyBorder="1" applyAlignment="1" applyProtection="1">
      <alignment vertical="center"/>
      <protection hidden="1"/>
    </xf>
    <xf numFmtId="0" fontId="13" fillId="5" borderId="21" xfId="0" applyFont="1" applyFill="1" applyBorder="1" applyAlignment="1" applyProtection="1">
      <alignment horizontal="right" vertical="center"/>
      <protection hidden="1"/>
    </xf>
    <xf numFmtId="0" fontId="0" fillId="5" borderId="21" xfId="0" applyFill="1" applyBorder="1" applyProtection="1">
      <protection hidden="1"/>
    </xf>
    <xf numFmtId="0" fontId="21" fillId="5" borderId="20" xfId="0" applyFont="1" applyFill="1" applyBorder="1" applyAlignment="1" applyProtection="1">
      <alignment horizontal="left" vertical="center"/>
      <protection hidden="1"/>
    </xf>
    <xf numFmtId="0" fontId="13" fillId="5" borderId="20" xfId="0" applyFont="1" applyFill="1" applyBorder="1" applyAlignment="1" applyProtection="1">
      <alignment horizontal="right" vertical="center"/>
      <protection hidden="1"/>
    </xf>
    <xf numFmtId="0" fontId="5" fillId="5" borderId="0" xfId="0" applyFont="1" applyFill="1" applyAlignment="1" applyProtection="1">
      <alignment horizontal="left" vertical="center"/>
      <protection hidden="1"/>
    </xf>
    <xf numFmtId="3" fontId="0" fillId="0" borderId="0" xfId="0" applyNumberFormat="1" applyAlignment="1" applyProtection="1">
      <alignment horizontal="right" vertical="center"/>
      <protection hidden="1"/>
    </xf>
    <xf numFmtId="0" fontId="9" fillId="5" borderId="22" xfId="0" applyFont="1" applyFill="1" applyBorder="1" applyAlignment="1" applyProtection="1">
      <alignment vertical="center"/>
      <protection hidden="1"/>
    </xf>
    <xf numFmtId="3" fontId="0" fillId="5" borderId="22" xfId="0" applyNumberFormat="1" applyFill="1" applyBorder="1" applyAlignment="1" applyProtection="1">
      <alignment horizontal="right" vertical="center"/>
      <protection hidden="1"/>
    </xf>
    <xf numFmtId="167" fontId="0" fillId="5" borderId="0" xfId="0" quotePrefix="1" applyNumberFormat="1" applyFill="1" applyAlignment="1">
      <alignment vertical="center"/>
    </xf>
    <xf numFmtId="170" fontId="0" fillId="0" borderId="0" xfId="7" applyNumberFormat="1" applyFont="1" applyFill="1" applyAlignment="1">
      <alignment vertical="center"/>
    </xf>
    <xf numFmtId="167" fontId="0" fillId="5" borderId="0" xfId="0" applyNumberFormat="1" applyFill="1" applyAlignment="1">
      <alignment vertical="center"/>
    </xf>
    <xf numFmtId="0" fontId="7" fillId="5" borderId="0" xfId="0" applyFont="1" applyFill="1" applyAlignment="1" applyProtection="1">
      <alignment horizontal="left" vertical="center"/>
      <protection hidden="1"/>
    </xf>
    <xf numFmtId="3" fontId="0" fillId="0" borderId="1" xfId="0" applyNumberFormat="1" applyBorder="1" applyAlignment="1" applyProtection="1">
      <alignment horizontal="right" vertical="center"/>
      <protection hidden="1"/>
    </xf>
    <xf numFmtId="3" fontId="0" fillId="0" borderId="22" xfId="0" applyNumberFormat="1" applyBorder="1" applyAlignment="1" applyProtection="1">
      <alignment horizontal="right" vertical="center"/>
      <protection hidden="1"/>
    </xf>
    <xf numFmtId="167" fontId="0" fillId="0" borderId="0" xfId="0" applyNumberFormat="1" applyAlignment="1" applyProtection="1">
      <alignment vertical="center"/>
      <protection hidden="1"/>
    </xf>
    <xf numFmtId="9" fontId="0" fillId="0" borderId="0" xfId="0" applyNumberFormat="1" applyAlignment="1" applyProtection="1">
      <alignment vertical="center"/>
      <protection hidden="1"/>
    </xf>
    <xf numFmtId="3" fontId="0" fillId="5" borderId="21" xfId="0" applyNumberFormat="1" applyFill="1" applyBorder="1" applyAlignment="1" applyProtection="1">
      <alignment vertical="center"/>
      <protection hidden="1"/>
    </xf>
    <xf numFmtId="0" fontId="0" fillId="5" borderId="0" xfId="0" quotePrefix="1" applyFill="1" applyAlignment="1" applyProtection="1">
      <alignment horizontal="right" vertical="center"/>
      <protection hidden="1"/>
    </xf>
    <xf numFmtId="3" fontId="0" fillId="5" borderId="20" xfId="0" applyNumberFormat="1" applyFill="1" applyBorder="1" applyAlignment="1" applyProtection="1">
      <alignment vertical="center"/>
      <protection hidden="1"/>
    </xf>
    <xf numFmtId="9" fontId="0" fillId="0" borderId="0" xfId="6" applyFont="1" applyFill="1" applyAlignment="1" applyProtection="1">
      <alignment horizontal="right" vertical="center"/>
      <protection hidden="1"/>
    </xf>
    <xf numFmtId="167" fontId="0" fillId="0" borderId="0" xfId="0" applyNumberFormat="1" applyAlignment="1" applyProtection="1">
      <alignment horizontal="right" vertical="center"/>
      <protection hidden="1"/>
    </xf>
    <xf numFmtId="167" fontId="0" fillId="5" borderId="0" xfId="0" applyNumberFormat="1" applyFill="1" applyAlignment="1" applyProtection="1">
      <alignment horizontal="center" vertical="center" wrapText="1"/>
      <protection hidden="1"/>
    </xf>
    <xf numFmtId="167" fontId="0" fillId="0" borderId="0" xfId="0" applyNumberFormat="1" applyAlignment="1" applyProtection="1">
      <alignment horizontal="center" vertical="center"/>
      <protection hidden="1"/>
    </xf>
    <xf numFmtId="166" fontId="0" fillId="0" borderId="0" xfId="6" applyNumberFormat="1" applyFont="1" applyFill="1" applyAlignment="1" applyProtection="1">
      <alignment horizontal="center" vertical="center" wrapText="1"/>
      <protection hidden="1"/>
    </xf>
    <xf numFmtId="9" fontId="1" fillId="2" borderId="2" xfId="6" applyFont="1" applyFill="1" applyBorder="1" applyAlignment="1" applyProtection="1">
      <alignment horizontal="center" vertical="center"/>
      <protection hidden="1"/>
    </xf>
    <xf numFmtId="171" fontId="0" fillId="0" borderId="0" xfId="0" applyNumberFormat="1" applyAlignment="1" applyProtection="1">
      <alignment horizontal="right" vertical="center"/>
      <protection hidden="1"/>
    </xf>
    <xf numFmtId="9" fontId="0" fillId="0" borderId="0" xfId="6" applyFont="1" applyFill="1" applyBorder="1" applyAlignment="1" applyProtection="1">
      <alignment horizontal="right" vertical="center"/>
      <protection hidden="1"/>
    </xf>
    <xf numFmtId="0" fontId="5" fillId="5" borderId="0" xfId="0" applyFont="1" applyFill="1" applyAlignment="1">
      <alignment horizontal="left" vertical="top" wrapText="1"/>
    </xf>
    <xf numFmtId="169" fontId="0" fillId="5" borderId="0" xfId="7" applyNumberFormat="1" applyFont="1" applyFill="1" applyAlignment="1">
      <alignment vertical="center"/>
    </xf>
    <xf numFmtId="0" fontId="0" fillId="0" borderId="0" xfId="0" applyAlignment="1">
      <alignment horizontal="left" vertical="top" wrapText="1"/>
    </xf>
    <xf numFmtId="43" fontId="0" fillId="5" borderId="0" xfId="0" applyNumberFormat="1" applyFill="1" applyAlignment="1" applyProtection="1">
      <alignment vertical="center"/>
      <protection hidden="1"/>
    </xf>
    <xf numFmtId="0" fontId="15" fillId="0" borderId="0" xfId="0" applyFont="1" applyAlignment="1">
      <alignment vertical="center"/>
    </xf>
    <xf numFmtId="166" fontId="7" fillId="5" borderId="0" xfId="0" quotePrefix="1" applyNumberFormat="1" applyFont="1" applyFill="1" applyAlignment="1" applyProtection="1">
      <alignment horizontal="left" vertical="center" wrapText="1"/>
      <protection hidden="1"/>
    </xf>
    <xf numFmtId="0" fontId="1" fillId="0" borderId="0" xfId="1" applyFont="1" applyAlignment="1">
      <alignment vertical="top" wrapText="1"/>
    </xf>
    <xf numFmtId="0" fontId="0" fillId="5" borderId="0" xfId="0" applyFill="1" applyAlignment="1" applyProtection="1">
      <alignment horizontal="center"/>
      <protection hidden="1"/>
    </xf>
    <xf numFmtId="0" fontId="13" fillId="5" borderId="2" xfId="0" applyFont="1" applyFill="1" applyBorder="1" applyAlignment="1" applyProtection="1">
      <alignment horizontal="center" vertical="center"/>
      <protection hidden="1"/>
    </xf>
    <xf numFmtId="0" fontId="0" fillId="5" borderId="0" xfId="0" quotePrefix="1" applyFill="1" applyProtection="1">
      <protection hidden="1"/>
    </xf>
    <xf numFmtId="0" fontId="13" fillId="5" borderId="2" xfId="0" quotePrefix="1" applyFont="1" applyFill="1" applyBorder="1" applyAlignment="1" applyProtection="1">
      <alignment horizontal="left" vertical="center"/>
      <protection hidden="1"/>
    </xf>
    <xf numFmtId="0" fontId="26" fillId="8" borderId="26" xfId="0" applyFont="1" applyFill="1" applyBorder="1" applyAlignment="1">
      <alignment horizontal="left"/>
    </xf>
    <xf numFmtId="0" fontId="26" fillId="0" borderId="0" xfId="0" applyFont="1" applyAlignment="1" applyProtection="1">
      <alignment horizontal="left"/>
      <protection hidden="1"/>
    </xf>
    <xf numFmtId="0" fontId="5" fillId="5" borderId="20" xfId="0" applyFont="1" applyFill="1" applyBorder="1" applyAlignment="1" applyProtection="1">
      <alignment horizontal="left"/>
      <protection hidden="1"/>
    </xf>
    <xf numFmtId="0" fontId="5" fillId="5" borderId="20" xfId="0" quotePrefix="1" applyFont="1" applyFill="1" applyBorder="1" applyAlignment="1" applyProtection="1">
      <alignment horizontal="left"/>
      <protection hidden="1"/>
    </xf>
    <xf numFmtId="0" fontId="5" fillId="5" borderId="20" xfId="0" applyFont="1" applyFill="1" applyBorder="1" applyAlignment="1" applyProtection="1">
      <alignment horizontal="center"/>
      <protection hidden="1"/>
    </xf>
    <xf numFmtId="3" fontId="9" fillId="5" borderId="0" xfId="0" applyNumberFormat="1" applyFont="1" applyFill="1" applyAlignment="1" applyProtection="1">
      <alignment horizontal="left" vertical="center"/>
      <protection hidden="1"/>
    </xf>
    <xf numFmtId="0" fontId="7" fillId="5" borderId="0" xfId="0" applyFont="1" applyFill="1" applyAlignment="1">
      <alignment vertical="top"/>
    </xf>
    <xf numFmtId="0" fontId="7" fillId="5" borderId="0" xfId="0" applyFont="1" applyFill="1" applyAlignment="1">
      <alignment horizontal="left" vertical="top"/>
    </xf>
    <xf numFmtId="1" fontId="0" fillId="0" borderId="0" xfId="6" applyNumberFormat="1" applyFont="1" applyFill="1"/>
    <xf numFmtId="1" fontId="1" fillId="2" borderId="2" xfId="6" applyNumberFormat="1" applyFont="1" applyFill="1" applyBorder="1" applyAlignment="1">
      <alignment horizontal="right" vertical="center"/>
    </xf>
    <xf numFmtId="0" fontId="0" fillId="5" borderId="27" xfId="0" applyFill="1" applyBorder="1"/>
    <xf numFmtId="172" fontId="0" fillId="0" borderId="0" xfId="0" applyNumberFormat="1"/>
    <xf numFmtId="169" fontId="0" fillId="0" borderId="1" xfId="7" applyNumberFormat="1" applyFont="1" applyFill="1" applyBorder="1" applyAlignment="1" applyProtection="1">
      <alignment horizontal="right" vertical="center"/>
      <protection hidden="1"/>
    </xf>
    <xf numFmtId="0" fontId="27" fillId="5" borderId="1" xfId="0" applyFont="1" applyFill="1" applyBorder="1" applyAlignment="1">
      <alignment horizontal="left" vertical="top" wrapText="1"/>
    </xf>
    <xf numFmtId="0" fontId="0" fillId="5" borderId="6" xfId="0" applyFill="1" applyBorder="1" applyAlignment="1">
      <alignment vertical="top" wrapText="1"/>
    </xf>
    <xf numFmtId="9" fontId="0" fillId="0" borderId="0" xfId="6" applyFont="1" applyProtection="1">
      <protection hidden="1"/>
    </xf>
    <xf numFmtId="0" fontId="1" fillId="0" borderId="0" xfId="0" applyFont="1"/>
    <xf numFmtId="0" fontId="5"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0" fillId="0" borderId="4" xfId="0" applyBorder="1" applyAlignment="1">
      <alignment horizontal="left" vertical="top" wrapText="1"/>
    </xf>
    <xf numFmtId="0" fontId="47" fillId="0" borderId="0" xfId="0" applyFont="1" applyAlignment="1">
      <alignment horizontal="center"/>
    </xf>
    <xf numFmtId="0" fontId="1" fillId="0" borderId="28" xfId="0" applyFont="1" applyBorder="1" applyAlignment="1">
      <alignment horizontal="left" vertical="center" wrapText="1"/>
    </xf>
    <xf numFmtId="0" fontId="0" fillId="0" borderId="28" xfId="0" applyBorder="1" applyAlignment="1">
      <alignment horizontal="left" vertical="center" wrapText="1"/>
    </xf>
    <xf numFmtId="0" fontId="1" fillId="0" borderId="28" xfId="0" applyFont="1" applyBorder="1" applyAlignment="1">
      <alignment horizontal="left" vertical="center"/>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center" wrapText="1"/>
    </xf>
    <xf numFmtId="0" fontId="0" fillId="0" borderId="28" xfId="0" applyBorder="1" applyAlignment="1">
      <alignment horizontal="left" vertical="center"/>
    </xf>
    <xf numFmtId="0" fontId="1" fillId="0" borderId="29" xfId="0" applyFont="1" applyBorder="1" applyAlignment="1">
      <alignment horizontal="left" vertical="center" wrapText="1"/>
    </xf>
    <xf numFmtId="0" fontId="0" fillId="0" borderId="29" xfId="0" applyBorder="1" applyAlignment="1">
      <alignment horizontal="left" vertical="center" wrapText="1"/>
    </xf>
    <xf numFmtId="0" fontId="15" fillId="0" borderId="4" xfId="0" applyFont="1" applyBorder="1" applyAlignment="1">
      <alignment horizontal="left" vertical="top" wrapText="1"/>
    </xf>
    <xf numFmtId="0" fontId="33" fillId="0" borderId="1" xfId="0" applyFont="1" applyBorder="1" applyAlignment="1">
      <alignment horizontal="left" vertical="top" wrapText="1"/>
    </xf>
    <xf numFmtId="0" fontId="15" fillId="0" borderId="0" xfId="0" applyFont="1" applyAlignment="1">
      <alignment horizontal="left" vertical="top" wrapText="1"/>
    </xf>
    <xf numFmtId="0" fontId="1" fillId="0" borderId="4" xfId="0" applyFont="1" applyBorder="1" applyAlignment="1">
      <alignment horizontal="left" vertical="top" wrapText="1"/>
    </xf>
    <xf numFmtId="0" fontId="33" fillId="0" borderId="4" xfId="0" applyFont="1" applyBorder="1" applyAlignment="1">
      <alignment horizontal="left" vertical="top" wrapText="1"/>
    </xf>
    <xf numFmtId="0" fontId="33" fillId="0" borderId="0" xfId="0" applyFont="1" applyAlignment="1">
      <alignment horizontal="left" vertical="top" wrapText="1"/>
    </xf>
    <xf numFmtId="0" fontId="15" fillId="0" borderId="1" xfId="0" applyFont="1" applyBorder="1" applyAlignment="1">
      <alignment horizontal="left" vertical="top" wrapText="1"/>
    </xf>
    <xf numFmtId="0" fontId="0" fillId="0" borderId="17" xfId="0" applyBorder="1" applyAlignment="1">
      <alignment horizontal="left" vertical="top" wrapText="1"/>
    </xf>
    <xf numFmtId="0" fontId="5" fillId="0" borderId="6" xfId="0" applyFont="1" applyBorder="1" applyAlignment="1">
      <alignment vertical="top" wrapText="1"/>
    </xf>
    <xf numFmtId="0" fontId="48" fillId="5" borderId="6" xfId="0" applyFont="1" applyFill="1" applyBorder="1" applyAlignment="1">
      <alignment vertical="top" wrapText="1"/>
    </xf>
    <xf numFmtId="0" fontId="20" fillId="0" borderId="20" xfId="1" applyFont="1" applyBorder="1" applyAlignment="1">
      <alignment vertical="top" wrapText="1"/>
    </xf>
    <xf numFmtId="167" fontId="0" fillId="0" borderId="0" xfId="0" applyNumberFormat="1" applyAlignment="1">
      <alignment horizontal="right" vertical="center"/>
    </xf>
    <xf numFmtId="167" fontId="0" fillId="5" borderId="1" xfId="0" applyNumberFormat="1" applyFill="1" applyBorder="1" applyAlignment="1">
      <alignment horizontal="right" vertical="center"/>
    </xf>
    <xf numFmtId="167" fontId="0" fillId="0" borderId="1" xfId="0" applyNumberFormat="1" applyBorder="1" applyAlignment="1">
      <alignment horizontal="right" vertical="center"/>
    </xf>
    <xf numFmtId="3" fontId="0" fillId="5" borderId="0" xfId="0" applyNumberFormat="1" applyFill="1" applyAlignment="1" applyProtection="1">
      <alignment vertical="center"/>
      <protection hidden="1"/>
    </xf>
    <xf numFmtId="170" fontId="0" fillId="5" borderId="0" xfId="0" applyNumberFormat="1" applyFill="1" applyProtection="1">
      <protection hidden="1"/>
    </xf>
    <xf numFmtId="0" fontId="13" fillId="5" borderId="4" xfId="0" applyFont="1" applyFill="1" applyBorder="1" applyAlignment="1">
      <alignment horizontal="left" vertical="top"/>
    </xf>
    <xf numFmtId="0" fontId="13" fillId="5" borderId="1" xfId="0" applyFont="1" applyFill="1" applyBorder="1" applyAlignment="1">
      <alignment horizontal="left" vertical="top"/>
    </xf>
    <xf numFmtId="0" fontId="0" fillId="5" borderId="7" xfId="0" applyFill="1" applyBorder="1" applyAlignment="1">
      <alignment horizontal="left" vertical="top" wrapText="1"/>
    </xf>
    <xf numFmtId="0" fontId="0" fillId="0" borderId="7" xfId="0" applyBorder="1" applyAlignment="1">
      <alignment horizontal="left" vertical="top" wrapText="1"/>
    </xf>
    <xf numFmtId="0" fontId="0" fillId="5" borderId="3" xfId="0" applyFill="1" applyBorder="1" applyAlignment="1">
      <alignment horizontal="left" vertical="top" wrapText="1"/>
    </xf>
    <xf numFmtId="0" fontId="0" fillId="0" borderId="3" xfId="0" applyBorder="1" applyAlignment="1">
      <alignment horizontal="left" vertical="top" wrapText="1"/>
    </xf>
    <xf numFmtId="0" fontId="0" fillId="5" borderId="1" xfId="0" applyFill="1" applyBorder="1" applyAlignment="1">
      <alignment horizontal="left" vertical="top" wrapText="1"/>
    </xf>
    <xf numFmtId="0" fontId="0" fillId="0" borderId="1" xfId="0" applyBorder="1" applyAlignment="1">
      <alignment horizontal="left" vertical="top" wrapText="1"/>
    </xf>
    <xf numFmtId="0" fontId="15" fillId="5" borderId="4" xfId="0" applyFont="1" applyFill="1" applyBorder="1" applyAlignment="1">
      <alignment horizontal="left" vertical="top" wrapText="1"/>
    </xf>
    <xf numFmtId="0" fontId="0" fillId="0" borderId="4" xfId="0" applyBorder="1" applyAlignment="1">
      <alignment horizontal="left" vertical="top" wrapText="1"/>
    </xf>
    <xf numFmtId="0" fontId="0" fillId="5" borderId="8" xfId="0" applyFill="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5" borderId="0" xfId="0" applyFill="1" applyAlignment="1">
      <alignment horizontal="left" vertical="top" wrapText="1"/>
    </xf>
    <xf numFmtId="0" fontId="0" fillId="5" borderId="4" xfId="0" applyFill="1" applyBorder="1" applyAlignment="1">
      <alignment horizontal="left" vertical="top" wrapText="1"/>
    </xf>
    <xf numFmtId="0" fontId="32" fillId="5" borderId="5" xfId="0" applyFont="1" applyFill="1" applyBorder="1" applyAlignment="1">
      <alignment horizontal="left" vertical="top" wrapText="1"/>
    </xf>
    <xf numFmtId="0" fontId="32" fillId="5" borderId="1" xfId="0" applyFont="1" applyFill="1" applyBorder="1" applyAlignment="1">
      <alignment horizontal="left" vertical="top" wrapText="1"/>
    </xf>
    <xf numFmtId="0" fontId="0" fillId="5" borderId="5" xfId="0" applyFill="1" applyBorder="1" applyAlignment="1">
      <alignment horizontal="left" vertical="top" wrapText="1"/>
    </xf>
    <xf numFmtId="0" fontId="32" fillId="5" borderId="0" xfId="0" applyFont="1" applyFill="1" applyAlignment="1">
      <alignment horizontal="left" vertical="top" wrapText="1"/>
    </xf>
    <xf numFmtId="0" fontId="0" fillId="0" borderId="5" xfId="0" applyBorder="1" applyAlignment="1">
      <alignment horizontal="left" vertical="top" wrapText="1"/>
    </xf>
    <xf numFmtId="0" fontId="27" fillId="0" borderId="0" xfId="0" applyFont="1" applyAlignment="1">
      <alignment horizontal="left" vertical="top" wrapText="1"/>
    </xf>
    <xf numFmtId="0" fontId="27" fillId="0" borderId="5" xfId="0" applyFont="1" applyBorder="1" applyAlignment="1">
      <alignment horizontal="left" vertical="top" wrapText="1"/>
    </xf>
    <xf numFmtId="0" fontId="13" fillId="5" borderId="2" xfId="0" applyFont="1" applyFill="1" applyBorder="1" applyAlignment="1">
      <alignment horizontal="left" vertical="top"/>
    </xf>
    <xf numFmtId="0" fontId="13" fillId="5" borderId="0" xfId="0" applyFont="1" applyFill="1" applyAlignment="1">
      <alignment horizontal="left" vertical="top"/>
    </xf>
    <xf numFmtId="0" fontId="32" fillId="5" borderId="4" xfId="0" applyFont="1" applyFill="1" applyBorder="1" applyAlignment="1">
      <alignment horizontal="left" vertical="top" wrapText="1"/>
    </xf>
    <xf numFmtId="0" fontId="32" fillId="5" borderId="7" xfId="0" applyFont="1" applyFill="1" applyBorder="1" applyAlignment="1">
      <alignment horizontal="left" vertical="top" wrapText="1"/>
    </xf>
    <xf numFmtId="0" fontId="32" fillId="0" borderId="5" xfId="0" applyFont="1" applyBorder="1" applyAlignment="1">
      <alignment horizontal="left" vertical="top" wrapText="1"/>
    </xf>
    <xf numFmtId="0" fontId="32" fillId="0" borderId="1" xfId="0" applyFont="1" applyBorder="1" applyAlignment="1">
      <alignment horizontal="left" vertical="top" wrapText="1"/>
    </xf>
    <xf numFmtId="0" fontId="15" fillId="0" borderId="4" xfId="0" applyFont="1" applyBorder="1" applyAlignment="1">
      <alignment horizontal="left" vertical="top" wrapText="1"/>
    </xf>
    <xf numFmtId="0" fontId="0" fillId="0" borderId="9" xfId="0" applyBorder="1" applyAlignment="1">
      <alignment horizontal="left" vertical="top" wrapText="1"/>
    </xf>
    <xf numFmtId="0" fontId="13" fillId="5" borderId="1" xfId="0" applyFont="1" applyFill="1" applyBorder="1" applyAlignment="1">
      <alignment horizontal="left" vertical="top" wrapText="1"/>
    </xf>
    <xf numFmtId="0" fontId="13" fillId="5" borderId="4" xfId="0" applyFont="1" applyFill="1" applyBorder="1" applyAlignment="1">
      <alignment horizontal="left" vertical="top" wrapText="1"/>
    </xf>
    <xf numFmtId="0" fontId="13" fillId="5" borderId="0" xfId="0" applyFont="1" applyFill="1" applyAlignment="1">
      <alignment horizontal="left" vertical="top" wrapText="1"/>
    </xf>
    <xf numFmtId="0" fontId="13" fillId="5" borderId="2" xfId="0" applyFont="1" applyFill="1" applyBorder="1" applyAlignment="1">
      <alignment horizontal="left" vertical="center"/>
    </xf>
    <xf numFmtId="0" fontId="5" fillId="5" borderId="10" xfId="0" applyFont="1" applyFill="1" applyBorder="1" applyAlignment="1">
      <alignment horizontal="left" vertical="center" wrapText="1"/>
    </xf>
    <xf numFmtId="0" fontId="13" fillId="5" borderId="2" xfId="0" applyFont="1" applyFill="1" applyBorder="1" applyAlignment="1">
      <alignment horizontal="left" vertical="top" wrapText="1"/>
    </xf>
    <xf numFmtId="0" fontId="13" fillId="5" borderId="1" xfId="0" applyFont="1" applyFill="1" applyBorder="1" applyAlignment="1">
      <alignment horizontal="left" vertical="center" wrapText="1"/>
    </xf>
    <xf numFmtId="0" fontId="13" fillId="0" borderId="0" xfId="0" applyFont="1" applyAlignment="1">
      <alignment horizontal="left" vertical="top" wrapText="1"/>
    </xf>
    <xf numFmtId="0" fontId="7" fillId="5" borderId="0" xfId="0" applyFont="1" applyFill="1" applyAlignment="1">
      <alignment horizontal="left" vertical="center" wrapText="1"/>
    </xf>
    <xf numFmtId="0" fontId="13" fillId="5" borderId="4" xfId="0" applyFont="1" applyFill="1" applyBorder="1" applyAlignment="1">
      <alignment horizontal="center" vertical="center" wrapText="1"/>
    </xf>
    <xf numFmtId="0" fontId="13" fillId="5" borderId="0" xfId="0" applyFont="1" applyFill="1" applyAlignment="1">
      <alignment horizontal="center" vertical="center" wrapText="1"/>
    </xf>
    <xf numFmtId="0" fontId="7" fillId="5" borderId="4" xfId="0" applyFont="1" applyFill="1" applyBorder="1" applyAlignment="1">
      <alignment horizontal="left" vertical="center" wrapText="1"/>
    </xf>
    <xf numFmtId="0" fontId="7" fillId="5" borderId="15" xfId="0" applyFont="1" applyFill="1" applyBorder="1" applyAlignment="1">
      <alignment horizontal="left" vertical="top" wrapText="1"/>
    </xf>
    <xf numFmtId="0" fontId="13" fillId="5" borderId="4" xfId="0" applyFont="1" applyFill="1" applyBorder="1" applyAlignment="1">
      <alignment horizontal="center" vertical="center"/>
    </xf>
    <xf numFmtId="0" fontId="7" fillId="5" borderId="0" xfId="0" applyFont="1" applyFill="1" applyAlignment="1">
      <alignment horizontal="left" vertical="top" wrapText="1"/>
    </xf>
    <xf numFmtId="0" fontId="26" fillId="5" borderId="1" xfId="0" applyFont="1" applyFill="1" applyBorder="1" applyAlignment="1">
      <alignment horizontal="left"/>
    </xf>
    <xf numFmtId="0" fontId="13" fillId="5" borderId="15" xfId="0" applyFont="1" applyFill="1" applyBorder="1" applyAlignment="1">
      <alignment horizontal="center" vertical="center"/>
    </xf>
    <xf numFmtId="0" fontId="13" fillId="5" borderId="0" xfId="0" applyFont="1" applyFill="1" applyAlignment="1">
      <alignment horizontal="center" vertical="center"/>
    </xf>
    <xf numFmtId="0" fontId="13" fillId="5" borderId="2" xfId="0" applyFont="1" applyFill="1" applyBorder="1" applyAlignment="1" applyProtection="1">
      <alignment horizontal="center" vertical="center" wrapText="1"/>
      <protection hidden="1"/>
    </xf>
    <xf numFmtId="0" fontId="7" fillId="5" borderId="0" xfId="0" applyFont="1" applyFill="1" applyAlignment="1" applyProtection="1">
      <alignment horizontal="left" vertical="center" wrapText="1"/>
      <protection hidden="1"/>
    </xf>
    <xf numFmtId="166" fontId="7" fillId="5" borderId="4" xfId="0" quotePrefix="1" applyNumberFormat="1" applyFont="1" applyFill="1" applyBorder="1" applyAlignment="1" applyProtection="1">
      <alignment horizontal="left" vertical="center" wrapText="1"/>
      <protection hidden="1"/>
    </xf>
    <xf numFmtId="0" fontId="15" fillId="5" borderId="26" xfId="0" applyFont="1" applyFill="1" applyBorder="1" applyAlignment="1" applyProtection="1">
      <alignment horizontal="center" vertical="center" wrapText="1"/>
      <protection hidden="1"/>
    </xf>
    <xf numFmtId="0" fontId="44" fillId="5" borderId="0" xfId="0" applyFont="1" applyFill="1" applyAlignment="1" applyProtection="1">
      <alignment horizontal="left" vertical="center" wrapText="1"/>
      <protection hidden="1"/>
    </xf>
    <xf numFmtId="0" fontId="0" fillId="5" borderId="21" xfId="0" applyFill="1" applyBorder="1" applyAlignment="1" applyProtection="1">
      <alignment horizontal="left" vertical="center" wrapText="1"/>
      <protection hidden="1"/>
    </xf>
    <xf numFmtId="0" fontId="0" fillId="5" borderId="0" xfId="0" applyFill="1" applyAlignment="1" applyProtection="1">
      <alignment horizontal="left" vertical="center" wrapText="1"/>
      <protection hidden="1"/>
    </xf>
    <xf numFmtId="1" fontId="0" fillId="5" borderId="0" xfId="0" applyNumberFormat="1" applyFill="1" applyAlignment="1" applyProtection="1">
      <alignment horizontal="left" vertical="center" wrapText="1"/>
      <protection hidden="1"/>
    </xf>
    <xf numFmtId="166" fontId="31" fillId="5" borderId="0" xfId="1" quotePrefix="1" applyNumberFormat="1" applyFont="1" applyFill="1" applyBorder="1" applyAlignment="1" applyProtection="1">
      <alignment horizontal="left" vertical="center" wrapText="1"/>
      <protection hidden="1"/>
    </xf>
    <xf numFmtId="0" fontId="0" fillId="5" borderId="0" xfId="0" applyFill="1" applyAlignment="1" applyProtection="1">
      <alignment horizontal="left"/>
      <protection hidden="1"/>
    </xf>
    <xf numFmtId="0" fontId="0" fillId="5" borderId="0" xfId="0" quotePrefix="1" applyFill="1" applyAlignment="1" applyProtection="1">
      <alignment horizontal="left"/>
      <protection hidden="1"/>
    </xf>
    <xf numFmtId="0" fontId="9" fillId="5" borderId="0" xfId="0" applyFont="1" applyFill="1" applyAlignment="1" applyProtection="1">
      <alignment horizontal="left" vertical="center" wrapText="1"/>
      <protection hidden="1"/>
    </xf>
    <xf numFmtId="0" fontId="9" fillId="5" borderId="0" xfId="0" quotePrefix="1" applyFont="1" applyFill="1" applyAlignment="1" applyProtection="1">
      <alignment horizontal="left" vertical="center" wrapText="1"/>
      <protection hidden="1"/>
    </xf>
    <xf numFmtId="0" fontId="7" fillId="5" borderId="0" xfId="0" applyFont="1" applyFill="1" applyAlignment="1">
      <alignment horizontal="left" wrapText="1"/>
    </xf>
    <xf numFmtId="166" fontId="7" fillId="5" borderId="0" xfId="0" quotePrefix="1" applyNumberFormat="1" applyFont="1" applyFill="1" applyAlignment="1" applyProtection="1">
      <alignment horizontal="left" vertical="center" wrapText="1"/>
      <protection hidden="1"/>
    </xf>
    <xf numFmtId="166" fontId="7" fillId="5" borderId="0" xfId="0" quotePrefix="1" applyNumberFormat="1" applyFont="1" applyFill="1" applyAlignment="1" applyProtection="1">
      <alignment horizontal="left" wrapText="1"/>
      <protection hidden="1"/>
    </xf>
    <xf numFmtId="0" fontId="0" fillId="5" borderId="0" xfId="0" applyFill="1" applyAlignment="1">
      <alignment horizontal="left" vertical="center" wrapText="1"/>
    </xf>
    <xf numFmtId="0" fontId="13" fillId="5" borderId="0" xfId="0" applyFont="1" applyFill="1" applyAlignment="1" applyProtection="1">
      <alignment horizontal="center" vertical="center" wrapText="1"/>
      <protection hidden="1"/>
    </xf>
    <xf numFmtId="0" fontId="13" fillId="5" borderId="15" xfId="0" applyFont="1" applyFill="1" applyBorder="1" applyAlignment="1" applyProtection="1">
      <alignment horizontal="center" vertical="center" wrapText="1"/>
      <protection hidden="1"/>
    </xf>
    <xf numFmtId="0" fontId="13" fillId="5" borderId="0" xfId="0" applyFont="1" applyFill="1" applyAlignment="1" applyProtection="1">
      <alignment horizontal="center" vertical="center"/>
      <protection hidden="1"/>
    </xf>
    <xf numFmtId="0" fontId="13" fillId="5" borderId="4" xfId="0" applyFont="1" applyFill="1" applyBorder="1" applyAlignment="1" applyProtection="1">
      <alignment horizontal="center" vertical="center"/>
      <protection hidden="1"/>
    </xf>
    <xf numFmtId="0" fontId="0" fillId="5" borderId="0" xfId="0" applyFill="1" applyProtection="1">
      <protection hidden="1"/>
    </xf>
    <xf numFmtId="0" fontId="0" fillId="0" borderId="0" xfId="0" applyProtection="1">
      <protection hidden="1"/>
    </xf>
    <xf numFmtId="0" fontId="7" fillId="5" borderId="4" xfId="0" applyFont="1" applyFill="1" applyBorder="1" applyAlignment="1" applyProtection="1">
      <alignment vertical="center" wrapText="1"/>
      <protection hidden="1"/>
    </xf>
    <xf numFmtId="0" fontId="0" fillId="0" borderId="4" xfId="0" applyBorder="1" applyAlignment="1">
      <alignment vertical="center" wrapText="1"/>
    </xf>
    <xf numFmtId="0" fontId="0" fillId="0" borderId="1" xfId="0" applyBorder="1" applyAlignment="1">
      <alignment horizontal="left" vertical="center" wrapText="1"/>
    </xf>
    <xf numFmtId="0" fontId="0" fillId="0" borderId="9" xfId="0" applyBorder="1" applyAlignment="1">
      <alignment vertical="center" wrapText="1"/>
    </xf>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23" fillId="7" borderId="4" xfId="0" applyFont="1" applyFill="1" applyBorder="1" applyAlignment="1">
      <alignment horizontal="left" vertical="top"/>
    </xf>
    <xf numFmtId="0" fontId="23" fillId="7" borderId="0" xfId="0" applyFont="1" applyFill="1" applyAlignment="1">
      <alignment horizontal="left" vertical="top"/>
    </xf>
    <xf numFmtId="0" fontId="23" fillId="7" borderId="14" xfId="0" applyFont="1" applyFill="1" applyBorder="1" applyAlignment="1">
      <alignment horizontal="left" vertical="top"/>
    </xf>
    <xf numFmtId="0" fontId="23" fillId="3" borderId="0" xfId="0" applyFont="1" applyFill="1" applyAlignment="1">
      <alignment horizontal="left" vertical="top"/>
    </xf>
    <xf numFmtId="0" fontId="23" fillId="3" borderId="14" xfId="0" applyFont="1" applyFill="1" applyBorder="1" applyAlignment="1">
      <alignment horizontal="left" vertical="top"/>
    </xf>
    <xf numFmtId="0" fontId="23" fillId="4" borderId="0" xfId="0" applyFont="1" applyFill="1" applyAlignment="1">
      <alignment horizontal="left" vertical="top"/>
    </xf>
    <xf numFmtId="0" fontId="23" fillId="4" borderId="14" xfId="0" applyFont="1" applyFill="1" applyBorder="1" applyAlignment="1">
      <alignment horizontal="left" vertical="top"/>
    </xf>
    <xf numFmtId="0" fontId="32" fillId="8" borderId="12" xfId="0" applyFont="1" applyFill="1" applyBorder="1" applyAlignment="1">
      <alignment vertical="center" wrapText="1"/>
    </xf>
    <xf numFmtId="0" fontId="5" fillId="8" borderId="12" xfId="0" applyFont="1" applyFill="1" applyBorder="1" applyAlignment="1">
      <alignment vertical="center" wrapText="1"/>
    </xf>
    <xf numFmtId="0" fontId="32" fillId="8" borderId="23" xfId="0" applyFont="1" applyFill="1" applyBorder="1" applyAlignment="1">
      <alignment vertical="center" wrapText="1"/>
    </xf>
    <xf numFmtId="0" fontId="32" fillId="8" borderId="25" xfId="0" applyFont="1" applyFill="1" applyBorder="1" applyAlignment="1">
      <alignment vertical="center" wrapText="1"/>
    </xf>
    <xf numFmtId="0" fontId="0" fillId="5" borderId="13" xfId="0" applyFill="1" applyBorder="1" applyAlignment="1">
      <alignment vertical="center" wrapText="1"/>
    </xf>
    <xf numFmtId="0" fontId="0" fillId="5" borderId="13" xfId="0" applyFill="1" applyBorder="1" applyAlignment="1">
      <alignment vertical="center"/>
    </xf>
    <xf numFmtId="0" fontId="0" fillId="5" borderId="11" xfId="0" applyFill="1" applyBorder="1" applyAlignment="1">
      <alignment vertical="center" wrapText="1"/>
    </xf>
    <xf numFmtId="0" fontId="0" fillId="5" borderId="11" xfId="0" applyFill="1" applyBorder="1" applyAlignment="1">
      <alignment vertical="center"/>
    </xf>
    <xf numFmtId="0" fontId="32" fillId="8" borderId="24" xfId="0" applyFont="1" applyFill="1" applyBorder="1" applyAlignment="1">
      <alignment vertical="center" wrapText="1"/>
    </xf>
  </cellXfs>
  <cellStyles count="8">
    <cellStyle name="Comma" xfId="7" builtinId="3"/>
    <cellStyle name="Hyperlink" xfId="1" builtinId="8"/>
    <cellStyle name="Normal" xfId="0" builtinId="0"/>
    <cellStyle name="Normal 13" xfId="2" xr:uid="{3D739AE1-B49A-442A-964E-20AFD0300574}"/>
    <cellStyle name="Normal 3" xfId="5" xr:uid="{502888F4-1A86-4280-AF60-77849405184C}"/>
    <cellStyle name="Normal 9" xfId="3" xr:uid="{15D4D595-6C85-4946-B477-F82915A4D433}"/>
    <cellStyle name="Percent" xfId="6" builtinId="5"/>
    <cellStyle name="Standaard 10 2 2 2" xfId="4" xr:uid="{DAEDCE90-702E-44CC-B8F9-DFE39A896C1A}"/>
  </cellStyles>
  <dxfs count="0"/>
  <tableStyles count="0" defaultTableStyle="TableStyleMedium2" defaultPivotStyle="PivotStyleLight16"/>
  <colors>
    <mruColors>
      <color rgb="FF3399FF"/>
      <color rgb="FF0085CA"/>
      <color rgb="FFC5F0FF"/>
      <color rgb="FF08A6DE"/>
      <color rgb="FF38AEF6"/>
      <color rgb="FF2980A3"/>
      <color rgb="FF75B34B"/>
      <color rgb="FFEEB000"/>
      <color rgb="FF99D6EA"/>
      <color rgb="FF0796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2664103</xdr:colOff>
      <xdr:row>1</xdr:row>
      <xdr:rowOff>66040</xdr:rowOff>
    </xdr:to>
    <xdr:pic>
      <xdr:nvPicPr>
        <xdr:cNvPr id="5" name="Picture 4">
          <a:extLst>
            <a:ext uri="{FF2B5EF4-FFF2-40B4-BE49-F238E27FC236}">
              <a16:creationId xmlns:a16="http://schemas.microsoft.com/office/drawing/2014/main" id="{10A40103-054D-BEAD-CCE0-F52AC5A5FE2D}"/>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289560" y="0"/>
          <a:ext cx="2664103" cy="9334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1997075</xdr:colOff>
      <xdr:row>1</xdr:row>
      <xdr:rowOff>1419</xdr:rowOff>
    </xdr:to>
    <xdr:pic>
      <xdr:nvPicPr>
        <xdr:cNvPr id="2" name="Picture 1">
          <a:extLst>
            <a:ext uri="{FF2B5EF4-FFF2-40B4-BE49-F238E27FC236}">
              <a16:creationId xmlns:a16="http://schemas.microsoft.com/office/drawing/2014/main" id="{715B43D4-DE9A-4022-9224-DB620AAAE954}"/>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1989455</xdr:colOff>
      <xdr:row>1</xdr:row>
      <xdr:rowOff>16024</xdr:rowOff>
    </xdr:to>
    <xdr:pic>
      <xdr:nvPicPr>
        <xdr:cNvPr id="2" name="Picture 1">
          <a:extLst>
            <a:ext uri="{FF2B5EF4-FFF2-40B4-BE49-F238E27FC236}">
              <a16:creationId xmlns:a16="http://schemas.microsoft.com/office/drawing/2014/main" id="{1A07C0D2-453F-40A7-BDDF-722D035903C6}"/>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1988820</xdr:colOff>
      <xdr:row>1</xdr:row>
      <xdr:rowOff>8404</xdr:rowOff>
    </xdr:to>
    <xdr:pic>
      <xdr:nvPicPr>
        <xdr:cNvPr id="2" name="Picture 1">
          <a:extLst>
            <a:ext uri="{FF2B5EF4-FFF2-40B4-BE49-F238E27FC236}">
              <a16:creationId xmlns:a16="http://schemas.microsoft.com/office/drawing/2014/main" id="{FD2F5240-9EAE-4476-8354-EF08940E59D3}"/>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1991360</xdr:colOff>
      <xdr:row>1</xdr:row>
      <xdr:rowOff>11579</xdr:rowOff>
    </xdr:to>
    <xdr:pic>
      <xdr:nvPicPr>
        <xdr:cNvPr id="2" name="Picture 1">
          <a:extLst>
            <a:ext uri="{FF2B5EF4-FFF2-40B4-BE49-F238E27FC236}">
              <a16:creationId xmlns:a16="http://schemas.microsoft.com/office/drawing/2014/main" id="{EC8EE1C1-F788-4D90-A569-8F7FCE09D36D}"/>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1991995</xdr:colOff>
      <xdr:row>1</xdr:row>
      <xdr:rowOff>784</xdr:rowOff>
    </xdr:to>
    <xdr:pic>
      <xdr:nvPicPr>
        <xdr:cNvPr id="2" name="Picture 1">
          <a:extLst>
            <a:ext uri="{FF2B5EF4-FFF2-40B4-BE49-F238E27FC236}">
              <a16:creationId xmlns:a16="http://schemas.microsoft.com/office/drawing/2014/main" id="{42D25DE4-B7EA-4CEE-BA84-697C5059B261}"/>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7620</xdr:colOff>
      <xdr:row>0</xdr:row>
      <xdr:rowOff>0</xdr:rowOff>
    </xdr:from>
    <xdr:to>
      <xdr:col>2</xdr:col>
      <xdr:colOff>560983</xdr:colOff>
      <xdr:row>1</xdr:row>
      <xdr:rowOff>66040</xdr:rowOff>
    </xdr:to>
    <xdr:pic>
      <xdr:nvPicPr>
        <xdr:cNvPr id="5" name="Picture 4">
          <a:extLst>
            <a:ext uri="{FF2B5EF4-FFF2-40B4-BE49-F238E27FC236}">
              <a16:creationId xmlns:a16="http://schemas.microsoft.com/office/drawing/2014/main" id="{4015A80F-5CC0-413C-88D6-B3EE2EBB09D3}"/>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304800" y="0"/>
          <a:ext cx="2664103" cy="927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353060</xdr:colOff>
      <xdr:row>1</xdr:row>
      <xdr:rowOff>11579</xdr:rowOff>
    </xdr:to>
    <xdr:pic>
      <xdr:nvPicPr>
        <xdr:cNvPr id="3" name="Picture 2">
          <a:extLst>
            <a:ext uri="{FF2B5EF4-FFF2-40B4-BE49-F238E27FC236}">
              <a16:creationId xmlns:a16="http://schemas.microsoft.com/office/drawing/2014/main" id="{E52A5C93-7F53-402B-A85F-EADD009B6E2F}"/>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twoCellAnchor editAs="oneCell">
    <xdr:from>
      <xdr:col>1</xdr:col>
      <xdr:colOff>0</xdr:colOff>
      <xdr:row>25</xdr:row>
      <xdr:rowOff>0</xdr:rowOff>
    </xdr:from>
    <xdr:to>
      <xdr:col>5</xdr:col>
      <xdr:colOff>247650</xdr:colOff>
      <xdr:row>56</xdr:row>
      <xdr:rowOff>38101</xdr:rowOff>
    </xdr:to>
    <xdr:pic>
      <xdr:nvPicPr>
        <xdr:cNvPr id="2" name="Picture 1">
          <a:extLst>
            <a:ext uri="{FF2B5EF4-FFF2-40B4-BE49-F238E27FC236}">
              <a16:creationId xmlns:a16="http://schemas.microsoft.com/office/drawing/2014/main" id="{DB021DA1-A246-E7C9-7768-8EF1C0BF30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100" y="17583150"/>
          <a:ext cx="10509250" cy="662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44450</xdr:colOff>
      <xdr:row>6</xdr:row>
      <xdr:rowOff>99784</xdr:rowOff>
    </xdr:from>
    <xdr:to>
      <xdr:col>1</xdr:col>
      <xdr:colOff>1488896</xdr:colOff>
      <xdr:row>6</xdr:row>
      <xdr:rowOff>1544230</xdr:rowOff>
    </xdr:to>
    <xdr:pic>
      <xdr:nvPicPr>
        <xdr:cNvPr id="21" name="Picture 11">
          <a:extLst>
            <a:ext uri="{FF2B5EF4-FFF2-40B4-BE49-F238E27FC236}">
              <a16:creationId xmlns:a16="http://schemas.microsoft.com/office/drawing/2014/main" id="{00000000-0008-0000-0F00-000015000000}"/>
            </a:ext>
          </a:extLst>
        </xdr:cNvPr>
        <xdr:cNvPicPr>
          <a:picLocks noChangeAspect="1"/>
        </xdr:cNvPicPr>
      </xdr:nvPicPr>
      <xdr:blipFill>
        <a:blip xmlns:r="http://schemas.openxmlformats.org/officeDocument/2006/relationships" r:embed="rId1"/>
        <a:stretch>
          <a:fillRect/>
        </a:stretch>
      </xdr:blipFill>
      <xdr:spPr>
        <a:xfrm>
          <a:off x="343807" y="4689927"/>
          <a:ext cx="1444446" cy="1444446"/>
        </a:xfrm>
        <a:prstGeom prst="rect">
          <a:avLst/>
        </a:prstGeom>
      </xdr:spPr>
    </xdr:pic>
    <xdr:clientData/>
  </xdr:twoCellAnchor>
  <xdr:twoCellAnchor>
    <xdr:from>
      <xdr:col>1</xdr:col>
      <xdr:colOff>19050</xdr:colOff>
      <xdr:row>7</xdr:row>
      <xdr:rowOff>306609</xdr:rowOff>
    </xdr:from>
    <xdr:to>
      <xdr:col>1</xdr:col>
      <xdr:colOff>1460321</xdr:colOff>
      <xdr:row>7</xdr:row>
      <xdr:rowOff>1738355</xdr:rowOff>
    </xdr:to>
    <xdr:pic>
      <xdr:nvPicPr>
        <xdr:cNvPr id="13" name="Picture 12">
          <a:extLst>
            <a:ext uri="{FF2B5EF4-FFF2-40B4-BE49-F238E27FC236}">
              <a16:creationId xmlns:a16="http://schemas.microsoft.com/office/drawing/2014/main" id="{00000000-0008-0000-0F00-00000D000000}"/>
            </a:ext>
          </a:extLst>
        </xdr:cNvPr>
        <xdr:cNvPicPr>
          <a:picLocks noChangeAspect="1"/>
        </xdr:cNvPicPr>
      </xdr:nvPicPr>
      <xdr:blipFill>
        <a:blip xmlns:r="http://schemas.openxmlformats.org/officeDocument/2006/relationships" r:embed="rId2"/>
        <a:stretch>
          <a:fillRect/>
        </a:stretch>
      </xdr:blipFill>
      <xdr:spPr>
        <a:xfrm>
          <a:off x="318407" y="6520538"/>
          <a:ext cx="1441271" cy="1431746"/>
        </a:xfrm>
        <a:prstGeom prst="rect">
          <a:avLst/>
        </a:prstGeom>
      </xdr:spPr>
    </xdr:pic>
    <xdr:clientData/>
  </xdr:twoCellAnchor>
  <xdr:twoCellAnchor>
    <xdr:from>
      <xdr:col>1</xdr:col>
      <xdr:colOff>19050</xdr:colOff>
      <xdr:row>8</xdr:row>
      <xdr:rowOff>85725</xdr:rowOff>
    </xdr:from>
    <xdr:to>
      <xdr:col>1</xdr:col>
      <xdr:colOff>1447621</xdr:colOff>
      <xdr:row>8</xdr:row>
      <xdr:rowOff>1517471</xdr:rowOff>
    </xdr:to>
    <xdr:pic>
      <xdr:nvPicPr>
        <xdr:cNvPr id="14" name="Picture 13">
          <a:extLst>
            <a:ext uri="{FF2B5EF4-FFF2-40B4-BE49-F238E27FC236}">
              <a16:creationId xmlns:a16="http://schemas.microsoft.com/office/drawing/2014/main" id="{00000000-0008-0000-0F00-00000E000000}"/>
            </a:ext>
          </a:extLst>
        </xdr:cNvPr>
        <xdr:cNvPicPr>
          <a:picLocks noChangeAspect="1"/>
        </xdr:cNvPicPr>
      </xdr:nvPicPr>
      <xdr:blipFill>
        <a:blip xmlns:r="http://schemas.openxmlformats.org/officeDocument/2006/relationships" r:embed="rId3"/>
        <a:stretch>
          <a:fillRect/>
        </a:stretch>
      </xdr:blipFill>
      <xdr:spPr>
        <a:xfrm>
          <a:off x="628650" y="8086725"/>
          <a:ext cx="1428571" cy="1431746"/>
        </a:xfrm>
        <a:prstGeom prst="rect">
          <a:avLst/>
        </a:prstGeom>
      </xdr:spPr>
    </xdr:pic>
    <xdr:clientData/>
  </xdr:twoCellAnchor>
  <xdr:twoCellAnchor>
    <xdr:from>
      <xdr:col>1</xdr:col>
      <xdr:colOff>15875</xdr:colOff>
      <xdr:row>9</xdr:row>
      <xdr:rowOff>92075</xdr:rowOff>
    </xdr:from>
    <xdr:to>
      <xdr:col>1</xdr:col>
      <xdr:colOff>1447621</xdr:colOff>
      <xdr:row>9</xdr:row>
      <xdr:rowOff>1523821</xdr:rowOff>
    </xdr:to>
    <xdr:pic>
      <xdr:nvPicPr>
        <xdr:cNvPr id="15" name="Picture 14">
          <a:extLst>
            <a:ext uri="{FF2B5EF4-FFF2-40B4-BE49-F238E27FC236}">
              <a16:creationId xmlns:a16="http://schemas.microsoft.com/office/drawing/2014/main" id="{00000000-0008-0000-0F00-00000F000000}"/>
            </a:ext>
          </a:extLst>
        </xdr:cNvPr>
        <xdr:cNvPicPr>
          <a:picLocks noChangeAspect="1"/>
        </xdr:cNvPicPr>
      </xdr:nvPicPr>
      <xdr:blipFill>
        <a:blip xmlns:r="http://schemas.openxmlformats.org/officeDocument/2006/relationships" r:embed="rId4"/>
        <a:stretch>
          <a:fillRect/>
        </a:stretch>
      </xdr:blipFill>
      <xdr:spPr>
        <a:xfrm>
          <a:off x="625475" y="9702800"/>
          <a:ext cx="1431746" cy="1431746"/>
        </a:xfrm>
        <a:prstGeom prst="rect">
          <a:avLst/>
        </a:prstGeom>
      </xdr:spPr>
    </xdr:pic>
    <xdr:clientData/>
  </xdr:twoCellAnchor>
  <xdr:twoCellAnchor>
    <xdr:from>
      <xdr:col>1</xdr:col>
      <xdr:colOff>19050</xdr:colOff>
      <xdr:row>10</xdr:row>
      <xdr:rowOff>85725</xdr:rowOff>
    </xdr:from>
    <xdr:to>
      <xdr:col>1</xdr:col>
      <xdr:colOff>1447621</xdr:colOff>
      <xdr:row>10</xdr:row>
      <xdr:rowOff>1517471</xdr:rowOff>
    </xdr:to>
    <xdr:pic>
      <xdr:nvPicPr>
        <xdr:cNvPr id="16" name="Picture 15">
          <a:extLst>
            <a:ext uri="{FF2B5EF4-FFF2-40B4-BE49-F238E27FC236}">
              <a16:creationId xmlns:a16="http://schemas.microsoft.com/office/drawing/2014/main" id="{00000000-0008-0000-0F00-000010000000}"/>
            </a:ext>
          </a:extLst>
        </xdr:cNvPr>
        <xdr:cNvPicPr>
          <a:picLocks noChangeAspect="1"/>
        </xdr:cNvPicPr>
      </xdr:nvPicPr>
      <xdr:blipFill>
        <a:blip xmlns:r="http://schemas.openxmlformats.org/officeDocument/2006/relationships" r:embed="rId5"/>
        <a:stretch>
          <a:fillRect/>
        </a:stretch>
      </xdr:blipFill>
      <xdr:spPr>
        <a:xfrm>
          <a:off x="628650" y="11249025"/>
          <a:ext cx="1428571" cy="1431746"/>
        </a:xfrm>
        <a:prstGeom prst="rect">
          <a:avLst/>
        </a:prstGeom>
      </xdr:spPr>
    </xdr:pic>
    <xdr:clientData/>
  </xdr:twoCellAnchor>
  <xdr:twoCellAnchor>
    <xdr:from>
      <xdr:col>1</xdr:col>
      <xdr:colOff>19050</xdr:colOff>
      <xdr:row>12</xdr:row>
      <xdr:rowOff>82550</xdr:rowOff>
    </xdr:from>
    <xdr:to>
      <xdr:col>1</xdr:col>
      <xdr:colOff>1450796</xdr:colOff>
      <xdr:row>12</xdr:row>
      <xdr:rowOff>1514296</xdr:rowOff>
    </xdr:to>
    <xdr:pic>
      <xdr:nvPicPr>
        <xdr:cNvPr id="17" name="Picture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6"/>
        <a:stretch>
          <a:fillRect/>
        </a:stretch>
      </xdr:blipFill>
      <xdr:spPr>
        <a:xfrm>
          <a:off x="628650" y="14408150"/>
          <a:ext cx="1431746" cy="1431746"/>
        </a:xfrm>
        <a:prstGeom prst="rect">
          <a:avLst/>
        </a:prstGeom>
      </xdr:spPr>
    </xdr:pic>
    <xdr:clientData/>
  </xdr:twoCellAnchor>
  <xdr:twoCellAnchor>
    <xdr:from>
      <xdr:col>1</xdr:col>
      <xdr:colOff>15875</xdr:colOff>
      <xdr:row>13</xdr:row>
      <xdr:rowOff>66675</xdr:rowOff>
    </xdr:from>
    <xdr:to>
      <xdr:col>1</xdr:col>
      <xdr:colOff>1447621</xdr:colOff>
      <xdr:row>13</xdr:row>
      <xdr:rowOff>1498421</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7"/>
        <a:stretch>
          <a:fillRect/>
        </a:stretch>
      </xdr:blipFill>
      <xdr:spPr>
        <a:xfrm>
          <a:off x="625475" y="16116300"/>
          <a:ext cx="1431746" cy="1431746"/>
        </a:xfrm>
        <a:prstGeom prst="rect">
          <a:avLst/>
        </a:prstGeom>
      </xdr:spPr>
    </xdr:pic>
    <xdr:clientData/>
  </xdr:twoCellAnchor>
  <xdr:twoCellAnchor>
    <xdr:from>
      <xdr:col>1</xdr:col>
      <xdr:colOff>19050</xdr:colOff>
      <xdr:row>11</xdr:row>
      <xdr:rowOff>82550</xdr:rowOff>
    </xdr:from>
    <xdr:to>
      <xdr:col>1</xdr:col>
      <xdr:colOff>1447621</xdr:colOff>
      <xdr:row>11</xdr:row>
      <xdr:rowOff>1514296</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8"/>
        <a:stretch>
          <a:fillRect/>
        </a:stretch>
      </xdr:blipFill>
      <xdr:spPr>
        <a:xfrm>
          <a:off x="628650" y="12827000"/>
          <a:ext cx="1428571" cy="1431746"/>
        </a:xfrm>
        <a:prstGeom prst="rect">
          <a:avLst/>
        </a:prstGeom>
      </xdr:spPr>
    </xdr:pic>
    <xdr:clientData/>
  </xdr:twoCellAnchor>
  <xdr:twoCellAnchor editAs="oneCell">
    <xdr:from>
      <xdr:col>1</xdr:col>
      <xdr:colOff>0</xdr:colOff>
      <xdr:row>0</xdr:row>
      <xdr:rowOff>0</xdr:rowOff>
    </xdr:from>
    <xdr:to>
      <xdr:col>2</xdr:col>
      <xdr:colOff>342900</xdr:colOff>
      <xdr:row>1</xdr:row>
      <xdr:rowOff>11579</xdr:rowOff>
    </xdr:to>
    <xdr:pic>
      <xdr:nvPicPr>
        <xdr:cNvPr id="2" name="Picture 1">
          <a:extLst>
            <a:ext uri="{FF2B5EF4-FFF2-40B4-BE49-F238E27FC236}">
              <a16:creationId xmlns:a16="http://schemas.microsoft.com/office/drawing/2014/main" id="{2C299E57-66C4-4135-9BCB-A96D810B0904}"/>
            </a:ext>
          </a:extLst>
        </xdr:cNvPr>
        <xdr:cNvPicPr>
          <a:picLocks noChangeAspect="1"/>
        </xdr:cNvPicPr>
      </xdr:nvPicPr>
      <xdr:blipFill>
        <a:blip xmlns:r="http://schemas.openxmlformats.org/officeDocument/2006/relationships" r:embed="rId9">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1991995</xdr:colOff>
      <xdr:row>1</xdr:row>
      <xdr:rowOff>1419</xdr:rowOff>
    </xdr:to>
    <xdr:pic>
      <xdr:nvPicPr>
        <xdr:cNvPr id="2" name="Picture 1">
          <a:extLst>
            <a:ext uri="{FF2B5EF4-FFF2-40B4-BE49-F238E27FC236}">
              <a16:creationId xmlns:a16="http://schemas.microsoft.com/office/drawing/2014/main" id="{BF2CBB2C-C923-487C-A11D-84DC4DC1FB65}"/>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198120</xdr:colOff>
      <xdr:row>0</xdr:row>
      <xdr:rowOff>0</xdr:rowOff>
    </xdr:from>
    <xdr:to>
      <xdr:col>1</xdr:col>
      <xdr:colOff>2054225</xdr:colOff>
      <xdr:row>1</xdr:row>
      <xdr:rowOff>30159</xdr:rowOff>
    </xdr:to>
    <xdr:pic>
      <xdr:nvPicPr>
        <xdr:cNvPr id="4" name="Picture 1">
          <a:extLst>
            <a:ext uri="{FF2B5EF4-FFF2-40B4-BE49-F238E27FC236}">
              <a16:creationId xmlns:a16="http://schemas.microsoft.com/office/drawing/2014/main" id="{403A7109-8A8D-42FB-9E4B-B7BF93002269}"/>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198120" y="0"/>
          <a:ext cx="2133600" cy="7350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251460</xdr:colOff>
      <xdr:row>0</xdr:row>
      <xdr:rowOff>0</xdr:rowOff>
    </xdr:from>
    <xdr:to>
      <xdr:col>4</xdr:col>
      <xdr:colOff>179802</xdr:colOff>
      <xdr:row>1</xdr:row>
      <xdr:rowOff>0</xdr:rowOff>
    </xdr:to>
    <xdr:pic>
      <xdr:nvPicPr>
        <xdr:cNvPr id="2" name="Picture 1">
          <a:extLst>
            <a:ext uri="{FF2B5EF4-FFF2-40B4-BE49-F238E27FC236}">
              <a16:creationId xmlns:a16="http://schemas.microsoft.com/office/drawing/2014/main" id="{10052504-CCF3-48DC-A4A5-27D64FB96785}"/>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251460" y="0"/>
          <a:ext cx="2034637" cy="7315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213360</xdr:colOff>
      <xdr:row>0</xdr:row>
      <xdr:rowOff>22860</xdr:rowOff>
    </xdr:from>
    <xdr:to>
      <xdr:col>2</xdr:col>
      <xdr:colOff>294005</xdr:colOff>
      <xdr:row>0</xdr:row>
      <xdr:rowOff>712619</xdr:rowOff>
    </xdr:to>
    <xdr:pic>
      <xdr:nvPicPr>
        <xdr:cNvPr id="3" name="Picture 2">
          <a:extLst>
            <a:ext uri="{FF2B5EF4-FFF2-40B4-BE49-F238E27FC236}">
              <a16:creationId xmlns:a16="http://schemas.microsoft.com/office/drawing/2014/main" id="{2263F364-883C-4BE3-92AE-41D778C4C248}"/>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213360" y="22860"/>
          <a:ext cx="1933575" cy="6910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236220</xdr:colOff>
      <xdr:row>0</xdr:row>
      <xdr:rowOff>0</xdr:rowOff>
    </xdr:from>
    <xdr:to>
      <xdr:col>1</xdr:col>
      <xdr:colOff>1936115</xdr:colOff>
      <xdr:row>1</xdr:row>
      <xdr:rowOff>784</xdr:rowOff>
    </xdr:to>
    <xdr:pic>
      <xdr:nvPicPr>
        <xdr:cNvPr id="2" name="Picture 1">
          <a:extLst>
            <a:ext uri="{FF2B5EF4-FFF2-40B4-BE49-F238E27FC236}">
              <a16:creationId xmlns:a16="http://schemas.microsoft.com/office/drawing/2014/main" id="{CBABCCF4-2530-4E21-B054-A2441595A20D}"/>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236220" y="0"/>
          <a:ext cx="1985010" cy="689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441960</xdr:colOff>
      <xdr:row>0</xdr:row>
      <xdr:rowOff>30480</xdr:rowOff>
    </xdr:from>
    <xdr:to>
      <xdr:col>1</xdr:col>
      <xdr:colOff>1998345</xdr:colOff>
      <xdr:row>1</xdr:row>
      <xdr:rowOff>36344</xdr:rowOff>
    </xdr:to>
    <xdr:pic>
      <xdr:nvPicPr>
        <xdr:cNvPr id="2" name="Picture 1">
          <a:extLst>
            <a:ext uri="{FF2B5EF4-FFF2-40B4-BE49-F238E27FC236}">
              <a16:creationId xmlns:a16="http://schemas.microsoft.com/office/drawing/2014/main" id="{236583DA-7ECF-4135-975E-5AF5E89A1402}"/>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441960" y="30480"/>
          <a:ext cx="1985645" cy="6897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1991995</xdr:colOff>
      <xdr:row>1</xdr:row>
      <xdr:rowOff>784</xdr:rowOff>
    </xdr:to>
    <xdr:pic>
      <xdr:nvPicPr>
        <xdr:cNvPr id="2" name="Picture 1">
          <a:extLst>
            <a:ext uri="{FF2B5EF4-FFF2-40B4-BE49-F238E27FC236}">
              <a16:creationId xmlns:a16="http://schemas.microsoft.com/office/drawing/2014/main" id="{FED4C69A-88FE-4FD3-92AB-43386C4DCE56}"/>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1988820</xdr:colOff>
      <xdr:row>1</xdr:row>
      <xdr:rowOff>7134</xdr:rowOff>
    </xdr:to>
    <xdr:pic>
      <xdr:nvPicPr>
        <xdr:cNvPr id="2" name="Picture 1">
          <a:extLst>
            <a:ext uri="{FF2B5EF4-FFF2-40B4-BE49-F238E27FC236}">
              <a16:creationId xmlns:a16="http://schemas.microsoft.com/office/drawing/2014/main" id="{B9997A6F-69FB-4881-BD54-9EAF17197697}"/>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1988820</xdr:colOff>
      <xdr:row>1</xdr:row>
      <xdr:rowOff>1419</xdr:rowOff>
    </xdr:to>
    <xdr:pic>
      <xdr:nvPicPr>
        <xdr:cNvPr id="2" name="Picture 1">
          <a:extLst>
            <a:ext uri="{FF2B5EF4-FFF2-40B4-BE49-F238E27FC236}">
              <a16:creationId xmlns:a16="http://schemas.microsoft.com/office/drawing/2014/main" id="{E139FCDB-319A-45AF-8C71-FC7EBCB4A1BF}"/>
            </a:ext>
          </a:extLst>
        </xdr:cNvPr>
        <xdr:cNvPicPr>
          <a:picLocks noChangeAspect="1"/>
        </xdr:cNvPicPr>
      </xdr:nvPicPr>
      <xdr:blipFill>
        <a:blip xmlns:r="http://schemas.openxmlformats.org/officeDocument/2006/relationships" r:embed="rId1">
          <a:clrChange>
            <a:clrFrom>
              <a:srgbClr val="0099D8"/>
            </a:clrFrom>
            <a:clrTo>
              <a:srgbClr val="0099D8">
                <a:alpha val="0"/>
              </a:srgbClr>
            </a:clrTo>
          </a:clrChange>
        </a:blip>
        <a:stretch>
          <a:fillRect/>
        </a:stretch>
      </xdr:blipFill>
      <xdr:spPr>
        <a:xfrm>
          <a:off x="0" y="0"/>
          <a:ext cx="1990725" cy="6967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leanaway.com.au/contact-us/" TargetMode="External"/><Relationship Id="rId2" Type="http://schemas.openxmlformats.org/officeDocument/2006/relationships/hyperlink" Target="http://www.cleanaway.com.au/" TargetMode="External"/><Relationship Id="rId1" Type="http://schemas.openxmlformats.org/officeDocument/2006/relationships/hyperlink" Target="https://www.cleanaway.com.au/about-us/for-investor/"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cleanaway2stor.blob.core.windows.net/cleanaway2-blob-container/2023/08/CWY-2023-Supplier-code-of-Conduct.pdf" TargetMode="External"/><Relationship Id="rId2" Type="http://schemas.openxmlformats.org/officeDocument/2006/relationships/hyperlink" Target="https://www.cleanaway.com.au/about-us/responsible-business/" TargetMode="External"/><Relationship Id="rId1" Type="http://schemas.openxmlformats.org/officeDocument/2006/relationships/hyperlink" Target="https://cleanaway2stor.blob.core.windows.net/cleanaway2-blob-container/2022/01/Social-Procurement-Statement-Final.pdf"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cleanaway.com.au/about-us/for-investor/publications-and-presentations/" TargetMode="External"/><Relationship Id="rId2" Type="http://schemas.openxmlformats.org/officeDocument/2006/relationships/hyperlink" Target="https://www.cleanaway.com.au/about-us/for-investor/annual-reports/" TargetMode="External"/><Relationship Id="rId1" Type="http://schemas.openxmlformats.org/officeDocument/2006/relationships/hyperlink" Target="https://www.cleanaway.com.au/about-us/for-investor/publications-and-presentations/"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hyperlink" Target="https://cleanaway2stor.blob.core.windows.net/cleanaway2-blob-container/2022/08/Continuous-Disclosure-Policy-FINAL-18-August-2022.pdf" TargetMode="External"/><Relationship Id="rId13" Type="http://schemas.openxmlformats.org/officeDocument/2006/relationships/hyperlink" Target="https://cleanaway2stor.blob.core.windows.net/cleanaway2-blob-container/2019/07/Shareholder-Communications-Policy.pdf" TargetMode="External"/><Relationship Id="rId3" Type="http://schemas.openxmlformats.org/officeDocument/2006/relationships/hyperlink" Target="https://cleanaway2stor.blob.core.windows.net/cleanaway2-blob-container/2021/06/Diversity-and-Inclusion-Policy-Statement.1-June-2021.pdf" TargetMode="External"/><Relationship Id="rId7" Type="http://schemas.openxmlformats.org/officeDocument/2006/relationships/hyperlink" Target="https://cleanaway2stor.blob.core.windows.net/cleanaway2-blob-container/2023/07/Code-of-Conduct-approved-20-June-2023.pdf" TargetMode="External"/><Relationship Id="rId12" Type="http://schemas.openxmlformats.org/officeDocument/2006/relationships/hyperlink" Target="https://cleanaway2stor.blob.core.windows.net/cleanaway2-blob-container/2022/08/Securities-Trading-Policy-FINAL-18-August-2022.pdf" TargetMode="External"/><Relationship Id="rId17" Type="http://schemas.openxmlformats.org/officeDocument/2006/relationships/drawing" Target="../drawings/drawing13.xml"/><Relationship Id="rId2" Type="http://schemas.openxmlformats.org/officeDocument/2006/relationships/hyperlink" Target="https://www.cleanaway.com.au/about-us/for-investor/corporate-governance/" TargetMode="External"/><Relationship Id="rId16" Type="http://schemas.openxmlformats.org/officeDocument/2006/relationships/printerSettings" Target="../printerSettings/printerSettings13.bin"/><Relationship Id="rId1" Type="http://schemas.openxmlformats.org/officeDocument/2006/relationships/hyperlink" Target="https://cleanaway2stor.blob.core.windows.net/cleanaway2-blob-container/2022/08/Health-and-Safety-Policy.pdf" TargetMode="External"/><Relationship Id="rId6" Type="http://schemas.openxmlformats.org/officeDocument/2006/relationships/hyperlink" Target="https://cleanaway2stor.blob.core.windows.net/cleanaway2-blob-container/2023/07/Board-Charter-FINAL-June-2023.pdf" TargetMode="External"/><Relationship Id="rId11" Type="http://schemas.openxmlformats.org/officeDocument/2006/relationships/hyperlink" Target="https://cleanaway2stor.blob.core.windows.net/cleanaway2-blob-container/2022/04/Cleanaway-Human-Rights-Policy.pdf" TargetMode="External"/><Relationship Id="rId5" Type="http://schemas.openxmlformats.org/officeDocument/2006/relationships/hyperlink" Target="https://cleanaway2stor.blob.core.windows.net/cleanaway2-blob-container/2023/07/Audit-and-Risk-Committee-Charter-FINAL-June-2023.pdf" TargetMode="External"/><Relationship Id="rId15" Type="http://schemas.openxmlformats.org/officeDocument/2006/relationships/hyperlink" Target="https://cleanaway2stor.blob.core.windows.net/cleanaway2-blob-container/2023/07/Whistleblower-Policy-approved-20-June-2023.pdf" TargetMode="External"/><Relationship Id="rId10" Type="http://schemas.openxmlformats.org/officeDocument/2006/relationships/hyperlink" Target="https://cleanaway2stor.blob.core.windows.net/cleanaway2-blob-container/2023/07/Human-Resources-Committee-Charter-FINAL-June-2023.pdf" TargetMode="External"/><Relationship Id="rId4" Type="http://schemas.openxmlformats.org/officeDocument/2006/relationships/hyperlink" Target="https://cleanaway2stor.blob.core.windows.net/cleanaway2-blob-container/2023/07/Anti-Bribery-and-Corruption-Policy-FINAL-approved-20-June-2023.pdf" TargetMode="External"/><Relationship Id="rId9" Type="http://schemas.openxmlformats.org/officeDocument/2006/relationships/hyperlink" Target="https://cleanaway2stor.blob.core.windows.net/cleanaway2-blob-container/2023/07/8.-Environment-Policy_2023-Attachment-for-Committee-Paper_approved-by-Board_20230728-1.pdf" TargetMode="External"/><Relationship Id="rId14" Type="http://schemas.openxmlformats.org/officeDocument/2006/relationships/hyperlink" Target="https://cleanaway2stor.blob.core.windows.net/cleanaway2-blob-container/2023/07/Sustainability-Committee-Charter-FINAL-June-2023.pdf"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6.bin"/><Relationship Id="rId1" Type="http://schemas.openxmlformats.org/officeDocument/2006/relationships/hyperlink" Target="https://www.cleanaway.com.au/about-us/our-business/ourflee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unfccc.int/sites/default/files/resource/cop26_auv_2f_cover_decision.pdf" TargetMode="External"/><Relationship Id="rId2" Type="http://schemas.openxmlformats.org/officeDocument/2006/relationships/hyperlink" Target="https://www.ccacoalition.org/en/resources/global-methane-pledge" TargetMode="External"/><Relationship Id="rId1" Type="http://schemas.openxmlformats.org/officeDocument/2006/relationships/hyperlink" Target="https://data.ene.iiasa.ac.at/ar6/"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cleanaway.com.au/about-us/environmental-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C54F0-7512-4AAB-A650-7EF06EC32B85}">
  <sheetPr>
    <tabColor theme="0"/>
    <pageSetUpPr fitToPage="1"/>
  </sheetPr>
  <dimension ref="B1:H26"/>
  <sheetViews>
    <sheetView showGridLines="0" zoomScaleNormal="100" zoomScaleSheetLayoutView="100" workbookViewId="0"/>
  </sheetViews>
  <sheetFormatPr defaultColWidth="8.81640625" defaultRowHeight="14.5" x14ac:dyDescent="0.35"/>
  <cols>
    <col min="1" max="1" width="4.1796875" style="13" customWidth="1"/>
    <col min="2" max="2" width="86.54296875" style="13" customWidth="1"/>
    <col min="3" max="16384" width="8.81640625" style="13"/>
  </cols>
  <sheetData>
    <row r="1" spans="2:8" s="51" customFormat="1" ht="68.150000000000006" customHeight="1" x14ac:dyDescent="0.35"/>
    <row r="2" spans="2:8" s="81" customFormat="1" ht="39" customHeight="1" x14ac:dyDescent="0.35">
      <c r="B2" s="66" t="s">
        <v>0</v>
      </c>
    </row>
    <row r="3" spans="2:8" s="81" customFormat="1" ht="54.65" customHeight="1" x14ac:dyDescent="0.35">
      <c r="B3" s="68" t="s">
        <v>615</v>
      </c>
    </row>
    <row r="4" spans="2:8" s="81" customFormat="1" ht="57.65" customHeight="1" x14ac:dyDescent="0.35">
      <c r="B4" s="68" t="s">
        <v>1006</v>
      </c>
    </row>
    <row r="5" spans="2:8" s="81" customFormat="1" ht="68.150000000000006" customHeight="1" x14ac:dyDescent="0.35">
      <c r="B5" s="68" t="s">
        <v>1</v>
      </c>
      <c r="H5" s="82"/>
    </row>
    <row r="6" spans="2:8" s="81" customFormat="1" ht="77.400000000000006" customHeight="1" x14ac:dyDescent="0.35">
      <c r="B6" s="68" t="s">
        <v>1007</v>
      </c>
    </row>
    <row r="7" spans="2:8" s="81" customFormat="1" ht="27.65" customHeight="1" x14ac:dyDescent="0.35">
      <c r="B7" s="68" t="s">
        <v>616</v>
      </c>
    </row>
    <row r="8" spans="2:8" s="81" customFormat="1" x14ac:dyDescent="0.35"/>
    <row r="9" spans="2:8" s="81" customFormat="1" x14ac:dyDescent="0.35"/>
    <row r="10" spans="2:8" s="81" customFormat="1" ht="20" thickBot="1" x14ac:dyDescent="0.4">
      <c r="B10" s="83" t="s">
        <v>2</v>
      </c>
    </row>
    <row r="11" spans="2:8" s="81" customFormat="1" ht="17.149999999999999" customHeight="1" x14ac:dyDescent="0.35">
      <c r="B11" s="81" t="s">
        <v>3</v>
      </c>
    </row>
    <row r="12" spans="2:8" s="81" customFormat="1" ht="17.149999999999999" customHeight="1" x14ac:dyDescent="0.35">
      <c r="B12" s="81" t="s">
        <v>4</v>
      </c>
    </row>
    <row r="13" spans="2:8" s="81" customFormat="1" ht="17.149999999999999" customHeight="1" x14ac:dyDescent="0.35">
      <c r="B13" s="190" t="s">
        <v>604</v>
      </c>
    </row>
    <row r="14" spans="2:8" s="81" customFormat="1" x14ac:dyDescent="0.35"/>
    <row r="15" spans="2:8" s="81" customFormat="1" ht="17.5" customHeight="1" x14ac:dyDescent="0.35">
      <c r="B15" s="81" t="s">
        <v>5</v>
      </c>
    </row>
    <row r="16" spans="2:8" s="81" customFormat="1" ht="17.5" customHeight="1" x14ac:dyDescent="0.35">
      <c r="B16" s="190" t="s">
        <v>6</v>
      </c>
    </row>
    <row r="17" spans="2:2" s="81" customFormat="1" ht="17.5" customHeight="1" x14ac:dyDescent="0.35"/>
    <row r="18" spans="2:2" s="81" customFormat="1" ht="32.15" customHeight="1" x14ac:dyDescent="0.35">
      <c r="B18" s="68" t="s">
        <v>7</v>
      </c>
    </row>
    <row r="19" spans="2:2" s="81" customFormat="1" ht="26.5" customHeight="1" x14ac:dyDescent="0.35">
      <c r="B19" s="190" t="s">
        <v>8</v>
      </c>
    </row>
    <row r="20" spans="2:2" s="81" customFormat="1" x14ac:dyDescent="0.35"/>
    <row r="21" spans="2:2" s="81" customFormat="1" ht="25.5" customHeight="1" thickBot="1" x14ac:dyDescent="0.4">
      <c r="B21" s="83" t="s">
        <v>9</v>
      </c>
    </row>
    <row r="22" spans="2:2" s="81" customFormat="1" ht="29" x14ac:dyDescent="0.35">
      <c r="B22" s="68" t="s">
        <v>10</v>
      </c>
    </row>
    <row r="23" spans="2:2" s="81" customFormat="1" x14ac:dyDescent="0.35">
      <c r="B23" s="68"/>
    </row>
    <row r="24" spans="2:2" s="81" customFormat="1" ht="43.5" x14ac:dyDescent="0.35">
      <c r="B24" s="68" t="s">
        <v>11</v>
      </c>
    </row>
    <row r="25" spans="2:2" s="81" customFormat="1" x14ac:dyDescent="0.35"/>
    <row r="26" spans="2:2" s="81" customFormat="1" x14ac:dyDescent="0.35"/>
  </sheetData>
  <sheetProtection algorithmName="SHA-512" hashValue="CFLwwLv5GhW6nU6JkzbnCaO8KSE0Efev7xlYiRB3hhwKpAn0xJU+JuLbr43dyAat/Eh11+ZTSifORa7WPCOx9A==" saltValue="F+EAqn9UTzR5X+qnj7ya0A==" spinCount="100000" sheet="1" objects="1" scenarios="1"/>
  <hyperlinks>
    <hyperlink ref="B19" r:id="rId1" xr:uid="{2B366B8C-81D4-40A5-953C-39066DB06B91}"/>
    <hyperlink ref="B16" r:id="rId2" xr:uid="{CA879B0A-23DA-432C-8E51-8C2E11C2E006}"/>
    <hyperlink ref="B13" r:id="rId3" xr:uid="{7FBA019B-F32C-4432-B2CA-FBE46FA66423}"/>
  </hyperlinks>
  <pageMargins left="0.23622047244094491" right="0.23622047244094491" top="0.74803149606299213" bottom="0.74803149606299213" header="0.31496062992125984" footer="0.31496062992125984"/>
  <pageSetup paperSize="9" scale="70" fitToWidth="0" orientation="landscape"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F181-FFF7-4369-B63D-A3E571E90269}">
  <sheetPr>
    <tabColor rgb="FFFFF0C5"/>
    <pageSetUpPr fitToPage="1"/>
  </sheetPr>
  <dimension ref="B1:R75"/>
  <sheetViews>
    <sheetView showZeros="0" topLeftCell="A13" zoomScaleNormal="100" zoomScaleSheetLayoutView="100" workbookViewId="0"/>
  </sheetViews>
  <sheetFormatPr defaultColWidth="8.81640625" defaultRowHeight="14.5" x14ac:dyDescent="0.35"/>
  <cols>
    <col min="1" max="1" width="4.1796875" style="30" customWidth="1"/>
    <col min="2" max="2" width="39.81640625" style="30" customWidth="1"/>
    <col min="3" max="11" width="15.1796875" style="30" customWidth="1"/>
    <col min="12" max="18" width="12.81640625" style="30" customWidth="1"/>
    <col min="19" max="16384" width="8.81640625" style="30"/>
  </cols>
  <sheetData>
    <row r="1" spans="2:18" s="61" customFormat="1" ht="55" customHeight="1" x14ac:dyDescent="0.35">
      <c r="I1" s="340"/>
    </row>
    <row r="2" spans="2:18" s="139" customFormat="1" ht="37.5" customHeight="1" x14ac:dyDescent="0.35">
      <c r="B2" s="66" t="s">
        <v>23</v>
      </c>
    </row>
    <row r="3" spans="2:18" s="139" customFormat="1" x14ac:dyDescent="0.35">
      <c r="J3" s="150"/>
    </row>
    <row r="4" spans="2:18" s="139" customFormat="1" ht="20" thickBot="1" x14ac:dyDescent="0.5">
      <c r="B4" s="196" t="s">
        <v>32</v>
      </c>
      <c r="C4" s="197"/>
      <c r="D4" s="197"/>
      <c r="E4" s="197"/>
      <c r="F4" s="197"/>
      <c r="G4" s="197"/>
      <c r="H4" s="197"/>
      <c r="I4" s="197"/>
      <c r="J4" s="342"/>
      <c r="K4" s="341"/>
      <c r="L4" s="341"/>
      <c r="M4" s="341"/>
      <c r="N4" s="341"/>
    </row>
    <row r="5" spans="2:18" s="139" customFormat="1" ht="19" customHeight="1" x14ac:dyDescent="0.35">
      <c r="B5" s="194"/>
      <c r="C5" s="527" t="s">
        <v>421</v>
      </c>
      <c r="D5" s="527"/>
      <c r="E5" s="527"/>
      <c r="F5" s="527"/>
      <c r="G5" s="527" t="s">
        <v>422</v>
      </c>
      <c r="H5" s="527"/>
      <c r="I5" s="527"/>
      <c r="J5" s="526"/>
      <c r="K5" s="526" t="s">
        <v>423</v>
      </c>
      <c r="L5" s="526"/>
      <c r="M5" s="526"/>
      <c r="N5" s="526"/>
      <c r="P5" s="150"/>
    </row>
    <row r="6" spans="2:18" s="139" customFormat="1" ht="26.15" customHeight="1" thickBot="1" x14ac:dyDescent="0.4">
      <c r="B6" s="195"/>
      <c r="C6" s="226" t="s">
        <v>275</v>
      </c>
      <c r="D6" s="226" t="s">
        <v>276</v>
      </c>
      <c r="E6" s="226" t="s">
        <v>277</v>
      </c>
      <c r="F6" s="226" t="s">
        <v>618</v>
      </c>
      <c r="G6" s="226" t="s">
        <v>275</v>
      </c>
      <c r="H6" s="226" t="s">
        <v>276</v>
      </c>
      <c r="I6" s="226" t="s">
        <v>277</v>
      </c>
      <c r="J6" s="226" t="s">
        <v>618</v>
      </c>
      <c r="K6" s="226" t="s">
        <v>275</v>
      </c>
      <c r="L6" s="226" t="s">
        <v>276</v>
      </c>
      <c r="M6" s="226" t="s">
        <v>277</v>
      </c>
      <c r="N6" s="226" t="s">
        <v>618</v>
      </c>
      <c r="R6" s="150"/>
    </row>
    <row r="7" spans="2:18" s="139" customFormat="1" ht="28" customHeight="1" thickBot="1" x14ac:dyDescent="0.4">
      <c r="B7" s="147" t="s">
        <v>424</v>
      </c>
      <c r="C7" s="253">
        <v>179</v>
      </c>
      <c r="D7" s="253">
        <v>278</v>
      </c>
      <c r="E7" s="253">
        <v>263</v>
      </c>
      <c r="F7" s="253">
        <v>237</v>
      </c>
      <c r="G7" s="253">
        <v>135274</v>
      </c>
      <c r="H7" s="253">
        <v>138999</v>
      </c>
      <c r="I7" s="253">
        <v>151784</v>
      </c>
      <c r="J7" s="253">
        <v>148562</v>
      </c>
      <c r="K7" s="227" t="s">
        <v>299</v>
      </c>
      <c r="L7" s="227" t="s">
        <v>299</v>
      </c>
      <c r="M7" s="253">
        <v>10328</v>
      </c>
      <c r="N7" s="253">
        <v>16257</v>
      </c>
      <c r="P7" s="192"/>
      <c r="R7" s="150"/>
    </row>
    <row r="8" spans="2:18" s="139" customFormat="1" ht="36.65" customHeight="1" x14ac:dyDescent="0.35">
      <c r="J8" s="150"/>
    </row>
    <row r="9" spans="2:18" s="139" customFormat="1" ht="24.65" customHeight="1" thickBot="1" x14ac:dyDescent="0.5">
      <c r="B9" s="180" t="s">
        <v>40</v>
      </c>
      <c r="C9" s="181"/>
      <c r="D9" s="181"/>
      <c r="F9" s="341"/>
      <c r="G9" s="341"/>
      <c r="H9" s="341"/>
      <c r="I9" s="341"/>
      <c r="J9" s="342"/>
    </row>
    <row r="10" spans="2:18" s="139" customFormat="1" ht="20.5" customHeight="1" x14ac:dyDescent="0.35">
      <c r="B10" s="185"/>
      <c r="C10" s="529" t="s">
        <v>421</v>
      </c>
      <c r="D10" s="529"/>
      <c r="E10" s="529"/>
      <c r="F10" s="528"/>
      <c r="G10" s="528" t="s">
        <v>422</v>
      </c>
      <c r="H10" s="528"/>
      <c r="I10" s="528"/>
      <c r="J10" s="528"/>
      <c r="L10" s="150"/>
    </row>
    <row r="11" spans="2:18" s="139" customFormat="1" ht="23.5" customHeight="1" thickBot="1" x14ac:dyDescent="0.4">
      <c r="B11" s="184" t="s">
        <v>425</v>
      </c>
      <c r="C11" s="228" t="s">
        <v>275</v>
      </c>
      <c r="D11" s="228" t="s">
        <v>276</v>
      </c>
      <c r="E11" s="228" t="s">
        <v>277</v>
      </c>
      <c r="F11" s="228" t="s">
        <v>618</v>
      </c>
      <c r="G11" s="228" t="s">
        <v>275</v>
      </c>
      <c r="H11" s="228" t="s">
        <v>276</v>
      </c>
      <c r="I11" s="228" t="s">
        <v>277</v>
      </c>
      <c r="J11" s="228" t="s">
        <v>618</v>
      </c>
      <c r="M11" s="150"/>
    </row>
    <row r="12" spans="2:18" s="139" customFormat="1" ht="27" customHeight="1" x14ac:dyDescent="0.35">
      <c r="B12" s="186" t="s">
        <v>426</v>
      </c>
      <c r="C12" s="249">
        <v>36</v>
      </c>
      <c r="D12" s="249">
        <v>28.000000000000004</v>
      </c>
      <c r="E12" s="250">
        <v>26.235741444866921</v>
      </c>
      <c r="F12" s="250">
        <v>62</v>
      </c>
      <c r="G12" s="249">
        <v>23</v>
      </c>
      <c r="H12" s="249">
        <v>22</v>
      </c>
      <c r="I12" s="250">
        <v>18.161334528013491</v>
      </c>
      <c r="J12" s="250">
        <v>36</v>
      </c>
      <c r="M12" s="150"/>
    </row>
    <row r="13" spans="2:18" s="139" customFormat="1" ht="27" customHeight="1" thickBot="1" x14ac:dyDescent="0.4">
      <c r="B13" s="147" t="s">
        <v>427</v>
      </c>
      <c r="C13" s="251">
        <v>27</v>
      </c>
      <c r="D13" s="251">
        <v>22</v>
      </c>
      <c r="E13" s="252">
        <v>15.589353612167301</v>
      </c>
      <c r="F13" s="252">
        <v>11</v>
      </c>
      <c r="G13" s="251">
        <v>1</v>
      </c>
      <c r="H13" s="251">
        <v>1</v>
      </c>
      <c r="I13" s="252">
        <v>1.0956359036525589</v>
      </c>
      <c r="J13" s="252">
        <v>3</v>
      </c>
      <c r="L13" s="112"/>
      <c r="M13" s="150"/>
    </row>
    <row r="14" spans="2:18" s="139" customFormat="1" ht="32.5" customHeight="1" x14ac:dyDescent="0.35">
      <c r="J14" s="150"/>
    </row>
    <row r="15" spans="2:18" s="139" customFormat="1" ht="27" customHeight="1" thickBot="1" x14ac:dyDescent="0.4">
      <c r="B15" s="83" t="s">
        <v>45</v>
      </c>
    </row>
    <row r="16" spans="2:18" s="139" customFormat="1" ht="30.65" customHeight="1" thickBot="1" x14ac:dyDescent="0.4">
      <c r="B16" s="182" t="s">
        <v>428</v>
      </c>
      <c r="C16" s="183" t="s">
        <v>429</v>
      </c>
      <c r="D16" s="183" t="s">
        <v>426</v>
      </c>
      <c r="E16" s="183" t="s">
        <v>294</v>
      </c>
      <c r="F16" s="183" t="s">
        <v>430</v>
      </c>
      <c r="H16" s="460"/>
    </row>
    <row r="17" spans="2:8" s="139" customFormat="1" ht="23.15" customHeight="1" x14ac:dyDescent="0.35">
      <c r="B17" s="148" t="s">
        <v>422</v>
      </c>
      <c r="C17" s="232">
        <v>3790</v>
      </c>
      <c r="D17" s="232">
        <v>53139</v>
      </c>
      <c r="E17" s="232">
        <v>91633</v>
      </c>
      <c r="F17" s="354">
        <v>148562</v>
      </c>
    </row>
    <row r="18" spans="2:8" s="139" customFormat="1" ht="23.15" customHeight="1" x14ac:dyDescent="0.35">
      <c r="B18" s="148" t="s">
        <v>421</v>
      </c>
      <c r="C18" s="232">
        <v>26</v>
      </c>
      <c r="D18" s="232">
        <v>146</v>
      </c>
      <c r="E18" s="232">
        <v>65</v>
      </c>
      <c r="F18" s="354">
        <v>237</v>
      </c>
      <c r="H18" s="460"/>
    </row>
    <row r="19" spans="2:8" s="139" customFormat="1" ht="23.15" customHeight="1" thickBot="1" x14ac:dyDescent="0.4">
      <c r="B19" s="148" t="s">
        <v>431</v>
      </c>
      <c r="C19" s="233" t="s">
        <v>299</v>
      </c>
      <c r="D19" s="233" t="s">
        <v>299</v>
      </c>
      <c r="E19" s="232">
        <v>16257</v>
      </c>
      <c r="F19" s="354">
        <v>16257</v>
      </c>
      <c r="H19" s="460"/>
    </row>
    <row r="20" spans="2:8" s="139" customFormat="1" ht="23.5" customHeight="1" thickBot="1" x14ac:dyDescent="0.4">
      <c r="B20" s="193" t="s">
        <v>432</v>
      </c>
      <c r="C20" s="234">
        <v>3816</v>
      </c>
      <c r="D20" s="234">
        <v>53285</v>
      </c>
      <c r="E20" s="234">
        <v>107955</v>
      </c>
      <c r="F20" s="234">
        <v>165056</v>
      </c>
      <c r="H20" s="460"/>
    </row>
    <row r="21" spans="2:8" s="139" customFormat="1" x14ac:dyDescent="0.35">
      <c r="B21" s="202"/>
      <c r="C21" s="112"/>
      <c r="D21" s="112"/>
      <c r="E21" s="112"/>
      <c r="F21" s="112"/>
    </row>
    <row r="22" spans="2:8" s="139" customFormat="1" x14ac:dyDescent="0.35">
      <c r="D22" s="192"/>
      <c r="E22" s="192"/>
      <c r="F22" s="192"/>
    </row>
    <row r="23" spans="2:8" s="139" customFormat="1" x14ac:dyDescent="0.35">
      <c r="C23" s="192"/>
    </row>
    <row r="24" spans="2:8" s="139" customFormat="1" x14ac:dyDescent="0.35">
      <c r="C24" s="192"/>
    </row>
    <row r="25" spans="2:8" s="139" customFormat="1" x14ac:dyDescent="0.35"/>
    <row r="26" spans="2:8" s="139" customFormat="1" x14ac:dyDescent="0.35"/>
    <row r="27" spans="2:8" s="139" customFormat="1" x14ac:dyDescent="0.35"/>
    <row r="28" spans="2:8" s="139" customFormat="1" x14ac:dyDescent="0.35"/>
    <row r="29" spans="2:8" s="139" customFormat="1" x14ac:dyDescent="0.35"/>
    <row r="30" spans="2:8" s="139" customFormat="1" x14ac:dyDescent="0.35"/>
    <row r="31" spans="2:8" s="139" customFormat="1" ht="24" customHeight="1" x14ac:dyDescent="0.35"/>
    <row r="32" spans="2:8" s="139" customFormat="1" x14ac:dyDescent="0.35"/>
    <row r="33" spans="2:12" s="139" customFormat="1" x14ac:dyDescent="0.35"/>
    <row r="34" spans="2:12" s="139" customFormat="1" x14ac:dyDescent="0.35"/>
    <row r="35" spans="2:12" s="139" customFormat="1" ht="15" customHeight="1" x14ac:dyDescent="0.35">
      <c r="D35" s="530"/>
      <c r="E35" s="530"/>
      <c r="F35" s="530"/>
      <c r="G35" s="530"/>
      <c r="H35" s="530"/>
      <c r="I35" s="530"/>
      <c r="J35" s="530"/>
      <c r="K35" s="530"/>
    </row>
    <row r="36" spans="2:12" s="139" customFormat="1" x14ac:dyDescent="0.35">
      <c r="B36" s="530"/>
      <c r="C36" s="530"/>
      <c r="D36" s="530"/>
      <c r="E36" s="530"/>
      <c r="F36" s="530"/>
      <c r="G36" s="530"/>
      <c r="H36" s="530"/>
      <c r="I36" s="530"/>
      <c r="J36" s="530"/>
      <c r="K36" s="530"/>
      <c r="L36" s="530"/>
    </row>
    <row r="37" spans="2:12" s="139" customFormat="1" x14ac:dyDescent="0.35">
      <c r="B37" s="530"/>
      <c r="C37" s="530"/>
      <c r="D37" s="530"/>
      <c r="E37" s="530"/>
      <c r="F37" s="530"/>
      <c r="G37" s="530"/>
      <c r="H37" s="530"/>
      <c r="I37" s="530"/>
      <c r="J37" s="530"/>
      <c r="K37" s="530"/>
      <c r="L37" s="530"/>
    </row>
    <row r="38" spans="2:12" s="139" customFormat="1" x14ac:dyDescent="0.35"/>
    <row r="39" spans="2:12" s="139" customFormat="1" x14ac:dyDescent="0.35"/>
    <row r="40" spans="2:12" s="139" customFormat="1" x14ac:dyDescent="0.35"/>
    <row r="41" spans="2:12" s="139" customFormat="1" x14ac:dyDescent="0.35"/>
    <row r="42" spans="2:12" s="139" customFormat="1" x14ac:dyDescent="0.35"/>
    <row r="43" spans="2:12" s="139" customFormat="1" x14ac:dyDescent="0.35"/>
    <row r="44" spans="2:12" s="139" customFormat="1" x14ac:dyDescent="0.35"/>
    <row r="45" spans="2:12" s="139" customFormat="1" x14ac:dyDescent="0.35"/>
    <row r="46" spans="2:12" s="139" customFormat="1" x14ac:dyDescent="0.35"/>
    <row r="47" spans="2:12" s="139" customFormat="1" x14ac:dyDescent="0.35"/>
    <row r="48" spans="2:12" s="139" customFormat="1" x14ac:dyDescent="0.35"/>
    <row r="49" s="139" customFormat="1" x14ac:dyDescent="0.35"/>
    <row r="50" s="139" customFormat="1" x14ac:dyDescent="0.35"/>
    <row r="51" s="139" customFormat="1" x14ac:dyDescent="0.35"/>
    <row r="52" s="139" customFormat="1" x14ac:dyDescent="0.35"/>
    <row r="53" s="139" customFormat="1" x14ac:dyDescent="0.35"/>
    <row r="54" s="139" customFormat="1" x14ac:dyDescent="0.35"/>
    <row r="55" s="139" customFormat="1" x14ac:dyDescent="0.35"/>
    <row r="56" s="139" customFormat="1" x14ac:dyDescent="0.35"/>
    <row r="57" s="139" customFormat="1" x14ac:dyDescent="0.35"/>
    <row r="58" s="139" customFormat="1" ht="18.649999999999999" customHeight="1" x14ac:dyDescent="0.35"/>
    <row r="59" s="139" customFormat="1" x14ac:dyDescent="0.35"/>
    <row r="60" s="139" customFormat="1" x14ac:dyDescent="0.35"/>
    <row r="61" s="139" customFormat="1" x14ac:dyDescent="0.35"/>
    <row r="62" s="139" customFormat="1" x14ac:dyDescent="0.35"/>
    <row r="63" s="139" customFormat="1" x14ac:dyDescent="0.35"/>
    <row r="64" s="139" customFormat="1" x14ac:dyDescent="0.35"/>
    <row r="65" spans="2:6" s="139" customFormat="1" x14ac:dyDescent="0.35"/>
    <row r="70" spans="2:6" ht="21.65" customHeight="1" x14ac:dyDescent="0.35">
      <c r="B70" s="531"/>
      <c r="C70" s="531"/>
      <c r="D70" s="531"/>
      <c r="E70" s="531"/>
      <c r="F70" s="531"/>
    </row>
    <row r="71" spans="2:6" x14ac:dyDescent="0.35">
      <c r="B71" s="531"/>
      <c r="C71" s="531"/>
      <c r="D71" s="531"/>
      <c r="E71" s="531"/>
      <c r="F71" s="531"/>
    </row>
    <row r="72" spans="2:6" x14ac:dyDescent="0.35">
      <c r="B72" s="531"/>
      <c r="C72" s="531"/>
      <c r="D72" s="531"/>
      <c r="E72" s="531"/>
      <c r="F72" s="531"/>
    </row>
    <row r="73" spans="2:6" ht="21" customHeight="1" x14ac:dyDescent="0.35">
      <c r="B73" s="531"/>
      <c r="C73" s="531"/>
      <c r="D73" s="531"/>
      <c r="E73" s="531"/>
      <c r="F73" s="531"/>
    </row>
    <row r="74" spans="2:6" x14ac:dyDescent="0.35">
      <c r="B74" s="531"/>
      <c r="C74" s="531"/>
      <c r="D74" s="531"/>
      <c r="E74" s="531"/>
      <c r="F74" s="531"/>
    </row>
    <row r="75" spans="2:6" x14ac:dyDescent="0.35">
      <c r="B75" s="531"/>
      <c r="C75" s="531"/>
      <c r="D75" s="531"/>
      <c r="E75" s="531"/>
      <c r="F75" s="531"/>
    </row>
  </sheetData>
  <sheetProtection algorithmName="SHA-512" hashValue="tmGphf6z99sBdmsjQZlhPzhbB6II1bbG1KH1+WID+RelKli1wjzJd075h248jd5RfKSk1KYDED5YUVa4h39iMA==" saltValue="PIX+QtfEZ/6aXVlcWTxRZw==" spinCount="100000" sheet="1" objects="1" scenarios="1"/>
  <mergeCells count="28">
    <mergeCell ref="L36:L37"/>
    <mergeCell ref="G35:K35"/>
    <mergeCell ref="D35:F35"/>
    <mergeCell ref="G36:G37"/>
    <mergeCell ref="H36:H37"/>
    <mergeCell ref="I36:I37"/>
    <mergeCell ref="J36:J37"/>
    <mergeCell ref="K36:K37"/>
    <mergeCell ref="E70:E72"/>
    <mergeCell ref="F70:F72"/>
    <mergeCell ref="B73:B75"/>
    <mergeCell ref="C73:C75"/>
    <mergeCell ref="D73:D75"/>
    <mergeCell ref="E73:E75"/>
    <mergeCell ref="F73:F75"/>
    <mergeCell ref="B70:B72"/>
    <mergeCell ref="C70:C72"/>
    <mergeCell ref="D70:D72"/>
    <mergeCell ref="B36:B37"/>
    <mergeCell ref="C36:C37"/>
    <mergeCell ref="D36:D37"/>
    <mergeCell ref="E36:E37"/>
    <mergeCell ref="F36:F37"/>
    <mergeCell ref="K5:N5"/>
    <mergeCell ref="G5:J5"/>
    <mergeCell ref="C5:F5"/>
    <mergeCell ref="G10:J10"/>
    <mergeCell ref="C10:F10"/>
  </mergeCells>
  <phoneticPr fontId="14" type="noConversion"/>
  <pageMargins left="0.23622047244094491" right="0.23622047244094491" top="0.74803149606299213" bottom="0.74803149606299213" header="0.31496062992125984" footer="0.31496062992125984"/>
  <pageSetup paperSize="9" scale="78" orientation="landscape" r:id="rId1"/>
  <rowBreaks count="2" manualBreakCount="2">
    <brk id="2" max="16383" man="1"/>
    <brk id="27"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1CB34-186C-4547-8A8D-5350ABE2CFC1}">
  <sheetPr>
    <tabColor rgb="FFFFF0C5"/>
    <pageSetUpPr fitToPage="1"/>
  </sheetPr>
  <dimension ref="B1:M23"/>
  <sheetViews>
    <sheetView showGridLines="0" workbookViewId="0"/>
  </sheetViews>
  <sheetFormatPr defaultRowHeight="14.5" x14ac:dyDescent="0.35"/>
  <cols>
    <col min="1" max="1" width="4.1796875" customWidth="1"/>
    <col min="2" max="2" width="42.54296875" customWidth="1"/>
    <col min="3" max="3" width="33.54296875" bestFit="1" customWidth="1"/>
    <col min="4" max="4" width="33.1796875" customWidth="1"/>
    <col min="5" max="5" width="28.54296875" customWidth="1"/>
    <col min="6" max="15" width="8.81640625" customWidth="1"/>
  </cols>
  <sheetData>
    <row r="1" spans="2:13" s="60" customFormat="1" ht="55" customHeight="1" x14ac:dyDescent="0.35"/>
    <row r="2" spans="2:13" ht="35.5" customHeight="1" x14ac:dyDescent="0.35">
      <c r="B2" s="5" t="s">
        <v>24</v>
      </c>
    </row>
    <row r="3" spans="2:13" x14ac:dyDescent="0.35">
      <c r="J3" s="15"/>
      <c r="K3" s="15"/>
      <c r="M3" s="16"/>
    </row>
    <row r="4" spans="2:13" ht="31.5" customHeight="1" thickBot="1" x14ac:dyDescent="0.4">
      <c r="B4" s="52" t="s">
        <v>1099</v>
      </c>
      <c r="J4" s="15"/>
      <c r="K4" s="15"/>
      <c r="M4" s="16"/>
    </row>
    <row r="5" spans="2:13" ht="23.5" customHeight="1" thickBot="1" x14ac:dyDescent="0.4">
      <c r="B5" s="7" t="s">
        <v>433</v>
      </c>
      <c r="C5" s="216" t="s">
        <v>444</v>
      </c>
      <c r="D5" s="216" t="s">
        <v>445</v>
      </c>
      <c r="E5" s="216" t="s">
        <v>625</v>
      </c>
      <c r="H5" s="30"/>
      <c r="J5" s="15"/>
      <c r="K5" s="15"/>
    </row>
    <row r="6" spans="2:13" ht="22" customHeight="1" x14ac:dyDescent="0.35">
      <c r="B6" s="10" t="s">
        <v>542</v>
      </c>
      <c r="C6" s="221">
        <v>265.7</v>
      </c>
      <c r="D6" s="225">
        <v>317.3</v>
      </c>
      <c r="E6" s="225">
        <v>398.6</v>
      </c>
      <c r="J6" s="15"/>
      <c r="K6" s="15"/>
    </row>
    <row r="7" spans="2:13" ht="22" customHeight="1" x14ac:dyDescent="0.35">
      <c r="B7" s="11" t="s">
        <v>635</v>
      </c>
      <c r="C7" s="221">
        <v>6.65</v>
      </c>
      <c r="D7" s="221">
        <v>9.48</v>
      </c>
      <c r="E7" s="221">
        <v>10.8</v>
      </c>
    </row>
    <row r="8" spans="2:13" ht="22" customHeight="1" thickBot="1" x14ac:dyDescent="0.4">
      <c r="B8" s="11" t="s">
        <v>543</v>
      </c>
      <c r="C8" s="221">
        <v>3.57</v>
      </c>
      <c r="D8" s="221">
        <v>3.53</v>
      </c>
      <c r="E8" s="221">
        <v>4.2</v>
      </c>
    </row>
    <row r="9" spans="2:13" ht="23.5" customHeight="1" thickBot="1" x14ac:dyDescent="0.4">
      <c r="B9" s="35" t="s">
        <v>434</v>
      </c>
      <c r="C9" s="220" t="s">
        <v>435</v>
      </c>
      <c r="D9" s="220" t="s">
        <v>436</v>
      </c>
      <c r="E9" s="220" t="s">
        <v>647</v>
      </c>
    </row>
    <row r="10" spans="2:13" ht="33.65" customHeight="1" x14ac:dyDescent="0.35">
      <c r="B10" s="532" t="s">
        <v>983</v>
      </c>
      <c r="C10" s="533"/>
      <c r="D10" s="533"/>
      <c r="E10" s="533"/>
    </row>
    <row r="11" spans="2:13" ht="33.65" customHeight="1" x14ac:dyDescent="0.35">
      <c r="B11" s="11"/>
    </row>
    <row r="12" spans="2:13" ht="20" thickBot="1" x14ac:dyDescent="0.5">
      <c r="B12" s="176" t="s">
        <v>1100</v>
      </c>
    </row>
    <row r="13" spans="2:13" ht="25" customHeight="1" thickBot="1" x14ac:dyDescent="0.4">
      <c r="B13" s="7" t="s">
        <v>433</v>
      </c>
      <c r="C13" s="216" t="s">
        <v>544</v>
      </c>
      <c r="D13" s="216" t="s">
        <v>545</v>
      </c>
      <c r="E13" s="216" t="s">
        <v>626</v>
      </c>
    </row>
    <row r="14" spans="2:13" ht="22" customHeight="1" x14ac:dyDescent="0.35">
      <c r="B14" s="10" t="s">
        <v>712</v>
      </c>
      <c r="C14" s="222">
        <v>3415</v>
      </c>
      <c r="D14" s="222">
        <v>3747</v>
      </c>
      <c r="E14" s="222">
        <v>4117</v>
      </c>
    </row>
    <row r="15" spans="2:13" ht="22" customHeight="1" x14ac:dyDescent="0.35">
      <c r="B15" s="11" t="s">
        <v>635</v>
      </c>
      <c r="C15" s="222">
        <v>11</v>
      </c>
      <c r="D15" s="222">
        <v>12</v>
      </c>
      <c r="E15" s="222">
        <v>18</v>
      </c>
    </row>
    <row r="16" spans="2:13" ht="22" customHeight="1" x14ac:dyDescent="0.35">
      <c r="B16" s="11" t="s">
        <v>437</v>
      </c>
      <c r="C16" s="222">
        <v>12</v>
      </c>
      <c r="D16" s="222">
        <v>15</v>
      </c>
      <c r="E16" s="222">
        <v>15</v>
      </c>
    </row>
    <row r="17" spans="2:5" ht="22.5" customHeight="1" thickBot="1" x14ac:dyDescent="0.4">
      <c r="B17" s="12" t="s">
        <v>438</v>
      </c>
      <c r="C17" s="223">
        <v>6184</v>
      </c>
      <c r="D17" s="223">
        <v>6371</v>
      </c>
      <c r="E17" s="223">
        <v>7085</v>
      </c>
    </row>
    <row r="18" spans="2:5" ht="25" customHeight="1" thickBot="1" x14ac:dyDescent="0.4">
      <c r="B18" s="35" t="s">
        <v>439</v>
      </c>
      <c r="C18" s="224">
        <v>6520</v>
      </c>
      <c r="D18" s="224">
        <v>6648</v>
      </c>
      <c r="E18" s="224">
        <v>7353</v>
      </c>
    </row>
    <row r="19" spans="2:5" ht="38.5" customHeight="1" x14ac:dyDescent="0.35">
      <c r="B19" s="532" t="s">
        <v>983</v>
      </c>
      <c r="C19" s="533"/>
      <c r="D19" s="533"/>
      <c r="E19" s="533"/>
    </row>
    <row r="20" spans="2:5" ht="29.15" customHeight="1" thickBot="1" x14ac:dyDescent="0.5">
      <c r="B20" s="177" t="s">
        <v>419</v>
      </c>
    </row>
    <row r="21" spans="2:5" ht="31" customHeight="1" x14ac:dyDescent="0.35">
      <c r="B21" s="200" t="s">
        <v>440</v>
      </c>
    </row>
    <row r="22" spans="2:5" ht="31" customHeight="1" x14ac:dyDescent="0.35">
      <c r="B22" s="200" t="s">
        <v>441</v>
      </c>
    </row>
    <row r="23" spans="2:5" ht="31" customHeight="1" x14ac:dyDescent="0.35">
      <c r="B23" s="200" t="s">
        <v>442</v>
      </c>
    </row>
  </sheetData>
  <sheetProtection algorithmName="SHA-512" hashValue="g8PaX+WRlGy19A2ECOEdbHO5UPIagQ2A3OUazmP1ar68PdvkKsVrv2l6tTn9HuTVtqi8x0F0hJHGAHkv1UsX5g==" saltValue="8KQfhH6cAfs8ZceXagOCjA==" spinCount="100000" sheet="1" objects="1" scenarios="1"/>
  <mergeCells count="2">
    <mergeCell ref="B10:E10"/>
    <mergeCell ref="B19:E19"/>
  </mergeCells>
  <hyperlinks>
    <hyperlink ref="B21" r:id="rId1" display="Link to our Social Procurement Statement" xr:uid="{295AE1E8-F2E7-4DE1-8189-FC682D188CF3}"/>
    <hyperlink ref="B22" r:id="rId2" xr:uid="{3D7EA900-69E6-4A7E-A6A7-FE8CBC6D3481}"/>
    <hyperlink ref="B23" r:id="rId3" xr:uid="{14E8844F-EC38-4C16-9713-85537ADDCE5E}"/>
  </hyperlinks>
  <pageMargins left="0.25" right="0.25" top="0.75" bottom="0.75" header="0.3" footer="0.3"/>
  <pageSetup paperSize="9" scale="71" fitToHeight="0" orientation="landscape"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95F2-8BE4-459C-930C-1AF22A1CD8E1}">
  <sheetPr>
    <tabColor rgb="FFFFF0C5"/>
    <pageSetUpPr fitToPage="1"/>
  </sheetPr>
  <dimension ref="B1:I28"/>
  <sheetViews>
    <sheetView showGridLines="0" topLeftCell="A13" zoomScaleNormal="100" workbookViewId="0"/>
  </sheetViews>
  <sheetFormatPr defaultRowHeight="14.5" x14ac:dyDescent="0.35"/>
  <cols>
    <col min="1" max="1" width="4.1796875" customWidth="1"/>
    <col min="2" max="2" width="38.81640625" customWidth="1"/>
    <col min="3" max="5" width="22.81640625" customWidth="1"/>
    <col min="6" max="6" width="21.453125" customWidth="1"/>
  </cols>
  <sheetData>
    <row r="1" spans="2:9" s="60" customFormat="1" ht="55" customHeight="1" x14ac:dyDescent="0.35"/>
    <row r="2" spans="2:9" ht="46" customHeight="1" x14ac:dyDescent="0.35">
      <c r="B2" s="5" t="s">
        <v>25</v>
      </c>
    </row>
    <row r="4" spans="2:9" ht="25.5" customHeight="1" thickBot="1" x14ac:dyDescent="0.5">
      <c r="B4" s="176" t="s">
        <v>34</v>
      </c>
      <c r="C4" s="36"/>
    </row>
    <row r="5" spans="2:9" ht="27.65" customHeight="1" thickBot="1" x14ac:dyDescent="0.4">
      <c r="B5" s="7"/>
      <c r="C5" s="216" t="s">
        <v>443</v>
      </c>
      <c r="D5" s="216" t="s">
        <v>444</v>
      </c>
      <c r="E5" s="216" t="s">
        <v>445</v>
      </c>
      <c r="F5" s="216" t="s">
        <v>625</v>
      </c>
      <c r="I5" s="30"/>
    </row>
    <row r="6" spans="2:9" ht="25.5" customHeight="1" x14ac:dyDescent="0.35">
      <c r="B6" s="17" t="s">
        <v>446</v>
      </c>
      <c r="C6" s="211">
        <v>2100.1</v>
      </c>
      <c r="D6" s="211">
        <v>2198.9</v>
      </c>
      <c r="E6" s="211">
        <v>2603.8000000000002</v>
      </c>
      <c r="F6" s="211">
        <v>2965.8</v>
      </c>
    </row>
    <row r="7" spans="2:9" ht="25.5" customHeight="1" x14ac:dyDescent="0.35">
      <c r="B7" s="19" t="s">
        <v>447</v>
      </c>
      <c r="C7" s="212">
        <v>955.6</v>
      </c>
      <c r="D7" s="212">
        <v>1035.4000000000001</v>
      </c>
      <c r="E7" s="212">
        <v>1656.6</v>
      </c>
      <c r="F7" s="212">
        <v>1533.1</v>
      </c>
    </row>
    <row r="8" spans="2:9" ht="25.5" customHeight="1" x14ac:dyDescent="0.35">
      <c r="B8" s="19" t="s">
        <v>448</v>
      </c>
      <c r="C8" s="212">
        <v>2570</v>
      </c>
      <c r="D8" s="212">
        <v>2633.9</v>
      </c>
      <c r="E8" s="212">
        <v>2625.3</v>
      </c>
      <c r="F8" s="212">
        <v>2941.5</v>
      </c>
    </row>
    <row r="9" spans="2:9" ht="25.5" customHeight="1" x14ac:dyDescent="0.35">
      <c r="B9" s="19" t="s">
        <v>449</v>
      </c>
      <c r="C9" s="212">
        <v>2366.6999999999998</v>
      </c>
      <c r="D9" s="212">
        <v>2410.9</v>
      </c>
      <c r="E9" s="211">
        <v>3012.7</v>
      </c>
      <c r="F9" s="211">
        <v>3577.6000000000004</v>
      </c>
    </row>
    <row r="10" spans="2:9" ht="25.5" customHeight="1" x14ac:dyDescent="0.35">
      <c r="B10" s="18" t="s">
        <v>450</v>
      </c>
      <c r="C10" s="213"/>
      <c r="D10" s="213"/>
      <c r="E10" s="213"/>
      <c r="F10" s="213"/>
    </row>
    <row r="11" spans="2:9" ht="25.5" customHeight="1" x14ac:dyDescent="0.35">
      <c r="B11" s="8" t="s">
        <v>451</v>
      </c>
      <c r="C11" s="211">
        <v>742.2</v>
      </c>
      <c r="D11" s="211">
        <v>727.7</v>
      </c>
      <c r="E11" s="211">
        <v>1016.9</v>
      </c>
      <c r="F11" s="211">
        <v>1184.5999999999999</v>
      </c>
    </row>
    <row r="12" spans="2:9" ht="25.5" customHeight="1" x14ac:dyDescent="0.35">
      <c r="B12" s="8" t="s">
        <v>452</v>
      </c>
      <c r="C12" s="211">
        <v>666.6</v>
      </c>
      <c r="D12" s="211">
        <v>703</v>
      </c>
      <c r="E12" s="211">
        <v>820.5</v>
      </c>
      <c r="F12" s="211">
        <v>945.84100000000012</v>
      </c>
    </row>
    <row r="13" spans="2:9" ht="25.5" customHeight="1" x14ac:dyDescent="0.35">
      <c r="B13" s="8" t="s">
        <v>453</v>
      </c>
      <c r="C13" s="211">
        <v>113.1</v>
      </c>
      <c r="D13" s="211">
        <v>121.8</v>
      </c>
      <c r="E13" s="211">
        <v>137.4</v>
      </c>
      <c r="F13" s="211">
        <v>173.7</v>
      </c>
    </row>
    <row r="14" spans="2:9" ht="25.5" customHeight="1" x14ac:dyDescent="0.35">
      <c r="B14" s="8" t="s">
        <v>454</v>
      </c>
      <c r="C14" s="211">
        <v>622.5</v>
      </c>
      <c r="D14" s="211">
        <v>587</v>
      </c>
      <c r="E14" s="211">
        <v>798.1</v>
      </c>
      <c r="F14" s="211">
        <v>1056.8</v>
      </c>
    </row>
    <row r="15" spans="2:9" ht="25.5" customHeight="1" x14ac:dyDescent="0.35">
      <c r="B15" s="8" t="s">
        <v>455</v>
      </c>
      <c r="C15" s="211">
        <v>1</v>
      </c>
      <c r="D15" s="211">
        <v>0.5</v>
      </c>
      <c r="E15" s="211">
        <v>0.5</v>
      </c>
      <c r="F15" s="211">
        <v>0.37681499000000002</v>
      </c>
    </row>
    <row r="16" spans="2:9" ht="25.5" customHeight="1" x14ac:dyDescent="0.35">
      <c r="B16" s="25" t="s">
        <v>456</v>
      </c>
      <c r="C16" s="214">
        <v>2145.4</v>
      </c>
      <c r="D16" s="214">
        <v>2140</v>
      </c>
      <c r="E16" s="214">
        <v>2773.4</v>
      </c>
      <c r="F16" s="214">
        <v>3361.3</v>
      </c>
      <c r="G16" s="424"/>
    </row>
    <row r="17" spans="2:8" ht="25.5" customHeight="1" thickBot="1" x14ac:dyDescent="0.4">
      <c r="B17" s="24" t="s">
        <v>457</v>
      </c>
      <c r="C17" s="215">
        <v>221.3</v>
      </c>
      <c r="D17" s="215">
        <v>270.89999999999998</v>
      </c>
      <c r="E17" s="215">
        <v>239.3</v>
      </c>
      <c r="F17" s="215">
        <v>216.3</v>
      </c>
    </row>
    <row r="18" spans="2:8" ht="25.5" customHeight="1" x14ac:dyDescent="0.35">
      <c r="B18" s="8"/>
      <c r="C18" s="8"/>
    </row>
    <row r="20" spans="2:8" ht="20" thickBot="1" x14ac:dyDescent="0.5">
      <c r="B20" s="176" t="s">
        <v>42</v>
      </c>
      <c r="C20" s="36"/>
    </row>
    <row r="21" spans="2:8" ht="23.5" customHeight="1" thickBot="1" x14ac:dyDescent="0.4">
      <c r="B21" s="6"/>
      <c r="C21" s="217" t="s">
        <v>443</v>
      </c>
      <c r="D21" s="217" t="s">
        <v>444</v>
      </c>
      <c r="E21" s="217" t="s">
        <v>445</v>
      </c>
      <c r="F21" s="217" t="s">
        <v>625</v>
      </c>
    </row>
    <row r="22" spans="2:8" ht="30" customHeight="1" x14ac:dyDescent="0.35">
      <c r="B22" s="8" t="s">
        <v>458</v>
      </c>
      <c r="C22" s="218">
        <v>334.2</v>
      </c>
      <c r="D22" s="218">
        <v>300.2</v>
      </c>
      <c r="E22" s="218">
        <v>468.1</v>
      </c>
      <c r="F22" s="218">
        <v>674.7</v>
      </c>
    </row>
    <row r="23" spans="2:8" ht="36.65" customHeight="1" thickBot="1" x14ac:dyDescent="0.4">
      <c r="B23" s="32" t="s">
        <v>459</v>
      </c>
      <c r="C23" s="219">
        <v>288.3</v>
      </c>
      <c r="D23" s="219">
        <v>286.8</v>
      </c>
      <c r="E23" s="219">
        <v>330</v>
      </c>
      <c r="F23" s="219">
        <v>382.1</v>
      </c>
    </row>
    <row r="24" spans="2:8" ht="23.15" customHeight="1" x14ac:dyDescent="0.35">
      <c r="B24" s="523" t="s">
        <v>609</v>
      </c>
      <c r="C24" s="523"/>
      <c r="D24" s="523"/>
      <c r="E24" s="523"/>
      <c r="F24" s="523"/>
      <c r="G24" s="523"/>
      <c r="H24" s="523"/>
    </row>
    <row r="25" spans="2:8" x14ac:dyDescent="0.35">
      <c r="D25" s="167"/>
      <c r="E25" s="167"/>
      <c r="F25" s="167"/>
    </row>
    <row r="26" spans="2:8" ht="20.5" customHeight="1" thickBot="1" x14ac:dyDescent="0.4">
      <c r="B26" s="52" t="s">
        <v>419</v>
      </c>
    </row>
    <row r="27" spans="2:8" ht="31.5" customHeight="1" x14ac:dyDescent="0.35">
      <c r="B27" s="203" t="s">
        <v>460</v>
      </c>
    </row>
    <row r="28" spans="2:8" ht="31.5" customHeight="1" thickBot="1" x14ac:dyDescent="0.4">
      <c r="B28" s="201" t="s">
        <v>461</v>
      </c>
    </row>
  </sheetData>
  <sheetProtection algorithmName="SHA-512" hashValue="vbtw5KJPIzajvwb0vhGu+aAvXSk/64S2FU4qWHo8tZnAq6SFMF596vtPl/rEbjW8hpe36CtwGz/nE4IEwVzfgA==" saltValue="+25SPMf7kgoHvbF+kN8mRA==" spinCount="100000" sheet="1" objects="1" scenarios="1"/>
  <mergeCells count="1">
    <mergeCell ref="B24:H24"/>
  </mergeCells>
  <hyperlinks>
    <hyperlink ref="B28" r:id="rId1" xr:uid="{C5A74AAB-C376-4DAC-9851-B2FDB8A6D2F0}"/>
    <hyperlink ref="B27" r:id="rId2" xr:uid="{E0D1C006-7AAC-47AC-A97A-B2CDF8DC6FAA}"/>
    <hyperlink ref="C28:D28" r:id="rId3" display="Tax Transparency Reports" xr:uid="{84042CB5-AAF0-40FE-A22E-710CCD9EC0D9}"/>
  </hyperlinks>
  <pageMargins left="0.25" right="0.25" top="0.75" bottom="0.75" header="0.3" footer="0.3"/>
  <pageSetup paperSize="9" scale="79" fitToHeight="0" orientation="landscape"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A783-8008-46E5-BFEA-AEBA80B184F0}">
  <sheetPr>
    <tabColor rgb="FFFFF0C5"/>
    <pageSetUpPr fitToPage="1"/>
  </sheetPr>
  <dimension ref="B1:H39"/>
  <sheetViews>
    <sheetView showGridLines="0" topLeftCell="A36" zoomScaleNormal="100" zoomScaleSheetLayoutView="100" workbookViewId="0"/>
  </sheetViews>
  <sheetFormatPr defaultColWidth="8.81640625" defaultRowHeight="14.5" x14ac:dyDescent="0.35"/>
  <cols>
    <col min="1" max="1" width="4.1796875" style="9" customWidth="1"/>
    <col min="2" max="2" width="105.453125" style="9" customWidth="1"/>
    <col min="3" max="3" width="12.81640625" style="9" customWidth="1"/>
    <col min="4" max="4" width="25.453125" style="9" customWidth="1"/>
    <col min="5" max="16384" width="8.81640625" style="9"/>
  </cols>
  <sheetData>
    <row r="1" spans="2:8" s="63" customFormat="1" ht="55" customHeight="1" x14ac:dyDescent="0.35"/>
    <row r="2" spans="2:8" ht="42" customHeight="1" x14ac:dyDescent="0.35">
      <c r="B2" s="5" t="s">
        <v>462</v>
      </c>
    </row>
    <row r="3" spans="2:8" ht="13" customHeight="1" x14ac:dyDescent="0.35">
      <c r="B3" s="3"/>
    </row>
    <row r="4" spans="2:8" ht="29.5" customHeight="1" thickBot="1" x14ac:dyDescent="0.5">
      <c r="B4" s="178" t="s">
        <v>989</v>
      </c>
    </row>
    <row r="5" spans="2:8" ht="43.5" x14ac:dyDescent="0.35">
      <c r="B5" s="14" t="s">
        <v>463</v>
      </c>
      <c r="C5" s="14"/>
      <c r="D5" s="14"/>
      <c r="H5" s="31"/>
    </row>
    <row r="6" spans="2:8" x14ac:dyDescent="0.35">
      <c r="B6" s="20"/>
    </row>
    <row r="7" spans="2:8" ht="20" thickBot="1" x14ac:dyDescent="0.5">
      <c r="B7" s="178" t="s">
        <v>990</v>
      </c>
    </row>
    <row r="8" spans="2:8" ht="51.65" customHeight="1" x14ac:dyDescent="0.35">
      <c r="B8" s="430" t="s">
        <v>1093</v>
      </c>
    </row>
    <row r="9" spans="2:8" ht="79.5" customHeight="1" x14ac:dyDescent="0.35">
      <c r="B9" s="430" t="s">
        <v>1094</v>
      </c>
    </row>
    <row r="10" spans="2:8" ht="75.5" customHeight="1" x14ac:dyDescent="0.35">
      <c r="B10" s="430" t="s">
        <v>751</v>
      </c>
    </row>
    <row r="11" spans="2:8" hidden="1" x14ac:dyDescent="0.35">
      <c r="B11" s="21"/>
    </row>
    <row r="12" spans="2:8" ht="21" customHeight="1" thickBot="1" x14ac:dyDescent="0.4">
      <c r="B12" s="55" t="s">
        <v>991</v>
      </c>
    </row>
    <row r="13" spans="2:8" ht="96.65" customHeight="1" x14ac:dyDescent="0.35">
      <c r="B13" s="430" t="s">
        <v>869</v>
      </c>
    </row>
    <row r="14" spans="2:8" x14ac:dyDescent="0.35">
      <c r="B14" s="20"/>
    </row>
    <row r="15" spans="2:8" ht="27" customHeight="1" thickBot="1" x14ac:dyDescent="0.5">
      <c r="B15" s="178" t="s">
        <v>992</v>
      </c>
    </row>
    <row r="16" spans="2:8" ht="81" customHeight="1" x14ac:dyDescent="0.35">
      <c r="B16" s="430" t="s">
        <v>936</v>
      </c>
    </row>
    <row r="17" spans="2:3" ht="50.5" customHeight="1" x14ac:dyDescent="0.35">
      <c r="B17" s="14" t="s">
        <v>464</v>
      </c>
    </row>
    <row r="18" spans="2:3" ht="78" customHeight="1" x14ac:dyDescent="0.35">
      <c r="B18" s="430" t="s">
        <v>935</v>
      </c>
    </row>
    <row r="19" spans="2:3" ht="72.5" x14ac:dyDescent="0.35">
      <c r="B19" s="14" t="s">
        <v>598</v>
      </c>
    </row>
    <row r="20" spans="2:3" x14ac:dyDescent="0.35">
      <c r="B20" s="21"/>
    </row>
    <row r="21" spans="2:3" ht="26.15" customHeight="1" thickBot="1" x14ac:dyDescent="0.5">
      <c r="B21" s="178" t="s">
        <v>993</v>
      </c>
    </row>
    <row r="22" spans="2:3" ht="35.15" customHeight="1" x14ac:dyDescent="0.35">
      <c r="B22" s="200" t="s">
        <v>982</v>
      </c>
      <c r="C22" s="46"/>
    </row>
    <row r="23" spans="2:3" ht="24.65" customHeight="1" x14ac:dyDescent="0.35">
      <c r="B23" s="200" t="s">
        <v>470</v>
      </c>
      <c r="C23" s="46"/>
    </row>
    <row r="24" spans="2:3" ht="24.65" customHeight="1" x14ac:dyDescent="0.35">
      <c r="B24" s="200" t="s">
        <v>465</v>
      </c>
      <c r="C24" s="46"/>
    </row>
    <row r="25" spans="2:3" ht="24.65" customHeight="1" x14ac:dyDescent="0.35">
      <c r="B25" s="200" t="s">
        <v>466</v>
      </c>
      <c r="C25" s="46"/>
    </row>
    <row r="26" spans="2:3" ht="24.65" customHeight="1" x14ac:dyDescent="0.35">
      <c r="B26" s="200" t="s">
        <v>467</v>
      </c>
      <c r="C26" s="46"/>
    </row>
    <row r="27" spans="2:3" ht="24.65" customHeight="1" x14ac:dyDescent="0.35">
      <c r="B27" s="200" t="s">
        <v>468</v>
      </c>
      <c r="C27" s="46"/>
    </row>
    <row r="28" spans="2:3" ht="24.65" customHeight="1" x14ac:dyDescent="0.35">
      <c r="B28" s="200" t="s">
        <v>469</v>
      </c>
      <c r="C28" s="46"/>
    </row>
    <row r="29" spans="2:3" ht="24.65" customHeight="1" x14ac:dyDescent="0.35">
      <c r="B29" s="200" t="s">
        <v>471</v>
      </c>
      <c r="C29" s="46"/>
    </row>
    <row r="30" spans="2:3" ht="24.65" customHeight="1" x14ac:dyDescent="0.35">
      <c r="B30" s="200" t="s">
        <v>472</v>
      </c>
      <c r="C30" s="46"/>
    </row>
    <row r="31" spans="2:3" ht="24.65" customHeight="1" x14ac:dyDescent="0.35">
      <c r="B31" s="200" t="s">
        <v>473</v>
      </c>
      <c r="C31" s="46"/>
    </row>
    <row r="32" spans="2:3" ht="24.65" customHeight="1" x14ac:dyDescent="0.35">
      <c r="B32" s="200" t="s">
        <v>474</v>
      </c>
      <c r="C32" s="46"/>
    </row>
    <row r="33" spans="2:3" ht="24.65" customHeight="1" x14ac:dyDescent="0.35">
      <c r="B33" s="200" t="s">
        <v>475</v>
      </c>
      <c r="C33" s="46"/>
    </row>
    <row r="34" spans="2:3" ht="24.65" customHeight="1" x14ac:dyDescent="0.35">
      <c r="B34" s="200" t="s">
        <v>476</v>
      </c>
      <c r="C34" s="46"/>
    </row>
    <row r="35" spans="2:3" ht="24.65" customHeight="1" x14ac:dyDescent="0.35">
      <c r="B35" s="200" t="s">
        <v>477</v>
      </c>
      <c r="C35" s="46"/>
    </row>
    <row r="36" spans="2:3" ht="24.65" customHeight="1" x14ac:dyDescent="0.35">
      <c r="B36" s="200" t="s">
        <v>478</v>
      </c>
      <c r="C36" s="46"/>
    </row>
    <row r="37" spans="2:3" x14ac:dyDescent="0.35">
      <c r="B37" s="200"/>
    </row>
    <row r="38" spans="2:3" x14ac:dyDescent="0.35">
      <c r="B38" s="200"/>
    </row>
    <row r="39" spans="2:3" x14ac:dyDescent="0.35">
      <c r="B39" s="200"/>
    </row>
  </sheetData>
  <sheetProtection algorithmName="SHA-512" hashValue="3hyJ/cM2QNOkxq9OGetwOhxHIX3LiToAO/q+KwJZlWVSdJen70CNLogH9rtigNxv6X0TbREqpaswGUEtxPmu9A==" saltValue="c42IXZoQPDkWvnKFyaR0Eg==" spinCount="100000" sheet="1" objects="1" scenarios="1"/>
  <hyperlinks>
    <hyperlink ref="B30" r:id="rId1" xr:uid="{572499F9-1F95-4E13-8A3B-6FD0D96D7C75}"/>
    <hyperlink ref="B22" r:id="rId2" xr:uid="{06FFA5B9-A90B-4094-92D1-7E104BD89688}"/>
    <hyperlink ref="B23" r:id="rId3" xr:uid="{21386050-FBD2-49D8-8929-84FF9938EB9C}"/>
    <hyperlink ref="B24" r:id="rId4" xr:uid="{6F24FDC3-6704-484E-B40D-3C69BBF69E86}"/>
    <hyperlink ref="B25" r:id="rId5" xr:uid="{B48C77EA-EB56-4122-ACB2-B518817CF4C4}"/>
    <hyperlink ref="B26" r:id="rId6" xr:uid="{07F65CF6-CE60-43AE-BB8C-61C526FD3B6A}"/>
    <hyperlink ref="B27" r:id="rId7" xr:uid="{E973E34E-4B35-4731-BD7D-A4C75ECDE189}"/>
    <hyperlink ref="B28" r:id="rId8" xr:uid="{ED0A51BB-63F5-4271-BEF2-08A2DABDB6BB}"/>
    <hyperlink ref="B29" r:id="rId9" xr:uid="{209292E3-E0E8-4CBC-BB92-0B9A95CBC983}"/>
    <hyperlink ref="B31" r:id="rId10" xr:uid="{5D7C4F17-F1F5-438C-815A-88853FECAB2B}"/>
    <hyperlink ref="B32" r:id="rId11" xr:uid="{716C7530-2728-4D56-A87A-AE76395C97F6}"/>
    <hyperlink ref="B33" r:id="rId12" xr:uid="{4C197FF2-AAA8-4941-AB39-7D61519D3AC6}"/>
    <hyperlink ref="B34" r:id="rId13" xr:uid="{86871E57-CFDD-401A-B102-9A2F5E574D84}"/>
    <hyperlink ref="B35" r:id="rId14" xr:uid="{83629E33-08FA-4854-AD6A-E15654A1C2E1}"/>
    <hyperlink ref="B36" r:id="rId15" xr:uid="{4835514D-06C4-4406-8E9D-07A32D5247B1}"/>
  </hyperlinks>
  <pageMargins left="0.25" right="0.25" top="0.75" bottom="0.75" header="0.3" footer="0.3"/>
  <pageSetup paperSize="9" scale="86" fitToHeight="0" orientation="portrait" r:id="rId16"/>
  <drawing r:id="rId1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135C-36DF-4834-AB85-1E10A461543E}">
  <sheetPr>
    <tabColor theme="0"/>
    <pageSetUpPr fitToPage="1"/>
  </sheetPr>
  <dimension ref="B1:G23"/>
  <sheetViews>
    <sheetView showGridLines="0" topLeftCell="A12" zoomScale="85" zoomScaleNormal="85" workbookViewId="0"/>
  </sheetViews>
  <sheetFormatPr defaultRowHeight="14.5" x14ac:dyDescent="0.35"/>
  <cols>
    <col min="1" max="1" width="4.1796875" customWidth="1"/>
    <col min="2" max="2" width="45.54296875" customWidth="1"/>
    <col min="3" max="3" width="67" customWidth="1"/>
    <col min="4" max="4" width="83.453125" customWidth="1"/>
  </cols>
  <sheetData>
    <row r="1" spans="2:7" s="60" customFormat="1" ht="55" customHeight="1" x14ac:dyDescent="0.35"/>
    <row r="2" spans="2:7" ht="40.5" customHeight="1" x14ac:dyDescent="0.35">
      <c r="B2" s="5" t="s">
        <v>27</v>
      </c>
    </row>
    <row r="3" spans="2:7" ht="20" x14ac:dyDescent="0.35">
      <c r="B3" s="5"/>
    </row>
    <row r="4" spans="2:7" ht="64.5" customHeight="1" thickBot="1" x14ac:dyDescent="0.4">
      <c r="B4" s="534" t="s">
        <v>479</v>
      </c>
      <c r="C4" s="534"/>
      <c r="D4" s="534"/>
    </row>
    <row r="5" spans="2:7" ht="26.5" customHeight="1" thickBot="1" x14ac:dyDescent="0.4">
      <c r="B5" s="6" t="s">
        <v>480</v>
      </c>
      <c r="C5" s="6" t="s">
        <v>481</v>
      </c>
      <c r="D5" s="6" t="s">
        <v>482</v>
      </c>
    </row>
    <row r="6" spans="2:7" ht="109" customHeight="1" x14ac:dyDescent="0.35">
      <c r="B6" s="204" t="s">
        <v>483</v>
      </c>
      <c r="C6" s="26" t="s">
        <v>658</v>
      </c>
      <c r="D6" s="26" t="s">
        <v>649</v>
      </c>
    </row>
    <row r="7" spans="2:7" ht="50.15" customHeight="1" x14ac:dyDescent="0.35">
      <c r="B7" s="205" t="s">
        <v>484</v>
      </c>
      <c r="C7" s="27" t="s">
        <v>659</v>
      </c>
      <c r="D7" s="27" t="s">
        <v>648</v>
      </c>
      <c r="G7" s="30"/>
    </row>
    <row r="8" spans="2:7" ht="96" customHeight="1" x14ac:dyDescent="0.35">
      <c r="B8" s="206" t="s">
        <v>485</v>
      </c>
      <c r="C8" s="28" t="s">
        <v>486</v>
      </c>
      <c r="D8" s="28" t="s">
        <v>487</v>
      </c>
    </row>
    <row r="9" spans="2:7" ht="158.5" customHeight="1" x14ac:dyDescent="0.35">
      <c r="B9" s="205" t="s">
        <v>488</v>
      </c>
      <c r="C9" s="198" t="s">
        <v>489</v>
      </c>
      <c r="D9" s="27" t="s">
        <v>490</v>
      </c>
    </row>
    <row r="10" spans="2:7" ht="116.15" customHeight="1" x14ac:dyDescent="0.35">
      <c r="B10" s="205" t="s">
        <v>491</v>
      </c>
      <c r="C10" s="27" t="s">
        <v>492</v>
      </c>
      <c r="D10" s="27" t="s">
        <v>493</v>
      </c>
    </row>
    <row r="11" spans="2:7" ht="100" customHeight="1" x14ac:dyDescent="0.35">
      <c r="B11" s="205" t="s">
        <v>494</v>
      </c>
      <c r="C11" s="27" t="s">
        <v>495</v>
      </c>
      <c r="D11" s="27" t="s">
        <v>716</v>
      </c>
    </row>
    <row r="12" spans="2:7" ht="89.5" customHeight="1" thickBot="1" x14ac:dyDescent="0.4">
      <c r="B12" s="207" t="s">
        <v>496</v>
      </c>
      <c r="C12" s="29" t="s">
        <v>497</v>
      </c>
      <c r="D12" s="29" t="s">
        <v>498</v>
      </c>
    </row>
    <row r="15" spans="2:7" x14ac:dyDescent="0.35">
      <c r="B15" s="406" t="s">
        <v>715</v>
      </c>
    </row>
    <row r="16" spans="2:7" ht="46.5" customHeight="1" thickBot="1" x14ac:dyDescent="0.4">
      <c r="B16" s="535" t="s">
        <v>702</v>
      </c>
      <c r="C16" s="535"/>
    </row>
    <row r="17" spans="2:3" ht="24.5" customHeight="1" x14ac:dyDescent="0.35">
      <c r="B17" s="26" t="s">
        <v>703</v>
      </c>
      <c r="C17" s="26" t="s">
        <v>707</v>
      </c>
    </row>
    <row r="18" spans="2:3" ht="24.5" customHeight="1" x14ac:dyDescent="0.35">
      <c r="B18" s="27" t="s">
        <v>704</v>
      </c>
      <c r="C18" s="27" t="s">
        <v>708</v>
      </c>
    </row>
    <row r="19" spans="2:3" ht="24.5" customHeight="1" x14ac:dyDescent="0.35">
      <c r="B19" s="27" t="s">
        <v>705</v>
      </c>
      <c r="C19" s="27" t="s">
        <v>709</v>
      </c>
    </row>
    <row r="20" spans="2:3" ht="24.5" customHeight="1" x14ac:dyDescent="0.35">
      <c r="B20" s="27" t="s">
        <v>706</v>
      </c>
      <c r="C20" s="27" t="s">
        <v>710</v>
      </c>
    </row>
    <row r="21" spans="2:3" ht="24.5" customHeight="1" thickBot="1" x14ac:dyDescent="0.4">
      <c r="B21" s="29"/>
      <c r="C21" s="29" t="s">
        <v>711</v>
      </c>
    </row>
    <row r="22" spans="2:3" ht="24.5" customHeight="1" x14ac:dyDescent="0.35">
      <c r="B22" s="13"/>
    </row>
    <row r="23" spans="2:3" ht="24.5" customHeight="1" x14ac:dyDescent="0.35">
      <c r="B23" s="13"/>
    </row>
  </sheetData>
  <sheetProtection algorithmName="SHA-512" hashValue="sMMPcjpGurpeGHoj7m19PE0+rVKziwth7Xhq3z4wFVemGxvrB5lAWSDa80R8CDmxlwy152lUxir0n+8AAR8wzQ==" saltValue="xnSwfCVTH8L8N8wFfYgRvQ==" spinCount="100000" sheet="1" objects="1" scenarios="1"/>
  <mergeCells count="2">
    <mergeCell ref="B4:D4"/>
    <mergeCell ref="B16:C16"/>
  </mergeCells>
  <pageMargins left="0.25" right="0.25" top="0.75" bottom="0.75" header="0.3" footer="0.3"/>
  <pageSetup paperSize="9" scale="5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739F-7583-4420-BD2B-16B1F86DF64B}">
  <sheetPr>
    <tabColor theme="0"/>
  </sheetPr>
  <dimension ref="B1:R83"/>
  <sheetViews>
    <sheetView showGridLines="0" topLeftCell="A20" workbookViewId="0"/>
  </sheetViews>
  <sheetFormatPr defaultRowHeight="14.5" x14ac:dyDescent="0.35"/>
  <cols>
    <col min="1" max="1" width="4.36328125" customWidth="1"/>
    <col min="2" max="2" width="30.81640625" style="432" customWidth="1"/>
    <col min="3" max="3" width="60.81640625" customWidth="1"/>
    <col min="4" max="4" width="40.81640625" customWidth="1"/>
    <col min="5" max="5" width="17.1796875" customWidth="1"/>
    <col min="6" max="6" width="60.81640625" customWidth="1"/>
  </cols>
  <sheetData>
    <row r="1" spans="2:18" s="57" customFormat="1" ht="67.75" customHeight="1" x14ac:dyDescent="0.35"/>
    <row r="2" spans="2:18" s="85" customFormat="1" ht="42.65" customHeight="1" x14ac:dyDescent="0.35">
      <c r="B2" s="84" t="s">
        <v>984</v>
      </c>
    </row>
    <row r="3" spans="2:18" x14ac:dyDescent="0.35">
      <c r="B3" s="536" t="s">
        <v>864</v>
      </c>
      <c r="C3" s="536"/>
      <c r="D3" s="536"/>
      <c r="E3" s="536"/>
      <c r="F3" s="536"/>
      <c r="G3" s="536"/>
      <c r="H3" s="536"/>
      <c r="I3" s="536"/>
      <c r="J3" s="536"/>
      <c r="K3" s="536"/>
      <c r="L3" s="536"/>
      <c r="M3" s="536"/>
      <c r="N3" s="536"/>
      <c r="O3" s="536"/>
      <c r="P3" s="536"/>
      <c r="Q3" s="536"/>
      <c r="R3" s="536"/>
    </row>
    <row r="4" spans="2:18" x14ac:dyDescent="0.35">
      <c r="B4" s="537" t="s">
        <v>865</v>
      </c>
      <c r="C4" s="537"/>
      <c r="D4" s="537"/>
      <c r="E4" s="537"/>
      <c r="F4" s="537"/>
      <c r="G4" s="537"/>
      <c r="H4" s="537"/>
      <c r="I4" s="537"/>
      <c r="J4" s="537"/>
      <c r="K4" s="537"/>
      <c r="L4" s="537"/>
      <c r="M4" s="537"/>
      <c r="N4" s="537"/>
      <c r="O4" s="537"/>
      <c r="P4" s="537"/>
      <c r="Q4" s="537"/>
      <c r="R4" s="537"/>
    </row>
    <row r="5" spans="2:18" x14ac:dyDescent="0.35">
      <c r="B5"/>
    </row>
    <row r="6" spans="2:18" ht="19.5" x14ac:dyDescent="0.35">
      <c r="B6" s="52" t="s">
        <v>985</v>
      </c>
    </row>
    <row r="8" spans="2:18" ht="29.4" customHeight="1" x14ac:dyDescent="0.35">
      <c r="B8" s="538" t="s">
        <v>866</v>
      </c>
      <c r="C8" s="538"/>
      <c r="D8" s="538"/>
      <c r="E8" s="538"/>
      <c r="F8" s="538"/>
      <c r="G8" s="538"/>
      <c r="H8" s="538"/>
      <c r="I8" s="538"/>
      <c r="J8" s="538"/>
      <c r="K8" s="538"/>
      <c r="L8" s="538"/>
      <c r="M8" s="538"/>
      <c r="N8" s="538"/>
      <c r="O8" s="538"/>
      <c r="P8" s="538"/>
      <c r="Q8" s="538"/>
      <c r="R8" s="538"/>
    </row>
    <row r="9" spans="2:18" x14ac:dyDescent="0.35">
      <c r="B9" s="537" t="s">
        <v>867</v>
      </c>
      <c r="C9" s="537"/>
      <c r="D9" s="537"/>
      <c r="E9" s="537"/>
      <c r="F9" s="537"/>
      <c r="G9" s="537"/>
      <c r="H9" s="537"/>
      <c r="I9" s="537"/>
      <c r="J9" s="537"/>
      <c r="K9" s="537"/>
      <c r="L9" s="537"/>
      <c r="M9" s="537"/>
      <c r="N9" s="537"/>
      <c r="O9" s="537"/>
      <c r="P9" s="537"/>
      <c r="Q9" s="537"/>
      <c r="R9" s="537"/>
    </row>
    <row r="12" spans="2:18" ht="19.5" x14ac:dyDescent="0.35">
      <c r="B12" s="52" t="s">
        <v>986</v>
      </c>
    </row>
    <row r="14" spans="2:18" x14ac:dyDescent="0.35">
      <c r="B14" s="433" t="s">
        <v>868</v>
      </c>
    </row>
    <row r="16" spans="2:18" ht="16" thickBot="1" x14ac:dyDescent="0.4">
      <c r="B16" s="435" t="s">
        <v>873</v>
      </c>
      <c r="C16" s="435" t="s">
        <v>874</v>
      </c>
      <c r="D16" s="435" t="s">
        <v>875</v>
      </c>
      <c r="E16" s="435" t="s">
        <v>58</v>
      </c>
      <c r="F16" s="435" t="s">
        <v>876</v>
      </c>
    </row>
    <row r="17" spans="2:6" ht="205.75" customHeight="1" thickBot="1" x14ac:dyDescent="0.4">
      <c r="B17" s="436" t="s">
        <v>280</v>
      </c>
      <c r="C17" s="437" t="s">
        <v>877</v>
      </c>
      <c r="D17" s="437" t="s">
        <v>878</v>
      </c>
      <c r="E17" s="437" t="s">
        <v>879</v>
      </c>
      <c r="F17" s="437" t="s">
        <v>880</v>
      </c>
    </row>
    <row r="18" spans="2:6" ht="178.25" customHeight="1" thickBot="1" x14ac:dyDescent="0.4">
      <c r="B18" s="436" t="s">
        <v>881</v>
      </c>
      <c r="C18" s="437" t="s">
        <v>882</v>
      </c>
      <c r="D18" s="437" t="s">
        <v>883</v>
      </c>
      <c r="E18" s="437" t="s">
        <v>879</v>
      </c>
      <c r="F18" s="437" t="s">
        <v>884</v>
      </c>
    </row>
    <row r="19" spans="2:6" ht="118.75" customHeight="1" thickBot="1" x14ac:dyDescent="0.4">
      <c r="B19" s="436" t="s">
        <v>885</v>
      </c>
      <c r="C19" s="437" t="s">
        <v>886</v>
      </c>
      <c r="D19" s="437" t="s">
        <v>887</v>
      </c>
      <c r="E19" s="437" t="s">
        <v>888</v>
      </c>
      <c r="F19" s="437" t="s">
        <v>889</v>
      </c>
    </row>
    <row r="20" spans="2:6" ht="158.4" customHeight="1" thickBot="1" x14ac:dyDescent="0.4">
      <c r="B20" s="436" t="s">
        <v>890</v>
      </c>
      <c r="C20" s="437" t="s">
        <v>891</v>
      </c>
      <c r="D20" s="437" t="s">
        <v>892</v>
      </c>
      <c r="E20" s="437" t="s">
        <v>888</v>
      </c>
      <c r="F20" s="437" t="s">
        <v>889</v>
      </c>
    </row>
    <row r="21" spans="2:6" ht="123" customHeight="1" thickBot="1" x14ac:dyDescent="0.4">
      <c r="B21" s="436" t="s">
        <v>893</v>
      </c>
      <c r="C21" s="437" t="s">
        <v>894</v>
      </c>
      <c r="D21" s="437" t="s">
        <v>895</v>
      </c>
      <c r="E21" s="437" t="s">
        <v>896</v>
      </c>
      <c r="F21" s="437" t="s">
        <v>897</v>
      </c>
    </row>
    <row r="22" spans="2:6" ht="274.25" customHeight="1" thickBot="1" x14ac:dyDescent="0.4">
      <c r="B22" s="438" t="s">
        <v>898</v>
      </c>
      <c r="C22" s="437" t="s">
        <v>1111</v>
      </c>
      <c r="D22" s="437" t="s">
        <v>899</v>
      </c>
      <c r="E22" s="437" t="s">
        <v>900</v>
      </c>
      <c r="F22" s="437" t="s">
        <v>1109</v>
      </c>
    </row>
    <row r="23" spans="2:6" ht="67.25" customHeight="1" thickBot="1" x14ac:dyDescent="0.4">
      <c r="B23" s="438" t="s">
        <v>901</v>
      </c>
      <c r="C23" s="437" t="s">
        <v>902</v>
      </c>
      <c r="D23" s="437" t="s">
        <v>899</v>
      </c>
      <c r="E23" s="437" t="s">
        <v>900</v>
      </c>
      <c r="F23" s="437" t="s">
        <v>903</v>
      </c>
    </row>
    <row r="24" spans="2:6" ht="79.75" customHeight="1" thickBot="1" x14ac:dyDescent="0.4">
      <c r="B24" s="438" t="s">
        <v>904</v>
      </c>
      <c r="C24" s="437" t="s">
        <v>905</v>
      </c>
      <c r="D24" s="437" t="s">
        <v>906</v>
      </c>
      <c r="E24" s="437" t="s">
        <v>900</v>
      </c>
      <c r="F24" s="437" t="s">
        <v>903</v>
      </c>
    </row>
    <row r="25" spans="2:6" ht="199.25" customHeight="1" thickBot="1" x14ac:dyDescent="0.4">
      <c r="B25" s="436" t="s">
        <v>907</v>
      </c>
      <c r="C25" s="437" t="s">
        <v>908</v>
      </c>
      <c r="D25" s="437" t="s">
        <v>909</v>
      </c>
      <c r="E25" s="437" t="s">
        <v>900</v>
      </c>
      <c r="F25" s="437" t="s">
        <v>1114</v>
      </c>
    </row>
    <row r="26" spans="2:6" ht="111.65" customHeight="1" thickBot="1" x14ac:dyDescent="0.4">
      <c r="B26" s="438" t="s">
        <v>910</v>
      </c>
      <c r="C26" s="437" t="s">
        <v>911</v>
      </c>
      <c r="D26" s="437" t="s">
        <v>912</v>
      </c>
      <c r="E26" s="437" t="s">
        <v>913</v>
      </c>
      <c r="F26" s="437" t="s">
        <v>903</v>
      </c>
    </row>
    <row r="27" spans="2:6" ht="67.25" customHeight="1" thickBot="1" x14ac:dyDescent="0.4">
      <c r="B27" s="438" t="s">
        <v>847</v>
      </c>
      <c r="C27" s="437" t="s">
        <v>914</v>
      </c>
      <c r="D27" s="437" t="s">
        <v>915</v>
      </c>
      <c r="E27" s="437" t="s">
        <v>916</v>
      </c>
      <c r="F27" s="437" t="s">
        <v>903</v>
      </c>
    </row>
    <row r="28" spans="2:6" ht="84" customHeight="1" thickBot="1" x14ac:dyDescent="0.4">
      <c r="B28" s="438" t="s">
        <v>852</v>
      </c>
      <c r="C28" s="437" t="s">
        <v>917</v>
      </c>
      <c r="D28" s="437" t="s">
        <v>918</v>
      </c>
      <c r="E28" s="437" t="s">
        <v>919</v>
      </c>
      <c r="F28" s="437" t="s">
        <v>903</v>
      </c>
    </row>
    <row r="29" spans="2:6" ht="67.25" customHeight="1" thickBot="1" x14ac:dyDescent="0.4">
      <c r="B29" s="436" t="s">
        <v>920</v>
      </c>
      <c r="C29" s="437" t="s">
        <v>921</v>
      </c>
      <c r="D29" s="437" t="s">
        <v>922</v>
      </c>
      <c r="E29" s="437" t="s">
        <v>923</v>
      </c>
      <c r="F29" s="437" t="s">
        <v>903</v>
      </c>
    </row>
    <row r="30" spans="2:6" ht="97.25" customHeight="1" thickBot="1" x14ac:dyDescent="0.4">
      <c r="B30" s="436" t="s">
        <v>857</v>
      </c>
      <c r="C30" s="437" t="s">
        <v>924</v>
      </c>
      <c r="D30" s="437" t="s">
        <v>925</v>
      </c>
      <c r="E30" s="437" t="s">
        <v>926</v>
      </c>
      <c r="F30" s="437" t="s">
        <v>903</v>
      </c>
    </row>
    <row r="31" spans="2:6" ht="113.4" customHeight="1" thickBot="1" x14ac:dyDescent="0.4">
      <c r="B31" s="436" t="s">
        <v>927</v>
      </c>
      <c r="C31" s="437" t="s">
        <v>928</v>
      </c>
      <c r="D31" s="437" t="s">
        <v>929</v>
      </c>
      <c r="E31" s="437" t="s">
        <v>930</v>
      </c>
      <c r="F31" s="437" t="s">
        <v>903</v>
      </c>
    </row>
    <row r="32" spans="2:6" ht="115.25" customHeight="1" thickBot="1" x14ac:dyDescent="0.4">
      <c r="B32" s="436" t="s">
        <v>931</v>
      </c>
      <c r="C32" s="437" t="s">
        <v>928</v>
      </c>
      <c r="D32" s="437" t="s">
        <v>929</v>
      </c>
      <c r="E32" s="437" t="s">
        <v>879</v>
      </c>
      <c r="F32" s="437" t="s">
        <v>903</v>
      </c>
    </row>
    <row r="33" spans="2:17" ht="113.4" customHeight="1" thickBot="1" x14ac:dyDescent="0.4">
      <c r="B33" s="436" t="s">
        <v>932</v>
      </c>
      <c r="C33" s="437" t="s">
        <v>928</v>
      </c>
      <c r="D33" s="437" t="s">
        <v>933</v>
      </c>
      <c r="E33" s="437" t="s">
        <v>934</v>
      </c>
      <c r="F33" s="437" t="s">
        <v>903</v>
      </c>
    </row>
    <row r="34" spans="2:17" ht="82.25" customHeight="1" thickBot="1" x14ac:dyDescent="0.4">
      <c r="B34" s="436" t="s">
        <v>668</v>
      </c>
      <c r="C34" s="437" t="s">
        <v>937</v>
      </c>
      <c r="D34" s="437" t="s">
        <v>938</v>
      </c>
      <c r="E34" s="437" t="s">
        <v>939</v>
      </c>
      <c r="F34" s="442" t="s">
        <v>903</v>
      </c>
    </row>
    <row r="35" spans="2:17" ht="73" thickBot="1" x14ac:dyDescent="0.4">
      <c r="B35" s="436" t="s">
        <v>606</v>
      </c>
      <c r="C35" s="437" t="s">
        <v>940</v>
      </c>
      <c r="D35" s="437" t="s">
        <v>941</v>
      </c>
      <c r="E35" s="437" t="s">
        <v>942</v>
      </c>
      <c r="F35" s="437" t="s">
        <v>954</v>
      </c>
    </row>
    <row r="36" spans="2:17" ht="111" customHeight="1" thickBot="1" x14ac:dyDescent="0.4">
      <c r="B36" s="436" t="s">
        <v>669</v>
      </c>
      <c r="C36" s="437" t="s">
        <v>1106</v>
      </c>
      <c r="D36" s="437" t="s">
        <v>1107</v>
      </c>
      <c r="E36" s="437" t="s">
        <v>943</v>
      </c>
      <c r="F36" s="437" t="s">
        <v>1108</v>
      </c>
    </row>
    <row r="37" spans="2:17" ht="153" customHeight="1" thickBot="1" x14ac:dyDescent="0.4">
      <c r="B37" s="436" t="s">
        <v>944</v>
      </c>
      <c r="C37" s="437" t="s">
        <v>951</v>
      </c>
      <c r="D37" s="437" t="s">
        <v>945</v>
      </c>
      <c r="E37" s="437" t="s">
        <v>946</v>
      </c>
      <c r="F37" s="437" t="s">
        <v>947</v>
      </c>
    </row>
    <row r="38" spans="2:17" ht="104.4" customHeight="1" thickBot="1" x14ac:dyDescent="0.4">
      <c r="B38" s="443" t="s">
        <v>948</v>
      </c>
      <c r="C38" s="444" t="s">
        <v>950</v>
      </c>
      <c r="D38" s="444" t="s">
        <v>945</v>
      </c>
      <c r="E38" s="444" t="s">
        <v>946</v>
      </c>
      <c r="F38" s="444" t="s">
        <v>949</v>
      </c>
    </row>
    <row r="39" spans="2:17" ht="182.4" customHeight="1" thickBot="1" x14ac:dyDescent="0.4">
      <c r="B39" s="436" t="s">
        <v>955</v>
      </c>
      <c r="C39" s="437" t="s">
        <v>956</v>
      </c>
      <c r="D39" s="437" t="s">
        <v>952</v>
      </c>
      <c r="E39" s="437" t="s">
        <v>946</v>
      </c>
      <c r="F39" s="437" t="s">
        <v>957</v>
      </c>
    </row>
    <row r="42" spans="2:17" ht="19.5" x14ac:dyDescent="0.35">
      <c r="B42" s="52" t="s">
        <v>1060</v>
      </c>
    </row>
    <row r="43" spans="2:17" ht="50" customHeight="1" x14ac:dyDescent="0.35">
      <c r="B43" s="432" t="s">
        <v>816</v>
      </c>
      <c r="C43" s="538" t="s">
        <v>861</v>
      </c>
      <c r="D43" s="538"/>
      <c r="E43" s="538"/>
      <c r="F43" s="538"/>
      <c r="G43" s="3"/>
      <c r="H43" s="3"/>
      <c r="I43" s="3"/>
      <c r="J43" s="3"/>
      <c r="K43" s="3"/>
      <c r="L43" s="3"/>
      <c r="M43" s="3"/>
      <c r="N43" s="3"/>
      <c r="O43" s="3"/>
      <c r="P43" s="3"/>
      <c r="Q43" s="3"/>
    </row>
    <row r="44" spans="2:17" ht="50" customHeight="1" x14ac:dyDescent="0.35">
      <c r="B44" s="432" t="s">
        <v>838</v>
      </c>
      <c r="C44" s="538" t="s">
        <v>842</v>
      </c>
      <c r="D44" s="538"/>
      <c r="E44" s="538"/>
      <c r="F44" s="538"/>
      <c r="G44" s="3"/>
      <c r="H44" s="3"/>
      <c r="I44" s="3"/>
      <c r="J44" s="3"/>
      <c r="K44" s="3"/>
      <c r="L44" s="3"/>
      <c r="M44" s="3"/>
      <c r="N44" s="3"/>
      <c r="O44" s="3"/>
      <c r="P44" s="3"/>
      <c r="Q44" s="3"/>
    </row>
    <row r="45" spans="2:17" ht="50" customHeight="1" x14ac:dyDescent="0.35">
      <c r="B45" s="432" t="s">
        <v>839</v>
      </c>
      <c r="C45" s="538" t="s">
        <v>841</v>
      </c>
      <c r="D45" s="538"/>
      <c r="E45" s="538"/>
      <c r="F45" s="538"/>
      <c r="G45" s="3"/>
      <c r="H45" s="3"/>
      <c r="I45" s="3"/>
      <c r="J45" s="3"/>
      <c r="K45" s="3"/>
      <c r="L45" s="3"/>
      <c r="M45" s="3"/>
      <c r="N45" s="3"/>
      <c r="O45" s="3"/>
      <c r="P45" s="3"/>
      <c r="Q45" s="3"/>
    </row>
    <row r="46" spans="2:17" ht="50" customHeight="1" x14ac:dyDescent="0.35">
      <c r="B46" s="432" t="s">
        <v>817</v>
      </c>
      <c r="C46" s="538" t="s">
        <v>832</v>
      </c>
      <c r="D46" s="538"/>
      <c r="E46" s="538"/>
      <c r="F46" s="538"/>
      <c r="G46" s="3"/>
      <c r="H46" s="3"/>
      <c r="I46" s="3"/>
      <c r="J46" s="3"/>
      <c r="K46" s="3"/>
      <c r="L46" s="3"/>
      <c r="M46" s="3"/>
      <c r="N46" s="3"/>
      <c r="O46" s="3"/>
      <c r="P46" s="3"/>
      <c r="Q46" s="3"/>
    </row>
    <row r="47" spans="2:17" ht="50" customHeight="1" x14ac:dyDescent="0.35">
      <c r="B47" s="432" t="s">
        <v>818</v>
      </c>
      <c r="C47" s="3" t="s">
        <v>831</v>
      </c>
      <c r="D47" s="3"/>
      <c r="E47" s="3"/>
      <c r="F47" s="3"/>
      <c r="G47" s="3"/>
      <c r="H47" s="3"/>
      <c r="I47" s="3"/>
      <c r="J47" s="3"/>
      <c r="K47" s="3"/>
      <c r="L47" s="3"/>
      <c r="M47" s="3"/>
      <c r="N47" s="3"/>
      <c r="O47" s="3"/>
      <c r="P47" s="3"/>
      <c r="Q47" s="3"/>
    </row>
    <row r="48" spans="2:17" ht="50" customHeight="1" x14ac:dyDescent="0.35">
      <c r="B48" s="431" t="s">
        <v>862</v>
      </c>
      <c r="C48" s="538" t="s">
        <v>863</v>
      </c>
      <c r="D48" s="538"/>
      <c r="E48" s="538"/>
      <c r="F48" s="538"/>
      <c r="G48" s="3"/>
      <c r="H48" s="3"/>
      <c r="I48" s="3"/>
      <c r="J48" s="3"/>
      <c r="K48" s="3"/>
      <c r="L48" s="3"/>
      <c r="M48" s="3"/>
      <c r="N48" s="3"/>
      <c r="O48" s="3"/>
      <c r="P48" s="3"/>
      <c r="Q48" s="3"/>
    </row>
    <row r="49" spans="2:17" ht="50" customHeight="1" x14ac:dyDescent="0.35">
      <c r="B49" s="431" t="s">
        <v>870</v>
      </c>
      <c r="C49" s="538" t="s">
        <v>997</v>
      </c>
      <c r="D49" s="538"/>
      <c r="E49" s="538"/>
      <c r="F49" s="538"/>
      <c r="G49" s="3"/>
      <c r="H49" s="3"/>
      <c r="I49" s="3"/>
      <c r="J49" s="3"/>
      <c r="K49" s="3"/>
      <c r="L49" s="3"/>
      <c r="M49" s="3"/>
      <c r="N49" s="3"/>
      <c r="O49" s="3"/>
      <c r="P49" s="3"/>
      <c r="Q49" s="3"/>
    </row>
    <row r="50" spans="2:17" ht="50" customHeight="1" x14ac:dyDescent="0.35">
      <c r="B50" s="431" t="s">
        <v>811</v>
      </c>
      <c r="C50" s="538" t="s">
        <v>830</v>
      </c>
      <c r="D50" s="538"/>
      <c r="E50" s="538"/>
      <c r="F50" s="538"/>
      <c r="G50" s="3"/>
      <c r="H50" s="3"/>
      <c r="I50" s="3"/>
      <c r="J50" s="3"/>
      <c r="K50" s="3"/>
      <c r="L50" s="3"/>
      <c r="M50" s="3"/>
      <c r="N50" s="3"/>
      <c r="O50" s="3"/>
      <c r="P50" s="3"/>
      <c r="Q50" s="3"/>
    </row>
    <row r="51" spans="2:17" ht="50" customHeight="1" x14ac:dyDescent="0.35">
      <c r="B51" s="432" t="s">
        <v>819</v>
      </c>
      <c r="C51" s="538" t="s">
        <v>829</v>
      </c>
      <c r="D51" s="538"/>
      <c r="E51" s="538"/>
      <c r="F51" s="538"/>
      <c r="G51" s="3"/>
      <c r="H51" s="3"/>
      <c r="I51" s="3"/>
      <c r="J51" s="3"/>
      <c r="K51" s="3"/>
      <c r="L51" s="3"/>
      <c r="M51" s="3"/>
      <c r="N51" s="3"/>
      <c r="O51" s="3"/>
      <c r="P51" s="3"/>
      <c r="Q51" s="3"/>
    </row>
    <row r="52" spans="2:17" ht="50" customHeight="1" x14ac:dyDescent="0.35">
      <c r="B52" s="431" t="s">
        <v>391</v>
      </c>
      <c r="C52" s="538" t="s">
        <v>833</v>
      </c>
      <c r="D52" s="538"/>
      <c r="E52" s="538"/>
      <c r="F52" s="538"/>
      <c r="G52" s="3"/>
      <c r="H52" s="3"/>
      <c r="I52" s="3"/>
      <c r="J52" s="3"/>
      <c r="K52" s="3"/>
      <c r="L52" s="3"/>
      <c r="M52" s="3"/>
      <c r="N52" s="3"/>
      <c r="O52" s="3"/>
      <c r="P52" s="3"/>
      <c r="Q52" s="3"/>
    </row>
    <row r="53" spans="2:17" ht="50" customHeight="1" x14ac:dyDescent="0.35">
      <c r="B53" s="432" t="s">
        <v>840</v>
      </c>
      <c r="C53" s="538" t="s">
        <v>995</v>
      </c>
      <c r="D53" s="538"/>
      <c r="E53" s="538"/>
      <c r="F53" s="538"/>
      <c r="G53" s="3"/>
      <c r="H53" s="3"/>
      <c r="I53" s="3"/>
      <c r="J53" s="3"/>
      <c r="K53" s="3"/>
      <c r="L53" s="3"/>
      <c r="M53" s="3"/>
      <c r="N53" s="3"/>
      <c r="O53" s="3"/>
      <c r="P53" s="3"/>
      <c r="Q53" s="3"/>
    </row>
    <row r="54" spans="2:17" ht="50" customHeight="1" x14ac:dyDescent="0.35">
      <c r="B54" s="431" t="s">
        <v>808</v>
      </c>
      <c r="C54" s="538" t="s">
        <v>828</v>
      </c>
      <c r="D54" s="538"/>
      <c r="E54" s="538"/>
      <c r="F54" s="538"/>
      <c r="G54" s="3"/>
      <c r="H54" s="3"/>
      <c r="I54" s="3"/>
      <c r="J54" s="3"/>
      <c r="K54" s="3"/>
      <c r="L54" s="3"/>
      <c r="M54" s="3"/>
      <c r="N54" s="3"/>
      <c r="O54" s="3"/>
      <c r="P54" s="3"/>
      <c r="Q54" s="3"/>
    </row>
    <row r="55" spans="2:17" ht="50" customHeight="1" x14ac:dyDescent="0.35">
      <c r="B55" s="431" t="s">
        <v>859</v>
      </c>
      <c r="C55" s="538" t="s">
        <v>996</v>
      </c>
      <c r="D55" s="538"/>
      <c r="E55" s="538"/>
      <c r="F55" s="538"/>
      <c r="G55" s="3"/>
      <c r="H55" s="3"/>
      <c r="I55" s="3"/>
      <c r="J55" s="3"/>
      <c r="K55" s="3"/>
      <c r="L55" s="3"/>
      <c r="M55" s="3"/>
      <c r="N55" s="3"/>
      <c r="O55" s="3"/>
      <c r="P55" s="3"/>
      <c r="Q55" s="3"/>
    </row>
    <row r="56" spans="2:17" ht="50" customHeight="1" x14ac:dyDescent="0.35">
      <c r="B56" s="432" t="s">
        <v>533</v>
      </c>
      <c r="C56" s="538" t="s">
        <v>844</v>
      </c>
      <c r="D56" s="538"/>
      <c r="E56" s="538"/>
      <c r="F56" s="538"/>
      <c r="G56" s="3"/>
      <c r="H56" s="3"/>
      <c r="I56" s="3"/>
      <c r="J56" s="3"/>
      <c r="K56" s="3"/>
      <c r="L56" s="3"/>
      <c r="M56" s="3"/>
      <c r="N56" s="3"/>
      <c r="O56" s="3"/>
      <c r="P56" s="3"/>
      <c r="Q56" s="3"/>
    </row>
    <row r="57" spans="2:17" ht="50" customHeight="1" x14ac:dyDescent="0.35">
      <c r="B57" s="431" t="s">
        <v>843</v>
      </c>
      <c r="C57" s="538" t="s">
        <v>845</v>
      </c>
      <c r="D57" s="538"/>
      <c r="E57" s="538"/>
      <c r="F57" s="538"/>
      <c r="G57" s="3"/>
      <c r="H57" s="3"/>
      <c r="I57" s="3"/>
      <c r="J57" s="3"/>
      <c r="K57" s="3"/>
      <c r="L57" s="3"/>
      <c r="M57" s="3"/>
      <c r="N57" s="3"/>
      <c r="O57" s="3"/>
      <c r="P57" s="3"/>
      <c r="Q57" s="3"/>
    </row>
    <row r="58" spans="2:17" ht="50" customHeight="1" x14ac:dyDescent="0.35">
      <c r="B58" s="431" t="s">
        <v>846</v>
      </c>
      <c r="C58" s="538" t="s">
        <v>848</v>
      </c>
      <c r="D58" s="538"/>
      <c r="E58" s="538"/>
      <c r="F58" s="538"/>
      <c r="G58" s="3"/>
      <c r="H58" s="3"/>
      <c r="I58" s="3"/>
      <c r="J58" s="3"/>
      <c r="K58" s="3"/>
      <c r="L58" s="3"/>
      <c r="M58" s="3"/>
      <c r="N58" s="3"/>
      <c r="O58" s="3"/>
      <c r="P58" s="3"/>
      <c r="Q58" s="3"/>
    </row>
    <row r="59" spans="2:17" ht="50" customHeight="1" x14ac:dyDescent="0.35">
      <c r="B59" s="431" t="s">
        <v>847</v>
      </c>
      <c r="C59" s="538" t="s">
        <v>849</v>
      </c>
      <c r="D59" s="538"/>
      <c r="E59" s="538"/>
      <c r="F59" s="538"/>
      <c r="G59" s="3"/>
      <c r="H59" s="3"/>
      <c r="I59" s="3"/>
      <c r="J59" s="3"/>
      <c r="K59" s="3"/>
      <c r="L59" s="3"/>
      <c r="M59" s="3"/>
      <c r="N59" s="3"/>
      <c r="O59" s="3"/>
      <c r="P59" s="3"/>
      <c r="Q59" s="3"/>
    </row>
    <row r="60" spans="2:17" ht="50" customHeight="1" x14ac:dyDescent="0.35">
      <c r="B60" s="431" t="s">
        <v>855</v>
      </c>
      <c r="C60" s="538" t="s">
        <v>854</v>
      </c>
      <c r="D60" s="538"/>
      <c r="E60" s="538"/>
      <c r="F60" s="538"/>
      <c r="G60" s="3"/>
      <c r="H60" s="3"/>
      <c r="I60" s="3"/>
      <c r="J60" s="3"/>
      <c r="K60" s="3"/>
      <c r="L60" s="3"/>
      <c r="M60" s="3"/>
      <c r="N60" s="3"/>
      <c r="O60" s="3"/>
      <c r="P60" s="3"/>
      <c r="Q60" s="3"/>
    </row>
    <row r="61" spans="2:17" ht="50" customHeight="1" x14ac:dyDescent="0.35">
      <c r="B61" s="431" t="s">
        <v>856</v>
      </c>
      <c r="C61" s="538" t="s">
        <v>858</v>
      </c>
      <c r="D61" s="538"/>
      <c r="E61" s="538"/>
      <c r="F61" s="538"/>
      <c r="G61" s="441"/>
      <c r="H61" s="441"/>
      <c r="I61" s="441"/>
      <c r="J61" s="441"/>
      <c r="K61" s="441"/>
      <c r="L61" s="441"/>
      <c r="M61" s="441"/>
      <c r="N61" s="441"/>
      <c r="O61" s="441"/>
      <c r="P61" s="441"/>
      <c r="Q61" s="441"/>
    </row>
    <row r="62" spans="2:17" ht="50" customHeight="1" x14ac:dyDescent="0.35">
      <c r="B62" s="431" t="s">
        <v>850</v>
      </c>
      <c r="C62" s="538" t="s">
        <v>851</v>
      </c>
      <c r="D62" s="538"/>
      <c r="E62" s="538"/>
      <c r="F62" s="538"/>
      <c r="G62" s="3"/>
      <c r="H62" s="3"/>
      <c r="I62" s="3"/>
      <c r="J62" s="3"/>
      <c r="K62" s="3"/>
      <c r="L62" s="3"/>
      <c r="M62" s="3"/>
      <c r="N62" s="3"/>
      <c r="O62" s="3"/>
      <c r="P62" s="3"/>
      <c r="Q62" s="3"/>
    </row>
    <row r="63" spans="2:17" ht="50" customHeight="1" x14ac:dyDescent="0.35">
      <c r="B63" s="431" t="s">
        <v>852</v>
      </c>
      <c r="C63" s="538" t="s">
        <v>853</v>
      </c>
      <c r="D63" s="538"/>
      <c r="E63" s="538"/>
      <c r="F63" s="538"/>
      <c r="G63" s="3"/>
      <c r="H63" s="3"/>
      <c r="I63" s="3"/>
      <c r="J63" s="3"/>
      <c r="K63" s="3"/>
      <c r="L63" s="3"/>
      <c r="M63" s="3"/>
      <c r="N63" s="3"/>
      <c r="O63" s="3"/>
      <c r="P63" s="3"/>
      <c r="Q63" s="3"/>
    </row>
    <row r="64" spans="2:17" ht="50" customHeight="1" x14ac:dyDescent="0.35">
      <c r="B64" s="431" t="s">
        <v>809</v>
      </c>
      <c r="C64" s="538" t="s">
        <v>958</v>
      </c>
      <c r="D64" s="538"/>
      <c r="E64" s="538"/>
      <c r="F64" s="538"/>
      <c r="G64" s="3"/>
      <c r="H64" s="3"/>
      <c r="I64" s="3"/>
      <c r="J64" s="3"/>
      <c r="K64" s="3"/>
      <c r="L64" s="3"/>
      <c r="M64" s="3"/>
      <c r="N64" s="3"/>
      <c r="O64" s="3"/>
      <c r="P64" s="3"/>
      <c r="Q64" s="3"/>
    </row>
    <row r="65" spans="2:17" ht="50" customHeight="1" x14ac:dyDescent="0.35">
      <c r="B65" s="431" t="s">
        <v>810</v>
      </c>
      <c r="C65" s="539" t="s">
        <v>827</v>
      </c>
      <c r="D65" s="539"/>
      <c r="E65" s="539"/>
      <c r="F65" s="539"/>
      <c r="G65" s="539"/>
      <c r="H65" s="539"/>
      <c r="I65" s="539"/>
      <c r="J65" s="539"/>
      <c r="K65" s="539"/>
      <c r="L65" s="539"/>
      <c r="M65" s="539"/>
      <c r="N65" s="539"/>
      <c r="O65" s="539"/>
      <c r="P65" s="539"/>
      <c r="Q65" s="539"/>
    </row>
    <row r="66" spans="2:17" ht="50" customHeight="1" x14ac:dyDescent="0.35">
      <c r="B66" s="432" t="s">
        <v>820</v>
      </c>
      <c r="C66" s="538" t="s">
        <v>826</v>
      </c>
      <c r="D66" s="538"/>
      <c r="E66" s="538"/>
      <c r="F66" s="538"/>
      <c r="G66" s="3"/>
      <c r="H66" s="3"/>
      <c r="I66" s="3"/>
      <c r="J66" s="3"/>
      <c r="K66" s="3"/>
      <c r="L66" s="3"/>
      <c r="M66" s="3"/>
      <c r="N66" s="3"/>
      <c r="O66" s="3"/>
      <c r="P66" s="3"/>
      <c r="Q66" s="3"/>
    </row>
    <row r="67" spans="2:17" s="22" customFormat="1" ht="50" customHeight="1" x14ac:dyDescent="0.35">
      <c r="B67" s="431" t="s">
        <v>812</v>
      </c>
      <c r="C67" s="538" t="s">
        <v>825</v>
      </c>
      <c r="D67" s="538"/>
      <c r="E67" s="538"/>
      <c r="F67" s="538"/>
      <c r="G67" s="3"/>
      <c r="H67" s="3"/>
      <c r="I67" s="3"/>
      <c r="J67" s="3"/>
      <c r="K67" s="3"/>
      <c r="L67" s="3"/>
      <c r="M67" s="3"/>
      <c r="N67" s="3"/>
      <c r="O67" s="3"/>
      <c r="P67" s="3"/>
      <c r="Q67" s="3"/>
    </row>
    <row r="68" spans="2:17" s="22" customFormat="1" ht="50" customHeight="1" x14ac:dyDescent="0.35">
      <c r="B68" s="431" t="s">
        <v>813</v>
      </c>
      <c r="C68" s="538" t="s">
        <v>824</v>
      </c>
      <c r="D68" s="538"/>
      <c r="E68" s="538"/>
      <c r="F68" s="538"/>
      <c r="G68" s="3"/>
      <c r="H68" s="3"/>
      <c r="I68" s="3"/>
      <c r="J68" s="3"/>
      <c r="K68" s="3"/>
      <c r="L68" s="3"/>
      <c r="M68" s="3"/>
      <c r="N68" s="3"/>
      <c r="O68" s="3"/>
      <c r="P68" s="3"/>
      <c r="Q68" s="3"/>
    </row>
    <row r="69" spans="2:17" s="22" customFormat="1" ht="50" customHeight="1" x14ac:dyDescent="0.35">
      <c r="B69" s="432" t="s">
        <v>814</v>
      </c>
      <c r="C69" s="538" t="s">
        <v>823</v>
      </c>
      <c r="D69" s="538"/>
      <c r="E69" s="538"/>
      <c r="F69" s="538"/>
      <c r="G69" s="3"/>
      <c r="H69" s="3"/>
      <c r="I69" s="3"/>
      <c r="J69" s="3"/>
      <c r="K69" s="3"/>
      <c r="L69" s="3"/>
      <c r="M69" s="3"/>
      <c r="N69" s="3"/>
      <c r="O69" s="3"/>
      <c r="P69" s="3"/>
      <c r="Q69" s="3"/>
    </row>
    <row r="70" spans="2:17" s="22" customFormat="1" ht="50" customHeight="1" x14ac:dyDescent="0.35">
      <c r="B70" s="432" t="s">
        <v>815</v>
      </c>
      <c r="C70" s="538" t="s">
        <v>999</v>
      </c>
      <c r="D70" s="538"/>
      <c r="E70" s="538"/>
      <c r="F70" s="538"/>
      <c r="G70" s="3"/>
      <c r="H70" s="3"/>
      <c r="I70" s="3"/>
      <c r="J70" s="3"/>
      <c r="K70" s="3"/>
      <c r="L70" s="3"/>
      <c r="M70" s="3"/>
      <c r="N70" s="3"/>
      <c r="O70" s="3"/>
      <c r="P70" s="3"/>
      <c r="Q70" s="3"/>
    </row>
    <row r="71" spans="2:17" s="22" customFormat="1" ht="50" customHeight="1" x14ac:dyDescent="0.35">
      <c r="B71" s="431" t="s">
        <v>857</v>
      </c>
      <c r="C71" s="538" t="s">
        <v>860</v>
      </c>
      <c r="D71" s="538"/>
      <c r="E71" s="538"/>
      <c r="F71" s="538"/>
      <c r="G71" s="3"/>
      <c r="H71" s="3"/>
      <c r="I71" s="3"/>
      <c r="J71" s="3"/>
      <c r="K71" s="3"/>
      <c r="L71" s="3"/>
      <c r="M71" s="3"/>
      <c r="N71" s="3"/>
      <c r="O71" s="3"/>
      <c r="P71" s="3"/>
      <c r="Q71" s="3"/>
    </row>
    <row r="72" spans="2:17" ht="50" customHeight="1" x14ac:dyDescent="0.35">
      <c r="B72" s="431" t="s">
        <v>836</v>
      </c>
      <c r="C72" s="538" t="s">
        <v>834</v>
      </c>
      <c r="D72" s="538"/>
      <c r="E72" s="538"/>
      <c r="F72" s="538"/>
      <c r="G72" s="3"/>
      <c r="H72" s="3"/>
      <c r="I72" s="3"/>
      <c r="J72" s="3"/>
      <c r="K72" s="3"/>
      <c r="L72" s="3"/>
      <c r="M72" s="3"/>
      <c r="N72" s="3"/>
      <c r="O72" s="3"/>
      <c r="P72" s="3"/>
      <c r="Q72" s="3"/>
    </row>
    <row r="73" spans="2:17" s="22" customFormat="1" ht="50" customHeight="1" x14ac:dyDescent="0.35">
      <c r="B73" s="431" t="s">
        <v>837</v>
      </c>
      <c r="C73" s="538" t="s">
        <v>835</v>
      </c>
      <c r="D73" s="538"/>
      <c r="E73" s="538"/>
      <c r="F73" s="538"/>
      <c r="G73" s="3"/>
      <c r="H73" s="3"/>
      <c r="I73" s="3"/>
      <c r="J73" s="3"/>
      <c r="K73" s="3"/>
      <c r="L73" s="3"/>
      <c r="M73" s="3"/>
      <c r="N73" s="3"/>
      <c r="O73" s="3"/>
      <c r="P73" s="3"/>
      <c r="Q73" s="3"/>
    </row>
    <row r="74" spans="2:17" s="22" customFormat="1" ht="50" customHeight="1" x14ac:dyDescent="0.35">
      <c r="B74" s="431" t="s">
        <v>821</v>
      </c>
      <c r="C74" s="538" t="s">
        <v>822</v>
      </c>
      <c r="D74" s="538"/>
      <c r="E74" s="538"/>
      <c r="F74" s="538"/>
      <c r="G74" s="3"/>
      <c r="H74" s="3"/>
      <c r="I74" s="3"/>
      <c r="J74" s="3"/>
      <c r="K74" s="3"/>
      <c r="L74" s="3"/>
      <c r="M74" s="3"/>
      <c r="N74" s="3"/>
      <c r="O74" s="3"/>
      <c r="P74" s="3"/>
      <c r="Q74" s="3"/>
    </row>
    <row r="75" spans="2:17" s="22" customFormat="1" ht="50" customHeight="1" x14ac:dyDescent="0.35">
      <c r="B75" s="431" t="s">
        <v>907</v>
      </c>
      <c r="C75" s="538" t="s">
        <v>998</v>
      </c>
      <c r="D75" s="538"/>
      <c r="E75" s="538"/>
      <c r="F75" s="538"/>
      <c r="G75" s="3"/>
      <c r="H75" s="3"/>
      <c r="I75" s="3"/>
      <c r="J75" s="3"/>
      <c r="K75" s="3"/>
      <c r="L75" s="3"/>
      <c r="M75" s="3"/>
      <c r="N75" s="3"/>
      <c r="O75" s="3"/>
      <c r="P75" s="3"/>
      <c r="Q75" s="3"/>
    </row>
    <row r="76" spans="2:17" s="22" customFormat="1" ht="50" customHeight="1" x14ac:dyDescent="0.35">
      <c r="B76" s="431" t="s">
        <v>541</v>
      </c>
      <c r="C76" s="538" t="s">
        <v>1059</v>
      </c>
      <c r="D76" s="538"/>
      <c r="E76" s="538"/>
      <c r="F76" s="538"/>
      <c r="G76" s="3"/>
      <c r="H76" s="3"/>
      <c r="I76" s="3"/>
      <c r="J76" s="3"/>
      <c r="K76" s="3"/>
      <c r="L76" s="3"/>
      <c r="M76" s="3"/>
      <c r="N76" s="3"/>
      <c r="O76" s="3"/>
      <c r="P76" s="3"/>
      <c r="Q76" s="3"/>
    </row>
    <row r="77" spans="2:17" ht="50" customHeight="1" x14ac:dyDescent="0.35"/>
    <row r="78" spans="2:17" ht="50" customHeight="1" x14ac:dyDescent="0.35"/>
    <row r="79" spans="2:17" ht="50" customHeight="1" x14ac:dyDescent="0.35"/>
    <row r="80" spans="2:17" ht="50" customHeight="1" x14ac:dyDescent="0.35"/>
    <row r="81" ht="50" customHeight="1" x14ac:dyDescent="0.35"/>
    <row r="82" ht="50" customHeight="1" x14ac:dyDescent="0.35"/>
    <row r="83" ht="50" customHeight="1" x14ac:dyDescent="0.35"/>
  </sheetData>
  <sheetProtection algorithmName="SHA-512" hashValue="od/r3g6kupRj8L3iXNz9SaLPiLwPABQl2q2UmyshnU9a4Ghfhlvp++25inPzfRLOm8ZAqDoQ3TIxipcOjqF/fA==" saltValue="fJ1DbxEvFlmr8vBuxroxiQ==" spinCount="100000" sheet="1" objects="1" scenarios="1"/>
  <mergeCells count="37">
    <mergeCell ref="C75:F75"/>
    <mergeCell ref="C76:F76"/>
    <mergeCell ref="C70:F70"/>
    <mergeCell ref="C71:F71"/>
    <mergeCell ref="C72:F72"/>
    <mergeCell ref="C73:F73"/>
    <mergeCell ref="C74:F74"/>
    <mergeCell ref="C64:F64"/>
    <mergeCell ref="C66:F66"/>
    <mergeCell ref="C67:F67"/>
    <mergeCell ref="C68:F68"/>
    <mergeCell ref="C69:F69"/>
    <mergeCell ref="C65:Q65"/>
    <mergeCell ref="C59:F59"/>
    <mergeCell ref="C60:F60"/>
    <mergeCell ref="C61:F61"/>
    <mergeCell ref="C62:F62"/>
    <mergeCell ref="C63:F63"/>
    <mergeCell ref="C54:F54"/>
    <mergeCell ref="C55:F55"/>
    <mergeCell ref="C56:F56"/>
    <mergeCell ref="C57:F57"/>
    <mergeCell ref="C58:F58"/>
    <mergeCell ref="C50:F50"/>
    <mergeCell ref="C51:F51"/>
    <mergeCell ref="C52:F52"/>
    <mergeCell ref="C53:F53"/>
    <mergeCell ref="C43:F43"/>
    <mergeCell ref="C44:F44"/>
    <mergeCell ref="C45:F45"/>
    <mergeCell ref="C46:F46"/>
    <mergeCell ref="C48:F48"/>
    <mergeCell ref="B3:R3"/>
    <mergeCell ref="B4:R4"/>
    <mergeCell ref="B8:R8"/>
    <mergeCell ref="B9:R9"/>
    <mergeCell ref="C49:F4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527A-057F-4E89-877E-291841E76817}">
  <sheetPr>
    <tabColor theme="0"/>
    <pageSetUpPr fitToPage="1"/>
  </sheetPr>
  <dimension ref="B1:F58"/>
  <sheetViews>
    <sheetView showGridLines="0" zoomScaleNormal="100" workbookViewId="0"/>
  </sheetViews>
  <sheetFormatPr defaultRowHeight="14.5" x14ac:dyDescent="0.35"/>
  <cols>
    <col min="1" max="1" width="4.1796875" customWidth="1"/>
    <col min="2" max="2" width="23.453125" customWidth="1"/>
    <col min="3" max="3" width="40.1796875" customWidth="1"/>
    <col min="4" max="4" width="38.453125" customWidth="1"/>
    <col min="5" max="5" width="44.81640625" customWidth="1"/>
    <col min="6" max="6" width="85.81640625" customWidth="1"/>
    <col min="9" max="9" width="10.1796875" customWidth="1"/>
    <col min="10" max="10" width="10.54296875" customWidth="1"/>
  </cols>
  <sheetData>
    <row r="1" spans="2:6" s="60" customFormat="1" ht="55" customHeight="1" x14ac:dyDescent="0.35"/>
    <row r="2" spans="2:6" ht="42" customHeight="1" x14ac:dyDescent="0.35">
      <c r="B2" s="5" t="s">
        <v>753</v>
      </c>
    </row>
    <row r="3" spans="2:6" ht="409.5" customHeight="1" x14ac:dyDescent="0.35">
      <c r="B3" s="538" t="s">
        <v>806</v>
      </c>
      <c r="C3" s="538"/>
      <c r="D3" s="538"/>
      <c r="E3" s="538"/>
      <c r="F3" s="538"/>
    </row>
    <row r="4" spans="2:6" ht="44.5" customHeight="1" thickBot="1" x14ac:dyDescent="0.4">
      <c r="B4" s="54" t="s">
        <v>755</v>
      </c>
      <c r="C4" s="9"/>
      <c r="D4" s="9"/>
      <c r="E4" s="9"/>
      <c r="F4" s="9"/>
    </row>
    <row r="5" spans="2:6" ht="47.15" customHeight="1" thickBot="1" x14ac:dyDescent="0.4">
      <c r="B5" s="37" t="s">
        <v>499</v>
      </c>
      <c r="C5" s="44" t="s">
        <v>500</v>
      </c>
      <c r="D5" s="45" t="s">
        <v>501</v>
      </c>
      <c r="E5" s="7"/>
      <c r="F5" s="45"/>
    </row>
    <row r="6" spans="2:6" ht="55.5" customHeight="1" x14ac:dyDescent="0.35">
      <c r="B6" s="540" t="s">
        <v>502</v>
      </c>
      <c r="C6" s="335" t="s">
        <v>503</v>
      </c>
      <c r="D6" s="553" t="s">
        <v>717</v>
      </c>
      <c r="E6" s="553"/>
      <c r="F6" s="554"/>
    </row>
    <row r="7" spans="2:6" ht="54.65" customHeight="1" x14ac:dyDescent="0.35">
      <c r="B7" s="541"/>
      <c r="C7" s="336" t="s">
        <v>504</v>
      </c>
      <c r="D7" s="547" t="s">
        <v>718</v>
      </c>
      <c r="E7" s="547"/>
      <c r="F7" s="547"/>
    </row>
    <row r="8" spans="2:6" ht="54.65" customHeight="1" x14ac:dyDescent="0.35">
      <c r="B8" s="541"/>
      <c r="C8" s="336" t="s">
        <v>505</v>
      </c>
      <c r="D8" s="547" t="s">
        <v>719</v>
      </c>
      <c r="E8" s="547"/>
      <c r="F8" s="547"/>
    </row>
    <row r="9" spans="2:6" ht="54.65" customHeight="1" x14ac:dyDescent="0.35">
      <c r="B9" s="541"/>
      <c r="C9" s="336" t="s">
        <v>720</v>
      </c>
      <c r="D9" s="548" t="s">
        <v>721</v>
      </c>
      <c r="E9" s="548"/>
      <c r="F9" s="548"/>
    </row>
    <row r="10" spans="2:6" ht="54.65" customHeight="1" x14ac:dyDescent="0.35">
      <c r="B10" s="541"/>
      <c r="C10" s="336" t="s">
        <v>506</v>
      </c>
      <c r="D10" s="548" t="s">
        <v>722</v>
      </c>
      <c r="E10" s="548"/>
      <c r="F10" s="548"/>
    </row>
    <row r="11" spans="2:6" ht="54.65" customHeight="1" thickBot="1" x14ac:dyDescent="0.4">
      <c r="B11" s="542"/>
      <c r="C11" s="337" t="s">
        <v>268</v>
      </c>
      <c r="D11" s="549" t="s">
        <v>723</v>
      </c>
      <c r="E11" s="549"/>
      <c r="F11" s="549"/>
    </row>
    <row r="12" spans="2:6" ht="63.65" customHeight="1" x14ac:dyDescent="0.35">
      <c r="B12" s="543" t="s">
        <v>507</v>
      </c>
      <c r="C12" s="338" t="s">
        <v>508</v>
      </c>
      <c r="D12" s="555" t="s">
        <v>724</v>
      </c>
      <c r="E12" s="555"/>
      <c r="F12" s="555"/>
    </row>
    <row r="13" spans="2:6" ht="54.65" customHeight="1" x14ac:dyDescent="0.35">
      <c r="B13" s="543"/>
      <c r="C13" s="336" t="s">
        <v>509</v>
      </c>
      <c r="D13" s="547" t="s">
        <v>725</v>
      </c>
      <c r="E13" s="547"/>
      <c r="F13" s="547"/>
    </row>
    <row r="14" spans="2:6" ht="54.65" customHeight="1" x14ac:dyDescent="0.35">
      <c r="B14" s="543"/>
      <c r="C14" s="336" t="s">
        <v>726</v>
      </c>
      <c r="D14" s="547" t="s">
        <v>727</v>
      </c>
      <c r="E14" s="547"/>
      <c r="F14" s="547"/>
    </row>
    <row r="15" spans="2:6" ht="54.65" customHeight="1" x14ac:dyDescent="0.35">
      <c r="B15" s="543"/>
      <c r="C15" s="336" t="s">
        <v>729</v>
      </c>
      <c r="D15" s="547" t="s">
        <v>728</v>
      </c>
      <c r="E15" s="547"/>
      <c r="F15" s="547"/>
    </row>
    <row r="16" spans="2:6" ht="54.65" customHeight="1" thickBot="1" x14ac:dyDescent="0.4">
      <c r="B16" s="544"/>
      <c r="C16" s="337" t="s">
        <v>510</v>
      </c>
      <c r="D16" s="551" t="s">
        <v>511</v>
      </c>
      <c r="E16" s="551"/>
      <c r="F16" s="552"/>
    </row>
    <row r="17" spans="2:6" ht="54.65" customHeight="1" x14ac:dyDescent="0.35">
      <c r="B17" s="545" t="s">
        <v>512</v>
      </c>
      <c r="C17" s="338" t="s">
        <v>205</v>
      </c>
      <c r="D17" s="550" t="s">
        <v>730</v>
      </c>
      <c r="E17" s="550"/>
      <c r="F17" s="550"/>
    </row>
    <row r="18" spans="2:6" ht="54.65" customHeight="1" x14ac:dyDescent="0.35">
      <c r="B18" s="545"/>
      <c r="C18" s="336" t="s">
        <v>731</v>
      </c>
      <c r="D18" s="547" t="s">
        <v>732</v>
      </c>
      <c r="E18" s="547"/>
      <c r="F18" s="547"/>
    </row>
    <row r="19" spans="2:6" ht="54.65" customHeight="1" x14ac:dyDescent="0.35">
      <c r="B19" s="545"/>
      <c r="C19" s="336" t="s">
        <v>1052</v>
      </c>
      <c r="D19" s="547" t="s">
        <v>733</v>
      </c>
      <c r="E19" s="547"/>
      <c r="F19" s="547"/>
    </row>
    <row r="20" spans="2:6" ht="54.65" customHeight="1" x14ac:dyDescent="0.35">
      <c r="B20" s="545"/>
      <c r="C20" s="336" t="s">
        <v>513</v>
      </c>
      <c r="D20" s="547" t="s">
        <v>734</v>
      </c>
      <c r="E20" s="547"/>
      <c r="F20" s="547"/>
    </row>
    <row r="21" spans="2:6" ht="54.65" customHeight="1" x14ac:dyDescent="0.35">
      <c r="B21" s="545"/>
      <c r="C21" s="336" t="s">
        <v>735</v>
      </c>
      <c r="D21" s="547" t="s">
        <v>736</v>
      </c>
      <c r="E21" s="547"/>
      <c r="F21" s="547"/>
    </row>
    <row r="22" spans="2:6" ht="54.65" customHeight="1" x14ac:dyDescent="0.35">
      <c r="B22" s="545"/>
      <c r="C22" s="336" t="s">
        <v>1053</v>
      </c>
      <c r="D22" s="547" t="s">
        <v>737</v>
      </c>
      <c r="E22" s="547"/>
      <c r="F22" s="547"/>
    </row>
    <row r="23" spans="2:6" ht="54.65" customHeight="1" thickBot="1" x14ac:dyDescent="0.4">
      <c r="B23" s="546"/>
      <c r="C23" s="337" t="s">
        <v>214</v>
      </c>
      <c r="D23" s="549" t="s">
        <v>738</v>
      </c>
      <c r="E23" s="549"/>
      <c r="F23" s="549"/>
    </row>
    <row r="25" spans="2:6" ht="40.5" customHeight="1" x14ac:dyDescent="0.35">
      <c r="B25" s="52" t="s">
        <v>713</v>
      </c>
    </row>
    <row r="26" spans="2:6" ht="28" customHeight="1" x14ac:dyDescent="0.35"/>
    <row r="27" spans="2:6" ht="24.65" customHeight="1" x14ac:dyDescent="0.35"/>
    <row r="28" spans="2:6" ht="26.15" customHeight="1" x14ac:dyDescent="0.35"/>
    <row r="29" spans="2:6" ht="26.15" customHeight="1" x14ac:dyDescent="0.35"/>
    <row r="30" spans="2:6" ht="26.15" customHeight="1" x14ac:dyDescent="0.35"/>
    <row r="31" spans="2:6" ht="26.15" customHeight="1" x14ac:dyDescent="0.35"/>
    <row r="58" spans="2:4" x14ac:dyDescent="0.35">
      <c r="B58" s="429" t="s">
        <v>805</v>
      </c>
      <c r="D58" s="429"/>
    </row>
  </sheetData>
  <sheetProtection algorithmName="SHA-512" hashValue="vZ0Hzn+aHoIjTYfzBPTHG9tl1KfdzY2Jzt6WKOOKUh3b/Ho/yaMPiRGLfrqYBFQaXnbC06KOwl5vUfuPiqVI/g==" saltValue="L6JxWj6tscLr5cA2pv0pCg==" spinCount="100000" sheet="1" objects="1" scenarios="1"/>
  <mergeCells count="22">
    <mergeCell ref="D14:F14"/>
    <mergeCell ref="D7:F7"/>
    <mergeCell ref="D19:F19"/>
    <mergeCell ref="D8:F8"/>
    <mergeCell ref="D9:F9"/>
    <mergeCell ref="D13:F13"/>
    <mergeCell ref="B6:B11"/>
    <mergeCell ref="B12:B16"/>
    <mergeCell ref="B17:B23"/>
    <mergeCell ref="B3:F3"/>
    <mergeCell ref="D15:F15"/>
    <mergeCell ref="D10:F10"/>
    <mergeCell ref="D20:F20"/>
    <mergeCell ref="D21:F21"/>
    <mergeCell ref="D11:F11"/>
    <mergeCell ref="D17:F17"/>
    <mergeCell ref="D22:F22"/>
    <mergeCell ref="D23:F23"/>
    <mergeCell ref="D16:F16"/>
    <mergeCell ref="D18:F18"/>
    <mergeCell ref="D6:F6"/>
    <mergeCell ref="D12:F12"/>
  </mergeCells>
  <pageMargins left="0.25" right="0.25" top="0.75" bottom="0.75" header="0.3" footer="0.3"/>
  <pageSetup paperSize="9" scale="58"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70DE-395C-4B9D-B1F7-631E8956367A}">
  <sheetPr>
    <tabColor theme="0"/>
    <pageSetUpPr fitToPage="1"/>
  </sheetPr>
  <dimension ref="B1:C15"/>
  <sheetViews>
    <sheetView showGridLines="0" topLeftCell="A12" zoomScaleNormal="100" workbookViewId="0">
      <selection activeCell="G7" sqref="G7"/>
    </sheetView>
  </sheetViews>
  <sheetFormatPr defaultRowHeight="14.5" x14ac:dyDescent="0.35"/>
  <cols>
    <col min="1" max="1" width="4.1796875" customWidth="1"/>
    <col min="2" max="2" width="23.54296875" style="1" customWidth="1"/>
    <col min="3" max="3" width="99.81640625" customWidth="1"/>
  </cols>
  <sheetData>
    <row r="1" spans="2:3" s="60" customFormat="1" ht="55" customHeight="1" x14ac:dyDescent="0.35">
      <c r="B1" s="64"/>
    </row>
    <row r="2" spans="2:3" ht="39.65" customHeight="1" x14ac:dyDescent="0.35">
      <c r="B2" s="39" t="s">
        <v>514</v>
      </c>
      <c r="C2" s="5"/>
    </row>
    <row r="3" spans="2:3" ht="192" customHeight="1" x14ac:dyDescent="0.35">
      <c r="B3" s="538" t="s">
        <v>610</v>
      </c>
      <c r="C3" s="538"/>
    </row>
    <row r="4" spans="2:3" ht="15.65" customHeight="1" x14ac:dyDescent="0.35">
      <c r="B4" s="38"/>
      <c r="C4" s="9"/>
    </row>
    <row r="5" spans="2:3" ht="33.65" customHeight="1" thickBot="1" x14ac:dyDescent="0.4">
      <c r="B5" s="53" t="s">
        <v>35</v>
      </c>
    </row>
    <row r="6" spans="2:3" ht="26.15" customHeight="1" thickBot="1" x14ac:dyDescent="0.4">
      <c r="B6" s="37" t="s">
        <v>515</v>
      </c>
      <c r="C6" s="37" t="s">
        <v>516</v>
      </c>
    </row>
    <row r="7" spans="2:3" ht="128.15" customHeight="1" x14ac:dyDescent="0.35">
      <c r="B7" s="40"/>
      <c r="C7" s="28" t="s">
        <v>1005</v>
      </c>
    </row>
    <row r="8" spans="2:3" ht="162" customHeight="1" x14ac:dyDescent="0.35">
      <c r="B8" s="41"/>
      <c r="C8" s="28" t="s">
        <v>743</v>
      </c>
    </row>
    <row r="9" spans="2:3" ht="124.5" customHeight="1" x14ac:dyDescent="0.35">
      <c r="B9" s="41"/>
      <c r="C9" s="27" t="s">
        <v>1004</v>
      </c>
    </row>
    <row r="10" spans="2:3" ht="124.5" customHeight="1" x14ac:dyDescent="0.35">
      <c r="B10" s="42"/>
      <c r="C10" s="27" t="s">
        <v>517</v>
      </c>
    </row>
    <row r="11" spans="2:3" ht="124.5" customHeight="1" x14ac:dyDescent="0.35">
      <c r="B11" s="42"/>
      <c r="C11" s="27" t="s">
        <v>518</v>
      </c>
    </row>
    <row r="12" spans="2:3" ht="124.5" customHeight="1" x14ac:dyDescent="0.35">
      <c r="B12" s="42"/>
      <c r="C12" s="27" t="s">
        <v>519</v>
      </c>
    </row>
    <row r="13" spans="2:3" ht="124.5" customHeight="1" x14ac:dyDescent="0.35">
      <c r="B13" s="42"/>
      <c r="C13" s="27" t="s">
        <v>520</v>
      </c>
    </row>
    <row r="14" spans="2:3" ht="124.5" customHeight="1" thickBot="1" x14ac:dyDescent="0.4">
      <c r="B14" s="43"/>
      <c r="C14" s="29" t="s">
        <v>521</v>
      </c>
    </row>
    <row r="15" spans="2:3" s="13" customFormat="1" ht="21.65" customHeight="1" x14ac:dyDescent="0.35">
      <c r="B15" s="4"/>
      <c r="C15" s="312" t="s">
        <v>522</v>
      </c>
    </row>
  </sheetData>
  <sheetProtection algorithmName="SHA-512" hashValue="f9eUODwujcqwsw89pykMCNoCVyuzocdR59CwZWsI2DS2qovQV/1vRGCcfZFOIAxxep5JakjwbKmrIGztXompyw==" saltValue="RMcsrEeWS0FrG4ZB39rJUA==" spinCount="100000" sheet="1" objects="1" scenarios="1"/>
  <mergeCells count="1">
    <mergeCell ref="B3:C3"/>
  </mergeCells>
  <hyperlinks>
    <hyperlink ref="C15" r:id="rId1" xr:uid="{246C1F8A-F9CC-4DAF-9067-E06B80EDE17B}"/>
  </hyperlinks>
  <pageMargins left="0.25" right="0.25" top="0.75" bottom="0.75" header="0.3" footer="0.3"/>
  <pageSetup paperSize="9" scale="69" fitToHeight="0"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1818B-8F38-43CA-86BE-562C82426424}">
  <sheetPr>
    <tabColor theme="0"/>
    <pageSetUpPr fitToPage="1"/>
  </sheetPr>
  <dimension ref="B1:H19"/>
  <sheetViews>
    <sheetView showGridLines="0" tabSelected="1" topLeftCell="A9" zoomScaleNormal="100" zoomScaleSheetLayoutView="100" workbookViewId="0"/>
  </sheetViews>
  <sheetFormatPr defaultRowHeight="14.5" x14ac:dyDescent="0.35"/>
  <cols>
    <col min="1" max="1" width="4.1796875" customWidth="1"/>
    <col min="2" max="2" width="45.81640625" style="2" customWidth="1"/>
    <col min="3" max="3" width="93" style="2" customWidth="1"/>
  </cols>
  <sheetData>
    <row r="1" spans="2:8" s="60" customFormat="1" ht="55" customHeight="1" x14ac:dyDescent="0.35">
      <c r="B1" s="65"/>
      <c r="C1" s="65"/>
    </row>
    <row r="2" spans="2:8" ht="34" customHeight="1" x14ac:dyDescent="0.35">
      <c r="B2" s="5" t="s">
        <v>16</v>
      </c>
    </row>
    <row r="3" spans="2:8" ht="15" thickBot="1" x14ac:dyDescent="0.4"/>
    <row r="4" spans="2:8" ht="26.5" customHeight="1" thickBot="1" x14ac:dyDescent="0.4">
      <c r="B4" s="7" t="s">
        <v>523</v>
      </c>
      <c r="C4" s="7" t="s">
        <v>501</v>
      </c>
    </row>
    <row r="5" spans="2:8" ht="47.5" customHeight="1" x14ac:dyDescent="0.35">
      <c r="B5" s="204" t="s">
        <v>524</v>
      </c>
      <c r="C5" s="26" t="s">
        <v>525</v>
      </c>
      <c r="H5" s="30"/>
    </row>
    <row r="6" spans="2:8" ht="47.5" customHeight="1" x14ac:dyDescent="0.35">
      <c r="B6" s="205" t="s">
        <v>526</v>
      </c>
      <c r="C6" s="27" t="s">
        <v>527</v>
      </c>
    </row>
    <row r="7" spans="2:8" ht="47.5" customHeight="1" x14ac:dyDescent="0.35">
      <c r="B7" s="205" t="s">
        <v>528</v>
      </c>
      <c r="C7" s="27" t="s">
        <v>1003</v>
      </c>
    </row>
    <row r="8" spans="2:8" ht="47.5" customHeight="1" x14ac:dyDescent="0.35">
      <c r="B8" s="205" t="s">
        <v>529</v>
      </c>
      <c r="C8" s="27" t="s">
        <v>1058</v>
      </c>
    </row>
    <row r="9" spans="2:8" ht="47.5" customHeight="1" x14ac:dyDescent="0.35">
      <c r="B9" s="205" t="s">
        <v>1055</v>
      </c>
      <c r="C9" s="27" t="s">
        <v>530</v>
      </c>
    </row>
    <row r="10" spans="2:8" ht="47.5" customHeight="1" x14ac:dyDescent="0.35">
      <c r="B10" s="205" t="s">
        <v>531</v>
      </c>
      <c r="C10" s="27" t="s">
        <v>532</v>
      </c>
    </row>
    <row r="11" spans="2:8" ht="47.5" customHeight="1" x14ac:dyDescent="0.35">
      <c r="B11" s="205" t="s">
        <v>740</v>
      </c>
      <c r="C11" s="3" t="s">
        <v>757</v>
      </c>
    </row>
    <row r="12" spans="2:8" ht="47.5" customHeight="1" x14ac:dyDescent="0.35">
      <c r="B12" s="205" t="s">
        <v>392</v>
      </c>
      <c r="C12" s="27" t="s">
        <v>742</v>
      </c>
    </row>
    <row r="13" spans="2:8" ht="47.5" customHeight="1" x14ac:dyDescent="0.35">
      <c r="B13" s="205" t="s">
        <v>533</v>
      </c>
      <c r="C13" s="27" t="s">
        <v>534</v>
      </c>
    </row>
    <row r="14" spans="2:8" ht="47.5" customHeight="1" x14ac:dyDescent="0.35">
      <c r="B14" s="205" t="s">
        <v>535</v>
      </c>
      <c r="C14" s="27" t="s">
        <v>536</v>
      </c>
    </row>
    <row r="15" spans="2:8" ht="47.5" customHeight="1" x14ac:dyDescent="0.35">
      <c r="B15" s="205" t="s">
        <v>653</v>
      </c>
      <c r="C15" s="27" t="s">
        <v>741</v>
      </c>
    </row>
    <row r="16" spans="2:8" ht="47.5" customHeight="1" x14ac:dyDescent="0.35">
      <c r="B16" s="205" t="s">
        <v>537</v>
      </c>
      <c r="C16" s="27" t="s">
        <v>834</v>
      </c>
    </row>
    <row r="17" spans="2:3" ht="47.5" customHeight="1" x14ac:dyDescent="0.35">
      <c r="B17" s="205" t="s">
        <v>538</v>
      </c>
      <c r="C17" s="27" t="s">
        <v>835</v>
      </c>
    </row>
    <row r="18" spans="2:3" ht="47.5" customHeight="1" x14ac:dyDescent="0.35">
      <c r="B18" s="205" t="s">
        <v>539</v>
      </c>
      <c r="C18" s="27" t="s">
        <v>540</v>
      </c>
    </row>
    <row r="19" spans="2:3" ht="47.5" customHeight="1" thickBot="1" x14ac:dyDescent="0.4">
      <c r="B19" s="207" t="s">
        <v>541</v>
      </c>
      <c r="C19" s="29" t="s">
        <v>1059</v>
      </c>
    </row>
  </sheetData>
  <sheetProtection algorithmName="SHA-512" hashValue="vPsB6cDMM8qMWxpTDvaWkFyRUwptlUcqoi453hp7IZbpTN1nRMXd7seB3yClnW1ww9TX8+RqgjJUQfIofD8NCg==" saltValue="olCFTKZ6HzrJJv/yQxVmQw==" spinCount="100000" sheet="1" objects="1" scenarios="1"/>
  <sortState xmlns:xlrd2="http://schemas.microsoft.com/office/spreadsheetml/2017/richdata2" ref="B5:C19">
    <sortCondition ref="B4:B19"/>
  </sortState>
  <pageMargins left="0.25" right="0.25" top="0.75" bottom="0.75" header="0.3" footer="0.3"/>
  <pageSetup paperSize="9" scale="64"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DE37E-91FE-4213-ADEA-89B703A636AD}">
  <sheetPr>
    <tabColor theme="0"/>
    <pageSetUpPr fitToPage="1"/>
  </sheetPr>
  <dimension ref="B1:J295"/>
  <sheetViews>
    <sheetView zoomScaleNormal="100" workbookViewId="0"/>
  </sheetViews>
  <sheetFormatPr defaultColWidth="8.81640625" defaultRowHeight="14.5" x14ac:dyDescent="0.35"/>
  <cols>
    <col min="1" max="1" width="4.1796875" style="22" customWidth="1"/>
    <col min="2" max="2" width="49.81640625" style="22" customWidth="1"/>
    <col min="3" max="4" width="23.81640625" style="22" customWidth="1"/>
    <col min="5" max="6" width="39.453125" style="22" customWidth="1"/>
    <col min="7" max="7" width="36.54296875" style="22" customWidth="1"/>
    <col min="8" max="8" width="14.1796875" style="22" hidden="1" customWidth="1"/>
    <col min="9" max="9" width="34.1796875" style="22" customWidth="1"/>
    <col min="10" max="10" width="19.453125" style="22" customWidth="1"/>
    <col min="11" max="16384" width="8.81640625" style="22"/>
  </cols>
  <sheetData>
    <row r="1" spans="2:10" s="57" customFormat="1" ht="58" customHeight="1" x14ac:dyDescent="0.35"/>
    <row r="2" spans="2:10" s="85" customFormat="1" ht="42.65" customHeight="1" x14ac:dyDescent="0.35">
      <c r="B2" s="84" t="s">
        <v>14</v>
      </c>
    </row>
    <row r="3" spans="2:10" s="85" customFormat="1" ht="15" thickBot="1" x14ac:dyDescent="0.4"/>
    <row r="4" spans="2:10" s="85" customFormat="1" ht="46" customHeight="1" thickBot="1" x14ac:dyDescent="0.4">
      <c r="B4" s="44" t="s">
        <v>57</v>
      </c>
      <c r="C4" s="44" t="s">
        <v>58</v>
      </c>
      <c r="D4" s="44" t="s">
        <v>59</v>
      </c>
      <c r="E4" s="44" t="s">
        <v>60</v>
      </c>
      <c r="F4" s="44" t="s">
        <v>61</v>
      </c>
      <c r="G4" s="44" t="s">
        <v>627</v>
      </c>
      <c r="H4" s="44"/>
      <c r="I4" s="44" t="s">
        <v>178</v>
      </c>
      <c r="J4" s="44" t="s">
        <v>605</v>
      </c>
    </row>
    <row r="5" spans="2:10" s="85" customFormat="1" ht="46" customHeight="1" thickBot="1" x14ac:dyDescent="0.4">
      <c r="B5" s="483" t="s">
        <v>62</v>
      </c>
      <c r="C5" s="483"/>
      <c r="D5" s="483"/>
      <c r="E5" s="44"/>
      <c r="F5" s="44"/>
      <c r="G5" s="44"/>
      <c r="H5" s="44"/>
      <c r="I5" s="44"/>
      <c r="J5" s="44"/>
    </row>
    <row r="6" spans="2:10" s="85" customFormat="1" ht="14.5" customHeight="1" x14ac:dyDescent="0.35">
      <c r="B6" s="478" t="s">
        <v>63</v>
      </c>
      <c r="C6" s="478" t="s">
        <v>64</v>
      </c>
      <c r="D6" s="478" t="s">
        <v>65</v>
      </c>
      <c r="E6" s="313" t="s">
        <v>66</v>
      </c>
      <c r="F6" s="313" t="s">
        <v>67</v>
      </c>
      <c r="G6" s="313" t="s">
        <v>641</v>
      </c>
      <c r="H6" s="313"/>
      <c r="I6" s="470" t="s">
        <v>792</v>
      </c>
      <c r="J6" s="470" t="s">
        <v>93</v>
      </c>
    </row>
    <row r="7" spans="2:10" s="85" customFormat="1" x14ac:dyDescent="0.35">
      <c r="B7" s="474"/>
      <c r="C7" s="474"/>
      <c r="D7" s="474"/>
      <c r="E7" s="314" t="s">
        <v>68</v>
      </c>
      <c r="F7" s="314" t="s">
        <v>69</v>
      </c>
      <c r="G7" s="314" t="s">
        <v>642</v>
      </c>
      <c r="H7" s="314"/>
      <c r="I7" s="473"/>
      <c r="J7" s="473"/>
    </row>
    <row r="8" spans="2:10" s="85" customFormat="1" x14ac:dyDescent="0.35">
      <c r="B8" s="474"/>
      <c r="C8" s="474"/>
      <c r="D8" s="474"/>
      <c r="E8" s="314" t="s">
        <v>70</v>
      </c>
      <c r="F8" s="314" t="s">
        <v>70</v>
      </c>
      <c r="G8" s="314" t="s">
        <v>70</v>
      </c>
      <c r="H8" s="314"/>
      <c r="I8" s="473"/>
      <c r="J8" s="473"/>
    </row>
    <row r="9" spans="2:10" s="85" customFormat="1" ht="26.5" customHeight="1" x14ac:dyDescent="0.35">
      <c r="B9" s="463"/>
      <c r="C9" s="463"/>
      <c r="D9" s="463"/>
      <c r="E9" s="315" t="s">
        <v>71</v>
      </c>
      <c r="F9" s="315" t="s">
        <v>72</v>
      </c>
      <c r="G9" s="315" t="s">
        <v>643</v>
      </c>
      <c r="H9" s="315"/>
      <c r="I9" s="464"/>
      <c r="J9" s="464"/>
    </row>
    <row r="10" spans="2:10" s="85" customFormat="1" x14ac:dyDescent="0.35">
      <c r="B10" s="478" t="s">
        <v>73</v>
      </c>
      <c r="C10" s="478" t="s">
        <v>74</v>
      </c>
      <c r="D10" s="478" t="s">
        <v>75</v>
      </c>
      <c r="E10" s="316">
        <v>3305</v>
      </c>
      <c r="F10" s="316">
        <v>3417</v>
      </c>
      <c r="G10" s="316">
        <v>3506</v>
      </c>
      <c r="H10" s="316"/>
      <c r="I10" s="480" t="s">
        <v>978</v>
      </c>
      <c r="J10" s="480" t="s">
        <v>959</v>
      </c>
    </row>
    <row r="11" spans="2:10" s="85" customFormat="1" ht="28.5" customHeight="1" x14ac:dyDescent="0.35">
      <c r="B11" s="463"/>
      <c r="C11" s="463"/>
      <c r="D11" s="463"/>
      <c r="E11" s="463" t="s">
        <v>76</v>
      </c>
      <c r="F11" s="463"/>
      <c r="G11" s="464"/>
      <c r="H11" s="315"/>
      <c r="I11" s="464"/>
      <c r="J11" s="464"/>
    </row>
    <row r="12" spans="2:10" s="85" customFormat="1" x14ac:dyDescent="0.35">
      <c r="B12" s="478" t="s">
        <v>77</v>
      </c>
      <c r="C12" s="478" t="s">
        <v>74</v>
      </c>
      <c r="D12" s="478" t="s">
        <v>78</v>
      </c>
      <c r="E12" s="313" t="s">
        <v>555</v>
      </c>
      <c r="F12" s="313" t="s">
        <v>556</v>
      </c>
      <c r="G12" s="313" t="s">
        <v>697</v>
      </c>
      <c r="H12" s="313"/>
      <c r="I12" s="480" t="s">
        <v>793</v>
      </c>
      <c r="J12" s="480" t="s">
        <v>959</v>
      </c>
    </row>
    <row r="13" spans="2:10" s="85" customFormat="1" x14ac:dyDescent="0.35">
      <c r="B13" s="474"/>
      <c r="C13" s="474"/>
      <c r="D13" s="474"/>
      <c r="E13" s="314" t="s">
        <v>557</v>
      </c>
      <c r="F13" s="314" t="s">
        <v>558</v>
      </c>
      <c r="G13" s="314" t="s">
        <v>698</v>
      </c>
      <c r="H13" s="314"/>
      <c r="I13" s="473"/>
      <c r="J13" s="473"/>
    </row>
    <row r="14" spans="2:10" s="85" customFormat="1" x14ac:dyDescent="0.35">
      <c r="B14" s="474"/>
      <c r="C14" s="474"/>
      <c r="D14" s="474"/>
      <c r="E14" s="314" t="s">
        <v>559</v>
      </c>
      <c r="F14" s="314" t="s">
        <v>560</v>
      </c>
      <c r="G14" s="314" t="s">
        <v>699</v>
      </c>
      <c r="H14" s="314"/>
      <c r="I14" s="473"/>
      <c r="J14" s="473"/>
    </row>
    <row r="15" spans="2:10" s="85" customFormat="1" x14ac:dyDescent="0.35">
      <c r="B15" s="474"/>
      <c r="C15" s="474"/>
      <c r="D15" s="474"/>
      <c r="E15" s="314" t="s">
        <v>561</v>
      </c>
      <c r="F15" s="314" t="s">
        <v>562</v>
      </c>
      <c r="G15" s="314" t="s">
        <v>640</v>
      </c>
      <c r="H15" s="314"/>
      <c r="I15" s="473"/>
      <c r="J15" s="473"/>
    </row>
    <row r="16" spans="2:10" s="85" customFormat="1" x14ac:dyDescent="0.35">
      <c r="B16" s="474"/>
      <c r="C16" s="474"/>
      <c r="D16" s="474"/>
      <c r="E16" s="314" t="s">
        <v>563</v>
      </c>
      <c r="F16" s="314" t="s">
        <v>564</v>
      </c>
      <c r="G16" s="314" t="s">
        <v>639</v>
      </c>
      <c r="H16" s="314"/>
      <c r="I16" s="473"/>
      <c r="J16" s="473"/>
    </row>
    <row r="17" spans="2:10" s="85" customFormat="1" ht="25" customHeight="1" x14ac:dyDescent="0.35">
      <c r="B17" s="463"/>
      <c r="C17" s="463"/>
      <c r="D17" s="463"/>
      <c r="E17" s="315" t="s">
        <v>565</v>
      </c>
      <c r="F17" s="314" t="s">
        <v>79</v>
      </c>
      <c r="G17" s="314" t="s">
        <v>700</v>
      </c>
      <c r="H17" s="314"/>
      <c r="I17" s="464"/>
      <c r="J17" s="464"/>
    </row>
    <row r="18" spans="2:10" s="85" customFormat="1" ht="96.75" customHeight="1" thickBot="1" x14ac:dyDescent="0.4">
      <c r="B18" s="317" t="s">
        <v>80</v>
      </c>
      <c r="C18" s="317" t="s">
        <v>81</v>
      </c>
      <c r="D18" s="317" t="s">
        <v>82</v>
      </c>
      <c r="E18" s="465" t="s">
        <v>83</v>
      </c>
      <c r="F18" s="465"/>
      <c r="G18" s="466"/>
      <c r="H18" s="317"/>
      <c r="I18" s="439" t="s">
        <v>953</v>
      </c>
      <c r="J18" s="439" t="s">
        <v>960</v>
      </c>
    </row>
    <row r="19" spans="2:10" s="85" customFormat="1" ht="29" x14ac:dyDescent="0.35">
      <c r="B19" s="319" t="s">
        <v>84</v>
      </c>
      <c r="C19" s="314"/>
      <c r="D19" s="314"/>
      <c r="E19" s="318"/>
      <c r="F19" s="319"/>
      <c r="G19" s="319"/>
      <c r="H19" s="319"/>
      <c r="I19" s="319" t="s">
        <v>794</v>
      </c>
      <c r="J19" s="319"/>
    </row>
    <row r="20" spans="2:10" s="85" customFormat="1" x14ac:dyDescent="0.35">
      <c r="B20" s="320"/>
      <c r="C20" s="320"/>
      <c r="D20" s="320"/>
      <c r="E20" s="321"/>
      <c r="F20" s="321"/>
      <c r="G20" s="321"/>
      <c r="H20" s="321"/>
      <c r="I20" s="321" t="s">
        <v>85</v>
      </c>
      <c r="J20" s="321" t="s">
        <v>961</v>
      </c>
    </row>
    <row r="21" spans="2:10" s="85" customFormat="1" ht="30.65" customHeight="1" thickBot="1" x14ac:dyDescent="0.4">
      <c r="B21" s="320"/>
      <c r="C21" s="320"/>
      <c r="D21" s="320"/>
      <c r="E21" s="322"/>
      <c r="F21" s="322"/>
      <c r="G21" s="322"/>
      <c r="H21" s="322"/>
      <c r="I21" s="322" t="s">
        <v>795</v>
      </c>
      <c r="J21" s="322" t="s">
        <v>611</v>
      </c>
    </row>
    <row r="22" spans="2:10" s="85" customFormat="1" ht="16.5" x14ac:dyDescent="0.35">
      <c r="B22" s="485" t="s">
        <v>86</v>
      </c>
      <c r="C22" s="475" t="s">
        <v>671</v>
      </c>
      <c r="D22" s="475" t="s">
        <v>87</v>
      </c>
      <c r="E22" s="323" t="s">
        <v>672</v>
      </c>
      <c r="F22" s="323" t="s">
        <v>673</v>
      </c>
      <c r="G22" s="323" t="s">
        <v>691</v>
      </c>
      <c r="H22" s="323"/>
      <c r="I22" s="470" t="s">
        <v>962</v>
      </c>
      <c r="J22" s="470" t="s">
        <v>963</v>
      </c>
    </row>
    <row r="23" spans="2:10" s="85" customFormat="1" x14ac:dyDescent="0.35">
      <c r="B23" s="479"/>
      <c r="C23" s="474"/>
      <c r="D23" s="474"/>
      <c r="E23" s="314" t="s">
        <v>566</v>
      </c>
      <c r="F23" s="314" t="s">
        <v>693</v>
      </c>
      <c r="G23" s="314" t="s">
        <v>694</v>
      </c>
      <c r="H23" s="314"/>
      <c r="I23" s="473"/>
      <c r="J23" s="473"/>
    </row>
    <row r="24" spans="2:10" s="85" customFormat="1" x14ac:dyDescent="0.35">
      <c r="B24" s="479"/>
      <c r="C24" s="474"/>
      <c r="D24" s="474"/>
      <c r="E24" s="314" t="s">
        <v>567</v>
      </c>
      <c r="F24" s="314" t="s">
        <v>568</v>
      </c>
      <c r="G24" s="314" t="s">
        <v>692</v>
      </c>
      <c r="H24" s="314"/>
      <c r="I24" s="473"/>
      <c r="J24" s="473"/>
    </row>
    <row r="25" spans="2:10" s="85" customFormat="1" ht="51.75" customHeight="1" x14ac:dyDescent="0.35">
      <c r="B25" s="479"/>
      <c r="C25" s="474"/>
      <c r="D25" s="474"/>
      <c r="E25" s="314"/>
      <c r="F25" s="314" t="s">
        <v>675</v>
      </c>
      <c r="G25" s="314" t="s">
        <v>674</v>
      </c>
      <c r="H25" s="314"/>
      <c r="I25" s="473"/>
      <c r="J25" s="473"/>
    </row>
    <row r="26" spans="2:10" s="85" customFormat="1" ht="29.25" customHeight="1" x14ac:dyDescent="0.35">
      <c r="B26" s="479"/>
      <c r="C26" s="474"/>
      <c r="D26" s="474"/>
      <c r="E26" s="463" t="s">
        <v>569</v>
      </c>
      <c r="F26" s="463"/>
      <c r="G26" s="463"/>
      <c r="H26" s="315"/>
      <c r="I26" s="464"/>
      <c r="J26" s="464"/>
    </row>
    <row r="27" spans="2:10" s="85" customFormat="1" ht="14.5" customHeight="1" x14ac:dyDescent="0.35">
      <c r="B27" s="476" t="s">
        <v>89</v>
      </c>
      <c r="C27" s="478" t="s">
        <v>90</v>
      </c>
      <c r="D27" s="478" t="s">
        <v>91</v>
      </c>
      <c r="E27" s="313" t="s">
        <v>570</v>
      </c>
      <c r="F27" s="313" t="s">
        <v>571</v>
      </c>
      <c r="G27" s="313" t="s">
        <v>686</v>
      </c>
      <c r="H27" s="313"/>
      <c r="I27" s="480" t="s">
        <v>962</v>
      </c>
      <c r="J27" s="480" t="s">
        <v>964</v>
      </c>
    </row>
    <row r="28" spans="2:10" s="85" customFormat="1" x14ac:dyDescent="0.35">
      <c r="B28" s="479"/>
      <c r="C28" s="474"/>
      <c r="D28" s="474"/>
      <c r="E28" s="314" t="s">
        <v>572</v>
      </c>
      <c r="F28" s="402" t="s">
        <v>687</v>
      </c>
      <c r="G28" s="402" t="s">
        <v>689</v>
      </c>
      <c r="H28" s="314"/>
      <c r="I28" s="473"/>
      <c r="J28" s="473"/>
    </row>
    <row r="29" spans="2:10" s="85" customFormat="1" x14ac:dyDescent="0.35">
      <c r="B29" s="479"/>
      <c r="C29" s="474"/>
      <c r="D29" s="474"/>
      <c r="E29" s="314" t="s">
        <v>573</v>
      </c>
      <c r="F29" s="402" t="s">
        <v>688</v>
      </c>
      <c r="G29" s="402" t="s">
        <v>690</v>
      </c>
      <c r="H29" s="314"/>
      <c r="I29" s="473"/>
      <c r="J29" s="473"/>
    </row>
    <row r="30" spans="2:10" s="85" customFormat="1" ht="53.25" customHeight="1" x14ac:dyDescent="0.35">
      <c r="B30" s="479"/>
      <c r="C30" s="474"/>
      <c r="D30" s="474"/>
      <c r="E30" s="314"/>
      <c r="F30" s="314" t="s">
        <v>88</v>
      </c>
      <c r="G30" s="314" t="s">
        <v>674</v>
      </c>
      <c r="H30" s="314"/>
      <c r="I30" s="464"/>
      <c r="J30" s="464"/>
    </row>
    <row r="31" spans="2:10" s="85" customFormat="1" ht="94.5" customHeight="1" thickBot="1" x14ac:dyDescent="0.4">
      <c r="B31" s="324" t="s">
        <v>92</v>
      </c>
      <c r="C31" s="313" t="s">
        <v>93</v>
      </c>
      <c r="D31" s="313" t="s">
        <v>94</v>
      </c>
      <c r="E31" s="313" t="s">
        <v>95</v>
      </c>
      <c r="F31" s="317" t="s">
        <v>612</v>
      </c>
      <c r="G31" s="317" t="s">
        <v>965</v>
      </c>
      <c r="H31" s="313"/>
      <c r="I31" s="452" t="s">
        <v>796</v>
      </c>
      <c r="J31" s="344" t="s">
        <v>966</v>
      </c>
    </row>
    <row r="32" spans="2:10" s="85" customFormat="1" ht="29" x14ac:dyDescent="0.35">
      <c r="B32" s="461" t="s">
        <v>96</v>
      </c>
      <c r="C32" s="461"/>
      <c r="D32" s="461"/>
      <c r="E32" s="323"/>
      <c r="F32" s="319"/>
      <c r="G32" s="323"/>
      <c r="H32" s="323"/>
      <c r="I32" s="447" t="s">
        <v>794</v>
      </c>
      <c r="J32" s="434"/>
    </row>
    <row r="33" spans="2:10" s="85" customFormat="1" ht="28.5" customHeight="1" thickBot="1" x14ac:dyDescent="0.4">
      <c r="B33" s="462"/>
      <c r="C33" s="462"/>
      <c r="D33" s="462"/>
      <c r="E33" s="322"/>
      <c r="F33" s="322"/>
      <c r="G33" s="322"/>
      <c r="H33" s="322"/>
      <c r="I33" s="446" t="s">
        <v>795</v>
      </c>
      <c r="J33" s="446" t="s">
        <v>967</v>
      </c>
    </row>
    <row r="34" spans="2:10" s="85" customFormat="1" x14ac:dyDescent="0.35">
      <c r="B34" s="479" t="s">
        <v>97</v>
      </c>
      <c r="C34" s="474" t="s">
        <v>98</v>
      </c>
      <c r="D34" s="474" t="s">
        <v>99</v>
      </c>
      <c r="E34" s="314" t="s">
        <v>100</v>
      </c>
      <c r="F34" s="314" t="s">
        <v>574</v>
      </c>
      <c r="G34" s="314" t="s">
        <v>683</v>
      </c>
      <c r="H34" s="314"/>
      <c r="I34" s="470" t="s">
        <v>101</v>
      </c>
      <c r="J34" s="470"/>
    </row>
    <row r="35" spans="2:10" s="85" customFormat="1" x14ac:dyDescent="0.35">
      <c r="B35" s="479"/>
      <c r="C35" s="474"/>
      <c r="D35" s="474"/>
      <c r="E35" s="314" t="s">
        <v>102</v>
      </c>
      <c r="F35" s="314" t="s">
        <v>566</v>
      </c>
      <c r="G35" s="314" t="s">
        <v>566</v>
      </c>
      <c r="H35" s="314"/>
      <c r="I35" s="473"/>
      <c r="J35" s="473"/>
    </row>
    <row r="36" spans="2:10" s="85" customFormat="1" ht="24.65" customHeight="1" x14ac:dyDescent="0.35">
      <c r="B36" s="479"/>
      <c r="C36" s="474"/>
      <c r="D36" s="474"/>
      <c r="E36" s="314" t="s">
        <v>103</v>
      </c>
      <c r="F36" s="314" t="s">
        <v>575</v>
      </c>
      <c r="G36" s="314" t="s">
        <v>575</v>
      </c>
      <c r="H36" s="314"/>
      <c r="I36" s="473"/>
      <c r="J36" s="473"/>
    </row>
    <row r="37" spans="2:10" s="85" customFormat="1" ht="83.5" customHeight="1" x14ac:dyDescent="0.35">
      <c r="B37" s="331"/>
      <c r="C37" s="314"/>
      <c r="D37" s="314"/>
      <c r="E37" s="314"/>
      <c r="F37" s="314"/>
      <c r="G37" s="314" t="s">
        <v>684</v>
      </c>
      <c r="H37" s="314"/>
      <c r="I37" s="314"/>
      <c r="J37" s="314"/>
    </row>
    <row r="38" spans="2:10" s="85" customFormat="1" ht="32.15" customHeight="1" thickBot="1" x14ac:dyDescent="0.4">
      <c r="B38" s="325" t="s">
        <v>104</v>
      </c>
      <c r="C38" s="317" t="s">
        <v>105</v>
      </c>
      <c r="D38" s="317" t="s">
        <v>106</v>
      </c>
      <c r="E38" s="326">
        <v>8.9999999999999998E-4</v>
      </c>
      <c r="F38" s="326">
        <v>1E-3</v>
      </c>
      <c r="G38" s="360">
        <v>8.9999999999999998E-4</v>
      </c>
      <c r="H38" s="326"/>
      <c r="I38" s="439" t="s">
        <v>101</v>
      </c>
      <c r="J38" s="439"/>
    </row>
    <row r="39" spans="2:10" s="85" customFormat="1" ht="29" x14ac:dyDescent="0.35">
      <c r="B39" s="461" t="s">
        <v>107</v>
      </c>
      <c r="C39" s="461"/>
      <c r="D39" s="461"/>
      <c r="E39" s="327"/>
      <c r="F39" s="469"/>
      <c r="G39" s="470"/>
      <c r="H39" s="319"/>
      <c r="I39" s="447" t="s">
        <v>794</v>
      </c>
      <c r="J39" s="449"/>
    </row>
    <row r="40" spans="2:10" s="85" customFormat="1" x14ac:dyDescent="0.35">
      <c r="B40" s="484"/>
      <c r="C40" s="484"/>
      <c r="D40" s="484"/>
      <c r="E40" s="321"/>
      <c r="F40" s="473"/>
      <c r="G40" s="473"/>
      <c r="H40" s="321"/>
      <c r="I40" s="450" t="s">
        <v>589</v>
      </c>
      <c r="J40" s="450" t="s">
        <v>968</v>
      </c>
    </row>
    <row r="41" spans="2:10" s="85" customFormat="1" ht="31" customHeight="1" thickBot="1" x14ac:dyDescent="0.4">
      <c r="B41" s="462"/>
      <c r="C41" s="462"/>
      <c r="D41" s="462"/>
      <c r="E41" s="322"/>
      <c r="F41" s="468"/>
      <c r="G41" s="468"/>
      <c r="H41" s="322"/>
      <c r="I41" s="446" t="s">
        <v>969</v>
      </c>
      <c r="J41" s="451" t="s">
        <v>977</v>
      </c>
    </row>
    <row r="42" spans="2:10" s="85" customFormat="1" ht="69" customHeight="1" x14ac:dyDescent="0.35">
      <c r="B42" s="328" t="s">
        <v>108</v>
      </c>
      <c r="C42" s="329" t="s">
        <v>81</v>
      </c>
      <c r="D42" s="329" t="s">
        <v>109</v>
      </c>
      <c r="E42" s="471" t="s">
        <v>110</v>
      </c>
      <c r="F42" s="471"/>
      <c r="G42" s="472"/>
      <c r="H42" s="329"/>
      <c r="I42" s="440" t="s">
        <v>101</v>
      </c>
      <c r="J42" s="440"/>
    </row>
    <row r="43" spans="2:10" s="85" customFormat="1" ht="40.5" customHeight="1" x14ac:dyDescent="0.35">
      <c r="B43" s="324" t="s">
        <v>111</v>
      </c>
      <c r="C43" s="313" t="s">
        <v>74</v>
      </c>
      <c r="D43" s="313" t="s">
        <v>112</v>
      </c>
      <c r="E43" s="313" t="s">
        <v>113</v>
      </c>
      <c r="F43" s="313" t="s">
        <v>114</v>
      </c>
      <c r="G43" s="313" t="s">
        <v>638</v>
      </c>
      <c r="H43" s="313"/>
      <c r="I43" s="344" t="s">
        <v>101</v>
      </c>
      <c r="J43" s="344"/>
    </row>
    <row r="44" spans="2:10" s="85" customFormat="1" x14ac:dyDescent="0.35">
      <c r="B44" s="476" t="s">
        <v>115</v>
      </c>
      <c r="C44" s="478" t="s">
        <v>74</v>
      </c>
      <c r="D44" s="478" t="s">
        <v>116</v>
      </c>
      <c r="E44" s="313">
        <v>31</v>
      </c>
      <c r="F44" s="313">
        <v>58</v>
      </c>
      <c r="G44" s="313">
        <v>45</v>
      </c>
      <c r="H44" s="313"/>
      <c r="I44" s="480" t="s">
        <v>970</v>
      </c>
      <c r="J44" s="480" t="s">
        <v>600</v>
      </c>
    </row>
    <row r="45" spans="2:10" s="85" customFormat="1" ht="43.5" customHeight="1" thickBot="1" x14ac:dyDescent="0.4">
      <c r="B45" s="477"/>
      <c r="C45" s="467"/>
      <c r="D45" s="467"/>
      <c r="E45" s="467" t="s">
        <v>117</v>
      </c>
      <c r="F45" s="467"/>
      <c r="G45" s="468"/>
      <c r="H45" s="334"/>
      <c r="I45" s="468"/>
      <c r="J45" s="468"/>
    </row>
    <row r="46" spans="2:10" s="85" customFormat="1" ht="29" x14ac:dyDescent="0.35">
      <c r="B46" s="461" t="s">
        <v>118</v>
      </c>
      <c r="C46" s="323"/>
      <c r="D46" s="323"/>
      <c r="E46" s="323"/>
      <c r="F46" s="319"/>
      <c r="G46" s="319"/>
      <c r="H46" s="319"/>
      <c r="I46" s="447" t="s">
        <v>794</v>
      </c>
      <c r="J46" s="448"/>
    </row>
    <row r="47" spans="2:10" s="85" customFormat="1" ht="27" customHeight="1" thickBot="1" x14ac:dyDescent="0.4">
      <c r="B47" s="462"/>
      <c r="C47" s="330"/>
      <c r="D47" s="330"/>
      <c r="E47" s="322"/>
      <c r="F47" s="322"/>
      <c r="G47" s="322"/>
      <c r="H47" s="322"/>
      <c r="I47" s="446" t="s">
        <v>969</v>
      </c>
      <c r="J47" s="446" t="s">
        <v>976</v>
      </c>
    </row>
    <row r="48" spans="2:10" s="85" customFormat="1" ht="35.15" customHeight="1" x14ac:dyDescent="0.35">
      <c r="B48" s="331" t="s">
        <v>119</v>
      </c>
      <c r="C48" s="314" t="s">
        <v>120</v>
      </c>
      <c r="D48" s="314" t="s">
        <v>121</v>
      </c>
      <c r="E48" s="471" t="s">
        <v>122</v>
      </c>
      <c r="F48" s="471"/>
      <c r="G48" s="472"/>
      <c r="H48" s="314"/>
      <c r="I48" s="404" t="s">
        <v>101</v>
      </c>
      <c r="J48" s="404"/>
    </row>
    <row r="49" spans="2:10" s="85" customFormat="1" ht="14.5" customHeight="1" x14ac:dyDescent="0.35">
      <c r="B49" s="476" t="s">
        <v>123</v>
      </c>
      <c r="C49" s="476" t="s">
        <v>74</v>
      </c>
      <c r="D49" s="476" t="s">
        <v>124</v>
      </c>
      <c r="E49" s="313">
        <v>0</v>
      </c>
      <c r="F49" s="313">
        <v>0</v>
      </c>
      <c r="G49" s="313">
        <v>0</v>
      </c>
      <c r="H49" s="313"/>
      <c r="I49" s="480" t="s">
        <v>970</v>
      </c>
      <c r="J49" s="480" t="s">
        <v>600</v>
      </c>
    </row>
    <row r="50" spans="2:10" s="85" customFormat="1" ht="31.5" customHeight="1" thickBot="1" x14ac:dyDescent="0.4">
      <c r="B50" s="486"/>
      <c r="C50" s="486"/>
      <c r="D50" s="486"/>
      <c r="E50" s="474" t="s">
        <v>125</v>
      </c>
      <c r="F50" s="474"/>
      <c r="G50" s="473"/>
      <c r="H50" s="314"/>
      <c r="I50" s="468"/>
      <c r="J50" s="490"/>
    </row>
    <row r="51" spans="2:10" s="85" customFormat="1" ht="14.5" customHeight="1" x14ac:dyDescent="0.35">
      <c r="B51" s="476" t="s">
        <v>126</v>
      </c>
      <c r="C51" s="478" t="s">
        <v>74</v>
      </c>
      <c r="D51" s="478" t="s">
        <v>127</v>
      </c>
      <c r="E51" s="313">
        <v>12</v>
      </c>
      <c r="F51" s="313">
        <v>7</v>
      </c>
      <c r="G51" s="313">
        <v>12</v>
      </c>
      <c r="H51" s="314"/>
      <c r="I51" s="470" t="s">
        <v>970</v>
      </c>
      <c r="J51" s="473" t="s">
        <v>600</v>
      </c>
    </row>
    <row r="52" spans="2:10" s="85" customFormat="1" ht="35.15" customHeight="1" thickBot="1" x14ac:dyDescent="0.4">
      <c r="B52" s="479"/>
      <c r="C52" s="474"/>
      <c r="D52" s="474"/>
      <c r="E52" s="467" t="s">
        <v>128</v>
      </c>
      <c r="F52" s="467"/>
      <c r="G52" s="468"/>
      <c r="H52" s="334"/>
      <c r="I52" s="468"/>
      <c r="J52" s="468"/>
    </row>
    <row r="53" spans="2:10" s="85" customFormat="1" ht="29" x14ac:dyDescent="0.35">
      <c r="B53" s="461" t="s">
        <v>129</v>
      </c>
      <c r="C53" s="323"/>
      <c r="D53" s="323"/>
      <c r="E53" s="323"/>
      <c r="F53" s="319"/>
      <c r="G53" s="319"/>
      <c r="H53" s="319"/>
      <c r="I53" s="319" t="s">
        <v>794</v>
      </c>
      <c r="J53" s="434"/>
    </row>
    <row r="54" spans="2:10" s="85" customFormat="1" ht="24.65" customHeight="1" thickBot="1" x14ac:dyDescent="0.4">
      <c r="B54" s="462"/>
      <c r="C54" s="332"/>
      <c r="D54" s="332"/>
      <c r="E54" s="322"/>
      <c r="F54" s="322"/>
      <c r="G54" s="322"/>
      <c r="H54" s="322"/>
      <c r="I54" s="322" t="s">
        <v>590</v>
      </c>
      <c r="J54" s="322" t="s">
        <v>971</v>
      </c>
    </row>
    <row r="55" spans="2:10" s="85" customFormat="1" ht="52" customHeight="1" x14ac:dyDescent="0.35">
      <c r="B55" s="331" t="s">
        <v>130</v>
      </c>
      <c r="C55" s="314" t="s">
        <v>105</v>
      </c>
      <c r="D55" s="314" t="s">
        <v>131</v>
      </c>
      <c r="E55" s="333">
        <v>0.55000000000000004</v>
      </c>
      <c r="F55" s="333">
        <v>0.56000000000000005</v>
      </c>
      <c r="G55" s="333">
        <v>0.54</v>
      </c>
      <c r="H55" s="333"/>
      <c r="I55" s="404" t="s">
        <v>613</v>
      </c>
      <c r="J55" s="404" t="s">
        <v>971</v>
      </c>
    </row>
    <row r="56" spans="2:10" s="85" customFormat="1" x14ac:dyDescent="0.35">
      <c r="B56" s="476" t="s">
        <v>132</v>
      </c>
      <c r="C56" s="478" t="s">
        <v>133</v>
      </c>
      <c r="D56" s="478" t="s">
        <v>134</v>
      </c>
      <c r="E56" s="313" t="s">
        <v>576</v>
      </c>
      <c r="F56" s="313" t="s">
        <v>576</v>
      </c>
      <c r="G56" s="313" t="s">
        <v>576</v>
      </c>
      <c r="H56" s="313"/>
      <c r="I56" s="480" t="s">
        <v>101</v>
      </c>
      <c r="J56" s="480"/>
    </row>
    <row r="57" spans="2:10" s="85" customFormat="1" ht="28.5" customHeight="1" thickBot="1" x14ac:dyDescent="0.4">
      <c r="B57" s="477"/>
      <c r="C57" s="467"/>
      <c r="D57" s="467"/>
      <c r="E57" s="334" t="s">
        <v>577</v>
      </c>
      <c r="F57" s="334" t="s">
        <v>578</v>
      </c>
      <c r="G57" s="334" t="s">
        <v>578</v>
      </c>
      <c r="H57" s="334"/>
      <c r="I57" s="468"/>
      <c r="J57" s="468"/>
    </row>
    <row r="58" spans="2:10" s="85" customFormat="1" ht="29" x14ac:dyDescent="0.35">
      <c r="B58" s="461" t="s">
        <v>135</v>
      </c>
      <c r="C58" s="314"/>
      <c r="D58" s="314"/>
      <c r="E58" s="314"/>
      <c r="F58" s="319"/>
      <c r="G58" s="319"/>
      <c r="H58" s="319"/>
      <c r="I58" s="445" t="s">
        <v>794</v>
      </c>
      <c r="J58" s="434"/>
    </row>
    <row r="59" spans="2:10" s="85" customFormat="1" ht="20.149999999999999" customHeight="1" thickBot="1" x14ac:dyDescent="0.4">
      <c r="B59" s="462"/>
      <c r="C59" s="332"/>
      <c r="D59" s="332"/>
      <c r="E59" s="322"/>
      <c r="F59" s="322"/>
      <c r="G59" s="322"/>
      <c r="H59" s="322"/>
      <c r="I59" s="446" t="s">
        <v>975</v>
      </c>
      <c r="J59" s="446" t="s">
        <v>972</v>
      </c>
    </row>
    <row r="60" spans="2:10" s="85" customFormat="1" x14ac:dyDescent="0.35">
      <c r="B60" s="475" t="s">
        <v>136</v>
      </c>
      <c r="C60" s="475" t="s">
        <v>137</v>
      </c>
      <c r="D60" s="475" t="s">
        <v>138</v>
      </c>
      <c r="E60" s="314" t="s">
        <v>139</v>
      </c>
      <c r="F60" s="314" t="s">
        <v>579</v>
      </c>
      <c r="G60" s="314" t="s">
        <v>701</v>
      </c>
      <c r="H60" s="314"/>
      <c r="I60" s="470" t="s">
        <v>973</v>
      </c>
      <c r="J60" s="470" t="s">
        <v>974</v>
      </c>
    </row>
    <row r="61" spans="2:10" s="85" customFormat="1" x14ac:dyDescent="0.35">
      <c r="B61" s="474"/>
      <c r="C61" s="474"/>
      <c r="D61" s="474"/>
      <c r="E61" s="314" t="s">
        <v>140</v>
      </c>
      <c r="F61" s="314" t="s">
        <v>577</v>
      </c>
      <c r="G61" s="314" t="s">
        <v>636</v>
      </c>
      <c r="H61" s="314"/>
      <c r="I61" s="473"/>
      <c r="J61" s="473"/>
    </row>
    <row r="62" spans="2:10" s="85" customFormat="1" ht="58.5" customHeight="1" x14ac:dyDescent="0.35">
      <c r="B62" s="474"/>
      <c r="C62" s="474"/>
      <c r="D62" s="474"/>
      <c r="E62" s="463" t="s">
        <v>141</v>
      </c>
      <c r="F62" s="463"/>
      <c r="G62" s="464"/>
      <c r="H62" s="314"/>
      <c r="I62" s="473"/>
      <c r="J62" s="473"/>
    </row>
    <row r="63" spans="2:10" s="85" customFormat="1" ht="72.5" x14ac:dyDescent="0.35">
      <c r="B63" s="324" t="s">
        <v>142</v>
      </c>
      <c r="C63" s="313" t="s">
        <v>143</v>
      </c>
      <c r="D63" s="313" t="s">
        <v>144</v>
      </c>
      <c r="E63" s="478" t="s">
        <v>145</v>
      </c>
      <c r="F63" s="478"/>
      <c r="G63" s="344" t="s">
        <v>101</v>
      </c>
      <c r="H63" s="313"/>
      <c r="I63" s="344" t="s">
        <v>101</v>
      </c>
      <c r="J63" s="344"/>
    </row>
    <row r="64" spans="2:10" s="85" customFormat="1" x14ac:dyDescent="0.35">
      <c r="B64" s="476" t="s">
        <v>146</v>
      </c>
      <c r="C64" s="476" t="s">
        <v>74</v>
      </c>
      <c r="D64" s="476" t="s">
        <v>147</v>
      </c>
      <c r="E64" s="313">
        <v>41</v>
      </c>
      <c r="F64" s="313">
        <v>67</v>
      </c>
      <c r="G64" s="313">
        <v>50</v>
      </c>
      <c r="H64" s="313"/>
      <c r="I64" s="487" t="s">
        <v>101</v>
      </c>
      <c r="J64" s="487"/>
    </row>
    <row r="65" spans="2:10" s="85" customFormat="1" ht="65.5" customHeight="1" thickBot="1" x14ac:dyDescent="0.4">
      <c r="B65" s="477"/>
      <c r="C65" s="477"/>
      <c r="D65" s="477"/>
      <c r="E65" s="467" t="s">
        <v>148</v>
      </c>
      <c r="F65" s="467"/>
      <c r="G65" s="468"/>
      <c r="H65" s="334"/>
      <c r="I65" s="488"/>
      <c r="J65" s="488"/>
    </row>
    <row r="66" spans="2:10" s="85" customFormat="1" ht="29.15" customHeight="1" x14ac:dyDescent="0.35">
      <c r="B66" s="461" t="s">
        <v>149</v>
      </c>
      <c r="C66" s="331"/>
      <c r="D66" s="331"/>
      <c r="E66" s="314"/>
      <c r="F66" s="469"/>
      <c r="G66" s="470"/>
      <c r="H66" s="319"/>
      <c r="I66" s="489" t="s">
        <v>797</v>
      </c>
      <c r="J66" s="489"/>
    </row>
    <row r="67" spans="2:10" s="85" customFormat="1" ht="15" thickBot="1" x14ac:dyDescent="0.4">
      <c r="B67" s="462"/>
      <c r="C67" s="332"/>
      <c r="D67" s="332"/>
      <c r="E67" s="322"/>
      <c r="F67" s="468"/>
      <c r="G67" s="468"/>
      <c r="H67" s="322"/>
      <c r="I67" s="446"/>
      <c r="J67" s="446"/>
    </row>
    <row r="68" spans="2:10" s="85" customFormat="1" x14ac:dyDescent="0.35">
      <c r="B68" s="479" t="s">
        <v>150</v>
      </c>
      <c r="C68" s="474" t="s">
        <v>120</v>
      </c>
      <c r="D68" s="474" t="s">
        <v>151</v>
      </c>
      <c r="E68" s="314" t="s">
        <v>580</v>
      </c>
      <c r="F68" s="314" t="s">
        <v>152</v>
      </c>
      <c r="G68" s="314" t="s">
        <v>739</v>
      </c>
      <c r="H68" s="314"/>
      <c r="I68" s="481" t="s">
        <v>614</v>
      </c>
      <c r="J68" s="473" t="s">
        <v>93</v>
      </c>
    </row>
    <row r="69" spans="2:10" s="85" customFormat="1" x14ac:dyDescent="0.35">
      <c r="B69" s="479"/>
      <c r="C69" s="474"/>
      <c r="D69" s="474"/>
      <c r="E69" s="314" t="s">
        <v>581</v>
      </c>
      <c r="F69" s="314" t="s">
        <v>153</v>
      </c>
      <c r="G69" s="314" t="s">
        <v>153</v>
      </c>
      <c r="H69" s="314"/>
      <c r="I69" s="481"/>
      <c r="J69" s="473"/>
    </row>
    <row r="70" spans="2:10" s="85" customFormat="1" x14ac:dyDescent="0.35">
      <c r="B70" s="479"/>
      <c r="C70" s="474"/>
      <c r="D70" s="474"/>
      <c r="E70" s="314" t="s">
        <v>575</v>
      </c>
      <c r="F70" s="314" t="s">
        <v>582</v>
      </c>
      <c r="G70" s="314" t="s">
        <v>582</v>
      </c>
      <c r="H70" s="314"/>
      <c r="I70" s="481"/>
      <c r="J70" s="473"/>
    </row>
    <row r="71" spans="2:10" s="85" customFormat="1" ht="49.5" customHeight="1" x14ac:dyDescent="0.35">
      <c r="B71" s="479"/>
      <c r="C71" s="474"/>
      <c r="D71" s="474"/>
      <c r="E71" s="463" t="s">
        <v>154</v>
      </c>
      <c r="F71" s="463"/>
      <c r="G71" s="464"/>
      <c r="H71" s="314"/>
      <c r="I71" s="481"/>
      <c r="J71" s="473"/>
    </row>
    <row r="72" spans="2:10" s="85" customFormat="1" ht="30" customHeight="1" x14ac:dyDescent="0.35">
      <c r="B72" s="476" t="s">
        <v>155</v>
      </c>
      <c r="C72" s="478" t="s">
        <v>105</v>
      </c>
      <c r="D72" s="478" t="s">
        <v>156</v>
      </c>
      <c r="E72" s="313" t="s">
        <v>157</v>
      </c>
      <c r="F72" s="313" t="s">
        <v>583</v>
      </c>
      <c r="G72" s="313" t="s">
        <v>644</v>
      </c>
      <c r="H72" s="313"/>
      <c r="I72" s="482" t="s">
        <v>798</v>
      </c>
      <c r="J72" s="480" t="s">
        <v>93</v>
      </c>
    </row>
    <row r="73" spans="2:10" s="85" customFormat="1" ht="45.65" customHeight="1" x14ac:dyDescent="0.35">
      <c r="B73" s="479"/>
      <c r="C73" s="474"/>
      <c r="D73" s="474"/>
      <c r="E73" s="314" t="s">
        <v>158</v>
      </c>
      <c r="F73" s="314" t="s">
        <v>584</v>
      </c>
      <c r="G73" s="314" t="s">
        <v>645</v>
      </c>
      <c r="H73" s="314"/>
      <c r="I73" s="473"/>
      <c r="J73" s="473"/>
    </row>
    <row r="74" spans="2:10" s="85" customFormat="1" x14ac:dyDescent="0.35">
      <c r="B74" s="476" t="s">
        <v>159</v>
      </c>
      <c r="C74" s="478" t="s">
        <v>160</v>
      </c>
      <c r="D74" s="478" t="s">
        <v>161</v>
      </c>
      <c r="E74" s="313" t="s">
        <v>162</v>
      </c>
      <c r="F74" s="313" t="s">
        <v>585</v>
      </c>
      <c r="G74" s="313" t="s">
        <v>791</v>
      </c>
      <c r="H74" s="313"/>
      <c r="I74" s="482" t="s">
        <v>979</v>
      </c>
      <c r="J74" s="480" t="s">
        <v>960</v>
      </c>
    </row>
    <row r="75" spans="2:10" s="85" customFormat="1" x14ac:dyDescent="0.35">
      <c r="B75" s="479"/>
      <c r="C75" s="474"/>
      <c r="D75" s="474"/>
      <c r="E75" s="314" t="s">
        <v>163</v>
      </c>
      <c r="F75" s="314" t="s">
        <v>586</v>
      </c>
      <c r="G75" s="404" t="s">
        <v>696</v>
      </c>
      <c r="H75" s="314"/>
      <c r="I75" s="481"/>
      <c r="J75" s="473"/>
    </row>
    <row r="76" spans="2:10" s="85" customFormat="1" x14ac:dyDescent="0.35">
      <c r="B76" s="479"/>
      <c r="C76" s="474"/>
      <c r="D76" s="474"/>
      <c r="E76" s="314" t="s">
        <v>164</v>
      </c>
      <c r="F76" s="314" t="s">
        <v>587</v>
      </c>
      <c r="G76" s="314" t="s">
        <v>695</v>
      </c>
      <c r="H76" s="314"/>
      <c r="I76" s="481"/>
      <c r="J76" s="473"/>
    </row>
    <row r="77" spans="2:10" s="85" customFormat="1" ht="91.5" customHeight="1" x14ac:dyDescent="0.35">
      <c r="B77" s="479"/>
      <c r="C77" s="474"/>
      <c r="D77" s="474"/>
      <c r="E77" s="314" t="s">
        <v>165</v>
      </c>
      <c r="F77" s="314" t="s">
        <v>166</v>
      </c>
      <c r="G77" s="314" t="s">
        <v>166</v>
      </c>
      <c r="H77" s="314"/>
      <c r="I77" s="481"/>
      <c r="J77" s="473"/>
    </row>
    <row r="78" spans="2:10" s="85" customFormat="1" x14ac:dyDescent="0.35">
      <c r="B78" s="476" t="s">
        <v>167</v>
      </c>
      <c r="C78" s="478" t="s">
        <v>120</v>
      </c>
      <c r="D78" s="478" t="s">
        <v>168</v>
      </c>
      <c r="E78" s="313" t="s">
        <v>169</v>
      </c>
      <c r="F78" s="478" t="s">
        <v>588</v>
      </c>
      <c r="G78" s="480"/>
      <c r="H78" s="313"/>
      <c r="I78" s="480" t="s">
        <v>101</v>
      </c>
      <c r="J78" s="480"/>
    </row>
    <row r="79" spans="2:10" s="85" customFormat="1" x14ac:dyDescent="0.35">
      <c r="B79" s="479"/>
      <c r="C79" s="474"/>
      <c r="D79" s="474"/>
      <c r="E79" s="314" t="s">
        <v>170</v>
      </c>
      <c r="F79" s="474"/>
      <c r="G79" s="473"/>
      <c r="H79" s="314"/>
      <c r="I79" s="473"/>
      <c r="J79" s="473"/>
    </row>
    <row r="80" spans="2:10" s="85" customFormat="1" ht="128.15" customHeight="1" thickBot="1" x14ac:dyDescent="0.4">
      <c r="B80" s="477"/>
      <c r="C80" s="467"/>
      <c r="D80" s="467"/>
      <c r="E80" s="334" t="s">
        <v>171</v>
      </c>
      <c r="F80" s="467"/>
      <c r="G80" s="468"/>
      <c r="H80" s="334"/>
      <c r="I80" s="468"/>
      <c r="J80" s="468"/>
    </row>
    <row r="81" spans="2:2" s="85" customFormat="1" x14ac:dyDescent="0.35">
      <c r="B81" s="86"/>
    </row>
    <row r="82" spans="2:2" s="85" customFormat="1" x14ac:dyDescent="0.35">
      <c r="B82" s="86"/>
    </row>
    <row r="83" spans="2:2" s="85" customFormat="1" x14ac:dyDescent="0.35">
      <c r="B83" s="87"/>
    </row>
    <row r="84" spans="2:2" s="85" customFormat="1" x14ac:dyDescent="0.35">
      <c r="B84" s="86"/>
    </row>
    <row r="85" spans="2:2" s="85" customFormat="1" x14ac:dyDescent="0.35">
      <c r="B85" s="88"/>
    </row>
    <row r="86" spans="2:2" s="85" customFormat="1" x14ac:dyDescent="0.35">
      <c r="B86" s="88"/>
    </row>
    <row r="87" spans="2:2" s="85" customFormat="1" x14ac:dyDescent="0.35">
      <c r="B87" s="86"/>
    </row>
    <row r="88" spans="2:2" s="85" customFormat="1" x14ac:dyDescent="0.35">
      <c r="B88" s="86"/>
    </row>
    <row r="89" spans="2:2" s="85" customFormat="1" x14ac:dyDescent="0.35">
      <c r="B89" s="86"/>
    </row>
    <row r="90" spans="2:2" s="85" customFormat="1" x14ac:dyDescent="0.35">
      <c r="B90" s="88"/>
    </row>
    <row r="91" spans="2:2" s="85" customFormat="1" x14ac:dyDescent="0.35">
      <c r="B91" s="88"/>
    </row>
    <row r="92" spans="2:2" s="85" customFormat="1" x14ac:dyDescent="0.35">
      <c r="B92" s="88"/>
    </row>
    <row r="93" spans="2:2" s="85" customFormat="1" x14ac:dyDescent="0.35">
      <c r="B93" s="88"/>
    </row>
    <row r="94" spans="2:2" s="85" customFormat="1" x14ac:dyDescent="0.35">
      <c r="B94" s="88"/>
    </row>
    <row r="95" spans="2:2" s="85" customFormat="1" x14ac:dyDescent="0.35">
      <c r="B95" s="88"/>
    </row>
    <row r="96" spans="2:2" s="85" customFormat="1" x14ac:dyDescent="0.35">
      <c r="B96" s="88"/>
    </row>
    <row r="97" spans="2:2" s="85" customFormat="1" x14ac:dyDescent="0.35">
      <c r="B97" s="88"/>
    </row>
    <row r="98" spans="2:2" s="85" customFormat="1" x14ac:dyDescent="0.35">
      <c r="B98" s="88"/>
    </row>
    <row r="99" spans="2:2" s="85" customFormat="1" x14ac:dyDescent="0.35">
      <c r="B99" s="86"/>
    </row>
    <row r="100" spans="2:2" s="85" customFormat="1" x14ac:dyDescent="0.35">
      <c r="B100" s="86"/>
    </row>
    <row r="101" spans="2:2" s="85" customFormat="1" x14ac:dyDescent="0.35">
      <c r="B101" s="86"/>
    </row>
    <row r="102" spans="2:2" s="85" customFormat="1" x14ac:dyDescent="0.35">
      <c r="B102" s="86"/>
    </row>
    <row r="103" spans="2:2" s="85" customFormat="1" x14ac:dyDescent="0.35">
      <c r="B103" s="86"/>
    </row>
    <row r="104" spans="2:2" s="85" customFormat="1" x14ac:dyDescent="0.35"/>
    <row r="105" spans="2:2" s="85" customFormat="1" x14ac:dyDescent="0.35"/>
    <row r="106" spans="2:2" s="85" customFormat="1" x14ac:dyDescent="0.35"/>
    <row r="107" spans="2:2" s="85" customFormat="1" x14ac:dyDescent="0.35"/>
    <row r="108" spans="2:2" s="85" customFormat="1" x14ac:dyDescent="0.35"/>
    <row r="109" spans="2:2" s="85" customFormat="1" x14ac:dyDescent="0.35"/>
    <row r="110" spans="2:2" s="85" customFormat="1" x14ac:dyDescent="0.35"/>
    <row r="111" spans="2:2" s="85" customFormat="1" x14ac:dyDescent="0.35"/>
    <row r="112" spans="2:2" s="85" customFormat="1" x14ac:dyDescent="0.35"/>
    <row r="113" s="85" customFormat="1" x14ac:dyDescent="0.35"/>
    <row r="114" s="85" customFormat="1" x14ac:dyDescent="0.35"/>
    <row r="115" s="85" customFormat="1" x14ac:dyDescent="0.35"/>
    <row r="116" s="85" customFormat="1" x14ac:dyDescent="0.35"/>
    <row r="117" s="85" customFormat="1" x14ac:dyDescent="0.35"/>
    <row r="118" s="85" customFormat="1" x14ac:dyDescent="0.35"/>
    <row r="119" s="85" customFormat="1" x14ac:dyDescent="0.35"/>
    <row r="120" s="85" customFormat="1" x14ac:dyDescent="0.35"/>
    <row r="121" s="85" customFormat="1" x14ac:dyDescent="0.35"/>
    <row r="122" s="85" customFormat="1" x14ac:dyDescent="0.35"/>
    <row r="123" s="85" customFormat="1" x14ac:dyDescent="0.35"/>
    <row r="124" s="85" customFormat="1" x14ac:dyDescent="0.35"/>
    <row r="125" s="85" customFormat="1" x14ac:dyDescent="0.35"/>
    <row r="126" s="85" customFormat="1" x14ac:dyDescent="0.35"/>
    <row r="127" s="85" customFormat="1" x14ac:dyDescent="0.35"/>
    <row r="128" s="85" customFormat="1" x14ac:dyDescent="0.35"/>
    <row r="129" s="85" customFormat="1" x14ac:dyDescent="0.35"/>
    <row r="130" s="85" customFormat="1" x14ac:dyDescent="0.35"/>
    <row r="131" s="85" customFormat="1" x14ac:dyDescent="0.35"/>
    <row r="132" s="85" customFormat="1" x14ac:dyDescent="0.35"/>
    <row r="133" s="85" customFormat="1" x14ac:dyDescent="0.35"/>
    <row r="134" s="85" customFormat="1" x14ac:dyDescent="0.35"/>
    <row r="135" s="85" customFormat="1" x14ac:dyDescent="0.35"/>
    <row r="136" s="85" customFormat="1" x14ac:dyDescent="0.35"/>
    <row r="137" s="85" customFormat="1" x14ac:dyDescent="0.35"/>
    <row r="138" s="85" customFormat="1" x14ac:dyDescent="0.35"/>
    <row r="139" s="85" customFormat="1" x14ac:dyDescent="0.35"/>
    <row r="140" s="85" customFormat="1" x14ac:dyDescent="0.35"/>
    <row r="141" s="85" customFormat="1" x14ac:dyDescent="0.35"/>
    <row r="142" s="85" customFormat="1" x14ac:dyDescent="0.35"/>
    <row r="143" s="85" customFormat="1" x14ac:dyDescent="0.35"/>
    <row r="144" s="85" customFormat="1" x14ac:dyDescent="0.35"/>
    <row r="145" s="85" customFormat="1" x14ac:dyDescent="0.35"/>
    <row r="146" s="85" customFormat="1" x14ac:dyDescent="0.35"/>
    <row r="147" s="85" customFormat="1" x14ac:dyDescent="0.35"/>
    <row r="148" s="85" customFormat="1" x14ac:dyDescent="0.35"/>
    <row r="149" s="85" customFormat="1" x14ac:dyDescent="0.35"/>
    <row r="150" s="85" customFormat="1" x14ac:dyDescent="0.35"/>
    <row r="151" s="85" customFormat="1" x14ac:dyDescent="0.35"/>
    <row r="152" s="85" customFormat="1" x14ac:dyDescent="0.35"/>
    <row r="153" s="85" customFormat="1" x14ac:dyDescent="0.35"/>
    <row r="154" s="85" customFormat="1" x14ac:dyDescent="0.35"/>
    <row r="155" s="85" customFormat="1" x14ac:dyDescent="0.35"/>
    <row r="156" s="85" customFormat="1" x14ac:dyDescent="0.35"/>
    <row r="157" s="85" customFormat="1" x14ac:dyDescent="0.35"/>
    <row r="158" s="85" customFormat="1" x14ac:dyDescent="0.35"/>
    <row r="159" s="85" customFormat="1" x14ac:dyDescent="0.35"/>
    <row r="160" s="85" customFormat="1" x14ac:dyDescent="0.35"/>
    <row r="161" s="85" customFormat="1" x14ac:dyDescent="0.35"/>
    <row r="162" s="85" customFormat="1" x14ac:dyDescent="0.35"/>
    <row r="163" s="85" customFormat="1" x14ac:dyDescent="0.35"/>
    <row r="164" s="85" customFormat="1" x14ac:dyDescent="0.35"/>
    <row r="165" s="85" customFormat="1" x14ac:dyDescent="0.35"/>
    <row r="166" s="85" customFormat="1" x14ac:dyDescent="0.35"/>
    <row r="167" s="85" customFormat="1" x14ac:dyDescent="0.35"/>
    <row r="168" s="85" customFormat="1" x14ac:dyDescent="0.35"/>
    <row r="169" s="85" customFormat="1" x14ac:dyDescent="0.35"/>
    <row r="170" s="85" customFormat="1" x14ac:dyDescent="0.35"/>
    <row r="171" s="85" customFormat="1" x14ac:dyDescent="0.35"/>
    <row r="172" s="85" customFormat="1" x14ac:dyDescent="0.35"/>
    <row r="173" s="85" customFormat="1" x14ac:dyDescent="0.35"/>
    <row r="174" s="85" customFormat="1" x14ac:dyDescent="0.35"/>
    <row r="175" s="85" customFormat="1" x14ac:dyDescent="0.35"/>
    <row r="176" s="85" customFormat="1" x14ac:dyDescent="0.35"/>
    <row r="177" s="85" customFormat="1" x14ac:dyDescent="0.35"/>
    <row r="178" s="85" customFormat="1" x14ac:dyDescent="0.35"/>
    <row r="179" s="85" customFormat="1" x14ac:dyDescent="0.35"/>
    <row r="180" s="85" customFormat="1" x14ac:dyDescent="0.35"/>
    <row r="181" s="85" customFormat="1" x14ac:dyDescent="0.35"/>
    <row r="182" s="85" customFormat="1" x14ac:dyDescent="0.35"/>
    <row r="183" s="85" customFormat="1" x14ac:dyDescent="0.35"/>
    <row r="184" s="85" customFormat="1" x14ac:dyDescent="0.35"/>
    <row r="185" s="85" customFormat="1" x14ac:dyDescent="0.35"/>
    <row r="186" s="85" customFormat="1" x14ac:dyDescent="0.35"/>
    <row r="187" s="85" customFormat="1" x14ac:dyDescent="0.35"/>
    <row r="188" s="85" customFormat="1" x14ac:dyDescent="0.35"/>
    <row r="189" s="85" customFormat="1" x14ac:dyDescent="0.35"/>
    <row r="190" s="85" customFormat="1" x14ac:dyDescent="0.35"/>
    <row r="191" s="85" customFormat="1" x14ac:dyDescent="0.35"/>
    <row r="192" s="85" customFormat="1" x14ac:dyDescent="0.35"/>
    <row r="193" s="85" customFormat="1" x14ac:dyDescent="0.35"/>
    <row r="194" s="85" customFormat="1" x14ac:dyDescent="0.35"/>
    <row r="195" s="85" customFormat="1" x14ac:dyDescent="0.35"/>
    <row r="196" s="85" customFormat="1" x14ac:dyDescent="0.35"/>
    <row r="197" s="85" customFormat="1" x14ac:dyDescent="0.35"/>
    <row r="198" s="85" customFormat="1" x14ac:dyDescent="0.35"/>
    <row r="199" s="85" customFormat="1" x14ac:dyDescent="0.35"/>
    <row r="200" s="85" customFormat="1" x14ac:dyDescent="0.35"/>
    <row r="201" s="85" customFormat="1" x14ac:dyDescent="0.35"/>
    <row r="202" s="85" customFormat="1" x14ac:dyDescent="0.35"/>
    <row r="203" s="85" customFormat="1" x14ac:dyDescent="0.35"/>
    <row r="204" s="85" customFormat="1" x14ac:dyDescent="0.35"/>
    <row r="205" s="85" customFormat="1" x14ac:dyDescent="0.35"/>
    <row r="206" s="85" customFormat="1" x14ac:dyDescent="0.35"/>
    <row r="207" s="85" customFormat="1" x14ac:dyDescent="0.35"/>
    <row r="208" s="85" customFormat="1" x14ac:dyDescent="0.35"/>
    <row r="209" s="85" customFormat="1" x14ac:dyDescent="0.35"/>
    <row r="210" s="85" customFormat="1" x14ac:dyDescent="0.35"/>
    <row r="211" s="85" customFormat="1" x14ac:dyDescent="0.35"/>
    <row r="212" s="85" customFormat="1" x14ac:dyDescent="0.35"/>
    <row r="213" s="85" customFormat="1" x14ac:dyDescent="0.35"/>
    <row r="214" s="85" customFormat="1" x14ac:dyDescent="0.35"/>
    <row r="215" s="85" customFormat="1" x14ac:dyDescent="0.35"/>
    <row r="216" s="85" customFormat="1" x14ac:dyDescent="0.35"/>
    <row r="217" s="85" customFormat="1" x14ac:dyDescent="0.35"/>
    <row r="218" s="85" customFormat="1" x14ac:dyDescent="0.35"/>
    <row r="219" s="85" customFormat="1" x14ac:dyDescent="0.35"/>
    <row r="220" s="85" customFormat="1" x14ac:dyDescent="0.35"/>
    <row r="221" s="85" customFormat="1" x14ac:dyDescent="0.35"/>
    <row r="222" s="85" customFormat="1" x14ac:dyDescent="0.35"/>
    <row r="223" s="85" customFormat="1" x14ac:dyDescent="0.35"/>
    <row r="224" s="85" customFormat="1" x14ac:dyDescent="0.35"/>
    <row r="225" s="85" customFormat="1" x14ac:dyDescent="0.35"/>
    <row r="226" s="85" customFormat="1" x14ac:dyDescent="0.35"/>
    <row r="227" s="85" customFormat="1" x14ac:dyDescent="0.35"/>
    <row r="228" s="85" customFormat="1" x14ac:dyDescent="0.35"/>
    <row r="229" s="85" customFormat="1" x14ac:dyDescent="0.35"/>
    <row r="230" s="85" customFormat="1" x14ac:dyDescent="0.35"/>
    <row r="231" s="85" customFormat="1" x14ac:dyDescent="0.35"/>
    <row r="232" s="85" customFormat="1" x14ac:dyDescent="0.35"/>
    <row r="233" s="85" customFormat="1" x14ac:dyDescent="0.35"/>
    <row r="234" s="85" customFormat="1" x14ac:dyDescent="0.35"/>
    <row r="235" s="85" customFormat="1" x14ac:dyDescent="0.35"/>
    <row r="236" s="85" customFormat="1" x14ac:dyDescent="0.35"/>
    <row r="237" s="85" customFormat="1" x14ac:dyDescent="0.35"/>
    <row r="238" s="85" customFormat="1" x14ac:dyDescent="0.35"/>
    <row r="239" s="85" customFormat="1" x14ac:dyDescent="0.35"/>
    <row r="240" s="85" customFormat="1" x14ac:dyDescent="0.35"/>
    <row r="241" s="85" customFormat="1" x14ac:dyDescent="0.35"/>
    <row r="242" s="85" customFormat="1" x14ac:dyDescent="0.35"/>
    <row r="243" s="85" customFormat="1" x14ac:dyDescent="0.35"/>
    <row r="244" s="85" customFormat="1" x14ac:dyDescent="0.35"/>
    <row r="245" s="85" customFormat="1" x14ac:dyDescent="0.35"/>
    <row r="246" s="85" customFormat="1" x14ac:dyDescent="0.35"/>
    <row r="247" s="85" customFormat="1" x14ac:dyDescent="0.35"/>
    <row r="248" s="85" customFormat="1" x14ac:dyDescent="0.35"/>
    <row r="249" s="85" customFormat="1" x14ac:dyDescent="0.35"/>
    <row r="250" s="85" customFormat="1" x14ac:dyDescent="0.35"/>
    <row r="251" s="85" customFormat="1" x14ac:dyDescent="0.35"/>
    <row r="252" s="85" customFormat="1" x14ac:dyDescent="0.35"/>
    <row r="253" s="85" customFormat="1" x14ac:dyDescent="0.35"/>
    <row r="254" s="85" customFormat="1" x14ac:dyDescent="0.35"/>
    <row r="255" s="85" customFormat="1" x14ac:dyDescent="0.35"/>
    <row r="256" s="85" customFormat="1" x14ac:dyDescent="0.35"/>
    <row r="257" s="85" customFormat="1" x14ac:dyDescent="0.35"/>
    <row r="258" s="85" customFormat="1" x14ac:dyDescent="0.35"/>
    <row r="259" s="85" customFormat="1" x14ac:dyDescent="0.35"/>
    <row r="260" s="85" customFormat="1" x14ac:dyDescent="0.35"/>
    <row r="261" s="85" customFormat="1" x14ac:dyDescent="0.35"/>
    <row r="262" s="85" customFormat="1" x14ac:dyDescent="0.35"/>
    <row r="263" s="85" customFormat="1" x14ac:dyDescent="0.35"/>
    <row r="264" s="85" customFormat="1" x14ac:dyDescent="0.35"/>
    <row r="265" s="85" customFormat="1" x14ac:dyDescent="0.35"/>
    <row r="266" s="85" customFormat="1" x14ac:dyDescent="0.35"/>
    <row r="267" s="85" customFormat="1" x14ac:dyDescent="0.35"/>
    <row r="268" s="85" customFormat="1" x14ac:dyDescent="0.35"/>
    <row r="269" s="85" customFormat="1" x14ac:dyDescent="0.35"/>
    <row r="270" s="85" customFormat="1" x14ac:dyDescent="0.35"/>
    <row r="271" s="85" customFormat="1" x14ac:dyDescent="0.35"/>
    <row r="272" s="85" customFormat="1" x14ac:dyDescent="0.35"/>
    <row r="273" s="85" customFormat="1" x14ac:dyDescent="0.35"/>
    <row r="274" s="85" customFormat="1" x14ac:dyDescent="0.35"/>
    <row r="275" s="85" customFormat="1" x14ac:dyDescent="0.35"/>
    <row r="276" s="85" customFormat="1" x14ac:dyDescent="0.35"/>
    <row r="277" s="85" customFormat="1" x14ac:dyDescent="0.35"/>
    <row r="278" s="85" customFormat="1" x14ac:dyDescent="0.35"/>
    <row r="279" s="85" customFormat="1" x14ac:dyDescent="0.35"/>
    <row r="280" s="85" customFormat="1" x14ac:dyDescent="0.35"/>
    <row r="281" s="85" customFormat="1" x14ac:dyDescent="0.35"/>
    <row r="282" s="85" customFormat="1" x14ac:dyDescent="0.35"/>
    <row r="283" s="85" customFormat="1" x14ac:dyDescent="0.35"/>
    <row r="284" s="85" customFormat="1" x14ac:dyDescent="0.35"/>
    <row r="285" s="85" customFormat="1" x14ac:dyDescent="0.35"/>
    <row r="286" s="85" customFormat="1" x14ac:dyDescent="0.35"/>
    <row r="287" s="85" customFormat="1" x14ac:dyDescent="0.35"/>
    <row r="288" s="85" customFormat="1" x14ac:dyDescent="0.35"/>
    <row r="289" s="85" customFormat="1" x14ac:dyDescent="0.35"/>
    <row r="290" s="85" customFormat="1" x14ac:dyDescent="0.35"/>
    <row r="291" s="85" customFormat="1" x14ac:dyDescent="0.35"/>
    <row r="292" s="85" customFormat="1" x14ac:dyDescent="0.35"/>
    <row r="293" s="85" customFormat="1" x14ac:dyDescent="0.35"/>
    <row r="294" s="85" customFormat="1" x14ac:dyDescent="0.35"/>
    <row r="295" s="85" customFormat="1" x14ac:dyDescent="0.35"/>
  </sheetData>
  <sheetProtection algorithmName="SHA-512" hashValue="M/QcqiaGRVyNslubXLMP4fhpk5Ae0P3KkuziA/XfyLCU620dGKQesEtXFbq7SXKnpBsg4y0zZmFeQe2muZbfbw==" saltValue="PBdbuHcw1RyPgH5Eu2jWEA==" spinCount="100000" sheet="1" objects="1" scenarios="1"/>
  <mergeCells count="103">
    <mergeCell ref="E26:G26"/>
    <mergeCell ref="J64:J65"/>
    <mergeCell ref="J68:J71"/>
    <mergeCell ref="J72:J73"/>
    <mergeCell ref="J74:J77"/>
    <mergeCell ref="J78:J80"/>
    <mergeCell ref="I66:J66"/>
    <mergeCell ref="J44:J45"/>
    <mergeCell ref="J49:J50"/>
    <mergeCell ref="J51:J52"/>
    <mergeCell ref="J56:J57"/>
    <mergeCell ref="J60:J62"/>
    <mergeCell ref="I74:I77"/>
    <mergeCell ref="I64:I65"/>
    <mergeCell ref="I56:I57"/>
    <mergeCell ref="I60:I62"/>
    <mergeCell ref="E63:F63"/>
    <mergeCell ref="J6:J9"/>
    <mergeCell ref="J10:J11"/>
    <mergeCell ref="J12:J17"/>
    <mergeCell ref="J27:J30"/>
    <mergeCell ref="J34:J36"/>
    <mergeCell ref="J22:J26"/>
    <mergeCell ref="I44:I45"/>
    <mergeCell ref="I51:I52"/>
    <mergeCell ref="B49:B50"/>
    <mergeCell ref="C49:C50"/>
    <mergeCell ref="D49:D50"/>
    <mergeCell ref="I49:I50"/>
    <mergeCell ref="B6:B9"/>
    <mergeCell ref="C6:C9"/>
    <mergeCell ref="D6:D9"/>
    <mergeCell ref="I6:I9"/>
    <mergeCell ref="I12:I17"/>
    <mergeCell ref="B10:B11"/>
    <mergeCell ref="C10:C11"/>
    <mergeCell ref="D10:D11"/>
    <mergeCell ref="I10:I11"/>
    <mergeCell ref="I34:I36"/>
    <mergeCell ref="I27:I30"/>
    <mergeCell ref="I22:I26"/>
    <mergeCell ref="B5:D5"/>
    <mergeCell ref="B51:B52"/>
    <mergeCell ref="C51:C52"/>
    <mergeCell ref="D51:D52"/>
    <mergeCell ref="B39:D41"/>
    <mergeCell ref="B34:B36"/>
    <mergeCell ref="C34:C36"/>
    <mergeCell ref="D34:D36"/>
    <mergeCell ref="B44:B45"/>
    <mergeCell ref="C44:C45"/>
    <mergeCell ref="D44:D45"/>
    <mergeCell ref="B46:B47"/>
    <mergeCell ref="B32:D33"/>
    <mergeCell ref="B12:B17"/>
    <mergeCell ref="C12:C17"/>
    <mergeCell ref="D12:D17"/>
    <mergeCell ref="B22:B26"/>
    <mergeCell ref="C22:C26"/>
    <mergeCell ref="D22:D26"/>
    <mergeCell ref="B27:B30"/>
    <mergeCell ref="C27:C30"/>
    <mergeCell ref="D27:D30"/>
    <mergeCell ref="B78:B80"/>
    <mergeCell ref="C78:C80"/>
    <mergeCell ref="D78:D80"/>
    <mergeCell ref="I78:I80"/>
    <mergeCell ref="B74:B77"/>
    <mergeCell ref="C74:C77"/>
    <mergeCell ref="D74:D77"/>
    <mergeCell ref="I68:I71"/>
    <mergeCell ref="B72:B73"/>
    <mergeCell ref="C72:C73"/>
    <mergeCell ref="D72:D73"/>
    <mergeCell ref="I72:I73"/>
    <mergeCell ref="B68:B71"/>
    <mergeCell ref="C68:C71"/>
    <mergeCell ref="D68:D71"/>
    <mergeCell ref="F78:G80"/>
    <mergeCell ref="B66:B67"/>
    <mergeCell ref="E11:G11"/>
    <mergeCell ref="E18:G18"/>
    <mergeCell ref="E65:G65"/>
    <mergeCell ref="F66:G67"/>
    <mergeCell ref="E71:G71"/>
    <mergeCell ref="E42:G42"/>
    <mergeCell ref="F39:G41"/>
    <mergeCell ref="E45:G45"/>
    <mergeCell ref="E48:G48"/>
    <mergeCell ref="E50:G50"/>
    <mergeCell ref="E52:G52"/>
    <mergeCell ref="E62:G62"/>
    <mergeCell ref="B60:B62"/>
    <mergeCell ref="C60:C62"/>
    <mergeCell ref="D60:D62"/>
    <mergeCell ref="B56:B57"/>
    <mergeCell ref="C56:C57"/>
    <mergeCell ref="D56:D57"/>
    <mergeCell ref="B64:B65"/>
    <mergeCell ref="C64:C65"/>
    <mergeCell ref="D64:D65"/>
    <mergeCell ref="B58:B59"/>
    <mergeCell ref="B53:B54"/>
  </mergeCells>
  <phoneticPr fontId="14" type="noConversion"/>
  <pageMargins left="0.25" right="0.25" top="0.75" bottom="0.75" header="0.3" footer="0.3"/>
  <pageSetup paperSize="8" scale="9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00A4-B88A-46DB-B3A4-7CF6B5388B7A}">
  <sheetPr>
    <tabColor theme="0"/>
    <pageSetUpPr fitToPage="1"/>
  </sheetPr>
  <dimension ref="B1:K81"/>
  <sheetViews>
    <sheetView showGridLines="0" zoomScaleNormal="100" workbookViewId="0"/>
  </sheetViews>
  <sheetFormatPr defaultColWidth="9.1796875" defaultRowHeight="14.5" x14ac:dyDescent="0.35"/>
  <cols>
    <col min="1" max="1" width="4.1796875" style="23" customWidth="1"/>
    <col min="2" max="2" width="9.1796875" style="23"/>
    <col min="3" max="5" width="9" style="23" customWidth="1"/>
    <col min="6" max="6" width="9.1796875" style="23"/>
    <col min="7" max="7" width="57.81640625" style="23" customWidth="1"/>
    <col min="8" max="8" width="45.81640625" style="47" customWidth="1"/>
    <col min="9" max="9" width="21.1796875" style="23" customWidth="1"/>
    <col min="10" max="16384" width="9.1796875" style="23"/>
  </cols>
  <sheetData>
    <row r="1" spans="2:11" s="58" customFormat="1" ht="58" customHeight="1" x14ac:dyDescent="0.35">
      <c r="H1" s="59"/>
    </row>
    <row r="2" spans="2:11" s="91" customFormat="1" ht="50.15" customHeight="1" thickBot="1" x14ac:dyDescent="0.4">
      <c r="B2" s="5" t="s">
        <v>172</v>
      </c>
      <c r="C2" s="103"/>
      <c r="D2" s="103"/>
      <c r="E2" s="103"/>
      <c r="F2" s="103"/>
      <c r="G2" s="103"/>
      <c r="H2" s="104"/>
      <c r="I2" s="103"/>
    </row>
    <row r="3" spans="2:11" s="91" customFormat="1" ht="29.25" customHeight="1" thickBot="1" x14ac:dyDescent="0.4">
      <c r="B3" s="494" t="s">
        <v>173</v>
      </c>
      <c r="C3" s="494"/>
      <c r="D3" s="494"/>
      <c r="E3" s="495" t="s">
        <v>714</v>
      </c>
      <c r="F3" s="495"/>
      <c r="G3" s="495"/>
      <c r="H3" s="495"/>
      <c r="I3" s="495"/>
    </row>
    <row r="4" spans="2:11" s="91" customFormat="1" ht="31" customHeight="1" thickBot="1" x14ac:dyDescent="0.4">
      <c r="B4" s="494" t="s">
        <v>174</v>
      </c>
      <c r="C4" s="494"/>
      <c r="D4" s="494"/>
      <c r="E4" s="105" t="s">
        <v>175</v>
      </c>
      <c r="F4" s="105"/>
      <c r="G4" s="105"/>
      <c r="H4" s="106"/>
      <c r="I4" s="107"/>
    </row>
    <row r="5" spans="2:11" s="91" customFormat="1" ht="46" customHeight="1" thickBot="1" x14ac:dyDescent="0.4">
      <c r="B5" s="497" t="s">
        <v>176</v>
      </c>
      <c r="C5" s="497"/>
      <c r="D5" s="497"/>
      <c r="E5" s="497"/>
      <c r="F5" s="497"/>
      <c r="G5" s="108" t="s">
        <v>177</v>
      </c>
      <c r="H5" s="109" t="s">
        <v>178</v>
      </c>
      <c r="I5" s="109" t="s">
        <v>599</v>
      </c>
    </row>
    <row r="6" spans="2:11" s="91" customFormat="1" ht="50.15" customHeight="1" x14ac:dyDescent="0.35">
      <c r="B6" s="493" t="s">
        <v>179</v>
      </c>
      <c r="C6" s="493"/>
      <c r="D6" s="493"/>
      <c r="E6" s="493"/>
      <c r="F6" s="493"/>
      <c r="G6" s="89" t="s">
        <v>1009</v>
      </c>
      <c r="H6" s="95" t="s">
        <v>1008</v>
      </c>
      <c r="I6" s="90"/>
      <c r="J6" s="23"/>
      <c r="K6" s="23"/>
    </row>
    <row r="7" spans="2:11" s="91" customFormat="1" ht="50.15" customHeight="1" x14ac:dyDescent="0.35">
      <c r="B7" s="493"/>
      <c r="C7" s="493"/>
      <c r="D7" s="493"/>
      <c r="E7" s="493"/>
      <c r="F7" s="493"/>
      <c r="G7" s="97" t="s">
        <v>180</v>
      </c>
      <c r="H7" s="95" t="s">
        <v>1010</v>
      </c>
      <c r="I7" s="95" t="s">
        <v>1011</v>
      </c>
    </row>
    <row r="8" spans="2:11" s="91" customFormat="1" ht="50.15" customHeight="1" x14ac:dyDescent="0.35">
      <c r="B8" s="493"/>
      <c r="C8" s="493"/>
      <c r="D8" s="493"/>
      <c r="E8" s="493"/>
      <c r="F8" s="493"/>
      <c r="G8" s="97" t="s">
        <v>181</v>
      </c>
      <c r="H8" s="95" t="s">
        <v>1010</v>
      </c>
      <c r="I8" s="95" t="s">
        <v>1011</v>
      </c>
    </row>
    <row r="9" spans="2:11" s="91" customFormat="1" ht="50.15" customHeight="1" x14ac:dyDescent="0.35">
      <c r="B9" s="493"/>
      <c r="C9" s="493"/>
      <c r="D9" s="493"/>
      <c r="E9" s="493"/>
      <c r="F9" s="493"/>
      <c r="G9" s="97" t="s">
        <v>807</v>
      </c>
      <c r="H9" s="453" t="s">
        <v>1102</v>
      </c>
      <c r="I9" s="95" t="s">
        <v>1069</v>
      </c>
    </row>
    <row r="10" spans="2:11" s="91" customFormat="1" ht="50.15" customHeight="1" x14ac:dyDescent="0.35">
      <c r="B10" s="493"/>
      <c r="C10" s="493"/>
      <c r="D10" s="493"/>
      <c r="E10" s="493"/>
      <c r="F10" s="493"/>
      <c r="G10" s="97" t="s">
        <v>182</v>
      </c>
      <c r="H10" s="95" t="s">
        <v>1088</v>
      </c>
      <c r="I10" s="95" t="s">
        <v>1089</v>
      </c>
    </row>
    <row r="11" spans="2:11" s="91" customFormat="1" ht="50.15" customHeight="1" x14ac:dyDescent="0.35">
      <c r="B11" s="493"/>
      <c r="C11" s="493"/>
      <c r="D11" s="493"/>
      <c r="E11" s="493"/>
      <c r="F11" s="493"/>
      <c r="G11" s="97" t="s">
        <v>183</v>
      </c>
      <c r="H11" s="95" t="s">
        <v>1000</v>
      </c>
      <c r="I11" s="95" t="s">
        <v>1013</v>
      </c>
    </row>
    <row r="12" spans="2:11" s="91" customFormat="1" ht="50.15" customHeight="1" x14ac:dyDescent="0.35">
      <c r="B12" s="493"/>
      <c r="C12" s="493"/>
      <c r="D12" s="493"/>
      <c r="E12" s="493"/>
      <c r="F12" s="493"/>
      <c r="G12" s="97" t="s">
        <v>184</v>
      </c>
      <c r="H12" s="304" t="s">
        <v>1090</v>
      </c>
      <c r="I12" s="95" t="s">
        <v>1091</v>
      </c>
    </row>
    <row r="13" spans="2:11" s="91" customFormat="1" ht="50.15" customHeight="1" x14ac:dyDescent="0.35">
      <c r="B13" s="493"/>
      <c r="C13" s="493"/>
      <c r="D13" s="493"/>
      <c r="E13" s="493"/>
      <c r="F13" s="493"/>
      <c r="G13" s="97" t="s">
        <v>185</v>
      </c>
      <c r="H13" s="95" t="s">
        <v>1063</v>
      </c>
      <c r="I13" s="95" t="s">
        <v>1092</v>
      </c>
    </row>
    <row r="14" spans="2:11" s="91" customFormat="1" ht="50.15" customHeight="1" x14ac:dyDescent="0.35">
      <c r="B14" s="493"/>
      <c r="C14" s="493"/>
      <c r="D14" s="493"/>
      <c r="E14" s="493"/>
      <c r="F14" s="493"/>
      <c r="G14" s="97" t="s">
        <v>186</v>
      </c>
      <c r="H14" s="453" t="s">
        <v>1062</v>
      </c>
      <c r="I14" s="95" t="s">
        <v>1092</v>
      </c>
    </row>
    <row r="15" spans="2:11" s="91" customFormat="1" ht="50.15" customHeight="1" x14ac:dyDescent="0.35">
      <c r="B15" s="493"/>
      <c r="C15" s="493"/>
      <c r="D15" s="493"/>
      <c r="E15" s="493"/>
      <c r="F15" s="493"/>
      <c r="G15" s="97" t="s">
        <v>187</v>
      </c>
      <c r="H15" s="453" t="s">
        <v>1064</v>
      </c>
      <c r="I15" s="95" t="s">
        <v>1092</v>
      </c>
    </row>
    <row r="16" spans="2:11" s="91" customFormat="1" ht="50.15" customHeight="1" x14ac:dyDescent="0.35">
      <c r="B16" s="493"/>
      <c r="C16" s="493"/>
      <c r="D16" s="493"/>
      <c r="E16" s="493"/>
      <c r="F16" s="493"/>
      <c r="G16" s="97" t="s">
        <v>188</v>
      </c>
      <c r="H16" s="453" t="s">
        <v>1064</v>
      </c>
      <c r="I16" s="95" t="s">
        <v>1092</v>
      </c>
    </row>
    <row r="17" spans="2:9" s="91" customFormat="1" ht="50.15" customHeight="1" x14ac:dyDescent="0.35">
      <c r="B17" s="493"/>
      <c r="C17" s="493"/>
      <c r="D17" s="493"/>
      <c r="E17" s="493"/>
      <c r="F17" s="493"/>
      <c r="G17" s="97" t="s">
        <v>189</v>
      </c>
      <c r="H17" s="95" t="s">
        <v>1072</v>
      </c>
      <c r="I17" s="95" t="s">
        <v>1101</v>
      </c>
    </row>
    <row r="18" spans="2:9" s="91" customFormat="1" ht="50.15" customHeight="1" x14ac:dyDescent="0.35">
      <c r="B18" s="493"/>
      <c r="C18" s="493"/>
      <c r="D18" s="493"/>
      <c r="E18" s="493"/>
      <c r="F18" s="493"/>
      <c r="G18" s="97" t="s">
        <v>190</v>
      </c>
      <c r="H18" s="95" t="s">
        <v>1020</v>
      </c>
      <c r="I18" s="95" t="s">
        <v>1061</v>
      </c>
    </row>
    <row r="19" spans="2:9" s="91" customFormat="1" ht="50.15" customHeight="1" x14ac:dyDescent="0.35">
      <c r="B19" s="493"/>
      <c r="C19" s="493"/>
      <c r="D19" s="493"/>
      <c r="E19" s="493"/>
      <c r="F19" s="493"/>
      <c r="G19" s="97" t="s">
        <v>191</v>
      </c>
      <c r="H19" s="453" t="s">
        <v>1064</v>
      </c>
      <c r="I19" s="95" t="s">
        <v>1092</v>
      </c>
    </row>
    <row r="20" spans="2:9" s="91" customFormat="1" ht="50.15" customHeight="1" x14ac:dyDescent="0.35">
      <c r="B20" s="493"/>
      <c r="C20" s="493"/>
      <c r="D20" s="493"/>
      <c r="E20" s="493"/>
      <c r="F20" s="493"/>
      <c r="G20" s="97" t="s">
        <v>192</v>
      </c>
      <c r="H20" s="95" t="s">
        <v>1065</v>
      </c>
      <c r="I20" s="95" t="s">
        <v>1092</v>
      </c>
    </row>
    <row r="21" spans="2:9" s="91" customFormat="1" ht="50.15" customHeight="1" x14ac:dyDescent="0.35">
      <c r="B21" s="493"/>
      <c r="C21" s="493"/>
      <c r="D21" s="493"/>
      <c r="E21" s="493"/>
      <c r="F21" s="493"/>
      <c r="G21" s="97" t="s">
        <v>193</v>
      </c>
      <c r="H21" s="95" t="s">
        <v>1078</v>
      </c>
      <c r="I21" s="95" t="s">
        <v>1092</v>
      </c>
    </row>
    <row r="22" spans="2:9" s="91" customFormat="1" ht="50.15" customHeight="1" x14ac:dyDescent="0.35">
      <c r="B22" s="493"/>
      <c r="C22" s="493"/>
      <c r="D22" s="493"/>
      <c r="E22" s="493"/>
      <c r="F22" s="493"/>
      <c r="G22" s="97" t="s">
        <v>194</v>
      </c>
      <c r="H22" s="95" t="s">
        <v>1078</v>
      </c>
      <c r="I22" s="95" t="s">
        <v>1092</v>
      </c>
    </row>
    <row r="23" spans="2:9" s="91" customFormat="1" ht="50.15" customHeight="1" x14ac:dyDescent="0.35">
      <c r="B23" s="493"/>
      <c r="C23" s="493"/>
      <c r="D23" s="493"/>
      <c r="E23" s="493"/>
      <c r="F23" s="493"/>
      <c r="G23" s="97" t="s">
        <v>195</v>
      </c>
      <c r="H23" s="95" t="s">
        <v>1095</v>
      </c>
      <c r="I23" s="95" t="s">
        <v>1092</v>
      </c>
    </row>
    <row r="24" spans="2:9" s="91" customFormat="1" ht="50.15" customHeight="1" x14ac:dyDescent="0.35">
      <c r="B24" s="493"/>
      <c r="C24" s="493"/>
      <c r="D24" s="493"/>
      <c r="E24" s="493"/>
      <c r="F24" s="493"/>
      <c r="G24" s="97" t="s">
        <v>196</v>
      </c>
      <c r="H24" s="95" t="s">
        <v>1095</v>
      </c>
      <c r="I24" s="95" t="s">
        <v>1092</v>
      </c>
    </row>
    <row r="25" spans="2:9" s="91" customFormat="1" ht="50.15" customHeight="1" x14ac:dyDescent="0.35">
      <c r="B25" s="493"/>
      <c r="C25" s="493"/>
      <c r="D25" s="493"/>
      <c r="E25" s="493"/>
      <c r="F25" s="493"/>
      <c r="G25" s="97" t="s">
        <v>197</v>
      </c>
      <c r="H25" s="304" t="s">
        <v>1068</v>
      </c>
      <c r="I25" s="95" t="s">
        <v>1092</v>
      </c>
    </row>
    <row r="26" spans="2:9" s="91" customFormat="1" ht="50.15" customHeight="1" x14ac:dyDescent="0.35">
      <c r="B26" s="493"/>
      <c r="C26" s="493"/>
      <c r="D26" s="493"/>
      <c r="E26" s="493"/>
      <c r="F26" s="493"/>
      <c r="G26" s="97" t="s">
        <v>198</v>
      </c>
      <c r="H26" s="95" t="s">
        <v>1014</v>
      </c>
      <c r="I26" s="95" t="s">
        <v>1012</v>
      </c>
    </row>
    <row r="27" spans="2:9" s="91" customFormat="1" ht="50.15" customHeight="1" x14ac:dyDescent="0.35">
      <c r="B27" s="493"/>
      <c r="C27" s="493"/>
      <c r="D27" s="493"/>
      <c r="E27" s="493"/>
      <c r="F27" s="493"/>
      <c r="G27" s="97" t="s">
        <v>199</v>
      </c>
      <c r="H27" s="95" t="s">
        <v>1081</v>
      </c>
      <c r="I27" s="95" t="s">
        <v>1082</v>
      </c>
    </row>
    <row r="28" spans="2:9" s="91" customFormat="1" ht="50.15" customHeight="1" x14ac:dyDescent="0.35">
      <c r="B28" s="493"/>
      <c r="C28" s="493"/>
      <c r="D28" s="493"/>
      <c r="E28" s="493"/>
      <c r="F28" s="493"/>
      <c r="G28" s="97" t="s">
        <v>200</v>
      </c>
      <c r="H28" s="95" t="s">
        <v>1064</v>
      </c>
      <c r="I28" s="95" t="s">
        <v>1092</v>
      </c>
    </row>
    <row r="29" spans="2:9" s="91" customFormat="1" ht="50.15" customHeight="1" x14ac:dyDescent="0.35">
      <c r="B29" s="493"/>
      <c r="C29" s="493"/>
      <c r="D29" s="493"/>
      <c r="E29" s="493"/>
      <c r="F29" s="493"/>
      <c r="G29" s="97" t="s">
        <v>201</v>
      </c>
      <c r="H29" s="95" t="s">
        <v>1064</v>
      </c>
      <c r="I29" s="95" t="s">
        <v>1092</v>
      </c>
    </row>
    <row r="30" spans="2:9" s="91" customFormat="1" ht="50.15" customHeight="1" x14ac:dyDescent="0.35">
      <c r="B30" s="493"/>
      <c r="C30" s="493"/>
      <c r="D30" s="493"/>
      <c r="E30" s="493"/>
      <c r="F30" s="493"/>
      <c r="G30" s="97" t="s">
        <v>202</v>
      </c>
      <c r="H30" s="95" t="s">
        <v>1096</v>
      </c>
      <c r="I30" s="95" t="s">
        <v>1097</v>
      </c>
    </row>
    <row r="31" spans="2:9" s="91" customFormat="1" ht="50.15" customHeight="1" x14ac:dyDescent="0.35">
      <c r="B31" s="493"/>
      <c r="C31" s="493"/>
      <c r="D31" s="493"/>
      <c r="E31" s="493"/>
      <c r="F31" s="493"/>
      <c r="G31" s="97" t="s">
        <v>203</v>
      </c>
      <c r="H31" s="95" t="s">
        <v>1064</v>
      </c>
      <c r="I31" s="95" t="s">
        <v>1098</v>
      </c>
    </row>
    <row r="32" spans="2:9" s="91" customFormat="1" ht="50.15" customHeight="1" x14ac:dyDescent="0.35">
      <c r="B32" s="493"/>
      <c r="C32" s="493"/>
      <c r="D32" s="493"/>
      <c r="E32" s="493"/>
      <c r="F32" s="493"/>
      <c r="G32" s="97" t="s">
        <v>204</v>
      </c>
      <c r="H32" s="95" t="s">
        <v>1054</v>
      </c>
      <c r="I32" s="95" t="s">
        <v>1050</v>
      </c>
    </row>
    <row r="33" spans="2:9" s="91" customFormat="1" ht="50.15" customHeight="1" x14ac:dyDescent="0.35">
      <c r="B33" s="493"/>
      <c r="C33" s="493"/>
      <c r="D33" s="493"/>
      <c r="E33" s="493"/>
      <c r="F33" s="493"/>
      <c r="G33" s="97" t="s">
        <v>206</v>
      </c>
      <c r="H33" s="304" t="s">
        <v>804</v>
      </c>
      <c r="I33" s="95" t="s">
        <v>1051</v>
      </c>
    </row>
    <row r="34" spans="2:9" s="91" customFormat="1" ht="50.15" customHeight="1" thickBot="1" x14ac:dyDescent="0.4">
      <c r="B34" s="491"/>
      <c r="C34" s="491"/>
      <c r="D34" s="491"/>
      <c r="E34" s="491"/>
      <c r="F34" s="491"/>
      <c r="G34" s="99" t="s">
        <v>207</v>
      </c>
      <c r="H34" s="100" t="s">
        <v>1001</v>
      </c>
      <c r="I34" s="98" t="s">
        <v>971</v>
      </c>
    </row>
    <row r="35" spans="2:9" s="91" customFormat="1" ht="50.15" customHeight="1" x14ac:dyDescent="0.35">
      <c r="B35" s="493" t="s">
        <v>208</v>
      </c>
      <c r="C35" s="493"/>
      <c r="D35" s="493"/>
      <c r="E35" s="493"/>
      <c r="F35" s="493"/>
      <c r="G35" s="110" t="s">
        <v>209</v>
      </c>
      <c r="H35" s="310" t="s">
        <v>1021</v>
      </c>
      <c r="I35" s="96" t="s">
        <v>1056</v>
      </c>
    </row>
    <row r="36" spans="2:9" s="91" customFormat="1" ht="50.15" customHeight="1" x14ac:dyDescent="0.35">
      <c r="B36" s="493"/>
      <c r="C36" s="493"/>
      <c r="D36" s="493"/>
      <c r="E36" s="493"/>
      <c r="F36" s="493"/>
      <c r="G36" s="97" t="s">
        <v>210</v>
      </c>
      <c r="H36" s="311" t="s">
        <v>1021</v>
      </c>
      <c r="I36" s="95" t="s">
        <v>1056</v>
      </c>
    </row>
    <row r="37" spans="2:9" s="91" customFormat="1" ht="50.15" customHeight="1" thickBot="1" x14ac:dyDescent="0.4">
      <c r="B37" s="491"/>
      <c r="C37" s="491"/>
      <c r="D37" s="491"/>
      <c r="E37" s="491"/>
      <c r="F37" s="491"/>
      <c r="G37" s="99" t="s">
        <v>211</v>
      </c>
      <c r="H37" s="100" t="s">
        <v>1021</v>
      </c>
      <c r="I37" s="98" t="s">
        <v>1057</v>
      </c>
    </row>
    <row r="38" spans="2:9" s="91" customFormat="1" ht="50.15" customHeight="1" x14ac:dyDescent="0.35">
      <c r="B38" s="498" t="s">
        <v>212</v>
      </c>
      <c r="C38" s="498"/>
      <c r="D38" s="498"/>
      <c r="E38" s="498"/>
      <c r="F38" s="498"/>
      <c r="G38" s="110" t="s">
        <v>213</v>
      </c>
      <c r="H38" s="111" t="s">
        <v>603</v>
      </c>
      <c r="I38" s="96" t="s">
        <v>1023</v>
      </c>
    </row>
    <row r="39" spans="2:9" s="91" customFormat="1" ht="50.15" customHeight="1" thickBot="1" x14ac:dyDescent="0.4">
      <c r="B39" s="498"/>
      <c r="C39" s="498"/>
      <c r="D39" s="498"/>
      <c r="E39" s="498"/>
      <c r="F39" s="498"/>
      <c r="G39" s="97" t="s">
        <v>215</v>
      </c>
      <c r="H39" s="95" t="s">
        <v>1015</v>
      </c>
      <c r="I39" s="98" t="s">
        <v>961</v>
      </c>
    </row>
    <row r="40" spans="2:9" s="91" customFormat="1" ht="50.15" customHeight="1" thickBot="1" x14ac:dyDescent="0.4">
      <c r="B40" s="492" t="s">
        <v>216</v>
      </c>
      <c r="C40" s="492"/>
      <c r="D40" s="492"/>
      <c r="E40" s="492"/>
      <c r="F40" s="492"/>
      <c r="G40" s="89" t="s">
        <v>217</v>
      </c>
      <c r="H40" s="90" t="s">
        <v>981</v>
      </c>
      <c r="I40" s="305" t="s">
        <v>1019</v>
      </c>
    </row>
    <row r="41" spans="2:9" s="91" customFormat="1" ht="50.15" customHeight="1" thickBot="1" x14ac:dyDescent="0.4">
      <c r="B41" s="496" t="s">
        <v>218</v>
      </c>
      <c r="C41" s="496"/>
      <c r="D41" s="496"/>
      <c r="E41" s="496"/>
      <c r="F41" s="496"/>
      <c r="G41" s="92" t="s">
        <v>219</v>
      </c>
      <c r="H41" s="93" t="s">
        <v>1002</v>
      </c>
      <c r="I41" s="305" t="s">
        <v>1022</v>
      </c>
    </row>
    <row r="42" spans="2:9" s="91" customFormat="1" ht="50.15" customHeight="1" x14ac:dyDescent="0.35">
      <c r="B42" s="492" t="s">
        <v>220</v>
      </c>
      <c r="C42" s="492"/>
      <c r="D42" s="492"/>
      <c r="E42" s="492"/>
      <c r="F42" s="492"/>
      <c r="G42" s="94" t="s">
        <v>221</v>
      </c>
      <c r="H42" s="310" t="s">
        <v>1024</v>
      </c>
      <c r="I42" s="96" t="s">
        <v>1023</v>
      </c>
    </row>
    <row r="43" spans="2:9" s="91" customFormat="1" ht="50.15" customHeight="1" x14ac:dyDescent="0.35">
      <c r="B43" s="493"/>
      <c r="C43" s="493"/>
      <c r="D43" s="493"/>
      <c r="E43" s="493"/>
      <c r="F43" s="493"/>
      <c r="G43" s="97" t="s">
        <v>222</v>
      </c>
      <c r="H43" s="311" t="s">
        <v>1025</v>
      </c>
      <c r="I43" s="96" t="s">
        <v>1023</v>
      </c>
    </row>
    <row r="44" spans="2:9" s="91" customFormat="1" ht="50.15" customHeight="1" thickBot="1" x14ac:dyDescent="0.4">
      <c r="B44" s="493"/>
      <c r="C44" s="493"/>
      <c r="D44" s="493"/>
      <c r="E44" s="493"/>
      <c r="F44" s="493"/>
      <c r="G44" s="97" t="s">
        <v>223</v>
      </c>
      <c r="H44" s="98" t="s">
        <v>1025</v>
      </c>
      <c r="I44" s="96" t="s">
        <v>1023</v>
      </c>
    </row>
    <row r="45" spans="2:9" s="91" customFormat="1" ht="50.15" customHeight="1" x14ac:dyDescent="0.35">
      <c r="B45" s="492" t="s">
        <v>224</v>
      </c>
      <c r="C45" s="492"/>
      <c r="D45" s="492"/>
      <c r="E45" s="492"/>
      <c r="F45" s="492"/>
      <c r="G45" s="94" t="s">
        <v>225</v>
      </c>
      <c r="H45" s="96" t="s">
        <v>803</v>
      </c>
      <c r="I45" s="96" t="s">
        <v>611</v>
      </c>
    </row>
    <row r="46" spans="2:9" s="91" customFormat="1" ht="50.15" customHeight="1" x14ac:dyDescent="0.35">
      <c r="B46" s="493"/>
      <c r="C46" s="493"/>
      <c r="D46" s="493"/>
      <c r="E46" s="493"/>
      <c r="F46" s="493"/>
      <c r="G46" s="97" t="s">
        <v>226</v>
      </c>
      <c r="H46" s="96" t="s">
        <v>803</v>
      </c>
      <c r="I46" s="95" t="s">
        <v>611</v>
      </c>
    </row>
    <row r="47" spans="2:9" s="91" customFormat="1" ht="50.15" customHeight="1" x14ac:dyDescent="0.35">
      <c r="B47" s="493"/>
      <c r="C47" s="493"/>
      <c r="D47" s="493"/>
      <c r="E47" s="493"/>
      <c r="F47" s="493"/>
      <c r="G47" s="97" t="s">
        <v>227</v>
      </c>
      <c r="H47" s="95" t="s">
        <v>1026</v>
      </c>
      <c r="I47" s="95" t="s">
        <v>611</v>
      </c>
    </row>
    <row r="48" spans="2:9" s="91" customFormat="1" ht="50.15" customHeight="1" thickBot="1" x14ac:dyDescent="0.4">
      <c r="B48" s="491"/>
      <c r="C48" s="491"/>
      <c r="D48" s="491"/>
      <c r="E48" s="491"/>
      <c r="F48" s="491"/>
      <c r="G48" s="99" t="s">
        <v>228</v>
      </c>
      <c r="H48" s="307" t="s">
        <v>602</v>
      </c>
      <c r="I48" s="98"/>
    </row>
    <row r="49" spans="2:9" s="91" customFormat="1" ht="60.65" customHeight="1" x14ac:dyDescent="0.35">
      <c r="B49" s="492" t="s">
        <v>229</v>
      </c>
      <c r="C49" s="492"/>
      <c r="D49" s="492"/>
      <c r="E49" s="492"/>
      <c r="F49" s="492"/>
      <c r="G49" s="94" t="s">
        <v>230</v>
      </c>
      <c r="H49" s="96" t="s">
        <v>1028</v>
      </c>
      <c r="I49" s="96" t="s">
        <v>1027</v>
      </c>
    </row>
    <row r="50" spans="2:9" s="91" customFormat="1" ht="60.5" customHeight="1" x14ac:dyDescent="0.35">
      <c r="B50" s="493"/>
      <c r="C50" s="493"/>
      <c r="D50" s="493"/>
      <c r="E50" s="493"/>
      <c r="F50" s="493"/>
      <c r="G50" s="97" t="s">
        <v>231</v>
      </c>
      <c r="H50" s="96" t="s">
        <v>1028</v>
      </c>
      <c r="I50" s="95" t="s">
        <v>1027</v>
      </c>
    </row>
    <row r="51" spans="2:9" s="91" customFormat="1" ht="50.15" customHeight="1" x14ac:dyDescent="0.35">
      <c r="B51" s="493"/>
      <c r="C51" s="493"/>
      <c r="D51" s="493"/>
      <c r="E51" s="493"/>
      <c r="F51" s="493"/>
      <c r="G51" s="97" t="s">
        <v>232</v>
      </c>
      <c r="H51" s="96" t="s">
        <v>980</v>
      </c>
      <c r="I51" s="95" t="s">
        <v>1027</v>
      </c>
    </row>
    <row r="52" spans="2:9" s="91" customFormat="1" ht="39" customHeight="1" thickBot="1" x14ac:dyDescent="0.4">
      <c r="B52" s="491"/>
      <c r="C52" s="491"/>
      <c r="D52" s="491"/>
      <c r="E52" s="491"/>
      <c r="F52" s="491"/>
      <c r="G52" s="99" t="s">
        <v>233</v>
      </c>
      <c r="H52" s="307" t="s">
        <v>601</v>
      </c>
      <c r="I52" s="98"/>
    </row>
    <row r="53" spans="2:9" s="91" customFormat="1" ht="50.15" customHeight="1" x14ac:dyDescent="0.35">
      <c r="B53" s="492" t="s">
        <v>234</v>
      </c>
      <c r="C53" s="492"/>
      <c r="D53" s="492"/>
      <c r="E53" s="492"/>
      <c r="F53" s="492"/>
      <c r="G53" s="94" t="s">
        <v>235</v>
      </c>
      <c r="H53" s="96" t="s">
        <v>802</v>
      </c>
      <c r="I53" s="96" t="s">
        <v>1029</v>
      </c>
    </row>
    <row r="54" spans="2:9" s="91" customFormat="1" ht="50.15" customHeight="1" x14ac:dyDescent="0.35">
      <c r="B54" s="493"/>
      <c r="C54" s="493"/>
      <c r="D54" s="493"/>
      <c r="E54" s="493"/>
      <c r="F54" s="493"/>
      <c r="G54" s="97" t="s">
        <v>236</v>
      </c>
      <c r="H54" s="95" t="s">
        <v>1040</v>
      </c>
      <c r="I54" s="95" t="s">
        <v>1041</v>
      </c>
    </row>
    <row r="55" spans="2:9" s="91" customFormat="1" ht="50.15" customHeight="1" x14ac:dyDescent="0.35">
      <c r="B55" s="493"/>
      <c r="C55" s="493"/>
      <c r="D55" s="493"/>
      <c r="E55" s="493"/>
      <c r="F55" s="493"/>
      <c r="G55" s="97" t="s">
        <v>237</v>
      </c>
      <c r="H55" s="427" t="s">
        <v>1017</v>
      </c>
      <c r="I55" s="95" t="s">
        <v>1039</v>
      </c>
    </row>
    <row r="56" spans="2:9" s="91" customFormat="1" ht="50.15" customHeight="1" thickBot="1" x14ac:dyDescent="0.4">
      <c r="B56" s="491"/>
      <c r="C56" s="491"/>
      <c r="D56" s="491"/>
      <c r="E56" s="491"/>
      <c r="F56" s="491"/>
      <c r="G56" s="99" t="s">
        <v>238</v>
      </c>
      <c r="H56" s="427" t="s">
        <v>1016</v>
      </c>
      <c r="I56" s="98" t="s">
        <v>1039</v>
      </c>
    </row>
    <row r="57" spans="2:9" s="91" customFormat="1" ht="50.15" customHeight="1" x14ac:dyDescent="0.35">
      <c r="B57" s="492" t="s">
        <v>239</v>
      </c>
      <c r="C57" s="492"/>
      <c r="D57" s="492"/>
      <c r="E57" s="492"/>
      <c r="F57" s="492"/>
      <c r="G57" s="89" t="s">
        <v>240</v>
      </c>
      <c r="H57" s="90" t="s">
        <v>735</v>
      </c>
      <c r="I57" s="96" t="s">
        <v>1022</v>
      </c>
    </row>
    <row r="58" spans="2:9" s="91" customFormat="1" ht="50.15" customHeight="1" thickBot="1" x14ac:dyDescent="0.4">
      <c r="B58" s="491"/>
      <c r="C58" s="491"/>
      <c r="D58" s="491"/>
      <c r="E58" s="491"/>
      <c r="F58" s="491"/>
      <c r="G58" s="99" t="s">
        <v>241</v>
      </c>
      <c r="H58" s="100" t="s">
        <v>801</v>
      </c>
      <c r="I58" s="98" t="s">
        <v>1042</v>
      </c>
    </row>
    <row r="59" spans="2:9" s="91" customFormat="1" ht="50.15" customHeight="1" x14ac:dyDescent="0.35">
      <c r="B59" s="492" t="s">
        <v>242</v>
      </c>
      <c r="C59" s="492"/>
      <c r="D59" s="492"/>
      <c r="E59" s="492"/>
      <c r="F59" s="492"/>
      <c r="G59" s="89" t="s">
        <v>243</v>
      </c>
      <c r="H59" s="308" t="s">
        <v>1105</v>
      </c>
      <c r="I59" s="96" t="s">
        <v>1037</v>
      </c>
    </row>
    <row r="60" spans="2:9" s="91" customFormat="1" ht="50.15" customHeight="1" thickBot="1" x14ac:dyDescent="0.4">
      <c r="B60" s="491"/>
      <c r="C60" s="491"/>
      <c r="D60" s="491"/>
      <c r="E60" s="491"/>
      <c r="F60" s="491"/>
      <c r="G60" s="99" t="s">
        <v>245</v>
      </c>
      <c r="H60" s="309" t="s">
        <v>1103</v>
      </c>
      <c r="I60" s="98" t="s">
        <v>1104</v>
      </c>
    </row>
    <row r="61" spans="2:9" s="91" customFormat="1" ht="50.15" customHeight="1" x14ac:dyDescent="0.35">
      <c r="B61" s="492" t="s">
        <v>246</v>
      </c>
      <c r="C61" s="492"/>
      <c r="D61" s="492"/>
      <c r="E61" s="492"/>
      <c r="F61" s="492"/>
      <c r="G61" s="94" t="s">
        <v>247</v>
      </c>
      <c r="H61" s="95" t="s">
        <v>1031</v>
      </c>
      <c r="I61" s="96" t="s">
        <v>1032</v>
      </c>
    </row>
    <row r="62" spans="2:9" s="91" customFormat="1" ht="50.15" customHeight="1" x14ac:dyDescent="0.35">
      <c r="B62" s="493"/>
      <c r="C62" s="493"/>
      <c r="D62" s="493"/>
      <c r="E62" s="493"/>
      <c r="F62" s="493"/>
      <c r="G62" s="97" t="s">
        <v>248</v>
      </c>
      <c r="H62" s="95" t="s">
        <v>1083</v>
      </c>
      <c r="I62" s="95" t="s">
        <v>1084</v>
      </c>
    </row>
    <row r="63" spans="2:9" s="91" customFormat="1" ht="50.15" customHeight="1" x14ac:dyDescent="0.35">
      <c r="B63" s="493"/>
      <c r="C63" s="493"/>
      <c r="D63" s="493"/>
      <c r="E63" s="493"/>
      <c r="F63" s="493"/>
      <c r="G63" s="97" t="s">
        <v>249</v>
      </c>
      <c r="H63" s="95" t="s">
        <v>800</v>
      </c>
      <c r="I63" s="95" t="s">
        <v>1033</v>
      </c>
    </row>
    <row r="64" spans="2:9" s="91" customFormat="1" ht="50.15" customHeight="1" x14ac:dyDescent="0.35">
      <c r="B64" s="493"/>
      <c r="C64" s="493"/>
      <c r="D64" s="493"/>
      <c r="E64" s="493"/>
      <c r="F64" s="493"/>
      <c r="G64" s="97" t="s">
        <v>250</v>
      </c>
      <c r="H64" s="95" t="s">
        <v>800</v>
      </c>
      <c r="I64" s="95" t="s">
        <v>1034</v>
      </c>
    </row>
    <row r="65" spans="2:9" s="91" customFormat="1" ht="50.15" customHeight="1" x14ac:dyDescent="0.35">
      <c r="B65" s="493"/>
      <c r="C65" s="493"/>
      <c r="D65" s="493"/>
      <c r="E65" s="493"/>
      <c r="F65" s="493"/>
      <c r="G65" s="97" t="s">
        <v>251</v>
      </c>
      <c r="H65" s="454" t="s">
        <v>1030</v>
      </c>
      <c r="I65" s="95" t="s">
        <v>1036</v>
      </c>
    </row>
    <row r="66" spans="2:9" s="91" customFormat="1" ht="50.15" customHeight="1" x14ac:dyDescent="0.35">
      <c r="B66" s="493"/>
      <c r="C66" s="493"/>
      <c r="D66" s="493"/>
      <c r="E66" s="493"/>
      <c r="F66" s="493"/>
      <c r="G66" s="97" t="s">
        <v>252</v>
      </c>
      <c r="H66" s="95" t="s">
        <v>800</v>
      </c>
      <c r="I66" s="95" t="s">
        <v>1035</v>
      </c>
    </row>
    <row r="67" spans="2:9" s="91" customFormat="1" ht="50.15" customHeight="1" x14ac:dyDescent="0.35">
      <c r="B67" s="493"/>
      <c r="C67" s="493"/>
      <c r="D67" s="493"/>
      <c r="E67" s="493"/>
      <c r="F67" s="493"/>
      <c r="G67" s="97" t="s">
        <v>253</v>
      </c>
      <c r="H67" s="95" t="s">
        <v>800</v>
      </c>
      <c r="I67" s="95" t="s">
        <v>1033</v>
      </c>
    </row>
    <row r="68" spans="2:9" s="91" customFormat="1" ht="50.15" customHeight="1" x14ac:dyDescent="0.35">
      <c r="B68" s="493"/>
      <c r="C68" s="493"/>
      <c r="D68" s="493"/>
      <c r="E68" s="493"/>
      <c r="F68" s="493"/>
      <c r="G68" s="97" t="s">
        <v>254</v>
      </c>
      <c r="H68" s="95" t="s">
        <v>800</v>
      </c>
      <c r="I68" s="95" t="s">
        <v>1032</v>
      </c>
    </row>
    <row r="69" spans="2:9" s="91" customFormat="1" ht="50.15" customHeight="1" thickBot="1" x14ac:dyDescent="0.4">
      <c r="B69" s="491"/>
      <c r="C69" s="491"/>
      <c r="D69" s="491"/>
      <c r="E69" s="491"/>
      <c r="F69" s="491"/>
      <c r="G69" s="99" t="s">
        <v>255</v>
      </c>
      <c r="H69" s="100" t="s">
        <v>800</v>
      </c>
      <c r="I69" s="98" t="s">
        <v>1032</v>
      </c>
    </row>
    <row r="70" spans="2:9" s="91" customFormat="1" ht="50.15" customHeight="1" thickBot="1" x14ac:dyDescent="0.4">
      <c r="B70" s="493" t="s">
        <v>256</v>
      </c>
      <c r="C70" s="493"/>
      <c r="D70" s="493"/>
      <c r="E70" s="493"/>
      <c r="F70" s="493"/>
      <c r="G70" s="97" t="s">
        <v>257</v>
      </c>
      <c r="H70" s="95" t="s">
        <v>506</v>
      </c>
      <c r="I70" s="305" t="s">
        <v>1037</v>
      </c>
    </row>
    <row r="71" spans="2:9" s="91" customFormat="1" ht="50.15" customHeight="1" x14ac:dyDescent="0.35">
      <c r="B71" s="492" t="s">
        <v>258</v>
      </c>
      <c r="C71" s="492"/>
      <c r="D71" s="492"/>
      <c r="E71" s="492"/>
      <c r="F71" s="492"/>
      <c r="G71" s="89" t="s">
        <v>259</v>
      </c>
      <c r="H71" s="308" t="s">
        <v>1086</v>
      </c>
      <c r="I71" s="96" t="s">
        <v>1087</v>
      </c>
    </row>
    <row r="72" spans="2:9" s="91" customFormat="1" ht="50.15" customHeight="1" thickBot="1" x14ac:dyDescent="0.4">
      <c r="B72" s="491"/>
      <c r="C72" s="491"/>
      <c r="D72" s="491"/>
      <c r="E72" s="491"/>
      <c r="F72" s="491"/>
      <c r="G72" s="99" t="s">
        <v>260</v>
      </c>
      <c r="H72" s="426" t="s">
        <v>244</v>
      </c>
      <c r="I72" s="98"/>
    </row>
    <row r="73" spans="2:9" s="91" customFormat="1" ht="50.15" customHeight="1" thickBot="1" x14ac:dyDescent="0.4">
      <c r="B73" s="491" t="s">
        <v>261</v>
      </c>
      <c r="C73" s="491"/>
      <c r="D73" s="491"/>
      <c r="E73" s="491"/>
      <c r="F73" s="491"/>
      <c r="G73" s="99" t="s">
        <v>262</v>
      </c>
      <c r="H73" s="100" t="s">
        <v>799</v>
      </c>
      <c r="I73" s="305" t="s">
        <v>1043</v>
      </c>
    </row>
    <row r="74" spans="2:9" s="91" customFormat="1" ht="50.15" customHeight="1" thickBot="1" x14ac:dyDescent="0.4">
      <c r="B74" s="496" t="s">
        <v>263</v>
      </c>
      <c r="C74" s="496"/>
      <c r="D74" s="496"/>
      <c r="E74" s="496"/>
      <c r="F74" s="496"/>
      <c r="G74" s="101" t="s">
        <v>264</v>
      </c>
      <c r="H74" s="93" t="s">
        <v>799</v>
      </c>
      <c r="I74" s="305" t="s">
        <v>1043</v>
      </c>
    </row>
    <row r="75" spans="2:9" s="91" customFormat="1" ht="50.15" customHeight="1" x14ac:dyDescent="0.35">
      <c r="B75" s="493" t="s">
        <v>265</v>
      </c>
      <c r="C75" s="493"/>
      <c r="D75" s="493"/>
      <c r="E75" s="493"/>
      <c r="F75" s="493"/>
      <c r="G75" s="89" t="s">
        <v>266</v>
      </c>
      <c r="H75" s="90" t="s">
        <v>1038</v>
      </c>
      <c r="I75" s="96" t="s">
        <v>1044</v>
      </c>
    </row>
    <row r="76" spans="2:9" s="91" customFormat="1" ht="50.15" customHeight="1" thickBot="1" x14ac:dyDescent="0.4">
      <c r="B76" s="491"/>
      <c r="C76" s="491"/>
      <c r="D76" s="491"/>
      <c r="E76" s="491"/>
      <c r="F76" s="491"/>
      <c r="G76" s="99" t="s">
        <v>267</v>
      </c>
      <c r="H76" s="100" t="s">
        <v>1038</v>
      </c>
      <c r="I76" s="98" t="s">
        <v>1018</v>
      </c>
    </row>
    <row r="77" spans="2:9" s="91" customFormat="1" ht="50.15" customHeight="1" x14ac:dyDescent="0.35">
      <c r="B77" s="492" t="s">
        <v>269</v>
      </c>
      <c r="C77" s="492"/>
      <c r="D77" s="492"/>
      <c r="E77" s="492"/>
      <c r="F77" s="492"/>
      <c r="G77" s="89" t="s">
        <v>270</v>
      </c>
      <c r="H77" s="90" t="s">
        <v>735</v>
      </c>
      <c r="I77" s="96" t="s">
        <v>1022</v>
      </c>
    </row>
    <row r="78" spans="2:9" s="91" customFormat="1" ht="50.15" customHeight="1" thickBot="1" x14ac:dyDescent="0.4">
      <c r="B78" s="491"/>
      <c r="C78" s="491"/>
      <c r="D78" s="491"/>
      <c r="E78" s="491"/>
      <c r="F78" s="491"/>
      <c r="G78" s="99" t="s">
        <v>271</v>
      </c>
      <c r="H78" s="100" t="s">
        <v>1002</v>
      </c>
      <c r="I78" s="98" t="s">
        <v>1045</v>
      </c>
    </row>
    <row r="79" spans="2:9" s="91" customFormat="1" ht="50.15" customHeight="1" thickBot="1" x14ac:dyDescent="0.4">
      <c r="B79" s="496" t="s">
        <v>272</v>
      </c>
      <c r="C79" s="496"/>
      <c r="D79" s="496"/>
      <c r="E79" s="496"/>
      <c r="F79" s="496"/>
      <c r="G79" s="101" t="s">
        <v>273</v>
      </c>
      <c r="H79" s="93" t="s">
        <v>274</v>
      </c>
      <c r="I79" s="306"/>
    </row>
    <row r="80" spans="2:9" s="91" customFormat="1" x14ac:dyDescent="0.35">
      <c r="H80" s="102"/>
    </row>
    <row r="81" spans="8:8" s="91" customFormat="1" x14ac:dyDescent="0.35">
      <c r="H81" s="102"/>
    </row>
  </sheetData>
  <sheetProtection algorithmName="SHA-512" hashValue="Bmyr3ia9zLPjqd15V1tx/SIfB4A7jip8N7OqALqrOnQn/PiS0nQOMdnqn+rckcry1QQ75PbUvdgDF/K/2ufEQA==" saltValue="5TTvA1IOF80uFi+cglc2sg==" spinCount="100000" sheet="1" objects="1" scenarios="1"/>
  <mergeCells count="24">
    <mergeCell ref="B59:F60"/>
    <mergeCell ref="B74:F74"/>
    <mergeCell ref="B75:F76"/>
    <mergeCell ref="B77:F78"/>
    <mergeCell ref="B79:F79"/>
    <mergeCell ref="B61:F69"/>
    <mergeCell ref="B70:F70"/>
    <mergeCell ref="B71:F72"/>
    <mergeCell ref="B73:F73"/>
    <mergeCell ref="B48:F48"/>
    <mergeCell ref="B49:F52"/>
    <mergeCell ref="B53:F56"/>
    <mergeCell ref="B57:F58"/>
    <mergeCell ref="B3:D3"/>
    <mergeCell ref="B4:D4"/>
    <mergeCell ref="E3:I3"/>
    <mergeCell ref="B42:F44"/>
    <mergeCell ref="B45:F47"/>
    <mergeCell ref="B41:F41"/>
    <mergeCell ref="B5:F5"/>
    <mergeCell ref="B6:F34"/>
    <mergeCell ref="B35:F37"/>
    <mergeCell ref="B38:F39"/>
    <mergeCell ref="B40:F40"/>
  </mergeCells>
  <phoneticPr fontId="14" type="noConversion"/>
  <pageMargins left="0.25" right="0.25" top="0.75" bottom="0.75" header="0.3" footer="0.3"/>
  <pageSetup paperSize="9" scale="5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4F76-A651-4218-AFCE-FF3DD0B6A61F}">
  <sheetPr>
    <tabColor theme="0"/>
    <pageSetUpPr fitToPage="1"/>
  </sheetPr>
  <dimension ref="B1:O27"/>
  <sheetViews>
    <sheetView showGridLines="0" zoomScaleNormal="100" workbookViewId="0">
      <selection activeCell="E13" sqref="E13"/>
    </sheetView>
  </sheetViews>
  <sheetFormatPr defaultColWidth="8.81640625" defaultRowHeight="14.5" x14ac:dyDescent="0.35"/>
  <cols>
    <col min="1" max="1" width="4.1796875" style="3" customWidth="1"/>
    <col min="2" max="14" width="23.453125" style="3" customWidth="1"/>
    <col min="15" max="15" width="35.54296875" style="3" customWidth="1"/>
    <col min="16" max="19" width="36.1796875" style="3" customWidth="1"/>
    <col min="20" max="16384" width="8.81640625" style="3"/>
  </cols>
  <sheetData>
    <row r="1" spans="2:15" s="56" customFormat="1" ht="57" customHeight="1" x14ac:dyDescent="0.35"/>
    <row r="2" spans="2:15" s="68" customFormat="1" ht="46.5" customHeight="1" x14ac:dyDescent="0.35">
      <c r="B2" s="66" t="s">
        <v>617</v>
      </c>
      <c r="C2" s="67"/>
      <c r="D2" s="67"/>
      <c r="E2" s="67"/>
      <c r="F2" s="67"/>
      <c r="G2" s="67"/>
      <c r="H2" s="67"/>
      <c r="I2" s="67"/>
      <c r="J2" s="67"/>
    </row>
    <row r="3" spans="2:15" s="68" customFormat="1" x14ac:dyDescent="0.35"/>
    <row r="4" spans="2:15" s="68" customFormat="1" ht="29.5" customHeight="1" thickBot="1" x14ac:dyDescent="0.4">
      <c r="B4" s="69" t="s">
        <v>12</v>
      </c>
      <c r="C4" s="70"/>
      <c r="D4" s="70"/>
      <c r="E4" s="70"/>
      <c r="F4" s="71"/>
      <c r="G4" s="71"/>
      <c r="H4" s="71"/>
      <c r="I4" s="71"/>
      <c r="J4" s="71"/>
    </row>
    <row r="5" spans="2:15" s="68" customFormat="1" ht="28.5" customHeight="1" x14ac:dyDescent="0.35">
      <c r="B5" s="72" t="s">
        <v>13</v>
      </c>
      <c r="C5" s="73"/>
      <c r="D5" s="73"/>
      <c r="E5" s="73"/>
      <c r="F5" s="73"/>
      <c r="G5" s="73"/>
      <c r="H5" s="73"/>
      <c r="I5" s="73"/>
      <c r="J5" s="73"/>
    </row>
    <row r="6" spans="2:15" s="68" customFormat="1" ht="14.5" customHeight="1" x14ac:dyDescent="0.35">
      <c r="B6" s="74"/>
      <c r="C6" s="74"/>
      <c r="D6" s="74"/>
      <c r="E6" s="74"/>
      <c r="F6" s="74"/>
      <c r="G6" s="74"/>
      <c r="H6" s="74"/>
      <c r="I6" s="74"/>
      <c r="J6" s="74"/>
      <c r="K6" s="74"/>
      <c r="L6" s="74"/>
      <c r="M6" s="74"/>
      <c r="N6" s="74"/>
      <c r="O6" s="74"/>
    </row>
    <row r="7" spans="2:15" s="68" customFormat="1" ht="34.5" customHeight="1" x14ac:dyDescent="0.35">
      <c r="B7" s="191" t="s">
        <v>0</v>
      </c>
      <c r="C7" s="191" t="s">
        <v>14</v>
      </c>
      <c r="D7" s="191" t="s">
        <v>15</v>
      </c>
      <c r="E7" s="191" t="s">
        <v>16</v>
      </c>
      <c r="F7" s="138"/>
      <c r="G7" s="74"/>
      <c r="H7" s="74"/>
      <c r="I7" s="74"/>
      <c r="J7" s="74"/>
      <c r="K7" s="74"/>
      <c r="L7" s="74"/>
      <c r="M7" s="74"/>
      <c r="N7" s="74"/>
    </row>
    <row r="8" spans="2:15" s="68" customFormat="1" ht="15.5" x14ac:dyDescent="0.35">
      <c r="B8" s="74"/>
      <c r="C8" s="75"/>
      <c r="D8" s="75"/>
      <c r="E8" s="75"/>
      <c r="F8" s="75"/>
      <c r="G8" s="75"/>
      <c r="H8" s="75"/>
      <c r="I8" s="75"/>
      <c r="J8" s="75"/>
      <c r="O8" s="74"/>
    </row>
    <row r="9" spans="2:15" s="68" customFormat="1" ht="15.5" x14ac:dyDescent="0.35">
      <c r="B9" s="72" t="s">
        <v>17</v>
      </c>
      <c r="C9" s="75"/>
      <c r="D9" s="75"/>
      <c r="E9" s="75"/>
      <c r="F9" s="75"/>
      <c r="G9" s="75"/>
      <c r="H9" s="75"/>
      <c r="I9" s="75"/>
      <c r="J9" s="75"/>
      <c r="O9" s="74"/>
    </row>
    <row r="10" spans="2:15" s="74" customFormat="1" ht="15" thickBot="1" x14ac:dyDescent="0.4">
      <c r="B10" s="76"/>
      <c r="C10" s="76"/>
      <c r="D10" s="76"/>
      <c r="E10" s="76"/>
      <c r="F10" s="76"/>
      <c r="G10" s="76"/>
      <c r="H10" s="76"/>
      <c r="I10" s="76"/>
      <c r="J10" s="76"/>
      <c r="K10" s="76"/>
      <c r="L10" s="76"/>
      <c r="M10" s="76"/>
      <c r="N10" s="76"/>
    </row>
    <row r="11" spans="2:15" s="78" customFormat="1" ht="63.65" customHeight="1" thickBot="1" x14ac:dyDescent="0.4">
      <c r="B11" s="77" t="s">
        <v>18</v>
      </c>
      <c r="C11" s="77" t="s">
        <v>19</v>
      </c>
      <c r="D11" s="77" t="s">
        <v>20</v>
      </c>
      <c r="E11" s="77" t="s">
        <v>21</v>
      </c>
      <c r="F11" s="77" t="s">
        <v>22</v>
      </c>
      <c r="G11" s="77" t="s">
        <v>23</v>
      </c>
      <c r="H11" s="77" t="s">
        <v>24</v>
      </c>
      <c r="I11" s="77" t="s">
        <v>25</v>
      </c>
      <c r="J11" s="77" t="s">
        <v>26</v>
      </c>
      <c r="K11" s="77" t="s">
        <v>27</v>
      </c>
      <c r="L11" s="77" t="s">
        <v>752</v>
      </c>
      <c r="M11" s="77" t="s">
        <v>753</v>
      </c>
      <c r="N11" s="77" t="s">
        <v>754</v>
      </c>
    </row>
    <row r="12" spans="2:15" s="80" customFormat="1" ht="50.5" customHeight="1" x14ac:dyDescent="0.35">
      <c r="B12" s="187" t="s">
        <v>28</v>
      </c>
      <c r="C12" s="187" t="s">
        <v>29</v>
      </c>
      <c r="D12" s="187" t="s">
        <v>744</v>
      </c>
      <c r="E12" s="187" t="s">
        <v>30</v>
      </c>
      <c r="F12" s="187" t="s">
        <v>31</v>
      </c>
      <c r="G12" s="187" t="s">
        <v>32</v>
      </c>
      <c r="H12" s="187" t="s">
        <v>33</v>
      </c>
      <c r="I12" s="187" t="s">
        <v>34</v>
      </c>
      <c r="J12" s="187" t="s">
        <v>989</v>
      </c>
      <c r="K12" s="187" t="s">
        <v>27</v>
      </c>
      <c r="L12" s="187" t="s">
        <v>988</v>
      </c>
      <c r="M12" s="187" t="s">
        <v>755</v>
      </c>
      <c r="N12" s="187" t="s">
        <v>35</v>
      </c>
    </row>
    <row r="13" spans="2:15" s="80" customFormat="1" ht="50.5" customHeight="1" x14ac:dyDescent="0.35">
      <c r="B13" s="187" t="s">
        <v>36</v>
      </c>
      <c r="C13" s="187" t="s">
        <v>37</v>
      </c>
      <c r="D13" s="187" t="s">
        <v>745</v>
      </c>
      <c r="E13" s="187" t="s">
        <v>38</v>
      </c>
      <c r="F13" s="187" t="s">
        <v>39</v>
      </c>
      <c r="G13" s="187" t="s">
        <v>40</v>
      </c>
      <c r="H13" s="187" t="s">
        <v>41</v>
      </c>
      <c r="I13" s="187" t="s">
        <v>42</v>
      </c>
      <c r="J13" s="187" t="s">
        <v>990</v>
      </c>
      <c r="L13" s="187" t="s">
        <v>986</v>
      </c>
      <c r="M13" s="187" t="s">
        <v>756</v>
      </c>
    </row>
    <row r="14" spans="2:15" s="80" customFormat="1" ht="50.5" customHeight="1" x14ac:dyDescent="0.35">
      <c r="B14" s="187" t="s">
        <v>43</v>
      </c>
      <c r="D14" s="408" t="s">
        <v>746</v>
      </c>
      <c r="E14" s="187" t="s">
        <v>44</v>
      </c>
      <c r="G14" s="187" t="s">
        <v>45</v>
      </c>
      <c r="J14" s="187" t="s">
        <v>991</v>
      </c>
      <c r="L14" s="187" t="s">
        <v>987</v>
      </c>
    </row>
    <row r="15" spans="2:15" s="80" customFormat="1" ht="50.5" customHeight="1" x14ac:dyDescent="0.35">
      <c r="B15" s="187" t="s">
        <v>46</v>
      </c>
      <c r="D15" s="408" t="s">
        <v>680</v>
      </c>
      <c r="E15" s="79"/>
      <c r="G15" s="187"/>
      <c r="J15" s="187" t="s">
        <v>992</v>
      </c>
    </row>
    <row r="16" spans="2:15" s="80" customFormat="1" ht="50.5" customHeight="1" x14ac:dyDescent="0.35">
      <c r="B16" s="187" t="s">
        <v>47</v>
      </c>
      <c r="D16" s="408" t="s">
        <v>681</v>
      </c>
      <c r="E16" s="79"/>
      <c r="J16" s="187" t="s">
        <v>994</v>
      </c>
    </row>
    <row r="17" spans="2:14" s="80" customFormat="1" ht="50.5" customHeight="1" x14ac:dyDescent="0.35">
      <c r="B17" s="187" t="s">
        <v>48</v>
      </c>
      <c r="D17" s="408" t="s">
        <v>682</v>
      </c>
    </row>
    <row r="18" spans="2:14" s="80" customFormat="1" ht="50.5" customHeight="1" x14ac:dyDescent="0.35">
      <c r="B18" s="187" t="s">
        <v>49</v>
      </c>
      <c r="D18" s="408" t="s">
        <v>759</v>
      </c>
    </row>
    <row r="19" spans="2:14" s="80" customFormat="1" ht="50.5" customHeight="1" x14ac:dyDescent="0.35">
      <c r="B19" s="187" t="s">
        <v>50</v>
      </c>
      <c r="D19" s="408" t="s">
        <v>760</v>
      </c>
    </row>
    <row r="20" spans="2:14" s="80" customFormat="1" ht="50.5" customHeight="1" x14ac:dyDescent="0.35">
      <c r="B20" s="187" t="s">
        <v>51</v>
      </c>
    </row>
    <row r="21" spans="2:14" s="80" customFormat="1" ht="50.5" customHeight="1" x14ac:dyDescent="0.35">
      <c r="B21" s="187" t="s">
        <v>52</v>
      </c>
    </row>
    <row r="22" spans="2:14" s="80" customFormat="1" ht="50.5" customHeight="1" x14ac:dyDescent="0.35">
      <c r="B22" s="187" t="s">
        <v>53</v>
      </c>
    </row>
    <row r="23" spans="2:14" s="80" customFormat="1" ht="50.5" customHeight="1" x14ac:dyDescent="0.35">
      <c r="B23" s="187" t="s">
        <v>54</v>
      </c>
    </row>
    <row r="24" spans="2:14" s="80" customFormat="1" ht="50.5" customHeight="1" x14ac:dyDescent="0.35">
      <c r="B24" s="187" t="s">
        <v>55</v>
      </c>
    </row>
    <row r="25" spans="2:14" s="50" customFormat="1" ht="50.5" customHeight="1" thickBot="1" x14ac:dyDescent="0.4">
      <c r="B25" s="455" t="s">
        <v>56</v>
      </c>
      <c r="C25" s="189"/>
      <c r="D25" s="189"/>
      <c r="E25" s="189"/>
      <c r="F25" s="189"/>
      <c r="G25" s="189"/>
      <c r="H25" s="189"/>
      <c r="I25" s="189"/>
      <c r="J25" s="189"/>
      <c r="K25" s="189"/>
      <c r="L25" s="189"/>
      <c r="M25" s="189"/>
      <c r="N25" s="189"/>
    </row>
    <row r="26" spans="2:14" x14ac:dyDescent="0.35">
      <c r="B26" s="188"/>
    </row>
    <row r="27" spans="2:14" x14ac:dyDescent="0.35">
      <c r="B27" s="50"/>
      <c r="C27" s="49"/>
      <c r="D27" s="49"/>
      <c r="E27" s="49"/>
      <c r="F27" s="49"/>
      <c r="G27" s="49"/>
      <c r="H27" s="49"/>
      <c r="I27" s="49"/>
      <c r="J27" s="49"/>
    </row>
  </sheetData>
  <sheetProtection algorithmName="SHA-512" hashValue="WEWADTCnpdsF7UN9NOWGn0o88LQOo/Pw9Repau8Sm0YRBGB2OTarqbHD+c6xqT86gTTuIUFl904U1u/oic1c9A==" saltValue="qNzQq0oU4HnKKYscRcgzNA==" spinCount="100000" sheet="1" objects="1" scenarios="1"/>
  <hyperlinks>
    <hyperlink ref="B7" location="'About this ESG Databook'!B2" display="About this ESG Databook" xr:uid="{BA3790CE-4DF7-48BB-9827-5C3A4B015C41}"/>
    <hyperlink ref="E7" location="Glossary!B2" display="Glossary" xr:uid="{63A0E653-7383-4678-B3F1-4D51BB7FD12C}"/>
    <hyperlink ref="C7" location="'SASB Indicators'!B2" display="SASB Indicators" xr:uid="{6A00B6DB-1234-4921-AB1D-E72F2C523BD2}"/>
    <hyperlink ref="D7" location="'GRI Index'!B2" display="GRI Index" xr:uid="{3C7529CE-F231-4A3D-9547-B682B6744E51}"/>
    <hyperlink ref="B11" location="'1. Employees'!B2" display="1. Employees" xr:uid="{43977316-7C33-4034-A51B-B794C089580C}"/>
    <hyperlink ref="C11" location="'2. Community'!B2" display="2. Community" xr:uid="{65D546DA-0A31-417C-8F05-3FCC44E8D43C}"/>
    <hyperlink ref="D11" location="'3. GHG Emissions'!B2" display="3. Greenhouse Gas Emissions" xr:uid="{2D452E44-0F0A-400C-BFA2-BADDCF1B4885}"/>
    <hyperlink ref="E11" location="'4.Resource Recovery &amp; Recycling'!B2" display="4. Resource Recovery and Recycling" xr:uid="{B2FB0DA8-8792-42CF-80E7-C53F6EBBD8D8}"/>
    <hyperlink ref="F11" location="'5. Environment'!B2" display="5. Environment" xr:uid="{149EDB2D-2DC7-4255-BD48-5A4FD5B99388}"/>
    <hyperlink ref="G11" location="'6. Customers'!B2" display="6. Customers" xr:uid="{DED015D8-3484-4105-84F1-6555ACDEB8EB}"/>
    <hyperlink ref="H11" location="'7. Suppliers'!B2" display="7. Suppliers" xr:uid="{FD46697D-9603-4DBD-8392-9425C4323521}"/>
    <hyperlink ref="I11" location="'8. Economic Contribution'!B2" display="8. Economic Contribution" xr:uid="{427FCC95-68A4-4522-AD6F-6B5C2A4B9EED}"/>
    <hyperlink ref="J11" location="'9. Governance'!B2" display="9. Governance" xr:uid="{875EE453-63B3-42BC-8429-3402C0516BCD}"/>
    <hyperlink ref="K11" location="'10. Stakeholder Engagement'!B2" display="10. Stakeholder Engagement" xr:uid="{95762274-D50B-42AD-A49C-B8AFC7D6FBBC}"/>
    <hyperlink ref="M11" location="'12. Materiality'!B2" display="12. Materiality" xr:uid="{C21FE181-5EE6-4D8F-9E6A-651026F5C1DE}"/>
    <hyperlink ref="N11" location="'Content Index'!B2" display="13. United Nations SDGs" xr:uid="{69D37307-45F4-4027-8233-09F1387C5B74}"/>
    <hyperlink ref="B12:B25" location="'1. Employees'!A1" display="1.1 Total Recordable Injury Frequency Rate (TRIFR)" xr:uid="{B7033753-6D6F-486C-B691-4B928C779E76}"/>
    <hyperlink ref="B12" location="'1. Employees'!B4" display="1.1 Total Recordable Injury Frequency Rate (TRIFR)" xr:uid="{F13F5125-0C48-4581-8A23-AA19BCAFD3D0}"/>
    <hyperlink ref="B13" location="'1. Employees'!B10" display="1.2 Female participation by management and operational roles (%)" xr:uid="{6FF2F1A7-FE9B-4AAB-BABA-A98F90DE6FDC}"/>
    <hyperlink ref="B14" location="'1. Employees'!B19" display="1.3 40:40 Gender balance target" xr:uid="{CDBCBEA1-DB18-43A7-81ED-265B6F13B071}"/>
    <hyperlink ref="B15" location="'1. Employees'!B25" display="1.4 Gender breakdown by occupational category" xr:uid="{1D0AE8F1-0F85-4589-AF77-4B25A8D4BC42}"/>
    <hyperlink ref="B16" location="'1. Employees'!B42" display="1.5 Gender breakdown by employment type" xr:uid="{EC323FBF-A08E-4369-9E6B-DDAE8E04DC45}"/>
    <hyperlink ref="B17" location="'1. Employees'!B52" display="1.6 Age breakdown (%)" xr:uid="{CC8C690A-CA17-4E2D-9DA0-E7F78E60554C}"/>
    <hyperlink ref="B18" location="'1. Employees'!B63" display="1.7 New employees and employee turnover" xr:uid="{3B6C104B-3D95-41FB-8B9F-6BE6064A70B3}"/>
    <hyperlink ref="B19" location="'1. Employees'!B74" display="1.8 Parental leave" xr:uid="{0AF2E031-26CE-4177-9CE8-F0256142BB18}"/>
    <hyperlink ref="B20" location="'1. Employees'!B82" display="1.9 Employees by employment type and region" xr:uid="{FCBC8658-3479-47A6-BB97-8C02E600EA8D}"/>
    <hyperlink ref="B21" location="'1. Employees'!B97" display="1.10 Average FTE compa-ratio by gender and salary grade" xr:uid="{CB371CF8-8D1C-414F-9C29-32258F86839D}"/>
    <hyperlink ref="B22" location="'1. Employees'!B115" display="1.11 Average hourly earnings by gender and employment contract ($)" xr:uid="{F322986D-6312-42A2-8C26-234C2F517014}"/>
    <hyperlink ref="B23" location="'1. Employees'!B125" display="1.12 Measures of Employee Engagement" xr:uid="{85A27C06-6087-431F-959C-8B710AF18DA1}"/>
    <hyperlink ref="B24" location="'1. Employees'!B136" display="1.13 Training and Development" xr:uid="{316CD3EE-1ED6-44BE-99B6-2DAA39E1E032}"/>
    <hyperlink ref="B25" location="'1. Employees'!B141" display="1.14 Industrial instruments" xr:uid="{A4068FC7-2BD6-4CA8-93CC-F0B9AB8D6EDC}"/>
    <hyperlink ref="C12" location="'2. Community'!B4" display="2.1 Community and education sessions" xr:uid="{86D7DA22-EC53-49B6-A241-015EB816846D}"/>
    <hyperlink ref="C13" location="'2. Community'!B10" display="2.2 Donations and sponsorships" xr:uid="{B874CD37-5E7F-457B-AE0F-90D8B678624B}"/>
    <hyperlink ref="D12" location="'3. GHG Emissions'!B4" display="3.1 Scope 1 and Scope 2 Greenhouse gas emissions" xr:uid="{6FCA79F0-78F5-4A8B-8401-317579BC5E5C}"/>
    <hyperlink ref="D13" location="'3. GHG Emissions'!B11" display="3.2 Landfill gas emissions" xr:uid="{60953380-071E-4727-8ADF-ED76DAB85C77}"/>
    <hyperlink ref="D14" location="'3. GHG Emissions'!B20" display="3.3 Net Scope 1 and Scope 2 Greenhouse gas emissions" xr:uid="{96E134BB-3946-4751-B1A7-0089E5187486}"/>
    <hyperlink ref="D15" location="'3. GHG Emissions'!B28" display="3.4 Determination of FY23 Total Net Greenhouse gas emissions" xr:uid="{AF88FBA7-CA7D-412A-AEA0-A159E9E85B04}"/>
    <hyperlink ref="E12" location="'4.Resource Recovery &amp; Recycling'!B4" display="4.1 Resource recovery summary " xr:uid="{B33DDD6C-4C16-4A25-A1FE-8D87738ABCF2}"/>
    <hyperlink ref="E13" location="'4.Resource Recovery &amp; Recycling'!B17" display="4.2 Break down of Container Deposit Scheme recycling" xr:uid="{05105D60-975B-4DAA-8D5D-DACC1E321CA5}"/>
    <hyperlink ref="E14" location="'4.Resource Recovery &amp; Recycling'!B26" display="4.3 Break down of processed waste" xr:uid="{A0229A50-0BC9-46F6-A708-EA0F98EBDE50}"/>
    <hyperlink ref="F12" location="'5. Environment'!B4" display="5.1 Regulatory compliance" xr:uid="{FF37767F-F800-4F23-B111-AACB8329A21E}"/>
    <hyperlink ref="F13" location="'5. Environment'!B14" display="5.2 Water consumption" xr:uid="{116B95E8-7883-4543-AAA9-9E39D8C2636E}"/>
    <hyperlink ref="H12" location="'7. Suppliers'!B4" display="7.1 Procurement spend" xr:uid="{5D440F61-CD54-4793-869A-FCC3593C506E}"/>
    <hyperlink ref="H13" location="'7. Suppliers'!B12" display="7.2 Number of suppliers " xr:uid="{12A4CA16-66D4-40A0-8B90-C8CB0D305879}"/>
    <hyperlink ref="I12" location="'8. Economic Contribution'!B4" display="8.1 Metrics" xr:uid="{187C2342-FAFE-4D2A-96AE-2EB84699273E}"/>
    <hyperlink ref="I13" location="'8. Economic Contribution'!B20" display="8.2 Tax transparency" xr:uid="{E01CD1E6-8170-41F1-BF57-7A7D71EBFD31}"/>
    <hyperlink ref="J12" location="'9. Governance'!B4" display="9.1 Overview" xr:uid="{EF3981C1-E2D5-4C12-86DA-6F27F3DBAA12}"/>
    <hyperlink ref="J13" location="'9. Governance'!B7" display="9.2 Board structure and composition" xr:uid="{78561E18-B4F7-4450-8BFE-2D2216B08EC8}"/>
    <hyperlink ref="J14" location="'9. Governance'!B12" display="9.3 Code of Conduct " xr:uid="{FD50B7FA-93DB-4F4D-82DA-9CE96CC17ADB}"/>
    <hyperlink ref="J15" location="'9. Governance'!B15" display="9.4 Risk and compliance " xr:uid="{82F7E7D2-7506-4A00-A41D-15D792927641}"/>
    <hyperlink ref="J16" location="'9. Governance'!B21" display="9.5 Corporate governance documents" xr:uid="{A17C200B-0F8F-496F-9429-04976C98A0EB}"/>
    <hyperlink ref="M12" location="'12. Materiality'!A1" display="12.1 Summary Table " xr:uid="{3CF46E9F-40AD-4C74-B859-7E86AC57C313}"/>
    <hyperlink ref="M13" location="'12. Materiality'!A1" display="12.2 FY22 Materiality matrix" xr:uid="{2DE45705-E2B7-45D6-A5E3-9E244A332B5F}"/>
    <hyperlink ref="N12" location="'13. UN SDGs'!A1" display="Our alignment to SDGs" xr:uid="{B8EFBB0D-8A42-4430-B051-DBF6E2EBE898}"/>
    <hyperlink ref="G12" location="'6. Customers'!B4" display="6.1 Number of customers by category" xr:uid="{09C6072E-F5A2-4C80-807B-57D86432D454}"/>
    <hyperlink ref="G13" location="'6. Customers'!B9" display="6.2 Customer services (%)" xr:uid="{25D3D181-B5E7-4064-955F-63DA8E00F568}"/>
    <hyperlink ref="G14" location="'6. Customers'!B15" display="6.3 Customers by segment " xr:uid="{7FC3AC77-97B8-4CDF-A66A-5A133C175971}"/>
    <hyperlink ref="D16" location="'3. GHG Emissions'!B37" display="3.5 Landfill gas emissions" xr:uid="{EA4D1732-0F16-4B01-9C68-48BB08DCBB8F}"/>
    <hyperlink ref="D17" location="'3. GHG Emissions'!Print_Area" display="'3. GHG Emissions'!Print_Area" xr:uid="{B1C67373-05C8-4DDC-A8F8-914B4742BAE6}"/>
    <hyperlink ref="D17" location="'3. GHG Emissions'!B47" display="3.6 Emissions profile" xr:uid="{DFA111CF-BA9C-4447-9765-AFFCC4342F62}"/>
    <hyperlink ref="D18" location="'3. GHG Emissions'!B55" display="3.7 Methane emissions reduction long term incentive performance " xr:uid="{87AD0FCE-97EC-4F3F-AFC2-1B4ACDBB491B}"/>
    <hyperlink ref="L11" location="'11. Basis of Preparation'!B2" display="11. Basis of Preparation" xr:uid="{A77F309A-DDA5-45F5-9C57-2B321E3E6742}"/>
    <hyperlink ref="D19" location="'3. GHG Emissions'!B64" display="3.8 Emissions reduction targets" xr:uid="{17D5E50B-4146-4205-A52A-EF4950489EF7}"/>
    <hyperlink ref="L12" location="'11. Basis of Preparation'!B6" display="11.1 General reporting boundaries " xr:uid="{22A6124C-1A99-439B-B689-C3D63F29A381}"/>
    <hyperlink ref="L13" location="'11. Basis of Preparation'!B12" display="11.2 Basis of preparation of certain performance indicators " xr:uid="{A17FBBF4-B7D8-4173-B63A-C7C2B50C15F1}"/>
    <hyperlink ref="L14" location="'11. Basis of Preparation'!B42" display="11.3 Definitions of common terms " xr:uid="{EE399EE8-95CF-4D28-8812-58ABBC987CCF}"/>
    <hyperlink ref="K12" location="'10. Stakeholder Engagement'!B2" display="10. Stakeholder Engagement" xr:uid="{96A18CEE-47EA-4BF0-B6F6-916E3F946515}"/>
  </hyperlinks>
  <pageMargins left="0.25" right="0.25" top="0.75" bottom="0.75" header="0.3" footer="0.3"/>
  <pageSetup paperSize="9" scale="48" fitToWidth="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3B38-E65F-40F3-9322-1E5F34EE83F4}">
  <sheetPr>
    <tabColor rgb="FFBCE0EE"/>
    <pageSetUpPr fitToPage="1"/>
  </sheetPr>
  <dimension ref="B1:AI153"/>
  <sheetViews>
    <sheetView showGridLines="0" zoomScaleNormal="100" zoomScaleSheetLayoutView="100" workbookViewId="0"/>
  </sheetViews>
  <sheetFormatPr defaultRowHeight="14.5" x14ac:dyDescent="0.35"/>
  <cols>
    <col min="1" max="1" width="4.1796875" customWidth="1"/>
    <col min="2" max="2" width="31" customWidth="1"/>
    <col min="3" max="10" width="12.453125" customWidth="1"/>
    <col min="11" max="14" width="12.453125" hidden="1" customWidth="1"/>
    <col min="15" max="21" width="12.453125" customWidth="1"/>
    <col min="22" max="22" width="11.453125" customWidth="1"/>
  </cols>
  <sheetData>
    <row r="1" spans="2:12" s="60" customFormat="1" ht="55" customHeight="1" x14ac:dyDescent="0.35"/>
    <row r="2" spans="2:12" s="112" customFormat="1" ht="39" customHeight="1" x14ac:dyDescent="0.35">
      <c r="B2" s="84" t="s">
        <v>18</v>
      </c>
    </row>
    <row r="3" spans="2:12" s="112" customFormat="1" x14ac:dyDescent="0.35"/>
    <row r="4" spans="2:12" s="112" customFormat="1" ht="34.5" customHeight="1" thickBot="1" x14ac:dyDescent="0.5">
      <c r="B4" s="172" t="s">
        <v>772</v>
      </c>
    </row>
    <row r="5" spans="2:12" s="112" customFormat="1" x14ac:dyDescent="0.35">
      <c r="B5" s="113"/>
      <c r="C5" s="504" t="s">
        <v>275</v>
      </c>
      <c r="D5" s="504"/>
      <c r="E5" s="504" t="s">
        <v>276</v>
      </c>
      <c r="F5" s="504"/>
      <c r="G5" s="504" t="s">
        <v>277</v>
      </c>
      <c r="H5" s="504"/>
      <c r="I5" s="504" t="s">
        <v>618</v>
      </c>
      <c r="J5" s="504"/>
    </row>
    <row r="6" spans="2:12" s="112" customFormat="1" ht="19" customHeight="1" thickBot="1" x14ac:dyDescent="0.4">
      <c r="B6" s="108"/>
      <c r="C6" s="273" t="s">
        <v>278</v>
      </c>
      <c r="D6" s="273" t="s">
        <v>279</v>
      </c>
      <c r="E6" s="273" t="s">
        <v>278</v>
      </c>
      <c r="F6" s="273" t="s">
        <v>279</v>
      </c>
      <c r="G6" s="273" t="s">
        <v>278</v>
      </c>
      <c r="H6" s="273" t="s">
        <v>279</v>
      </c>
      <c r="I6" s="273" t="s">
        <v>278</v>
      </c>
      <c r="J6" s="273" t="s">
        <v>279</v>
      </c>
    </row>
    <row r="7" spans="2:12" s="112" customFormat="1" ht="35.15" customHeight="1" thickBot="1" x14ac:dyDescent="0.4">
      <c r="B7" s="114" t="s">
        <v>280</v>
      </c>
      <c r="C7" s="274">
        <v>4.5</v>
      </c>
      <c r="D7" s="274">
        <v>4.5</v>
      </c>
      <c r="E7" s="274">
        <v>3.8</v>
      </c>
      <c r="F7" s="275">
        <v>3.6</v>
      </c>
      <c r="G7" s="275">
        <v>3.3</v>
      </c>
      <c r="H7" s="275">
        <v>4.2</v>
      </c>
      <c r="I7" s="275">
        <v>3.3</v>
      </c>
      <c r="J7" s="275">
        <v>3.7</v>
      </c>
    </row>
    <row r="8" spans="2:12" s="112" customFormat="1" x14ac:dyDescent="0.35">
      <c r="B8" s="502" t="s">
        <v>281</v>
      </c>
      <c r="C8" s="502"/>
      <c r="D8" s="502"/>
      <c r="E8" s="502"/>
      <c r="F8" s="502"/>
      <c r="G8" s="502"/>
      <c r="H8" s="502"/>
      <c r="I8" s="499"/>
      <c r="J8" s="499"/>
      <c r="K8" s="499"/>
      <c r="L8" s="499"/>
    </row>
    <row r="9" spans="2:12" s="112" customFormat="1" ht="15" customHeight="1" x14ac:dyDescent="0.35">
      <c r="B9" s="499" t="s">
        <v>1112</v>
      </c>
      <c r="C9" s="499"/>
      <c r="D9" s="499"/>
      <c r="E9" s="499"/>
      <c r="F9" s="499"/>
      <c r="G9" s="499"/>
      <c r="H9" s="499"/>
      <c r="I9" s="499"/>
      <c r="J9" s="499"/>
      <c r="K9" s="255"/>
      <c r="L9" s="255"/>
    </row>
    <row r="10" spans="2:12" s="112" customFormat="1" ht="35" customHeight="1" x14ac:dyDescent="0.35"/>
    <row r="11" spans="2:12" s="112" customFormat="1" ht="29.15" customHeight="1" thickBot="1" x14ac:dyDescent="0.5">
      <c r="B11" s="172" t="s">
        <v>771</v>
      </c>
    </row>
    <row r="12" spans="2:12" s="112" customFormat="1" ht="29.15" customHeight="1" thickBot="1" x14ac:dyDescent="0.4">
      <c r="B12" s="126" t="s">
        <v>282</v>
      </c>
      <c r="C12" s="268" t="s">
        <v>275</v>
      </c>
      <c r="D12" s="268" t="s">
        <v>283</v>
      </c>
      <c r="E12" s="268" t="s">
        <v>277</v>
      </c>
      <c r="F12" s="268" t="s">
        <v>620</v>
      </c>
      <c r="G12" s="128"/>
    </row>
    <row r="13" spans="2:12" s="112" customFormat="1" ht="29.15" customHeight="1" x14ac:dyDescent="0.35">
      <c r="B13" s="117" t="s">
        <v>284</v>
      </c>
      <c r="C13" s="271">
        <v>17.3</v>
      </c>
      <c r="D13" s="271">
        <v>19.3</v>
      </c>
      <c r="E13" s="271">
        <v>25.5</v>
      </c>
      <c r="F13" s="271">
        <v>28</v>
      </c>
    </row>
    <row r="14" spans="2:12" s="112" customFormat="1" ht="29.15" customHeight="1" thickBot="1" x14ac:dyDescent="0.4">
      <c r="B14" s="117" t="s">
        <v>285</v>
      </c>
      <c r="C14" s="271">
        <v>5.7</v>
      </c>
      <c r="D14" s="271">
        <v>6.4</v>
      </c>
      <c r="E14" s="271">
        <v>7.4</v>
      </c>
      <c r="F14" s="271">
        <v>10</v>
      </c>
    </row>
    <row r="15" spans="2:12" s="112" customFormat="1" ht="29.15" customHeight="1" thickBot="1" x14ac:dyDescent="0.4">
      <c r="B15" s="208" t="s">
        <v>286</v>
      </c>
      <c r="C15" s="272">
        <v>19.100000000000001</v>
      </c>
      <c r="D15" s="272">
        <v>19.100000000000001</v>
      </c>
      <c r="E15" s="272">
        <v>20.8</v>
      </c>
      <c r="F15" s="272">
        <v>22.8</v>
      </c>
    </row>
    <row r="16" spans="2:12" s="112" customFormat="1" ht="50.15" customHeight="1" x14ac:dyDescent="0.35">
      <c r="B16" s="499" t="s">
        <v>628</v>
      </c>
      <c r="C16" s="499"/>
      <c r="D16" s="499"/>
      <c r="E16" s="499"/>
      <c r="F16" s="499"/>
      <c r="G16" s="499"/>
      <c r="H16" s="499"/>
    </row>
    <row r="17" spans="2:22" s="112" customFormat="1" ht="27.65" customHeight="1" x14ac:dyDescent="0.35">
      <c r="B17" s="499" t="s">
        <v>770</v>
      </c>
      <c r="C17" s="499"/>
      <c r="D17" s="499"/>
      <c r="E17" s="499"/>
      <c r="F17" s="499"/>
      <c r="G17" s="499"/>
      <c r="H17" s="499"/>
    </row>
    <row r="18" spans="2:22" s="112" customFormat="1" ht="29.15" customHeight="1" x14ac:dyDescent="0.35">
      <c r="B18" s="88" t="s">
        <v>767</v>
      </c>
      <c r="C18" s="165"/>
      <c r="D18" s="165"/>
      <c r="E18" s="165"/>
      <c r="F18" s="165"/>
      <c r="G18" s="165"/>
      <c r="H18" s="165"/>
    </row>
    <row r="19" spans="2:22" s="112" customFormat="1" ht="35" customHeight="1" x14ac:dyDescent="0.35">
      <c r="B19" s="88"/>
      <c r="C19" s="165"/>
      <c r="D19" s="165"/>
      <c r="E19" s="165"/>
      <c r="F19" s="165"/>
      <c r="G19" s="165"/>
      <c r="H19" s="165"/>
    </row>
    <row r="20" spans="2:22" s="112" customFormat="1" ht="29.15" customHeight="1" thickBot="1" x14ac:dyDescent="0.5">
      <c r="B20" s="506" t="s">
        <v>1067</v>
      </c>
      <c r="C20" s="506"/>
      <c r="D20" s="506"/>
      <c r="E20" s="506"/>
    </row>
    <row r="21" spans="2:22" s="112" customFormat="1" ht="29.15" customHeight="1" thickBot="1" x14ac:dyDescent="0.4">
      <c r="B21" s="44" t="s">
        <v>287</v>
      </c>
      <c r="C21" s="268" t="s">
        <v>288</v>
      </c>
      <c r="D21" s="268" t="s">
        <v>289</v>
      </c>
      <c r="E21" s="268" t="s">
        <v>621</v>
      </c>
    </row>
    <row r="22" spans="2:22" s="112" customFormat="1" ht="29.15" customHeight="1" x14ac:dyDescent="0.35">
      <c r="B22" s="129" t="s">
        <v>765</v>
      </c>
      <c r="C22" s="276" t="s">
        <v>290</v>
      </c>
      <c r="D22" s="271">
        <v>27.3</v>
      </c>
      <c r="E22" s="456">
        <v>33.299999999999997</v>
      </c>
      <c r="F22" s="353"/>
    </row>
    <row r="23" spans="2:22" s="112" customFormat="1" ht="41.15" customHeight="1" thickBot="1" x14ac:dyDescent="0.4">
      <c r="B23" s="130" t="s">
        <v>1113</v>
      </c>
      <c r="C23" s="277" t="s">
        <v>291</v>
      </c>
      <c r="D23" s="457">
        <v>34.799999999999997</v>
      </c>
      <c r="E23" s="458">
        <v>36.200000000000003</v>
      </c>
      <c r="F23" s="353"/>
    </row>
    <row r="24" spans="2:22" s="112" customFormat="1" ht="78.650000000000006" customHeight="1" x14ac:dyDescent="0.35">
      <c r="B24" s="499" t="s">
        <v>764</v>
      </c>
      <c r="C24" s="499"/>
      <c r="D24" s="499"/>
      <c r="E24" s="499"/>
      <c r="F24" s="499"/>
      <c r="G24" s="499"/>
      <c r="H24" s="499"/>
    </row>
    <row r="25" spans="2:22" s="112" customFormat="1" ht="35" customHeight="1" x14ac:dyDescent="0.35">
      <c r="B25" s="499"/>
      <c r="C25" s="499"/>
      <c r="D25" s="499"/>
      <c r="E25" s="499"/>
      <c r="F25" s="499"/>
      <c r="G25" s="499"/>
      <c r="H25" s="499"/>
    </row>
    <row r="26" spans="2:22" s="112" customFormat="1" ht="32.15" customHeight="1" thickBot="1" x14ac:dyDescent="0.5">
      <c r="B26" s="172" t="s">
        <v>769</v>
      </c>
    </row>
    <row r="27" spans="2:22" s="112" customFormat="1" ht="32.15" customHeight="1" x14ac:dyDescent="0.35">
      <c r="B27" s="115"/>
      <c r="C27" s="500" t="s">
        <v>292</v>
      </c>
      <c r="D27" s="500"/>
      <c r="E27" s="500"/>
      <c r="F27" s="500"/>
      <c r="G27" s="500" t="s">
        <v>293</v>
      </c>
      <c r="H27" s="500"/>
      <c r="I27" s="500"/>
      <c r="J27" s="500"/>
      <c r="K27" s="339" t="s">
        <v>294</v>
      </c>
      <c r="L27" s="339"/>
      <c r="M27" s="339"/>
      <c r="N27" s="339"/>
      <c r="O27" s="339" t="s">
        <v>295</v>
      </c>
      <c r="P27" s="339"/>
      <c r="Q27" s="339"/>
      <c r="R27" s="339"/>
      <c r="S27" s="339" t="s">
        <v>296</v>
      </c>
      <c r="T27" s="339"/>
      <c r="U27" s="339"/>
      <c r="V27" s="339"/>
    </row>
    <row r="28" spans="2:22" s="112" customFormat="1" ht="24" customHeight="1" thickBot="1" x14ac:dyDescent="0.4">
      <c r="B28" s="116" t="s">
        <v>297</v>
      </c>
      <c r="C28" s="278" t="s">
        <v>275</v>
      </c>
      <c r="D28" s="278" t="s">
        <v>276</v>
      </c>
      <c r="E28" s="278" t="s">
        <v>277</v>
      </c>
      <c r="F28" s="278" t="s">
        <v>618</v>
      </c>
      <c r="G28" s="278" t="s">
        <v>275</v>
      </c>
      <c r="H28" s="278" t="s">
        <v>276</v>
      </c>
      <c r="I28" s="278" t="s">
        <v>277</v>
      </c>
      <c r="J28" s="278" t="s">
        <v>618</v>
      </c>
      <c r="K28" s="278" t="s">
        <v>275</v>
      </c>
      <c r="L28" s="278" t="s">
        <v>276</v>
      </c>
      <c r="M28" s="278" t="s">
        <v>277</v>
      </c>
      <c r="N28" s="278" t="s">
        <v>618</v>
      </c>
      <c r="O28" s="278" t="s">
        <v>275</v>
      </c>
      <c r="P28" s="278" t="s">
        <v>276</v>
      </c>
      <c r="Q28" s="278" t="s">
        <v>277</v>
      </c>
      <c r="R28" s="278" t="s">
        <v>618</v>
      </c>
      <c r="S28" s="278" t="s">
        <v>275</v>
      </c>
      <c r="T28" s="278" t="s">
        <v>276</v>
      </c>
      <c r="U28" s="278" t="s">
        <v>277</v>
      </c>
      <c r="V28" s="278" t="s">
        <v>618</v>
      </c>
    </row>
    <row r="29" spans="2:22" s="112" customFormat="1" ht="22" customHeight="1" x14ac:dyDescent="0.35">
      <c r="B29" s="117" t="s">
        <v>298</v>
      </c>
      <c r="C29" s="269">
        <v>14</v>
      </c>
      <c r="D29" s="269">
        <v>17</v>
      </c>
      <c r="E29" s="269">
        <v>30</v>
      </c>
      <c r="F29" s="351">
        <v>44</v>
      </c>
      <c r="G29" s="269">
        <v>98</v>
      </c>
      <c r="H29" s="269">
        <v>100</v>
      </c>
      <c r="I29" s="269">
        <v>103</v>
      </c>
      <c r="J29" s="351">
        <v>110</v>
      </c>
      <c r="K29" s="279" t="s">
        <v>299</v>
      </c>
      <c r="L29" s="279" t="s">
        <v>299</v>
      </c>
      <c r="M29" s="279" t="s">
        <v>299</v>
      </c>
      <c r="N29" s="352"/>
      <c r="O29" s="269">
        <v>112</v>
      </c>
      <c r="P29" s="269">
        <v>117</v>
      </c>
      <c r="Q29" s="269">
        <v>133</v>
      </c>
      <c r="R29" s="351">
        <v>154</v>
      </c>
      <c r="S29" s="269">
        <v>12.5</v>
      </c>
      <c r="T29" s="269">
        <v>15</v>
      </c>
      <c r="U29" s="269">
        <v>23</v>
      </c>
      <c r="V29" s="269">
        <v>29</v>
      </c>
    </row>
    <row r="30" spans="2:22" s="112" customFormat="1" ht="22" customHeight="1" x14ac:dyDescent="0.35">
      <c r="B30" s="117" t="s">
        <v>300</v>
      </c>
      <c r="C30" s="269">
        <v>65</v>
      </c>
      <c r="D30" s="269">
        <v>69</v>
      </c>
      <c r="E30" s="269">
        <v>98</v>
      </c>
      <c r="F30" s="351">
        <v>115</v>
      </c>
      <c r="G30" s="269">
        <v>55</v>
      </c>
      <c r="H30" s="269">
        <v>60</v>
      </c>
      <c r="I30" s="269">
        <v>73</v>
      </c>
      <c r="J30" s="351">
        <v>94</v>
      </c>
      <c r="K30" s="279" t="s">
        <v>299</v>
      </c>
      <c r="L30" s="279" t="s">
        <v>299</v>
      </c>
      <c r="M30" s="269">
        <v>1</v>
      </c>
      <c r="N30" s="351"/>
      <c r="O30" s="269">
        <v>120</v>
      </c>
      <c r="P30" s="269">
        <v>129</v>
      </c>
      <c r="Q30" s="269">
        <v>172</v>
      </c>
      <c r="R30" s="351">
        <v>209</v>
      </c>
      <c r="S30" s="269">
        <v>54.2</v>
      </c>
      <c r="T30" s="269">
        <v>53</v>
      </c>
      <c r="U30" s="269">
        <v>57</v>
      </c>
      <c r="V30" s="269">
        <v>55</v>
      </c>
    </row>
    <row r="31" spans="2:22" s="112" customFormat="1" ht="22" customHeight="1" x14ac:dyDescent="0.35">
      <c r="B31" s="117" t="s">
        <v>301</v>
      </c>
      <c r="C31" s="269">
        <v>433</v>
      </c>
      <c r="D31" s="269">
        <v>439</v>
      </c>
      <c r="E31" s="269">
        <v>450</v>
      </c>
      <c r="F31" s="351">
        <v>490</v>
      </c>
      <c r="G31" s="269">
        <v>87</v>
      </c>
      <c r="H31" s="269">
        <v>100</v>
      </c>
      <c r="I31" s="269">
        <v>113</v>
      </c>
      <c r="J31" s="351">
        <v>128</v>
      </c>
      <c r="K31" s="279" t="s">
        <v>299</v>
      </c>
      <c r="L31" s="279" t="s">
        <v>299</v>
      </c>
      <c r="M31" s="279" t="s">
        <v>299</v>
      </c>
      <c r="N31" s="352">
        <v>1</v>
      </c>
      <c r="O31" s="269">
        <v>520</v>
      </c>
      <c r="P31" s="269">
        <v>539</v>
      </c>
      <c r="Q31" s="269">
        <v>563</v>
      </c>
      <c r="R31" s="351">
        <v>619</v>
      </c>
      <c r="S31" s="269">
        <v>83.3</v>
      </c>
      <c r="T31" s="269">
        <v>81</v>
      </c>
      <c r="U31" s="269">
        <v>80</v>
      </c>
      <c r="V31" s="269">
        <v>79</v>
      </c>
    </row>
    <row r="32" spans="2:22" s="112" customFormat="1" ht="22" customHeight="1" x14ac:dyDescent="0.35">
      <c r="B32" s="117" t="s">
        <v>302</v>
      </c>
      <c r="C32" s="269">
        <v>108</v>
      </c>
      <c r="D32" s="269">
        <v>100</v>
      </c>
      <c r="E32" s="269">
        <v>108</v>
      </c>
      <c r="F32" s="351">
        <v>120</v>
      </c>
      <c r="G32" s="269">
        <v>181</v>
      </c>
      <c r="H32" s="269">
        <v>177</v>
      </c>
      <c r="I32" s="269">
        <v>172</v>
      </c>
      <c r="J32" s="351">
        <v>186</v>
      </c>
      <c r="K32" s="279" t="s">
        <v>299</v>
      </c>
      <c r="L32" s="279" t="s">
        <v>299</v>
      </c>
      <c r="M32" s="279" t="s">
        <v>299</v>
      </c>
      <c r="N32" s="352"/>
      <c r="O32" s="269">
        <v>289</v>
      </c>
      <c r="P32" s="269">
        <v>277</v>
      </c>
      <c r="Q32" s="269">
        <v>280</v>
      </c>
      <c r="R32" s="351">
        <v>306</v>
      </c>
      <c r="S32" s="269">
        <v>37.4</v>
      </c>
      <c r="T32" s="269">
        <v>36</v>
      </c>
      <c r="U32" s="269">
        <v>39</v>
      </c>
      <c r="V32" s="269">
        <v>39</v>
      </c>
    </row>
    <row r="33" spans="2:35" s="112" customFormat="1" ht="22" customHeight="1" x14ac:dyDescent="0.35">
      <c r="B33" s="117" t="s">
        <v>303</v>
      </c>
      <c r="C33" s="269">
        <v>181</v>
      </c>
      <c r="D33" s="269">
        <v>174</v>
      </c>
      <c r="E33" s="269">
        <v>186</v>
      </c>
      <c r="F33" s="351">
        <v>207</v>
      </c>
      <c r="G33" s="269">
        <v>58</v>
      </c>
      <c r="H33" s="269">
        <v>68</v>
      </c>
      <c r="I33" s="269">
        <v>72</v>
      </c>
      <c r="J33" s="351">
        <v>80</v>
      </c>
      <c r="K33" s="279" t="s">
        <v>299</v>
      </c>
      <c r="L33" s="279" t="s">
        <v>299</v>
      </c>
      <c r="M33" s="279" t="s">
        <v>299</v>
      </c>
      <c r="N33" s="352">
        <v>1</v>
      </c>
      <c r="O33" s="269">
        <v>239</v>
      </c>
      <c r="P33" s="269">
        <v>242</v>
      </c>
      <c r="Q33" s="269">
        <v>258</v>
      </c>
      <c r="R33" s="351">
        <v>288</v>
      </c>
      <c r="S33" s="269">
        <v>75.7</v>
      </c>
      <c r="T33" s="269">
        <v>72</v>
      </c>
      <c r="U33" s="269">
        <v>72</v>
      </c>
      <c r="V33" s="269">
        <v>72</v>
      </c>
      <c r="X33" s="501"/>
      <c r="Y33" s="501"/>
      <c r="Z33" s="501"/>
      <c r="AA33" s="501"/>
      <c r="AB33" s="501"/>
      <c r="AC33" s="501"/>
      <c r="AD33" s="501"/>
      <c r="AE33" s="501"/>
      <c r="AF33" s="501"/>
      <c r="AG33" s="501"/>
      <c r="AH33" s="501"/>
      <c r="AI33" s="501"/>
    </row>
    <row r="34" spans="2:35" s="112" customFormat="1" ht="22" customHeight="1" x14ac:dyDescent="0.35">
      <c r="B34" s="117" t="s">
        <v>304</v>
      </c>
      <c r="C34" s="269">
        <v>102</v>
      </c>
      <c r="D34" s="269">
        <v>113</v>
      </c>
      <c r="E34" s="269">
        <v>152</v>
      </c>
      <c r="F34" s="351">
        <v>176</v>
      </c>
      <c r="G34" s="269">
        <v>440</v>
      </c>
      <c r="H34" s="269">
        <v>468</v>
      </c>
      <c r="I34" s="269">
        <v>484</v>
      </c>
      <c r="J34" s="351">
        <v>541</v>
      </c>
      <c r="K34" s="279" t="s">
        <v>299</v>
      </c>
      <c r="L34" s="279" t="s">
        <v>299</v>
      </c>
      <c r="M34" s="279" t="s">
        <v>299</v>
      </c>
      <c r="N34" s="352"/>
      <c r="O34" s="269">
        <v>542</v>
      </c>
      <c r="P34" s="269">
        <v>581</v>
      </c>
      <c r="Q34" s="269">
        <v>636</v>
      </c>
      <c r="R34" s="351">
        <v>717</v>
      </c>
      <c r="S34" s="269">
        <v>18.8</v>
      </c>
      <c r="T34" s="269">
        <v>19</v>
      </c>
      <c r="U34" s="269">
        <v>24</v>
      </c>
      <c r="V34" s="269">
        <v>25</v>
      </c>
    </row>
    <row r="35" spans="2:35" s="112" customFormat="1" ht="22" customHeight="1" x14ac:dyDescent="0.35">
      <c r="B35" s="117" t="s">
        <v>305</v>
      </c>
      <c r="C35" s="269">
        <v>9</v>
      </c>
      <c r="D35" s="269">
        <v>9</v>
      </c>
      <c r="E35" s="269">
        <v>14</v>
      </c>
      <c r="F35" s="351">
        <v>16</v>
      </c>
      <c r="G35" s="269">
        <v>24</v>
      </c>
      <c r="H35" s="269">
        <v>22</v>
      </c>
      <c r="I35" s="269">
        <v>38</v>
      </c>
      <c r="J35" s="351">
        <v>44</v>
      </c>
      <c r="K35" s="279" t="s">
        <v>299</v>
      </c>
      <c r="L35" s="279" t="s">
        <v>299</v>
      </c>
      <c r="M35" s="279" t="s">
        <v>299</v>
      </c>
      <c r="N35" s="352"/>
      <c r="O35" s="269">
        <v>33</v>
      </c>
      <c r="P35" s="269">
        <v>31</v>
      </c>
      <c r="Q35" s="269">
        <v>52</v>
      </c>
      <c r="R35" s="351">
        <v>60</v>
      </c>
      <c r="S35" s="269">
        <v>27.3</v>
      </c>
      <c r="T35" s="269">
        <v>29</v>
      </c>
      <c r="U35" s="269">
        <v>27</v>
      </c>
      <c r="V35" s="269">
        <v>27</v>
      </c>
    </row>
    <row r="36" spans="2:35" s="112" customFormat="1" ht="22" customHeight="1" x14ac:dyDescent="0.35">
      <c r="B36" s="117" t="s">
        <v>306</v>
      </c>
      <c r="C36" s="269">
        <v>13</v>
      </c>
      <c r="D36" s="269">
        <v>13</v>
      </c>
      <c r="E36" s="269">
        <v>23</v>
      </c>
      <c r="F36" s="351">
        <v>28</v>
      </c>
      <c r="G36" s="269">
        <v>65</v>
      </c>
      <c r="H36" s="269">
        <v>78</v>
      </c>
      <c r="I36" s="269">
        <v>91</v>
      </c>
      <c r="J36" s="351">
        <v>101</v>
      </c>
      <c r="K36" s="279" t="s">
        <v>299</v>
      </c>
      <c r="L36" s="279" t="s">
        <v>299</v>
      </c>
      <c r="M36" s="279" t="s">
        <v>299</v>
      </c>
      <c r="N36" s="352"/>
      <c r="O36" s="269">
        <v>78</v>
      </c>
      <c r="P36" s="269">
        <v>91</v>
      </c>
      <c r="Q36" s="269">
        <v>114</v>
      </c>
      <c r="R36" s="351">
        <v>129</v>
      </c>
      <c r="S36" s="269">
        <v>16.7</v>
      </c>
      <c r="T36" s="269">
        <v>14</v>
      </c>
      <c r="U36" s="269">
        <v>20</v>
      </c>
      <c r="V36" s="269">
        <v>22</v>
      </c>
    </row>
    <row r="37" spans="2:35" s="112" customFormat="1" ht="22" customHeight="1" x14ac:dyDescent="0.35">
      <c r="B37" s="117" t="s">
        <v>307</v>
      </c>
      <c r="C37" s="269">
        <v>233</v>
      </c>
      <c r="D37" s="269">
        <v>283</v>
      </c>
      <c r="E37" s="269">
        <v>338</v>
      </c>
      <c r="F37" s="351">
        <v>477</v>
      </c>
      <c r="G37" s="269">
        <v>3875</v>
      </c>
      <c r="H37" s="269">
        <v>4089</v>
      </c>
      <c r="I37" s="269">
        <v>4212</v>
      </c>
      <c r="J37" s="351">
        <v>4435</v>
      </c>
      <c r="K37" s="269">
        <v>1</v>
      </c>
      <c r="L37" s="269">
        <v>1</v>
      </c>
      <c r="M37" s="269">
        <v>1</v>
      </c>
      <c r="N37" s="351">
        <v>1</v>
      </c>
      <c r="O37" s="269">
        <v>4109</v>
      </c>
      <c r="P37" s="269">
        <v>4373</v>
      </c>
      <c r="Q37" s="269">
        <v>4551</v>
      </c>
      <c r="R37" s="351">
        <v>4913</v>
      </c>
      <c r="S37" s="269">
        <v>5.7</v>
      </c>
      <c r="T37" s="269">
        <v>6</v>
      </c>
      <c r="U37" s="269">
        <v>7</v>
      </c>
      <c r="V37" s="269">
        <v>10</v>
      </c>
    </row>
    <row r="38" spans="2:35" s="112" customFormat="1" ht="22" customHeight="1" thickBot="1" x14ac:dyDescent="0.4">
      <c r="B38" s="117" t="s">
        <v>308</v>
      </c>
      <c r="C38" s="279" t="s">
        <v>299</v>
      </c>
      <c r="D38" s="279" t="s">
        <v>299</v>
      </c>
      <c r="E38" s="269">
        <v>32</v>
      </c>
      <c r="F38" s="351">
        <v>46</v>
      </c>
      <c r="G38" s="279" t="s">
        <v>299</v>
      </c>
      <c r="H38" s="279" t="s">
        <v>299</v>
      </c>
      <c r="I38" s="269">
        <v>97</v>
      </c>
      <c r="J38" s="351">
        <v>105</v>
      </c>
      <c r="K38" s="279" t="s">
        <v>299</v>
      </c>
      <c r="L38" s="279" t="s">
        <v>299</v>
      </c>
      <c r="M38" s="279" t="s">
        <v>299</v>
      </c>
      <c r="N38" s="352"/>
      <c r="O38" s="279" t="s">
        <v>299</v>
      </c>
      <c r="P38" s="279" t="s">
        <v>299</v>
      </c>
      <c r="Q38" s="269">
        <v>129</v>
      </c>
      <c r="R38" s="351">
        <v>151</v>
      </c>
      <c r="S38" s="279" t="s">
        <v>299</v>
      </c>
      <c r="T38" s="279" t="s">
        <v>299</v>
      </c>
      <c r="U38" s="269">
        <v>25</v>
      </c>
      <c r="V38" s="269">
        <v>30</v>
      </c>
    </row>
    <row r="39" spans="2:35" s="112" customFormat="1" ht="22" customHeight="1" thickBot="1" x14ac:dyDescent="0.4">
      <c r="B39" s="208" t="s">
        <v>295</v>
      </c>
      <c r="C39" s="280">
        <v>1158</v>
      </c>
      <c r="D39" s="280">
        <f>SUM(D29:D38)</f>
        <v>1217</v>
      </c>
      <c r="E39" s="280">
        <v>1431</v>
      </c>
      <c r="F39" s="280">
        <v>1719</v>
      </c>
      <c r="G39" s="280">
        <v>4883</v>
      </c>
      <c r="H39" s="280">
        <f>SUM(H29:H38)</f>
        <v>5162</v>
      </c>
      <c r="I39" s="280">
        <v>5455</v>
      </c>
      <c r="J39" s="280">
        <v>5824</v>
      </c>
      <c r="K39" s="280">
        <v>1</v>
      </c>
      <c r="L39" s="280">
        <f>SUM(L29:L38)</f>
        <v>1</v>
      </c>
      <c r="M39" s="280">
        <v>2</v>
      </c>
      <c r="N39" s="280">
        <v>3</v>
      </c>
      <c r="O39" s="280">
        <v>6042</v>
      </c>
      <c r="P39" s="280">
        <f>SUM(P29:P38)</f>
        <v>6380</v>
      </c>
      <c r="Q39" s="280">
        <v>6888</v>
      </c>
      <c r="R39" s="280">
        <v>7546</v>
      </c>
      <c r="S39" s="280">
        <v>19.100000000000001</v>
      </c>
      <c r="T39" s="280">
        <v>19</v>
      </c>
      <c r="U39" s="280">
        <v>21</v>
      </c>
      <c r="V39" s="280">
        <v>23</v>
      </c>
    </row>
    <row r="40" spans="2:35" s="112" customFormat="1" x14ac:dyDescent="0.35">
      <c r="B40" s="502" t="s">
        <v>629</v>
      </c>
      <c r="C40" s="502"/>
      <c r="D40" s="502"/>
      <c r="E40" s="502"/>
      <c r="F40" s="502"/>
      <c r="G40" s="502"/>
      <c r="H40" s="502"/>
      <c r="I40" s="502"/>
      <c r="J40" s="502"/>
      <c r="K40" s="502"/>
      <c r="L40" s="502"/>
    </row>
    <row r="41" spans="2:35" s="112" customFormat="1" x14ac:dyDescent="0.35">
      <c r="B41" s="118" t="s">
        <v>767</v>
      </c>
    </row>
    <row r="42" spans="2:35" s="112" customFormat="1" ht="35" customHeight="1" x14ac:dyDescent="0.35">
      <c r="B42" s="118"/>
    </row>
    <row r="43" spans="2:35" s="112" customFormat="1" ht="32.15" customHeight="1" thickBot="1" x14ac:dyDescent="0.5">
      <c r="B43" s="173" t="s">
        <v>768</v>
      </c>
      <c r="C43" s="121"/>
      <c r="D43" s="121"/>
      <c r="E43" s="121"/>
      <c r="F43" s="121"/>
      <c r="G43" s="121"/>
      <c r="H43" s="121"/>
      <c r="I43" s="121"/>
      <c r="J43" s="121"/>
      <c r="K43" s="121"/>
      <c r="L43" s="121"/>
      <c r="O43" s="423"/>
      <c r="P43" s="423"/>
      <c r="Q43" s="423"/>
      <c r="R43" s="423"/>
      <c r="S43" s="423"/>
      <c r="T43" s="423"/>
      <c r="U43" s="423"/>
      <c r="V43" s="423"/>
    </row>
    <row r="44" spans="2:35" s="112" customFormat="1" ht="23.5" customHeight="1" x14ac:dyDescent="0.35">
      <c r="B44" s="115"/>
      <c r="C44" s="500" t="s">
        <v>292</v>
      </c>
      <c r="D44" s="500"/>
      <c r="E44" s="500"/>
      <c r="F44" s="500"/>
      <c r="G44" s="500" t="s">
        <v>293</v>
      </c>
      <c r="H44" s="500"/>
      <c r="I44" s="500"/>
      <c r="J44" s="500"/>
      <c r="K44" s="500" t="s">
        <v>294</v>
      </c>
      <c r="L44" s="500"/>
      <c r="M44" s="500"/>
      <c r="N44" s="500"/>
      <c r="O44" s="501" t="s">
        <v>295</v>
      </c>
      <c r="P44" s="501"/>
      <c r="Q44" s="501"/>
      <c r="R44" s="501"/>
      <c r="S44" s="501" t="s">
        <v>296</v>
      </c>
      <c r="T44" s="501"/>
      <c r="U44" s="501"/>
      <c r="V44" s="501"/>
    </row>
    <row r="45" spans="2:35" s="112" customFormat="1" ht="20.149999999999999" customHeight="1" thickBot="1" x14ac:dyDescent="0.4">
      <c r="B45" s="125" t="s">
        <v>282</v>
      </c>
      <c r="C45" s="278" t="s">
        <v>275</v>
      </c>
      <c r="D45" s="278" t="s">
        <v>276</v>
      </c>
      <c r="E45" s="278" t="s">
        <v>277</v>
      </c>
      <c r="F45" s="278" t="s">
        <v>618</v>
      </c>
      <c r="G45" s="278" t="s">
        <v>275</v>
      </c>
      <c r="H45" s="278" t="s">
        <v>276</v>
      </c>
      <c r="I45" s="278" t="s">
        <v>277</v>
      </c>
      <c r="J45" s="278" t="s">
        <v>618</v>
      </c>
      <c r="K45" s="278" t="s">
        <v>275</v>
      </c>
      <c r="L45" s="278" t="s">
        <v>276</v>
      </c>
      <c r="M45" s="278" t="s">
        <v>277</v>
      </c>
      <c r="N45" s="278" t="s">
        <v>618</v>
      </c>
      <c r="O45" s="278" t="s">
        <v>275</v>
      </c>
      <c r="P45" s="278" t="s">
        <v>276</v>
      </c>
      <c r="Q45" s="278" t="s">
        <v>277</v>
      </c>
      <c r="R45" s="278" t="s">
        <v>618</v>
      </c>
      <c r="S45" s="278" t="s">
        <v>275</v>
      </c>
      <c r="T45" s="278" t="s">
        <v>276</v>
      </c>
      <c r="U45" s="278" t="s">
        <v>277</v>
      </c>
      <c r="V45" s="278" t="s">
        <v>618</v>
      </c>
    </row>
    <row r="46" spans="2:35" s="112" customFormat="1" ht="20.149999999999999" customHeight="1" x14ac:dyDescent="0.35">
      <c r="B46" s="122" t="s">
        <v>309</v>
      </c>
      <c r="C46" s="269">
        <v>1013</v>
      </c>
      <c r="D46" s="269">
        <v>1067</v>
      </c>
      <c r="E46" s="269">
        <v>1251</v>
      </c>
      <c r="F46" s="269">
        <v>1496</v>
      </c>
      <c r="G46" s="269">
        <v>4284</v>
      </c>
      <c r="H46" s="269">
        <v>4525</v>
      </c>
      <c r="I46" s="269">
        <v>4706</v>
      </c>
      <c r="J46" s="269">
        <v>4961</v>
      </c>
      <c r="K46" s="279" t="s">
        <v>299</v>
      </c>
      <c r="L46" s="279" t="s">
        <v>299</v>
      </c>
      <c r="M46" s="279" t="s">
        <v>299</v>
      </c>
      <c r="N46" s="279">
        <v>2</v>
      </c>
      <c r="O46" s="269">
        <v>5297</v>
      </c>
      <c r="P46" s="269">
        <v>5592</v>
      </c>
      <c r="Q46" s="269">
        <v>5957</v>
      </c>
      <c r="R46" s="269">
        <v>6459</v>
      </c>
      <c r="S46" s="269">
        <v>19</v>
      </c>
      <c r="T46" s="269">
        <v>19</v>
      </c>
      <c r="U46" s="269">
        <v>21</v>
      </c>
      <c r="V46" s="269">
        <v>23</v>
      </c>
    </row>
    <row r="47" spans="2:35" s="112" customFormat="1" ht="20.149999999999999" customHeight="1" x14ac:dyDescent="0.35">
      <c r="B47" s="122" t="s">
        <v>310</v>
      </c>
      <c r="C47" s="269">
        <v>80</v>
      </c>
      <c r="D47" s="269">
        <v>83</v>
      </c>
      <c r="E47" s="269">
        <v>75</v>
      </c>
      <c r="F47" s="269">
        <v>92</v>
      </c>
      <c r="G47" s="269">
        <v>39</v>
      </c>
      <c r="H47" s="269">
        <v>34</v>
      </c>
      <c r="I47" s="269">
        <v>47</v>
      </c>
      <c r="J47" s="269">
        <v>53</v>
      </c>
      <c r="K47" s="279" t="s">
        <v>299</v>
      </c>
      <c r="L47" s="279" t="s">
        <v>299</v>
      </c>
      <c r="M47" s="279" t="s">
        <v>299</v>
      </c>
      <c r="N47" s="279"/>
      <c r="O47" s="269">
        <v>119</v>
      </c>
      <c r="P47" s="269">
        <v>117</v>
      </c>
      <c r="Q47" s="269">
        <v>122</v>
      </c>
      <c r="R47" s="269">
        <v>145</v>
      </c>
      <c r="S47" s="269">
        <v>67</v>
      </c>
      <c r="T47" s="269">
        <v>71</v>
      </c>
      <c r="U47" s="269">
        <v>61</v>
      </c>
      <c r="V47" s="269">
        <v>63</v>
      </c>
    </row>
    <row r="48" spans="2:35" s="112" customFormat="1" ht="20.149999999999999" customHeight="1" x14ac:dyDescent="0.35">
      <c r="B48" s="123" t="s">
        <v>311</v>
      </c>
      <c r="C48" s="281">
        <v>45</v>
      </c>
      <c r="D48" s="281">
        <v>46</v>
      </c>
      <c r="E48" s="269">
        <v>64</v>
      </c>
      <c r="F48" s="269">
        <v>100</v>
      </c>
      <c r="G48" s="269">
        <v>537</v>
      </c>
      <c r="H48" s="269">
        <v>568</v>
      </c>
      <c r="I48" s="269">
        <v>660</v>
      </c>
      <c r="J48" s="269">
        <v>766</v>
      </c>
      <c r="K48" s="269">
        <v>1</v>
      </c>
      <c r="L48" s="269">
        <v>1</v>
      </c>
      <c r="M48" s="281">
        <v>1</v>
      </c>
      <c r="N48" s="281">
        <v>1</v>
      </c>
      <c r="O48" s="281">
        <v>583</v>
      </c>
      <c r="P48" s="281">
        <v>615</v>
      </c>
      <c r="Q48" s="269">
        <v>725</v>
      </c>
      <c r="R48" s="269">
        <v>867</v>
      </c>
      <c r="S48" s="269">
        <v>8</v>
      </c>
      <c r="T48" s="269">
        <v>7</v>
      </c>
      <c r="U48" s="269">
        <v>9</v>
      </c>
      <c r="V48" s="269">
        <v>12</v>
      </c>
    </row>
    <row r="49" spans="2:22" s="112" customFormat="1" ht="20.149999999999999" customHeight="1" thickBot="1" x14ac:dyDescent="0.4">
      <c r="B49" s="122" t="s">
        <v>312</v>
      </c>
      <c r="C49" s="269">
        <v>20</v>
      </c>
      <c r="D49" s="269">
        <v>21</v>
      </c>
      <c r="E49" s="269">
        <v>41</v>
      </c>
      <c r="F49" s="269">
        <v>31</v>
      </c>
      <c r="G49" s="269">
        <v>23</v>
      </c>
      <c r="H49" s="269">
        <v>35</v>
      </c>
      <c r="I49" s="269">
        <v>42</v>
      </c>
      <c r="J49" s="269">
        <v>44</v>
      </c>
      <c r="K49" s="279" t="s">
        <v>299</v>
      </c>
      <c r="L49" s="279" t="s">
        <v>299</v>
      </c>
      <c r="M49" s="269">
        <v>1</v>
      </c>
      <c r="N49" s="269"/>
      <c r="O49" s="269">
        <v>43</v>
      </c>
      <c r="P49" s="269">
        <v>56</v>
      </c>
      <c r="Q49" s="269">
        <v>84</v>
      </c>
      <c r="R49" s="269">
        <v>75</v>
      </c>
      <c r="S49" s="269">
        <v>47</v>
      </c>
      <c r="T49" s="269">
        <v>38</v>
      </c>
      <c r="U49" s="269">
        <v>49</v>
      </c>
      <c r="V49" s="269">
        <v>41</v>
      </c>
    </row>
    <row r="50" spans="2:22" s="112" customFormat="1" ht="20.149999999999999" customHeight="1" thickBot="1" x14ac:dyDescent="0.4">
      <c r="B50" s="208" t="s">
        <v>295</v>
      </c>
      <c r="C50" s="280">
        <v>1158</v>
      </c>
      <c r="D50" s="280">
        <v>1217</v>
      </c>
      <c r="E50" s="280">
        <v>1431</v>
      </c>
      <c r="F50" s="280">
        <v>1719</v>
      </c>
      <c r="G50" s="280">
        <v>4883</v>
      </c>
      <c r="H50" s="280">
        <v>5162</v>
      </c>
      <c r="I50" s="280">
        <v>5455</v>
      </c>
      <c r="J50" s="280">
        <v>5824</v>
      </c>
      <c r="K50" s="280">
        <v>1</v>
      </c>
      <c r="L50" s="280">
        <v>1</v>
      </c>
      <c r="M50" s="280">
        <v>2</v>
      </c>
      <c r="N50" s="280">
        <v>3</v>
      </c>
      <c r="O50" s="280">
        <v>6042</v>
      </c>
      <c r="P50" s="280">
        <v>6380</v>
      </c>
      <c r="Q50" s="280">
        <v>6888</v>
      </c>
      <c r="R50" s="280">
        <v>7546</v>
      </c>
      <c r="S50" s="280">
        <v>19</v>
      </c>
      <c r="T50" s="280">
        <v>19</v>
      </c>
      <c r="U50" s="280">
        <v>21</v>
      </c>
      <c r="V50" s="280">
        <v>23</v>
      </c>
    </row>
    <row r="51" spans="2:22" s="112" customFormat="1" ht="17.149999999999999" customHeight="1" x14ac:dyDescent="0.35">
      <c r="B51" s="502" t="s">
        <v>629</v>
      </c>
      <c r="C51" s="502"/>
      <c r="D51" s="502"/>
      <c r="E51" s="502"/>
      <c r="F51" s="502"/>
      <c r="G51" s="502"/>
      <c r="H51" s="502"/>
      <c r="I51" s="502"/>
      <c r="J51" s="502"/>
      <c r="K51" s="502"/>
      <c r="L51" s="502"/>
    </row>
    <row r="52" spans="2:22" s="112" customFormat="1" ht="35" customHeight="1" x14ac:dyDescent="0.35">
      <c r="B52" s="118"/>
    </row>
    <row r="53" spans="2:22" s="112" customFormat="1" ht="32.15" customHeight="1" thickBot="1" x14ac:dyDescent="0.5">
      <c r="B53" s="173" t="s">
        <v>766</v>
      </c>
      <c r="C53" s="121"/>
      <c r="D53" s="121"/>
    </row>
    <row r="54" spans="2:22" s="112" customFormat="1" ht="24" customHeight="1" thickBot="1" x14ac:dyDescent="0.4">
      <c r="B54" s="44" t="s">
        <v>313</v>
      </c>
      <c r="C54" s="235" t="s">
        <v>275</v>
      </c>
      <c r="D54" s="235" t="s">
        <v>276</v>
      </c>
      <c r="E54" s="235" t="s">
        <v>277</v>
      </c>
      <c r="F54" s="235" t="s">
        <v>618</v>
      </c>
    </row>
    <row r="55" spans="2:22" s="112" customFormat="1" ht="16.5" customHeight="1" x14ac:dyDescent="0.35">
      <c r="B55" s="122" t="s">
        <v>314</v>
      </c>
      <c r="C55" s="282">
        <v>5</v>
      </c>
      <c r="D55" s="282">
        <v>5</v>
      </c>
      <c r="E55" s="282">
        <v>6</v>
      </c>
      <c r="F55" s="282">
        <v>7</v>
      </c>
    </row>
    <row r="56" spans="2:22" s="112" customFormat="1" ht="16.5" customHeight="1" x14ac:dyDescent="0.35">
      <c r="B56" s="122" t="s">
        <v>315</v>
      </c>
      <c r="C56" s="282">
        <v>21</v>
      </c>
      <c r="D56" s="282">
        <v>21</v>
      </c>
      <c r="E56" s="282">
        <v>21</v>
      </c>
      <c r="F56" s="282">
        <v>21</v>
      </c>
    </row>
    <row r="57" spans="2:22" s="112" customFormat="1" ht="16.5" customHeight="1" x14ac:dyDescent="0.35">
      <c r="B57" s="123" t="s">
        <v>316</v>
      </c>
      <c r="C57" s="282">
        <v>25</v>
      </c>
      <c r="D57" s="282">
        <v>25</v>
      </c>
      <c r="E57" s="282">
        <v>26</v>
      </c>
      <c r="F57" s="282">
        <v>25</v>
      </c>
    </row>
    <row r="58" spans="2:22" s="112" customFormat="1" ht="16.5" customHeight="1" x14ac:dyDescent="0.35">
      <c r="B58" s="122" t="s">
        <v>317</v>
      </c>
      <c r="C58" s="282">
        <v>27</v>
      </c>
      <c r="D58" s="282">
        <v>27</v>
      </c>
      <c r="E58" s="282">
        <v>26</v>
      </c>
      <c r="F58" s="282">
        <v>25</v>
      </c>
    </row>
    <row r="59" spans="2:22" s="112" customFormat="1" ht="16.5" customHeight="1" x14ac:dyDescent="0.35">
      <c r="B59" s="122" t="s">
        <v>318</v>
      </c>
      <c r="C59" s="282">
        <v>19</v>
      </c>
      <c r="D59" s="282">
        <v>19</v>
      </c>
      <c r="E59" s="282">
        <v>18</v>
      </c>
      <c r="F59" s="282">
        <v>18</v>
      </c>
    </row>
    <row r="60" spans="2:22" s="112" customFormat="1" ht="16.5" customHeight="1" thickBot="1" x14ac:dyDescent="0.4">
      <c r="B60" s="124" t="s">
        <v>319</v>
      </c>
      <c r="C60" s="283">
        <v>3</v>
      </c>
      <c r="D60" s="283">
        <v>3</v>
      </c>
      <c r="E60" s="283">
        <v>3</v>
      </c>
      <c r="F60" s="283">
        <v>3</v>
      </c>
    </row>
    <row r="61" spans="2:22" s="112" customFormat="1" ht="26.15" customHeight="1" x14ac:dyDescent="0.35">
      <c r="B61" s="505" t="s">
        <v>630</v>
      </c>
      <c r="C61" s="505"/>
      <c r="D61" s="505"/>
      <c r="E61" s="505"/>
      <c r="F61" s="505"/>
      <c r="G61" s="505"/>
      <c r="H61" s="505"/>
    </row>
    <row r="62" spans="2:22" s="112" customFormat="1" x14ac:dyDescent="0.35">
      <c r="B62" s="118" t="s">
        <v>767</v>
      </c>
    </row>
    <row r="63" spans="2:22" s="112" customFormat="1" ht="35" customHeight="1" x14ac:dyDescent="0.35">
      <c r="B63" s="118"/>
    </row>
    <row r="64" spans="2:22" s="112" customFormat="1" ht="32.15" customHeight="1" thickBot="1" x14ac:dyDescent="0.5">
      <c r="B64" s="173" t="s">
        <v>49</v>
      </c>
      <c r="C64" s="119"/>
      <c r="D64" s="119"/>
      <c r="E64" s="119"/>
      <c r="F64" s="119"/>
    </row>
    <row r="65" spans="2:8" s="112" customFormat="1" ht="20.149999999999999" customHeight="1" x14ac:dyDescent="0.35">
      <c r="B65" s="136"/>
      <c r="C65" s="504" t="s">
        <v>774</v>
      </c>
      <c r="D65" s="504"/>
      <c r="E65" s="504"/>
      <c r="F65" s="504" t="s">
        <v>775</v>
      </c>
      <c r="G65" s="504"/>
      <c r="H65" s="504"/>
    </row>
    <row r="66" spans="2:8" s="112" customFormat="1" ht="19" customHeight="1" thickBot="1" x14ac:dyDescent="0.4">
      <c r="B66" s="137" t="s">
        <v>320</v>
      </c>
      <c r="C66" s="284" t="s">
        <v>276</v>
      </c>
      <c r="D66" s="284" t="s">
        <v>277</v>
      </c>
      <c r="E66" s="284" t="s">
        <v>618</v>
      </c>
      <c r="F66" s="284" t="s">
        <v>276</v>
      </c>
      <c r="G66" s="284" t="s">
        <v>277</v>
      </c>
      <c r="H66" s="284" t="s">
        <v>618</v>
      </c>
    </row>
    <row r="67" spans="2:8" s="112" customFormat="1" ht="19" customHeight="1" x14ac:dyDescent="0.35">
      <c r="B67" s="117" t="s">
        <v>293</v>
      </c>
      <c r="C67" s="285">
        <v>1419</v>
      </c>
      <c r="D67" s="285">
        <v>1708</v>
      </c>
      <c r="E67" s="290">
        <v>2080</v>
      </c>
      <c r="F67" s="285">
        <v>1112</v>
      </c>
      <c r="G67" s="285">
        <v>1442</v>
      </c>
      <c r="H67" s="290">
        <v>1554</v>
      </c>
    </row>
    <row r="68" spans="2:8" s="112" customFormat="1" ht="19" customHeight="1" x14ac:dyDescent="0.35">
      <c r="B68" s="117" t="s">
        <v>292</v>
      </c>
      <c r="C68" s="285">
        <v>320</v>
      </c>
      <c r="D68" s="285">
        <v>539</v>
      </c>
      <c r="E68" s="290">
        <v>793</v>
      </c>
      <c r="F68" s="285">
        <v>306</v>
      </c>
      <c r="G68" s="285">
        <v>405</v>
      </c>
      <c r="H68" s="290">
        <v>426</v>
      </c>
    </row>
    <row r="69" spans="2:8" s="112" customFormat="1" ht="15" thickBot="1" x14ac:dyDescent="0.4">
      <c r="B69" s="129" t="s">
        <v>294</v>
      </c>
      <c r="C69" s="286">
        <v>0</v>
      </c>
      <c r="D69" s="285">
        <v>2</v>
      </c>
      <c r="E69" s="290">
        <v>2</v>
      </c>
      <c r="F69" s="285">
        <v>0</v>
      </c>
      <c r="G69" s="285">
        <v>1</v>
      </c>
      <c r="H69" s="290">
        <v>1</v>
      </c>
    </row>
    <row r="70" spans="2:8" s="112" customFormat="1" ht="19" customHeight="1" thickBot="1" x14ac:dyDescent="0.4">
      <c r="B70" s="208" t="s">
        <v>295</v>
      </c>
      <c r="C70" s="287">
        <f>SUM(C67:C69)</f>
        <v>1739</v>
      </c>
      <c r="D70" s="287">
        <v>2249</v>
      </c>
      <c r="E70" s="287">
        <v>2875</v>
      </c>
      <c r="F70" s="287">
        <f>SUM(F67:F69)</f>
        <v>1418</v>
      </c>
      <c r="G70" s="287">
        <v>1848</v>
      </c>
      <c r="H70" s="287">
        <v>1981</v>
      </c>
    </row>
    <row r="71" spans="2:8" s="112" customFormat="1" ht="37.5" customHeight="1" x14ac:dyDescent="0.35">
      <c r="B71" s="499" t="s">
        <v>634</v>
      </c>
      <c r="C71" s="499"/>
      <c r="D71" s="499"/>
      <c r="E71" s="499"/>
      <c r="F71" s="499"/>
      <c r="G71" s="499"/>
      <c r="H71" s="499"/>
    </row>
    <row r="72" spans="2:8" s="112" customFormat="1" ht="24.75" customHeight="1" x14ac:dyDescent="0.35">
      <c r="B72" s="499" t="s">
        <v>1046</v>
      </c>
      <c r="C72" s="499"/>
      <c r="D72" s="499"/>
      <c r="E72" s="499"/>
      <c r="F72" s="499"/>
      <c r="G72" s="499"/>
      <c r="H72" s="499"/>
    </row>
    <row r="73" spans="2:8" s="112" customFormat="1" ht="19" customHeight="1" x14ac:dyDescent="0.35">
      <c r="B73" s="118" t="s">
        <v>773</v>
      </c>
    </row>
    <row r="74" spans="2:8" s="112" customFormat="1" ht="35" customHeight="1" x14ac:dyDescent="0.35">
      <c r="B74" s="118"/>
    </row>
    <row r="75" spans="2:8" s="112" customFormat="1" ht="32.15" customHeight="1" thickBot="1" x14ac:dyDescent="0.5">
      <c r="B75" s="172" t="s">
        <v>776</v>
      </c>
    </row>
    <row r="76" spans="2:8" s="112" customFormat="1" ht="22" customHeight="1" x14ac:dyDescent="0.35">
      <c r="B76" s="132"/>
      <c r="C76" s="500" t="s">
        <v>292</v>
      </c>
      <c r="D76" s="500"/>
      <c r="E76" s="500"/>
      <c r="F76" s="500" t="s">
        <v>293</v>
      </c>
      <c r="G76" s="500"/>
      <c r="H76" s="500"/>
    </row>
    <row r="77" spans="2:8" s="112" customFormat="1" ht="24" customHeight="1" thickBot="1" x14ac:dyDescent="0.4">
      <c r="B77" s="133" t="s">
        <v>321</v>
      </c>
      <c r="C77" s="273" t="s">
        <v>276</v>
      </c>
      <c r="D77" s="273" t="s">
        <v>277</v>
      </c>
      <c r="E77" s="273" t="s">
        <v>618</v>
      </c>
      <c r="F77" s="273" t="s">
        <v>276</v>
      </c>
      <c r="G77" s="273" t="s">
        <v>277</v>
      </c>
      <c r="H77" s="273" t="s">
        <v>618</v>
      </c>
    </row>
    <row r="78" spans="2:8" s="112" customFormat="1" ht="24" customHeight="1" x14ac:dyDescent="0.35">
      <c r="B78" s="129" t="s">
        <v>322</v>
      </c>
      <c r="C78" s="288">
        <v>24</v>
      </c>
      <c r="D78" s="276">
        <v>33</v>
      </c>
      <c r="E78" s="276">
        <v>30</v>
      </c>
      <c r="F78" s="276">
        <v>1</v>
      </c>
      <c r="G78" s="276">
        <v>0</v>
      </c>
      <c r="H78" s="276">
        <v>1</v>
      </c>
    </row>
    <row r="79" spans="2:8" s="112" customFormat="1" ht="35.5" customHeight="1" thickBot="1" x14ac:dyDescent="0.4">
      <c r="B79" s="130" t="s">
        <v>323</v>
      </c>
      <c r="C79" s="289">
        <v>25</v>
      </c>
      <c r="D79" s="277">
        <v>18</v>
      </c>
      <c r="E79" s="277">
        <v>22</v>
      </c>
      <c r="F79" s="277">
        <v>0</v>
      </c>
      <c r="G79" s="277">
        <v>0</v>
      </c>
      <c r="H79" s="277">
        <v>0</v>
      </c>
    </row>
    <row r="80" spans="2:8" s="112" customFormat="1" ht="19.5" customHeight="1" x14ac:dyDescent="0.35">
      <c r="B80" s="499" t="s">
        <v>324</v>
      </c>
      <c r="C80" s="499"/>
      <c r="D80" s="499"/>
      <c r="E80" s="499"/>
      <c r="F80" s="499"/>
      <c r="G80" s="499"/>
      <c r="H80" s="499"/>
    </row>
    <row r="81" spans="2:26" s="112" customFormat="1" x14ac:dyDescent="0.35">
      <c r="B81" s="118" t="s">
        <v>777</v>
      </c>
      <c r="C81" s="118"/>
      <c r="D81" s="118"/>
      <c r="E81" s="118"/>
      <c r="F81" s="118"/>
    </row>
    <row r="82" spans="2:26" s="112" customFormat="1" ht="35" customHeight="1" x14ac:dyDescent="0.35">
      <c r="B82" s="118"/>
    </row>
    <row r="83" spans="2:26" s="112" customFormat="1" ht="32.15" customHeight="1" thickBot="1" x14ac:dyDescent="0.5">
      <c r="B83" s="174" t="s">
        <v>778</v>
      </c>
      <c r="C83" s="119"/>
      <c r="D83" s="119"/>
      <c r="E83" s="119"/>
      <c r="F83" s="119"/>
      <c r="G83" s="119"/>
      <c r="H83" s="119"/>
      <c r="I83" s="119"/>
      <c r="J83" s="119"/>
      <c r="K83" s="119"/>
      <c r="L83" s="119"/>
      <c r="M83" s="119"/>
      <c r="N83" s="119"/>
      <c r="O83" s="120"/>
      <c r="P83" s="120"/>
      <c r="Q83" s="120"/>
      <c r="R83" s="120"/>
      <c r="S83" s="120"/>
      <c r="T83" s="120"/>
    </row>
    <row r="84" spans="2:26" s="112" customFormat="1" ht="19.5" customHeight="1" x14ac:dyDescent="0.35">
      <c r="B84" s="113"/>
      <c r="C84" s="504" t="s">
        <v>309</v>
      </c>
      <c r="D84" s="504"/>
      <c r="E84" s="504"/>
      <c r="F84" s="504"/>
      <c r="G84" s="504" t="s">
        <v>310</v>
      </c>
      <c r="H84" s="504"/>
      <c r="I84" s="504"/>
      <c r="J84" s="504"/>
      <c r="K84" s="504" t="s">
        <v>622</v>
      </c>
      <c r="L84" s="504"/>
      <c r="M84" s="504"/>
      <c r="N84" s="504"/>
      <c r="O84" s="508" t="s">
        <v>312</v>
      </c>
      <c r="P84" s="508"/>
      <c r="Q84" s="508"/>
      <c r="R84" s="508"/>
      <c r="S84" s="507" t="s">
        <v>295</v>
      </c>
      <c r="T84" s="507"/>
      <c r="U84" s="507"/>
      <c r="V84" s="507"/>
      <c r="W84" s="507" t="s">
        <v>325</v>
      </c>
      <c r="X84" s="507"/>
      <c r="Y84" s="507"/>
      <c r="Z84" s="507"/>
    </row>
    <row r="85" spans="2:26" s="112" customFormat="1" ht="19.5" customHeight="1" thickBot="1" x14ac:dyDescent="0.4">
      <c r="B85" s="108" t="s">
        <v>326</v>
      </c>
      <c r="C85" s="284" t="s">
        <v>275</v>
      </c>
      <c r="D85" s="284" t="s">
        <v>276</v>
      </c>
      <c r="E85" s="284" t="s">
        <v>277</v>
      </c>
      <c r="F85" s="284" t="s">
        <v>618</v>
      </c>
      <c r="G85" s="284" t="s">
        <v>275</v>
      </c>
      <c r="H85" s="284" t="s">
        <v>276</v>
      </c>
      <c r="I85" s="284" t="s">
        <v>277</v>
      </c>
      <c r="J85" s="284" t="s">
        <v>618</v>
      </c>
      <c r="K85" s="284" t="s">
        <v>275</v>
      </c>
      <c r="L85" s="284" t="s">
        <v>276</v>
      </c>
      <c r="M85" s="284" t="s">
        <v>277</v>
      </c>
      <c r="N85" s="284" t="s">
        <v>618</v>
      </c>
      <c r="O85" s="284" t="s">
        <v>275</v>
      </c>
      <c r="P85" s="284" t="s">
        <v>276</v>
      </c>
      <c r="Q85" s="284" t="s">
        <v>277</v>
      </c>
      <c r="R85" s="284" t="s">
        <v>618</v>
      </c>
      <c r="S85" s="284" t="s">
        <v>275</v>
      </c>
      <c r="T85" s="284" t="s">
        <v>276</v>
      </c>
      <c r="U85" s="284" t="s">
        <v>277</v>
      </c>
      <c r="V85" s="284" t="s">
        <v>618</v>
      </c>
      <c r="W85" s="284" t="s">
        <v>275</v>
      </c>
      <c r="X85" s="284" t="s">
        <v>276</v>
      </c>
      <c r="Y85" s="284" t="s">
        <v>277</v>
      </c>
      <c r="Z85" s="284" t="s">
        <v>618</v>
      </c>
    </row>
    <row r="86" spans="2:26" s="112" customFormat="1" ht="19.5" customHeight="1" x14ac:dyDescent="0.35">
      <c r="B86" s="117" t="s">
        <v>327</v>
      </c>
      <c r="C86" s="290">
        <v>35</v>
      </c>
      <c r="D86" s="290">
        <v>37</v>
      </c>
      <c r="E86" s="291">
        <v>35</v>
      </c>
      <c r="F86" s="290">
        <v>41</v>
      </c>
      <c r="G86" s="292" t="s">
        <v>299</v>
      </c>
      <c r="H86" s="292" t="s">
        <v>299</v>
      </c>
      <c r="I86" s="292" t="s">
        <v>299</v>
      </c>
      <c r="J86" s="345"/>
      <c r="K86" s="291">
        <v>2</v>
      </c>
      <c r="L86" s="290">
        <v>1</v>
      </c>
      <c r="M86" s="291">
        <v>1</v>
      </c>
      <c r="N86" s="346">
        <v>1</v>
      </c>
      <c r="O86" s="346">
        <v>1</v>
      </c>
      <c r="P86" s="347" t="s">
        <v>299</v>
      </c>
      <c r="Q86" s="345" t="s">
        <v>299</v>
      </c>
      <c r="R86" s="345"/>
      <c r="S86" s="346">
        <v>38</v>
      </c>
      <c r="T86" s="348">
        <v>38</v>
      </c>
      <c r="U86" s="346">
        <v>36</v>
      </c>
      <c r="V86" s="346">
        <v>42</v>
      </c>
      <c r="W86" s="345" t="s">
        <v>299</v>
      </c>
      <c r="X86" s="347" t="s">
        <v>299</v>
      </c>
      <c r="Y86" s="346">
        <v>4</v>
      </c>
      <c r="Z86">
        <v>3</v>
      </c>
    </row>
    <row r="87" spans="2:26" s="112" customFormat="1" ht="19.5" customHeight="1" x14ac:dyDescent="0.35">
      <c r="B87" s="117" t="s">
        <v>328</v>
      </c>
      <c r="C87" s="290">
        <v>1509</v>
      </c>
      <c r="D87" s="290">
        <v>1544</v>
      </c>
      <c r="E87" s="291">
        <v>1678</v>
      </c>
      <c r="F87" s="290">
        <v>1834</v>
      </c>
      <c r="G87" s="291">
        <v>24</v>
      </c>
      <c r="H87" s="290">
        <v>19</v>
      </c>
      <c r="I87" s="291">
        <v>24</v>
      </c>
      <c r="J87" s="346">
        <v>36</v>
      </c>
      <c r="K87" s="291">
        <v>91</v>
      </c>
      <c r="L87" s="290">
        <v>113</v>
      </c>
      <c r="M87" s="291">
        <v>129</v>
      </c>
      <c r="N87" s="346">
        <v>181</v>
      </c>
      <c r="O87" s="346">
        <v>11</v>
      </c>
      <c r="P87" s="348">
        <v>14</v>
      </c>
      <c r="Q87" s="346">
        <v>23</v>
      </c>
      <c r="R87" s="346">
        <v>15</v>
      </c>
      <c r="S87" s="346">
        <v>1635</v>
      </c>
      <c r="T87" s="348">
        <v>1690</v>
      </c>
      <c r="U87" s="346">
        <v>1854</v>
      </c>
      <c r="V87" s="346">
        <v>2066</v>
      </c>
      <c r="W87" s="346">
        <v>66</v>
      </c>
      <c r="X87" s="348">
        <v>141</v>
      </c>
      <c r="Y87" s="346">
        <v>171</v>
      </c>
      <c r="Z87">
        <v>105</v>
      </c>
    </row>
    <row r="88" spans="2:26" s="112" customFormat="1" ht="19.5" customHeight="1" x14ac:dyDescent="0.35">
      <c r="B88" s="117" t="s">
        <v>329</v>
      </c>
      <c r="C88" s="290">
        <v>63</v>
      </c>
      <c r="D88" s="290">
        <v>69</v>
      </c>
      <c r="E88" s="291">
        <v>70</v>
      </c>
      <c r="F88" s="290">
        <v>63</v>
      </c>
      <c r="G88" s="292" t="s">
        <v>299</v>
      </c>
      <c r="H88" s="292" t="s">
        <v>299</v>
      </c>
      <c r="I88" s="292" t="s">
        <v>299</v>
      </c>
      <c r="J88" s="345"/>
      <c r="K88" s="291">
        <v>7</v>
      </c>
      <c r="L88" s="290">
        <v>7</v>
      </c>
      <c r="M88" s="291">
        <v>5</v>
      </c>
      <c r="N88" s="346">
        <v>10</v>
      </c>
      <c r="O88" s="345" t="s">
        <v>299</v>
      </c>
      <c r="P88" s="347" t="s">
        <v>299</v>
      </c>
      <c r="Q88" s="345" t="s">
        <v>299</v>
      </c>
      <c r="R88" s="345"/>
      <c r="S88" s="346">
        <v>70</v>
      </c>
      <c r="T88" s="348">
        <v>76</v>
      </c>
      <c r="U88" s="346">
        <v>75</v>
      </c>
      <c r="V88" s="346">
        <v>73</v>
      </c>
      <c r="W88" s="345" t="s">
        <v>299</v>
      </c>
      <c r="X88" s="347" t="s">
        <v>299</v>
      </c>
      <c r="Y88" s="346">
        <v>19</v>
      </c>
      <c r="Z88">
        <v>13</v>
      </c>
    </row>
    <row r="89" spans="2:26" s="112" customFormat="1" ht="19.5" customHeight="1" x14ac:dyDescent="0.35">
      <c r="B89" s="117" t="s">
        <v>330</v>
      </c>
      <c r="C89" s="290">
        <v>1202</v>
      </c>
      <c r="D89" s="290">
        <v>1245</v>
      </c>
      <c r="E89" s="291">
        <v>1313</v>
      </c>
      <c r="F89" s="290">
        <v>1436</v>
      </c>
      <c r="G89" s="291">
        <v>28</v>
      </c>
      <c r="H89" s="290">
        <v>23</v>
      </c>
      <c r="I89" s="291">
        <v>17</v>
      </c>
      <c r="J89" s="346">
        <v>15</v>
      </c>
      <c r="K89" s="291">
        <v>115</v>
      </c>
      <c r="L89" s="290">
        <v>95</v>
      </c>
      <c r="M89" s="291">
        <v>101</v>
      </c>
      <c r="N89" s="346">
        <v>107</v>
      </c>
      <c r="O89" s="346">
        <v>14</v>
      </c>
      <c r="P89" s="348">
        <v>14</v>
      </c>
      <c r="Q89" s="346">
        <v>18</v>
      </c>
      <c r="R89" s="346">
        <v>15</v>
      </c>
      <c r="S89" s="346">
        <v>1359</v>
      </c>
      <c r="T89" s="348">
        <v>1377</v>
      </c>
      <c r="U89" s="346">
        <v>1449</v>
      </c>
      <c r="V89" s="346">
        <v>1573</v>
      </c>
      <c r="W89" s="346">
        <v>71</v>
      </c>
      <c r="X89" s="348">
        <v>162</v>
      </c>
      <c r="Y89" s="346">
        <v>151</v>
      </c>
      <c r="Z89">
        <v>127</v>
      </c>
    </row>
    <row r="90" spans="2:26" s="112" customFormat="1" ht="19.5" customHeight="1" x14ac:dyDescent="0.35">
      <c r="B90" s="117" t="s">
        <v>331</v>
      </c>
      <c r="C90" s="290">
        <v>317</v>
      </c>
      <c r="D90" s="290">
        <v>342</v>
      </c>
      <c r="E90" s="291">
        <v>353</v>
      </c>
      <c r="F90" s="290">
        <v>366</v>
      </c>
      <c r="G90" s="291">
        <v>4</v>
      </c>
      <c r="H90" s="290">
        <v>3</v>
      </c>
      <c r="I90" s="291">
        <v>1</v>
      </c>
      <c r="J90" s="346">
        <v>2</v>
      </c>
      <c r="K90" s="291">
        <v>55</v>
      </c>
      <c r="L90" s="290">
        <v>55</v>
      </c>
      <c r="M90" s="291">
        <v>59</v>
      </c>
      <c r="N90" s="346">
        <v>60</v>
      </c>
      <c r="O90" s="346">
        <v>3</v>
      </c>
      <c r="P90" s="348">
        <v>1</v>
      </c>
      <c r="Q90" s="346">
        <v>2</v>
      </c>
      <c r="R90" s="346">
        <v>3</v>
      </c>
      <c r="S90" s="346">
        <v>379</v>
      </c>
      <c r="T90" s="348">
        <v>401</v>
      </c>
      <c r="U90" s="346">
        <v>415</v>
      </c>
      <c r="V90" s="346">
        <v>431</v>
      </c>
      <c r="W90" s="346">
        <v>64</v>
      </c>
      <c r="X90" s="348">
        <v>70</v>
      </c>
      <c r="Y90" s="346">
        <v>82</v>
      </c>
      <c r="Z90">
        <v>78</v>
      </c>
    </row>
    <row r="91" spans="2:26" s="112" customFormat="1" ht="19.5" customHeight="1" x14ac:dyDescent="0.35">
      <c r="B91" s="117" t="s">
        <v>332</v>
      </c>
      <c r="C91" s="290">
        <v>32</v>
      </c>
      <c r="D91" s="290">
        <v>41</v>
      </c>
      <c r="E91" s="291">
        <v>45</v>
      </c>
      <c r="F91" s="290">
        <v>58</v>
      </c>
      <c r="G91" s="291">
        <v>1</v>
      </c>
      <c r="H91" s="293" t="s">
        <v>299</v>
      </c>
      <c r="I91" s="291">
        <v>1</v>
      </c>
      <c r="J91" s="346">
        <v>1</v>
      </c>
      <c r="K91" s="291">
        <v>6</v>
      </c>
      <c r="L91" s="290">
        <v>4</v>
      </c>
      <c r="M91" s="291">
        <v>3</v>
      </c>
      <c r="N91" s="346">
        <v>2</v>
      </c>
      <c r="O91" s="345" t="s">
        <v>299</v>
      </c>
      <c r="P91" s="347" t="s">
        <v>299</v>
      </c>
      <c r="Q91" s="345" t="s">
        <v>299</v>
      </c>
      <c r="R91" s="345"/>
      <c r="S91" s="346">
        <v>39</v>
      </c>
      <c r="T91" s="348">
        <v>45</v>
      </c>
      <c r="U91" s="346">
        <v>49</v>
      </c>
      <c r="V91" s="346">
        <v>61</v>
      </c>
      <c r="W91" s="346">
        <v>3</v>
      </c>
      <c r="X91" s="348">
        <v>2</v>
      </c>
      <c r="Y91" s="346">
        <v>2</v>
      </c>
      <c r="Z91">
        <v>1</v>
      </c>
    </row>
    <row r="92" spans="2:26" s="112" customFormat="1" ht="19.5" customHeight="1" x14ac:dyDescent="0.35">
      <c r="B92" s="117" t="s">
        <v>333</v>
      </c>
      <c r="C92" s="290">
        <v>1415</v>
      </c>
      <c r="D92" s="290">
        <v>1507</v>
      </c>
      <c r="E92" s="291">
        <v>1631</v>
      </c>
      <c r="F92" s="290">
        <v>1761</v>
      </c>
      <c r="G92" s="291">
        <v>30</v>
      </c>
      <c r="H92" s="290">
        <v>38</v>
      </c>
      <c r="I92" s="291">
        <v>48</v>
      </c>
      <c r="J92" s="346">
        <v>50</v>
      </c>
      <c r="K92" s="291">
        <v>101</v>
      </c>
      <c r="L92" s="290">
        <v>89</v>
      </c>
      <c r="M92" s="291">
        <v>112</v>
      </c>
      <c r="N92" s="346">
        <v>115</v>
      </c>
      <c r="O92" s="346">
        <v>10</v>
      </c>
      <c r="P92" s="348">
        <v>20</v>
      </c>
      <c r="Q92" s="346">
        <v>24</v>
      </c>
      <c r="R92" s="346">
        <v>28</v>
      </c>
      <c r="S92" s="346">
        <v>1556</v>
      </c>
      <c r="T92" s="348">
        <v>1654</v>
      </c>
      <c r="U92" s="346">
        <v>1815</v>
      </c>
      <c r="V92" s="346">
        <v>1954</v>
      </c>
      <c r="W92" s="346">
        <v>38</v>
      </c>
      <c r="X92" s="348">
        <v>37</v>
      </c>
      <c r="Y92" s="346">
        <v>53</v>
      </c>
      <c r="Z92">
        <v>50</v>
      </c>
    </row>
    <row r="93" spans="2:26" s="112" customFormat="1" ht="19.5" customHeight="1" thickBot="1" x14ac:dyDescent="0.4">
      <c r="B93" s="117" t="s">
        <v>334</v>
      </c>
      <c r="C93" s="290">
        <v>724</v>
      </c>
      <c r="D93" s="290">
        <v>807</v>
      </c>
      <c r="E93" s="291">
        <v>832</v>
      </c>
      <c r="F93" s="290">
        <v>900</v>
      </c>
      <c r="G93" s="291">
        <v>32</v>
      </c>
      <c r="H93" s="290">
        <v>34</v>
      </c>
      <c r="I93" s="291">
        <v>31</v>
      </c>
      <c r="J93" s="346">
        <v>41</v>
      </c>
      <c r="K93" s="291">
        <v>206</v>
      </c>
      <c r="L93" s="290">
        <v>251</v>
      </c>
      <c r="M93" s="291">
        <v>315</v>
      </c>
      <c r="N93" s="346">
        <v>391</v>
      </c>
      <c r="O93" s="346">
        <v>4</v>
      </c>
      <c r="P93" s="348">
        <v>7</v>
      </c>
      <c r="Q93" s="346">
        <v>17</v>
      </c>
      <c r="R93" s="346">
        <v>14</v>
      </c>
      <c r="S93" s="346">
        <v>966</v>
      </c>
      <c r="T93" s="348">
        <v>1099</v>
      </c>
      <c r="U93" s="346">
        <v>1195</v>
      </c>
      <c r="V93" s="346">
        <v>1346</v>
      </c>
      <c r="W93" s="346">
        <v>99</v>
      </c>
      <c r="X93" s="348">
        <v>211</v>
      </c>
      <c r="Y93" s="346">
        <v>221</v>
      </c>
      <c r="Z93">
        <v>198</v>
      </c>
    </row>
    <row r="94" spans="2:26" s="112" customFormat="1" ht="19.5" customHeight="1" thickBot="1" x14ac:dyDescent="0.4">
      <c r="B94" s="208" t="s">
        <v>295</v>
      </c>
      <c r="C94" s="287">
        <v>5297</v>
      </c>
      <c r="D94" s="287">
        <f>SUM(D86:D93)</f>
        <v>5592</v>
      </c>
      <c r="E94" s="287">
        <v>5957</v>
      </c>
      <c r="F94" s="287">
        <v>6459</v>
      </c>
      <c r="G94" s="287">
        <v>119</v>
      </c>
      <c r="H94" s="287">
        <f>SUM(H86:H93)</f>
        <v>117</v>
      </c>
      <c r="I94" s="287">
        <v>122</v>
      </c>
      <c r="J94" s="287">
        <v>145</v>
      </c>
      <c r="K94" s="287">
        <v>583</v>
      </c>
      <c r="L94" s="287">
        <f>SUM(L86:L93)</f>
        <v>615</v>
      </c>
      <c r="M94" s="287">
        <v>725</v>
      </c>
      <c r="N94" s="287">
        <v>867</v>
      </c>
      <c r="O94" s="287">
        <v>43</v>
      </c>
      <c r="P94" s="287">
        <f>SUM(P86:P93)</f>
        <v>56</v>
      </c>
      <c r="Q94" s="287">
        <v>84</v>
      </c>
      <c r="R94" s="287">
        <v>75</v>
      </c>
      <c r="S94" s="287">
        <v>6042</v>
      </c>
      <c r="T94" s="287">
        <f>SUM(T86:T93)</f>
        <v>6380</v>
      </c>
      <c r="U94" s="287">
        <v>6888</v>
      </c>
      <c r="V94" s="287">
        <v>7546</v>
      </c>
      <c r="W94" s="287">
        <v>341</v>
      </c>
      <c r="X94" s="287">
        <f>SUM(X86:X93)</f>
        <v>623</v>
      </c>
      <c r="Y94" s="287">
        <v>703</v>
      </c>
      <c r="Z94" s="287">
        <v>575</v>
      </c>
    </row>
    <row r="95" spans="2:26" s="112" customFormat="1" x14ac:dyDescent="0.35">
      <c r="B95" s="502" t="s">
        <v>631</v>
      </c>
      <c r="C95" s="502"/>
      <c r="D95" s="502"/>
      <c r="E95" s="502"/>
      <c r="F95" s="502"/>
      <c r="G95" s="502"/>
      <c r="H95" s="502"/>
      <c r="I95" s="502"/>
      <c r="J95" s="502"/>
      <c r="K95" s="502"/>
      <c r="L95" s="502"/>
      <c r="M95" s="502"/>
      <c r="N95" s="502"/>
    </row>
    <row r="96" spans="2:26" s="112" customFormat="1" ht="15" thickBot="1" x14ac:dyDescent="0.4">
      <c r="B96" s="118" t="s">
        <v>767</v>
      </c>
    </row>
    <row r="97" spans="2:16" s="112" customFormat="1" ht="28" customHeight="1" x14ac:dyDescent="0.35">
      <c r="B97" s="118"/>
      <c r="I97" s="501"/>
      <c r="J97" s="501"/>
      <c r="K97" s="500"/>
      <c r="L97" s="500"/>
      <c r="M97" s="501"/>
      <c r="N97" s="501"/>
      <c r="O97" s="501"/>
      <c r="P97" s="501"/>
    </row>
    <row r="98" spans="2:16" s="112" customFormat="1" ht="32.15" customHeight="1" thickBot="1" x14ac:dyDescent="0.5">
      <c r="B98" s="172" t="s">
        <v>1066</v>
      </c>
    </row>
    <row r="99" spans="2:16" s="112" customFormat="1" ht="37.5" customHeight="1" x14ac:dyDescent="0.35">
      <c r="B99" s="113"/>
      <c r="C99" s="500" t="s">
        <v>335</v>
      </c>
      <c r="D99" s="500"/>
      <c r="E99" s="500"/>
      <c r="F99" s="500"/>
      <c r="G99" s="500" t="s">
        <v>292</v>
      </c>
      <c r="H99" s="500"/>
      <c r="I99" s="500"/>
      <c r="J99" s="500"/>
      <c r="K99" s="500" t="s">
        <v>293</v>
      </c>
      <c r="L99" s="500"/>
      <c r="M99" s="500"/>
      <c r="N99" s="500"/>
    </row>
    <row r="100" spans="2:16" s="112" customFormat="1" ht="28" customHeight="1" thickBot="1" x14ac:dyDescent="0.4">
      <c r="B100" s="108" t="s">
        <v>336</v>
      </c>
      <c r="C100" s="273" t="s">
        <v>275</v>
      </c>
      <c r="D100" s="273" t="s">
        <v>276</v>
      </c>
      <c r="E100" s="273" t="s">
        <v>277</v>
      </c>
      <c r="F100" s="273" t="s">
        <v>618</v>
      </c>
      <c r="G100" s="273" t="s">
        <v>275</v>
      </c>
      <c r="H100" s="273" t="s">
        <v>276</v>
      </c>
      <c r="I100" s="273" t="s">
        <v>277</v>
      </c>
      <c r="J100" s="273" t="s">
        <v>618</v>
      </c>
      <c r="K100" s="273" t="s">
        <v>275</v>
      </c>
      <c r="L100" s="273" t="s">
        <v>276</v>
      </c>
      <c r="M100" s="273" t="s">
        <v>277</v>
      </c>
      <c r="N100" s="273" t="s">
        <v>618</v>
      </c>
    </row>
    <row r="101" spans="2:16" s="112" customFormat="1" ht="22" customHeight="1" x14ac:dyDescent="0.35">
      <c r="B101" s="117" t="s">
        <v>337</v>
      </c>
      <c r="C101" s="294" t="s">
        <v>299</v>
      </c>
      <c r="D101" s="294" t="s">
        <v>299</v>
      </c>
      <c r="E101" s="294" t="s">
        <v>299</v>
      </c>
      <c r="F101" s="358"/>
      <c r="G101" s="294" t="s">
        <v>299</v>
      </c>
      <c r="H101" s="294" t="s">
        <v>299</v>
      </c>
      <c r="I101" s="294" t="s">
        <v>299</v>
      </c>
      <c r="J101" s="358"/>
      <c r="K101" s="276">
        <v>149.1</v>
      </c>
      <c r="L101" s="276">
        <v>141.47</v>
      </c>
      <c r="M101" s="276">
        <v>137.79</v>
      </c>
      <c r="N101" s="357">
        <v>150</v>
      </c>
    </row>
    <row r="102" spans="2:16" s="112" customFormat="1" ht="22" customHeight="1" x14ac:dyDescent="0.35">
      <c r="B102" s="117" t="s">
        <v>338</v>
      </c>
      <c r="C102" s="276">
        <v>83.5</v>
      </c>
      <c r="D102" s="276">
        <v>83.15</v>
      </c>
      <c r="E102" s="276">
        <v>120.36</v>
      </c>
      <c r="F102" s="358">
        <v>105</v>
      </c>
      <c r="G102" s="276">
        <v>93.4</v>
      </c>
      <c r="H102" s="276">
        <v>89.42</v>
      </c>
      <c r="I102" s="276">
        <v>134.08000000000001</v>
      </c>
      <c r="J102" s="358">
        <v>129</v>
      </c>
      <c r="K102" s="276">
        <v>111.8</v>
      </c>
      <c r="L102" s="276">
        <v>107.55</v>
      </c>
      <c r="M102" s="276">
        <v>111.39</v>
      </c>
      <c r="N102" s="357">
        <v>122</v>
      </c>
    </row>
    <row r="103" spans="2:16" s="112" customFormat="1" ht="22" customHeight="1" x14ac:dyDescent="0.35">
      <c r="B103" s="117" t="s">
        <v>339</v>
      </c>
      <c r="C103" s="276">
        <v>86.4</v>
      </c>
      <c r="D103" s="276">
        <v>90.96</v>
      </c>
      <c r="E103" s="276">
        <v>95.37</v>
      </c>
      <c r="F103" s="358">
        <v>113</v>
      </c>
      <c r="G103" s="276">
        <v>90.1</v>
      </c>
      <c r="H103" s="276">
        <v>90.85</v>
      </c>
      <c r="I103" s="276">
        <v>96.7</v>
      </c>
      <c r="J103" s="358">
        <v>114</v>
      </c>
      <c r="K103" s="276">
        <v>104.2</v>
      </c>
      <c r="L103" s="276">
        <v>99.88</v>
      </c>
      <c r="M103" s="276">
        <v>101.39</v>
      </c>
      <c r="N103" s="112">
        <v>101</v>
      </c>
    </row>
    <row r="104" spans="2:16" s="112" customFormat="1" ht="22" customHeight="1" x14ac:dyDescent="0.35">
      <c r="B104" s="117" t="s">
        <v>340</v>
      </c>
      <c r="C104" s="276">
        <v>100.8</v>
      </c>
      <c r="D104" s="276">
        <v>102.85</v>
      </c>
      <c r="E104" s="276">
        <v>101.55</v>
      </c>
      <c r="F104" s="358">
        <v>97</v>
      </c>
      <c r="G104" s="276">
        <v>89.2</v>
      </c>
      <c r="H104" s="276">
        <v>85.91</v>
      </c>
      <c r="I104" s="276">
        <v>86.96</v>
      </c>
      <c r="J104" s="358">
        <v>88</v>
      </c>
      <c r="K104" s="276">
        <v>88.5</v>
      </c>
      <c r="L104" s="276">
        <v>83.53</v>
      </c>
      <c r="M104" s="276">
        <v>85.64</v>
      </c>
      <c r="N104" s="112">
        <v>91</v>
      </c>
    </row>
    <row r="105" spans="2:16" s="112" customFormat="1" ht="22" customHeight="1" x14ac:dyDescent="0.35">
      <c r="B105" s="117" t="s">
        <v>341</v>
      </c>
      <c r="C105" s="276">
        <v>100</v>
      </c>
      <c r="D105" s="276">
        <v>104.87</v>
      </c>
      <c r="E105" s="276">
        <v>99.46</v>
      </c>
      <c r="F105" s="358">
        <v>103</v>
      </c>
      <c r="G105" s="276">
        <v>86.7</v>
      </c>
      <c r="H105" s="276">
        <v>90.3</v>
      </c>
      <c r="I105" s="276">
        <v>84.54</v>
      </c>
      <c r="J105" s="358">
        <v>90</v>
      </c>
      <c r="K105" s="276">
        <v>86.8</v>
      </c>
      <c r="L105" s="276">
        <v>86.11</v>
      </c>
      <c r="M105" s="276">
        <v>85</v>
      </c>
      <c r="N105" s="112">
        <v>87</v>
      </c>
    </row>
    <row r="106" spans="2:16" s="112" customFormat="1" ht="22" customHeight="1" x14ac:dyDescent="0.35">
      <c r="B106" s="117" t="s">
        <v>342</v>
      </c>
      <c r="C106" s="276">
        <v>97.1</v>
      </c>
      <c r="D106" s="276">
        <v>95.6</v>
      </c>
      <c r="E106" s="276">
        <v>95.41</v>
      </c>
      <c r="F106" s="358">
        <v>96</v>
      </c>
      <c r="G106" s="276">
        <v>91.1</v>
      </c>
      <c r="H106" s="276">
        <v>88.34</v>
      </c>
      <c r="I106" s="276">
        <v>88.87</v>
      </c>
      <c r="J106" s="358">
        <v>92</v>
      </c>
      <c r="K106" s="276">
        <v>93.9</v>
      </c>
      <c r="L106" s="276">
        <v>92.41</v>
      </c>
      <c r="M106" s="276">
        <v>93.15</v>
      </c>
      <c r="N106" s="112">
        <v>96</v>
      </c>
    </row>
    <row r="107" spans="2:16" s="112" customFormat="1" ht="22" customHeight="1" x14ac:dyDescent="0.35">
      <c r="B107" s="117" t="s">
        <v>343</v>
      </c>
      <c r="C107" s="276">
        <v>99.2</v>
      </c>
      <c r="D107" s="276">
        <v>98.56</v>
      </c>
      <c r="E107" s="276">
        <v>97.08</v>
      </c>
      <c r="F107" s="358">
        <v>97</v>
      </c>
      <c r="G107" s="276">
        <v>94.5</v>
      </c>
      <c r="H107" s="276">
        <v>91.67</v>
      </c>
      <c r="I107" s="276">
        <v>92.48</v>
      </c>
      <c r="J107" s="358">
        <v>94</v>
      </c>
      <c r="K107" s="276">
        <v>95.3</v>
      </c>
      <c r="L107" s="276">
        <v>93</v>
      </c>
      <c r="M107" s="276">
        <v>95.25</v>
      </c>
      <c r="N107" s="112">
        <v>96</v>
      </c>
    </row>
    <row r="108" spans="2:16" s="112" customFormat="1" ht="22" customHeight="1" x14ac:dyDescent="0.35">
      <c r="B108" s="117" t="s">
        <v>344</v>
      </c>
      <c r="C108" s="276">
        <v>93.3</v>
      </c>
      <c r="D108" s="276">
        <v>93.4</v>
      </c>
      <c r="E108" s="276">
        <v>91.24</v>
      </c>
      <c r="F108" s="358">
        <v>91</v>
      </c>
      <c r="G108" s="276">
        <v>90.1</v>
      </c>
      <c r="H108" s="276">
        <v>88.22</v>
      </c>
      <c r="I108" s="276">
        <v>89.82</v>
      </c>
      <c r="J108" s="358">
        <v>93</v>
      </c>
      <c r="K108" s="276">
        <v>96.5</v>
      </c>
      <c r="L108" s="276">
        <v>94.45</v>
      </c>
      <c r="M108" s="276">
        <v>98.44</v>
      </c>
      <c r="N108" s="112">
        <v>102</v>
      </c>
    </row>
    <row r="109" spans="2:16" s="112" customFormat="1" ht="22" customHeight="1" x14ac:dyDescent="0.35">
      <c r="B109" s="117" t="s">
        <v>345</v>
      </c>
      <c r="C109" s="276">
        <v>91.5</v>
      </c>
      <c r="D109" s="276">
        <v>92.7</v>
      </c>
      <c r="E109" s="276">
        <v>93.88</v>
      </c>
      <c r="F109" s="358">
        <v>93</v>
      </c>
      <c r="G109" s="276">
        <v>94.3</v>
      </c>
      <c r="H109" s="276">
        <v>91.43</v>
      </c>
      <c r="I109" s="276">
        <v>94.35</v>
      </c>
      <c r="J109" s="358">
        <v>98</v>
      </c>
      <c r="K109" s="276">
        <v>103</v>
      </c>
      <c r="L109" s="276">
        <v>98.63</v>
      </c>
      <c r="M109" s="276">
        <v>100.51</v>
      </c>
      <c r="N109" s="112">
        <v>105</v>
      </c>
    </row>
    <row r="110" spans="2:16" s="112" customFormat="1" ht="22" customHeight="1" x14ac:dyDescent="0.35">
      <c r="B110" s="117" t="s">
        <v>346</v>
      </c>
      <c r="C110" s="276">
        <v>94.1</v>
      </c>
      <c r="D110" s="276">
        <v>96.88</v>
      </c>
      <c r="E110" s="276">
        <v>94.73</v>
      </c>
      <c r="F110" s="358">
        <v>96</v>
      </c>
      <c r="G110" s="276">
        <v>88.5</v>
      </c>
      <c r="H110" s="276">
        <v>87.12</v>
      </c>
      <c r="I110" s="276">
        <v>88.2</v>
      </c>
      <c r="J110" s="358">
        <v>93</v>
      </c>
      <c r="K110" s="276">
        <v>94.1</v>
      </c>
      <c r="L110" s="276">
        <v>89.93</v>
      </c>
      <c r="M110" s="276">
        <v>93.11</v>
      </c>
      <c r="N110" s="112">
        <v>97</v>
      </c>
    </row>
    <row r="111" spans="2:16" s="112" customFormat="1" ht="22" customHeight="1" thickBot="1" x14ac:dyDescent="0.4">
      <c r="B111" s="117" t="s">
        <v>347</v>
      </c>
      <c r="C111" s="276">
        <v>98.3</v>
      </c>
      <c r="D111" s="276">
        <v>100.33</v>
      </c>
      <c r="E111" s="276">
        <v>94.82</v>
      </c>
      <c r="F111" s="358">
        <v>99</v>
      </c>
      <c r="G111" s="276">
        <v>96.3</v>
      </c>
      <c r="H111" s="276">
        <v>93.45</v>
      </c>
      <c r="I111" s="276">
        <v>92.91</v>
      </c>
      <c r="J111" s="358">
        <v>98</v>
      </c>
      <c r="K111" s="276">
        <v>98</v>
      </c>
      <c r="L111" s="276">
        <v>93.14</v>
      </c>
      <c r="M111" s="276">
        <v>97.99</v>
      </c>
      <c r="N111" s="112">
        <v>98</v>
      </c>
    </row>
    <row r="112" spans="2:16" s="112" customFormat="1" ht="22" customHeight="1" thickBot="1" x14ac:dyDescent="0.4">
      <c r="B112" s="208" t="s">
        <v>295</v>
      </c>
      <c r="C112" s="295">
        <v>97.5</v>
      </c>
      <c r="D112" s="295">
        <v>97.31</v>
      </c>
      <c r="E112" s="295">
        <v>95.98</v>
      </c>
      <c r="F112" s="295">
        <v>97</v>
      </c>
      <c r="G112" s="295">
        <v>93.6</v>
      </c>
      <c r="H112" s="295">
        <v>91.06</v>
      </c>
      <c r="I112" s="295">
        <v>91.55</v>
      </c>
      <c r="J112" s="295">
        <v>95</v>
      </c>
      <c r="K112" s="295">
        <v>96.1</v>
      </c>
      <c r="L112" s="295">
        <v>93.57</v>
      </c>
      <c r="M112" s="295">
        <v>95.39</v>
      </c>
      <c r="N112" s="295">
        <v>98</v>
      </c>
    </row>
    <row r="113" spans="2:18" s="112" customFormat="1" ht="35.25" customHeight="1" x14ac:dyDescent="0.35">
      <c r="B113" s="502" t="s">
        <v>632</v>
      </c>
      <c r="C113" s="502"/>
      <c r="D113" s="502"/>
      <c r="E113" s="502"/>
      <c r="F113" s="502"/>
      <c r="G113" s="502"/>
      <c r="H113" s="502"/>
      <c r="I113" s="502"/>
      <c r="J113" s="502"/>
      <c r="K113" s="502"/>
    </row>
    <row r="114" spans="2:18" s="112" customFormat="1" x14ac:dyDescent="0.35">
      <c r="B114" s="118" t="s">
        <v>348</v>
      </c>
    </row>
    <row r="115" spans="2:18" s="112" customFormat="1" ht="35" customHeight="1" x14ac:dyDescent="0.35">
      <c r="B115" s="118"/>
    </row>
    <row r="116" spans="2:18" s="112" customFormat="1" ht="32.15" customHeight="1" thickBot="1" x14ac:dyDescent="0.5">
      <c r="B116" s="172" t="s">
        <v>779</v>
      </c>
    </row>
    <row r="117" spans="2:18" s="112" customFormat="1" ht="36.65" customHeight="1" x14ac:dyDescent="0.35">
      <c r="B117" s="113"/>
      <c r="C117" s="504" t="s">
        <v>292</v>
      </c>
      <c r="D117" s="504"/>
      <c r="E117" s="504"/>
      <c r="F117" s="504"/>
      <c r="G117" s="504" t="s">
        <v>293</v>
      </c>
      <c r="H117" s="504"/>
      <c r="I117" s="504"/>
      <c r="J117" s="504"/>
      <c r="K117" s="504" t="s">
        <v>294</v>
      </c>
      <c r="L117" s="504"/>
      <c r="M117" s="504"/>
      <c r="N117" s="504"/>
      <c r="O117" s="504" t="s">
        <v>349</v>
      </c>
      <c r="P117" s="504"/>
      <c r="Q117" s="504"/>
      <c r="R117" s="504"/>
    </row>
    <row r="118" spans="2:18" s="112" customFormat="1" ht="21.65" customHeight="1" thickBot="1" x14ac:dyDescent="0.4">
      <c r="B118" s="108" t="s">
        <v>282</v>
      </c>
      <c r="C118" s="273" t="s">
        <v>275</v>
      </c>
      <c r="D118" s="273" t="s">
        <v>276</v>
      </c>
      <c r="E118" s="273" t="s">
        <v>277</v>
      </c>
      <c r="F118" s="273" t="s">
        <v>618</v>
      </c>
      <c r="G118" s="273" t="s">
        <v>275</v>
      </c>
      <c r="H118" s="273" t="s">
        <v>276</v>
      </c>
      <c r="I118" s="273" t="s">
        <v>277</v>
      </c>
      <c r="J118" s="273" t="s">
        <v>618</v>
      </c>
      <c r="K118" s="273" t="s">
        <v>275</v>
      </c>
      <c r="L118" s="273" t="s">
        <v>276</v>
      </c>
      <c r="M118" s="273" t="s">
        <v>277</v>
      </c>
      <c r="N118" s="273" t="s">
        <v>618</v>
      </c>
      <c r="O118" s="273" t="s">
        <v>275</v>
      </c>
      <c r="P118" s="273" t="s">
        <v>276</v>
      </c>
      <c r="Q118" s="273" t="s">
        <v>277</v>
      </c>
      <c r="R118" s="273" t="s">
        <v>618</v>
      </c>
    </row>
    <row r="119" spans="2:18" s="112" customFormat="1" ht="21.65" customHeight="1" x14ac:dyDescent="0.35">
      <c r="B119" s="117" t="s">
        <v>350</v>
      </c>
      <c r="C119" s="276">
        <v>44.73</v>
      </c>
      <c r="D119" s="276">
        <v>43.82</v>
      </c>
      <c r="E119" s="276">
        <v>45.4</v>
      </c>
      <c r="F119" s="276">
        <v>41</v>
      </c>
      <c r="G119" s="276">
        <v>55.08</v>
      </c>
      <c r="H119" s="276">
        <v>53.68</v>
      </c>
      <c r="I119" s="276">
        <v>55.59</v>
      </c>
      <c r="J119" s="276">
        <v>53</v>
      </c>
      <c r="K119" s="296" t="s">
        <v>299</v>
      </c>
      <c r="L119" s="296" t="s">
        <v>299</v>
      </c>
      <c r="M119" s="296" t="s">
        <v>299</v>
      </c>
      <c r="N119" s="276">
        <v>57</v>
      </c>
      <c r="O119" s="297">
        <v>0.81200000000000006</v>
      </c>
      <c r="P119" s="297">
        <v>0.81630000000000003</v>
      </c>
      <c r="Q119" s="297">
        <v>0.81669999999999998</v>
      </c>
      <c r="R119" s="349">
        <v>0.77</v>
      </c>
    </row>
    <row r="120" spans="2:18" s="112" customFormat="1" ht="21.65" customHeight="1" x14ac:dyDescent="0.35">
      <c r="B120" s="117" t="s">
        <v>312</v>
      </c>
      <c r="C120" s="276">
        <v>38.08</v>
      </c>
      <c r="D120" s="276">
        <v>34.46</v>
      </c>
      <c r="E120" s="276">
        <v>45.05</v>
      </c>
      <c r="F120" s="276">
        <v>30</v>
      </c>
      <c r="G120" s="276">
        <v>58.17</v>
      </c>
      <c r="H120" s="276">
        <v>57.04</v>
      </c>
      <c r="I120" s="276">
        <v>61.16</v>
      </c>
      <c r="J120" s="276">
        <v>42</v>
      </c>
      <c r="K120" s="296" t="s">
        <v>299</v>
      </c>
      <c r="L120" s="296" t="s">
        <v>299</v>
      </c>
      <c r="M120" s="276">
        <v>85.92</v>
      </c>
      <c r="N120" s="276"/>
      <c r="O120" s="297">
        <v>0.65500000000000003</v>
      </c>
      <c r="P120" s="297">
        <v>0.60419999999999996</v>
      </c>
      <c r="Q120" s="297">
        <v>0.73660000000000003</v>
      </c>
      <c r="R120" s="349">
        <v>0.7</v>
      </c>
    </row>
    <row r="121" spans="2:18" s="112" customFormat="1" ht="21.65" customHeight="1" thickBot="1" x14ac:dyDescent="0.4">
      <c r="B121" s="117" t="s">
        <v>311</v>
      </c>
      <c r="C121" s="276">
        <v>53.8</v>
      </c>
      <c r="D121" s="276">
        <v>28.48</v>
      </c>
      <c r="E121" s="276">
        <v>27.31</v>
      </c>
      <c r="F121" s="276">
        <v>20</v>
      </c>
      <c r="G121" s="276">
        <v>63.5</v>
      </c>
      <c r="H121" s="276">
        <v>44.68</v>
      </c>
      <c r="I121" s="276">
        <v>45.55</v>
      </c>
      <c r="J121" s="276">
        <v>37</v>
      </c>
      <c r="K121" s="276">
        <v>60.45</v>
      </c>
      <c r="L121" s="276">
        <v>51.06</v>
      </c>
      <c r="M121" s="276">
        <v>40.29</v>
      </c>
      <c r="N121" s="276">
        <v>0</v>
      </c>
      <c r="O121" s="297">
        <v>0.84699999999999998</v>
      </c>
      <c r="P121" s="297">
        <v>0.63749999999999996</v>
      </c>
      <c r="Q121" s="297">
        <v>0.59960000000000002</v>
      </c>
      <c r="R121" s="349">
        <v>0.53</v>
      </c>
    </row>
    <row r="122" spans="2:18" s="112" customFormat="1" ht="21.65" customHeight="1" thickBot="1" x14ac:dyDescent="0.4">
      <c r="B122" s="209" t="s">
        <v>295</v>
      </c>
      <c r="C122" s="298">
        <v>44.99</v>
      </c>
      <c r="D122" s="298">
        <v>43.18</v>
      </c>
      <c r="E122" s="298">
        <v>44.79</v>
      </c>
      <c r="F122" s="298">
        <v>40</v>
      </c>
      <c r="G122" s="298">
        <v>56.04</v>
      </c>
      <c r="H122" s="298">
        <v>52.73</v>
      </c>
      <c r="I122" s="298">
        <v>54.52</v>
      </c>
      <c r="J122" s="298">
        <v>51</v>
      </c>
      <c r="K122" s="298">
        <v>60.45</v>
      </c>
      <c r="L122" s="298">
        <v>51.06</v>
      </c>
      <c r="M122" s="298">
        <v>55.5</v>
      </c>
      <c r="N122" s="298">
        <v>38</v>
      </c>
      <c r="O122" s="299">
        <v>0.80300000000000005</v>
      </c>
      <c r="P122" s="299">
        <v>0.81889999999999996</v>
      </c>
      <c r="Q122" s="300">
        <v>0.82150000000000001</v>
      </c>
      <c r="R122" s="300">
        <v>0.78</v>
      </c>
    </row>
    <row r="123" spans="2:18" s="112" customFormat="1" ht="45" customHeight="1" x14ac:dyDescent="0.35">
      <c r="B123" s="503" t="s">
        <v>633</v>
      </c>
      <c r="C123" s="503"/>
      <c r="D123" s="503"/>
      <c r="E123" s="503"/>
      <c r="F123" s="503"/>
      <c r="G123" s="503"/>
      <c r="H123" s="503"/>
      <c r="I123" s="503"/>
      <c r="J123" s="503"/>
      <c r="K123" s="503"/>
      <c r="L123" s="503"/>
      <c r="M123" s="503"/>
      <c r="N123" s="503"/>
    </row>
    <row r="124" spans="2:18" s="112" customFormat="1" x14ac:dyDescent="0.35">
      <c r="B124" s="118" t="s">
        <v>767</v>
      </c>
      <c r="C124" s="118"/>
      <c r="D124" s="118"/>
      <c r="E124" s="118"/>
      <c r="F124" s="118"/>
      <c r="G124" s="118"/>
      <c r="H124" s="118"/>
      <c r="I124" s="118"/>
      <c r="J124" s="118"/>
    </row>
    <row r="125" spans="2:18" s="112" customFormat="1" ht="30" customHeight="1" x14ac:dyDescent="0.35">
      <c r="B125" s="131"/>
      <c r="C125" s="131"/>
      <c r="D125" s="131"/>
      <c r="E125" s="131"/>
      <c r="F125" s="131"/>
      <c r="G125" s="131"/>
      <c r="H125" s="131"/>
      <c r="I125" s="131"/>
      <c r="J125" s="131"/>
    </row>
    <row r="126" spans="2:18" s="112" customFormat="1" ht="30.65" customHeight="1" thickBot="1" x14ac:dyDescent="0.5">
      <c r="B126" s="172" t="s">
        <v>780</v>
      </c>
      <c r="F126"/>
    </row>
    <row r="127" spans="2:18" s="112" customFormat="1" ht="30.65" customHeight="1" x14ac:dyDescent="0.35">
      <c r="B127" s="132"/>
      <c r="C127" s="500" t="s">
        <v>351</v>
      </c>
      <c r="D127" s="500"/>
      <c r="E127" s="500"/>
      <c r="F127" s="501"/>
    </row>
    <row r="128" spans="2:18" s="112" customFormat="1" ht="22" customHeight="1" thickBot="1" x14ac:dyDescent="0.4">
      <c r="B128" s="133" t="s">
        <v>352</v>
      </c>
      <c r="C128" s="273" t="s">
        <v>276</v>
      </c>
      <c r="D128" s="273" t="s">
        <v>277</v>
      </c>
      <c r="E128" s="273" t="s">
        <v>618</v>
      </c>
    </row>
    <row r="129" spans="2:10" s="112" customFormat="1" ht="38.15" customHeight="1" x14ac:dyDescent="0.35">
      <c r="B129" s="129" t="s">
        <v>353</v>
      </c>
      <c r="C129" s="282">
        <v>66</v>
      </c>
      <c r="D129" s="282">
        <v>67</v>
      </c>
      <c r="E129" s="282" t="s">
        <v>657</v>
      </c>
    </row>
    <row r="130" spans="2:10" s="112" customFormat="1" ht="38.15" customHeight="1" x14ac:dyDescent="0.35">
      <c r="B130" s="129" t="s">
        <v>354</v>
      </c>
      <c r="C130" s="282">
        <v>70</v>
      </c>
      <c r="D130" s="282">
        <v>71</v>
      </c>
      <c r="E130" s="282" t="s">
        <v>657</v>
      </c>
      <c r="F130" s="282"/>
      <c r="G130" s="282"/>
    </row>
    <row r="131" spans="2:10" s="112" customFormat="1" ht="38.15" customHeight="1" x14ac:dyDescent="0.35">
      <c r="B131" s="129" t="s">
        <v>355</v>
      </c>
      <c r="C131" s="282">
        <v>62</v>
      </c>
      <c r="D131" s="282">
        <v>60</v>
      </c>
      <c r="E131" s="282" t="s">
        <v>657</v>
      </c>
    </row>
    <row r="132" spans="2:10" s="112" customFormat="1" ht="38.15" customHeight="1" x14ac:dyDescent="0.35">
      <c r="B132" s="129" t="s">
        <v>356</v>
      </c>
      <c r="C132" s="282">
        <v>68</v>
      </c>
      <c r="D132" s="282">
        <v>68</v>
      </c>
      <c r="E132" s="282" t="s">
        <v>657</v>
      </c>
    </row>
    <row r="133" spans="2:10" s="112" customFormat="1" ht="38.15" customHeight="1" thickBot="1" x14ac:dyDescent="0.4">
      <c r="B133" s="134" t="s">
        <v>357</v>
      </c>
      <c r="C133" s="301" t="s">
        <v>93</v>
      </c>
      <c r="D133" s="301">
        <v>72</v>
      </c>
      <c r="E133" s="301" t="s">
        <v>657</v>
      </c>
    </row>
    <row r="134" spans="2:10" s="112" customFormat="1" ht="46.25" customHeight="1" x14ac:dyDescent="0.35">
      <c r="B134" s="505" t="s">
        <v>358</v>
      </c>
      <c r="C134" s="505"/>
      <c r="D134" s="505"/>
      <c r="E134" s="505"/>
      <c r="F134" s="505"/>
      <c r="G134" s="505"/>
      <c r="H134" s="505"/>
    </row>
    <row r="135" spans="2:10" s="112" customFormat="1" ht="38.25" customHeight="1" x14ac:dyDescent="0.35">
      <c r="B135" s="419" t="s">
        <v>646</v>
      </c>
      <c r="C135" s="2"/>
      <c r="D135" s="2"/>
      <c r="E135" s="2"/>
      <c r="F135" s="420"/>
      <c r="G135" s="420"/>
      <c r="H135" s="420"/>
    </row>
    <row r="136" spans="2:10" s="112" customFormat="1" ht="35" customHeight="1" x14ac:dyDescent="0.35">
      <c r="B136" s="131"/>
      <c r="C136" s="131"/>
      <c r="D136" s="131"/>
    </row>
    <row r="137" spans="2:10" s="112" customFormat="1" ht="20" thickBot="1" x14ac:dyDescent="0.5">
      <c r="B137" s="172" t="s">
        <v>781</v>
      </c>
    </row>
    <row r="138" spans="2:10" s="112" customFormat="1" ht="15" thickBot="1" x14ac:dyDescent="0.4">
      <c r="B138" s="135"/>
      <c r="C138" s="303" t="s">
        <v>276</v>
      </c>
      <c r="D138" s="303" t="s">
        <v>277</v>
      </c>
      <c r="E138" s="303" t="s">
        <v>618</v>
      </c>
    </row>
    <row r="139" spans="2:10" s="112" customFormat="1" ht="57.65" customHeight="1" thickBot="1" x14ac:dyDescent="0.4">
      <c r="B139" s="114" t="s">
        <v>359</v>
      </c>
      <c r="C139" s="302" t="s">
        <v>360</v>
      </c>
      <c r="D139" s="302" t="s">
        <v>361</v>
      </c>
      <c r="E139" s="350" t="s">
        <v>637</v>
      </c>
    </row>
    <row r="140" spans="2:10" s="112" customFormat="1" ht="21.75" customHeight="1" x14ac:dyDescent="0.35">
      <c r="B140" s="505" t="s">
        <v>596</v>
      </c>
      <c r="C140" s="505"/>
      <c r="D140" s="505"/>
      <c r="E140" s="505"/>
      <c r="F140" s="505"/>
      <c r="G140" s="505"/>
      <c r="H140" s="505"/>
    </row>
    <row r="141" spans="2:10" s="112" customFormat="1" ht="31.5" customHeight="1" x14ac:dyDescent="0.35">
      <c r="B141" s="118"/>
    </row>
    <row r="142" spans="2:10" s="112" customFormat="1" ht="32.15" customHeight="1" thickBot="1" x14ac:dyDescent="0.5">
      <c r="B142" s="173" t="s">
        <v>783</v>
      </c>
      <c r="C142" s="119"/>
      <c r="D142" s="119"/>
      <c r="E142" s="119"/>
      <c r="F142" s="119"/>
    </row>
    <row r="143" spans="2:10" s="112" customFormat="1" x14ac:dyDescent="0.35">
      <c r="B143" s="113"/>
      <c r="C143" s="504" t="s">
        <v>275</v>
      </c>
      <c r="D143" s="504"/>
      <c r="E143" s="504" t="s">
        <v>276</v>
      </c>
      <c r="F143" s="504"/>
      <c r="G143" s="504" t="s">
        <v>277</v>
      </c>
      <c r="H143" s="504"/>
      <c r="I143" s="504" t="s">
        <v>618</v>
      </c>
      <c r="J143" s="504"/>
    </row>
    <row r="144" spans="2:10" s="112" customFormat="1" ht="19" customHeight="1" thickBot="1" x14ac:dyDescent="0.4">
      <c r="B144" s="108" t="s">
        <v>362</v>
      </c>
      <c r="C144" s="273" t="s">
        <v>363</v>
      </c>
      <c r="D144" s="273" t="s">
        <v>364</v>
      </c>
      <c r="E144" s="273" t="s">
        <v>363</v>
      </c>
      <c r="F144" s="273" t="s">
        <v>364</v>
      </c>
      <c r="G144" s="273" t="s">
        <v>363</v>
      </c>
      <c r="H144" s="273" t="s">
        <v>364</v>
      </c>
      <c r="I144" s="273" t="s">
        <v>363</v>
      </c>
      <c r="J144" s="273" t="s">
        <v>364</v>
      </c>
    </row>
    <row r="145" spans="2:10" s="112" customFormat="1" ht="19" customHeight="1" x14ac:dyDescent="0.35">
      <c r="B145" s="117" t="s">
        <v>365</v>
      </c>
      <c r="C145" s="269">
        <v>3357</v>
      </c>
      <c r="D145" s="269">
        <v>56</v>
      </c>
      <c r="E145" s="269">
        <v>3530</v>
      </c>
      <c r="F145" s="269">
        <v>55</v>
      </c>
      <c r="G145" s="269">
        <v>3812</v>
      </c>
      <c r="H145" s="269">
        <v>56</v>
      </c>
      <c r="I145">
        <v>4049</v>
      </c>
      <c r="J145" s="421">
        <v>54</v>
      </c>
    </row>
    <row r="146" spans="2:10" s="112" customFormat="1" ht="19" customHeight="1" x14ac:dyDescent="0.35">
      <c r="B146" s="117" t="s">
        <v>366</v>
      </c>
      <c r="C146" s="269">
        <v>1291</v>
      </c>
      <c r="D146" s="269">
        <v>21</v>
      </c>
      <c r="E146" s="269">
        <v>1336</v>
      </c>
      <c r="F146" s="269">
        <v>21</v>
      </c>
      <c r="G146" s="269">
        <v>1536</v>
      </c>
      <c r="H146" s="269">
        <v>22</v>
      </c>
      <c r="I146">
        <v>1709</v>
      </c>
      <c r="J146" s="421">
        <v>23</v>
      </c>
    </row>
    <row r="147" spans="2:10" s="112" customFormat="1" ht="19" customHeight="1" x14ac:dyDescent="0.35">
      <c r="B147" s="117" t="s">
        <v>367</v>
      </c>
      <c r="C147" s="269">
        <v>1389</v>
      </c>
      <c r="D147" s="269">
        <v>23</v>
      </c>
      <c r="E147" s="269">
        <v>1510</v>
      </c>
      <c r="F147" s="269">
        <v>24</v>
      </c>
      <c r="G147" s="269">
        <v>1536</v>
      </c>
      <c r="H147" s="269">
        <v>22</v>
      </c>
      <c r="I147">
        <v>1785</v>
      </c>
      <c r="J147" s="421">
        <v>24</v>
      </c>
    </row>
    <row r="148" spans="2:10" s="112" customFormat="1" ht="19" customHeight="1" thickBot="1" x14ac:dyDescent="0.4">
      <c r="B148" s="117" t="s">
        <v>368</v>
      </c>
      <c r="C148" s="269">
        <v>5</v>
      </c>
      <c r="D148" s="269">
        <v>0</v>
      </c>
      <c r="E148" s="269">
        <v>4</v>
      </c>
      <c r="F148" s="269">
        <v>0</v>
      </c>
      <c r="G148" s="269">
        <v>4</v>
      </c>
      <c r="H148" s="269">
        <v>0</v>
      </c>
      <c r="I148">
        <v>3</v>
      </c>
      <c r="J148" s="421">
        <v>3.9756162205141797E-4</v>
      </c>
    </row>
    <row r="149" spans="2:10" s="112" customFormat="1" ht="19" customHeight="1" thickBot="1" x14ac:dyDescent="0.4">
      <c r="B149" s="208" t="s">
        <v>295</v>
      </c>
      <c r="C149" s="280">
        <v>6042</v>
      </c>
      <c r="D149" s="280">
        <v>100</v>
      </c>
      <c r="E149" s="280">
        <v>6380</v>
      </c>
      <c r="F149" s="280">
        <v>100</v>
      </c>
      <c r="G149" s="280">
        <v>6888</v>
      </c>
      <c r="H149" s="280">
        <v>100</v>
      </c>
      <c r="I149" s="280">
        <v>7546</v>
      </c>
      <c r="J149" s="422">
        <v>100</v>
      </c>
    </row>
    <row r="150" spans="2:10" s="112" customFormat="1" ht="21.65" customHeight="1" x14ac:dyDescent="0.35">
      <c r="B150" s="502" t="s">
        <v>629</v>
      </c>
      <c r="C150" s="502"/>
      <c r="D150" s="502"/>
      <c r="E150" s="502"/>
      <c r="F150" s="502"/>
      <c r="G150" s="502"/>
      <c r="H150" s="502"/>
      <c r="I150" s="502"/>
      <c r="J150" s="502"/>
    </row>
    <row r="151" spans="2:10" s="112" customFormat="1" x14ac:dyDescent="0.35">
      <c r="B151" s="118" t="s">
        <v>782</v>
      </c>
    </row>
    <row r="152" spans="2:10" s="112" customFormat="1" ht="32.15" customHeight="1" x14ac:dyDescent="0.35">
      <c r="B152" s="140"/>
    </row>
    <row r="153" spans="2:10" ht="34" customHeight="1" x14ac:dyDescent="0.35"/>
  </sheetData>
  <sheetProtection algorithmName="SHA-512" hashValue="jM/SWwrZA0dYf0MiHG5Sob/WwbcRgNuq5lUArbudc+kiUPva734ZPciIhuOjEmASL+ZqWXH+mmBTBkrADjibeg==" saltValue="Hf0CD0BifC3kfss99H+5pQ==" spinCount="100000" sheet="1" objects="1" scenarios="1"/>
  <mergeCells count="58">
    <mergeCell ref="X33:AA33"/>
    <mergeCell ref="AB33:AE33"/>
    <mergeCell ref="AF33:AI33"/>
    <mergeCell ref="C27:F27"/>
    <mergeCell ref="G27:J27"/>
    <mergeCell ref="S44:V44"/>
    <mergeCell ref="O44:R44"/>
    <mergeCell ref="K44:N44"/>
    <mergeCell ref="G44:J44"/>
    <mergeCell ref="C44:F44"/>
    <mergeCell ref="I5:J5"/>
    <mergeCell ref="I143:J143"/>
    <mergeCell ref="W84:Z84"/>
    <mergeCell ref="S84:V84"/>
    <mergeCell ref="O84:R84"/>
    <mergeCell ref="G84:J84"/>
    <mergeCell ref="K84:N84"/>
    <mergeCell ref="K99:N99"/>
    <mergeCell ref="G99:J99"/>
    <mergeCell ref="I97:L97"/>
    <mergeCell ref="M97:P97"/>
    <mergeCell ref="F76:H76"/>
    <mergeCell ref="B134:H134"/>
    <mergeCell ref="B140:H140"/>
    <mergeCell ref="O117:R117"/>
    <mergeCell ref="K117:N117"/>
    <mergeCell ref="C5:D5"/>
    <mergeCell ref="E5:F5"/>
    <mergeCell ref="G5:H5"/>
    <mergeCell ref="E143:F143"/>
    <mergeCell ref="G143:H143"/>
    <mergeCell ref="B40:L40"/>
    <mergeCell ref="B95:N95"/>
    <mergeCell ref="C143:D143"/>
    <mergeCell ref="B8:L8"/>
    <mergeCell ref="C127:D127"/>
    <mergeCell ref="B72:H72"/>
    <mergeCell ref="B80:H80"/>
    <mergeCell ref="B51:L51"/>
    <mergeCell ref="B113:K113"/>
    <mergeCell ref="C84:F84"/>
    <mergeCell ref="C99:F99"/>
    <mergeCell ref="B9:J9"/>
    <mergeCell ref="E127:F127"/>
    <mergeCell ref="B150:J150"/>
    <mergeCell ref="B123:N123"/>
    <mergeCell ref="B25:H25"/>
    <mergeCell ref="C76:E76"/>
    <mergeCell ref="F65:H65"/>
    <mergeCell ref="C65:E65"/>
    <mergeCell ref="G117:J117"/>
    <mergeCell ref="C117:F117"/>
    <mergeCell ref="B16:H16"/>
    <mergeCell ref="B17:H17"/>
    <mergeCell ref="B24:H24"/>
    <mergeCell ref="B61:H61"/>
    <mergeCell ref="B71:H71"/>
    <mergeCell ref="B20:E20"/>
  </mergeCells>
  <phoneticPr fontId="14" type="noConversion"/>
  <pageMargins left="0.25" right="0.25" top="0.75" bottom="0.75" header="0.3" footer="0.3"/>
  <pageSetup paperSize="9" scale="5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37D5-15D1-4E59-9A52-EDB676E7CEF6}">
  <sheetPr>
    <tabColor rgb="FFBCE0EE"/>
    <pageSetUpPr fitToPage="1"/>
  </sheetPr>
  <dimension ref="B1:K30"/>
  <sheetViews>
    <sheetView showGridLines="0" workbookViewId="0"/>
  </sheetViews>
  <sheetFormatPr defaultRowHeight="14.5" x14ac:dyDescent="0.35"/>
  <cols>
    <col min="1" max="1" width="4.1796875" customWidth="1"/>
    <col min="2" max="2" width="38.54296875" customWidth="1"/>
    <col min="3" max="3" width="15.81640625" customWidth="1"/>
    <col min="4" max="4" width="13.81640625" customWidth="1"/>
    <col min="5" max="5" width="17.1796875" customWidth="1"/>
    <col min="6" max="6" width="14.54296875" customWidth="1"/>
  </cols>
  <sheetData>
    <row r="1" spans="2:11" s="60" customFormat="1" ht="55" customHeight="1" x14ac:dyDescent="0.35"/>
    <row r="2" spans="2:11" s="112" customFormat="1" ht="34.5" customHeight="1" x14ac:dyDescent="0.35">
      <c r="B2" s="84" t="s">
        <v>19</v>
      </c>
    </row>
    <row r="3" spans="2:11" s="112" customFormat="1" ht="20" x14ac:dyDescent="0.35">
      <c r="B3" s="84"/>
    </row>
    <row r="4" spans="2:11" s="112" customFormat="1" ht="24.65" customHeight="1" thickBot="1" x14ac:dyDescent="0.5">
      <c r="B4" s="175" t="s">
        <v>1070</v>
      </c>
    </row>
    <row r="5" spans="2:11" s="112" customFormat="1" ht="24.65" customHeight="1" thickBot="1" x14ac:dyDescent="0.4">
      <c r="B5" s="127"/>
      <c r="C5" s="268" t="s">
        <v>275</v>
      </c>
      <c r="D5" s="268" t="s">
        <v>276</v>
      </c>
      <c r="E5" s="268" t="s">
        <v>277</v>
      </c>
      <c r="F5" s="268" t="s">
        <v>618</v>
      </c>
    </row>
    <row r="6" spans="2:11" s="112" customFormat="1" ht="35.15" customHeight="1" x14ac:dyDescent="0.35">
      <c r="B6" s="123" t="s">
        <v>369</v>
      </c>
      <c r="C6" s="269">
        <v>657</v>
      </c>
      <c r="D6" s="269">
        <v>1241</v>
      </c>
      <c r="E6" s="269">
        <v>2396</v>
      </c>
      <c r="F6" s="269">
        <v>1477</v>
      </c>
      <c r="I6" s="139"/>
    </row>
    <row r="7" spans="2:11" s="112" customFormat="1" ht="39.65" customHeight="1" thickBot="1" x14ac:dyDescent="0.4">
      <c r="B7" s="141" t="s">
        <v>370</v>
      </c>
      <c r="C7" s="270" t="s">
        <v>371</v>
      </c>
      <c r="D7" s="270" t="s">
        <v>372</v>
      </c>
      <c r="E7" s="270" t="s">
        <v>373</v>
      </c>
      <c r="F7" s="270" t="s">
        <v>650</v>
      </c>
    </row>
    <row r="8" spans="2:11" s="112" customFormat="1" ht="30.65" customHeight="1" x14ac:dyDescent="0.35">
      <c r="B8" s="505" t="s">
        <v>1071</v>
      </c>
      <c r="C8" s="505"/>
      <c r="D8" s="505"/>
      <c r="E8" s="505"/>
      <c r="F8" s="505"/>
      <c r="G8" s="505"/>
      <c r="H8" s="505"/>
    </row>
    <row r="9" spans="2:11" s="112" customFormat="1" ht="35" customHeight="1" x14ac:dyDescent="0.35">
      <c r="B9" s="343"/>
      <c r="C9" s="343"/>
      <c r="D9" s="343"/>
      <c r="E9" s="343"/>
      <c r="F9" s="343"/>
      <c r="G9" s="343"/>
      <c r="H9" s="343"/>
    </row>
    <row r="10" spans="2:11" s="112" customFormat="1" ht="23.15" customHeight="1" thickBot="1" x14ac:dyDescent="0.5">
      <c r="B10" s="175" t="s">
        <v>37</v>
      </c>
    </row>
    <row r="11" spans="2:11" s="112" customFormat="1" ht="21" customHeight="1" thickBot="1" x14ac:dyDescent="0.4">
      <c r="B11" s="127"/>
      <c r="C11" s="127" t="s">
        <v>276</v>
      </c>
      <c r="D11" s="127" t="s">
        <v>277</v>
      </c>
      <c r="E11" s="127" t="s">
        <v>618</v>
      </c>
      <c r="F11" s="81"/>
      <c r="G11" s="81"/>
      <c r="H11" s="81"/>
      <c r="I11" s="81"/>
      <c r="J11" s="81"/>
      <c r="K11" s="81"/>
    </row>
    <row r="12" spans="2:11" s="112" customFormat="1" ht="34" customHeight="1" thickBot="1" x14ac:dyDescent="0.4">
      <c r="B12" s="142" t="s">
        <v>374</v>
      </c>
      <c r="C12" s="143" t="s">
        <v>375</v>
      </c>
      <c r="D12" s="143" t="s">
        <v>376</v>
      </c>
      <c r="E12" s="143" t="s">
        <v>651</v>
      </c>
    </row>
    <row r="13" spans="2:11" s="112" customFormat="1" x14ac:dyDescent="0.35"/>
    <row r="14" spans="2:11" s="112" customFormat="1" ht="36" customHeight="1" x14ac:dyDescent="0.35"/>
    <row r="15" spans="2:11" s="112" customFormat="1" x14ac:dyDescent="0.35"/>
    <row r="16" spans="2:11" s="112" customFormat="1" x14ac:dyDescent="0.35"/>
    <row r="17" s="112" customFormat="1" x14ac:dyDescent="0.35"/>
    <row r="18" s="112" customFormat="1" x14ac:dyDescent="0.35"/>
    <row r="19" s="112" customFormat="1" x14ac:dyDescent="0.35"/>
    <row r="20" s="112" customFormat="1" ht="37.5" customHeight="1" x14ac:dyDescent="0.35"/>
    <row r="25" ht="33" customHeight="1" x14ac:dyDescent="0.35"/>
    <row r="30" ht="36" customHeight="1" x14ac:dyDescent="0.35"/>
  </sheetData>
  <sheetProtection algorithmName="SHA-512" hashValue="q1i1ZYY6oteXXFYDHhkADi9NnrtzanPeIBH4cCPQlG5yPsU50LrV7V6XOTMeVNbhbI2eflNs+p6IzuogyrYHkQ==" saltValue="4ZMYaoRUdvdzOktKb6uTEQ==" spinCount="100000" sheet="1" objects="1" scenarios="1"/>
  <mergeCells count="1">
    <mergeCell ref="B8:H8"/>
  </mergeCells>
  <phoneticPr fontId="14" type="noConversion"/>
  <pageMargins left="0.25" right="0.25" top="0.75" bottom="0.75" header="0.3" footer="0.3"/>
  <pageSetup paperSize="9" scale="9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AFB97-E824-4F3F-878D-488D0C73266B}">
  <sheetPr>
    <tabColor rgb="FFCBE3BB"/>
    <pageSetUpPr fitToPage="1"/>
  </sheetPr>
  <dimension ref="B1:O84"/>
  <sheetViews>
    <sheetView showGridLines="0" zoomScaleNormal="100" workbookViewId="0"/>
  </sheetViews>
  <sheetFormatPr defaultColWidth="8.81640625" defaultRowHeight="14.5" x14ac:dyDescent="0.35"/>
  <cols>
    <col min="1" max="1" width="4.1796875" style="30" customWidth="1"/>
    <col min="2" max="2" width="34.81640625" style="30" customWidth="1"/>
    <col min="3" max="6" width="18.81640625" style="30" customWidth="1"/>
    <col min="7" max="7" width="15.453125" style="30" customWidth="1"/>
    <col min="8" max="8" width="15.1796875" style="30" customWidth="1"/>
    <col min="9" max="9" width="14.54296875" style="30" customWidth="1"/>
    <col min="10" max="12" width="14.81640625" style="30" customWidth="1"/>
    <col min="13" max="15" width="8.54296875" style="30" customWidth="1"/>
    <col min="16" max="16384" width="8.81640625" style="30"/>
  </cols>
  <sheetData>
    <row r="1" spans="2:15" s="61" customFormat="1" ht="55" customHeight="1" x14ac:dyDescent="0.35"/>
    <row r="2" spans="2:15" s="139" customFormat="1" ht="38.5" customHeight="1" x14ac:dyDescent="0.35">
      <c r="B2" s="66" t="s">
        <v>20</v>
      </c>
    </row>
    <row r="3" spans="2:15" s="139" customFormat="1" x14ac:dyDescent="0.35">
      <c r="F3" s="112"/>
    </row>
    <row r="4" spans="2:15" s="139" customFormat="1" ht="28.5" customHeight="1" thickBot="1" x14ac:dyDescent="0.5">
      <c r="B4" s="171" t="s">
        <v>661</v>
      </c>
      <c r="F4" s="112"/>
      <c r="G4" s="112"/>
    </row>
    <row r="5" spans="2:15" s="139" customFormat="1" ht="25" customHeight="1" thickBot="1" x14ac:dyDescent="0.4">
      <c r="B5" s="144" t="s">
        <v>377</v>
      </c>
      <c r="C5" s="241" t="s">
        <v>275</v>
      </c>
      <c r="D5" s="241" t="s">
        <v>276</v>
      </c>
      <c r="E5" s="241" t="s">
        <v>277</v>
      </c>
      <c r="F5" s="241" t="s">
        <v>618</v>
      </c>
      <c r="G5" s="23"/>
      <c r="H5" s="23"/>
      <c r="I5" s="23"/>
      <c r="J5" s="23"/>
      <c r="K5" s="23"/>
      <c r="L5" s="23"/>
      <c r="M5" s="23"/>
      <c r="N5" s="23"/>
      <c r="O5" s="30"/>
    </row>
    <row r="6" spans="2:15" s="139" customFormat="1" ht="25" customHeight="1" x14ac:dyDescent="0.35">
      <c r="B6" s="145" t="s">
        <v>378</v>
      </c>
      <c r="C6" s="229">
        <v>755.4</v>
      </c>
      <c r="D6" s="229">
        <v>860</v>
      </c>
      <c r="E6" s="258">
        <v>1062.3</v>
      </c>
      <c r="F6" s="372">
        <v>1131</v>
      </c>
      <c r="G6" s="267"/>
      <c r="H6" s="30"/>
      <c r="I6" s="15"/>
      <c r="J6" s="30"/>
      <c r="K6" s="30"/>
      <c r="L6" s="30"/>
      <c r="M6" s="30"/>
      <c r="N6" s="30"/>
      <c r="O6" s="30"/>
    </row>
    <row r="7" spans="2:15" s="139" customFormat="1" ht="25" customHeight="1" thickBot="1" x14ac:dyDescent="0.4">
      <c r="B7" s="145" t="s">
        <v>379</v>
      </c>
      <c r="C7" s="229">
        <v>43.1</v>
      </c>
      <c r="D7" s="229">
        <v>47.2</v>
      </c>
      <c r="E7" s="229">
        <v>50.3</v>
      </c>
      <c r="F7" s="380">
        <v>58</v>
      </c>
      <c r="G7" s="112"/>
      <c r="I7" s="15"/>
    </row>
    <row r="8" spans="2:15" s="139" customFormat="1" ht="25" customHeight="1" thickBot="1" x14ac:dyDescent="0.4">
      <c r="B8" s="381" t="s">
        <v>667</v>
      </c>
      <c r="C8" s="382">
        <v>799</v>
      </c>
      <c r="D8" s="382">
        <v>907</v>
      </c>
      <c r="E8" s="382">
        <v>1113</v>
      </c>
      <c r="F8" s="382">
        <v>1189</v>
      </c>
      <c r="G8" s="112"/>
      <c r="I8" s="15"/>
    </row>
    <row r="9" spans="2:15" s="139" customFormat="1" ht="22.5" customHeight="1" x14ac:dyDescent="0.35">
      <c r="B9" s="510" t="s">
        <v>380</v>
      </c>
      <c r="C9" s="510"/>
      <c r="D9" s="510"/>
      <c r="E9" s="510"/>
      <c r="F9" s="510"/>
      <c r="G9" s="510"/>
      <c r="H9" s="510"/>
    </row>
    <row r="10" spans="2:15" s="139" customFormat="1" ht="35.25" customHeight="1" x14ac:dyDescent="0.35">
      <c r="B10" s="355"/>
      <c r="C10" s="355"/>
      <c r="D10" s="355"/>
      <c r="E10" s="355"/>
      <c r="F10" s="355"/>
      <c r="G10" s="355"/>
      <c r="H10" s="355"/>
    </row>
    <row r="11" spans="2:15" s="139" customFormat="1" ht="28.5" customHeight="1" thickBot="1" x14ac:dyDescent="0.5">
      <c r="B11" s="171" t="s">
        <v>676</v>
      </c>
      <c r="F11" s="112"/>
      <c r="G11" s="112"/>
    </row>
    <row r="12" spans="2:15" s="139" customFormat="1" ht="25" customHeight="1" thickBot="1" x14ac:dyDescent="0.4">
      <c r="B12" s="144" t="s">
        <v>377</v>
      </c>
      <c r="C12" s="241" t="s">
        <v>275</v>
      </c>
      <c r="D12" s="241" t="s">
        <v>276</v>
      </c>
      <c r="E12" s="241" t="s">
        <v>677</v>
      </c>
      <c r="F12" s="241" t="s">
        <v>678</v>
      </c>
      <c r="G12" s="23"/>
      <c r="H12" s="23"/>
      <c r="I12" s="23"/>
      <c r="J12" s="23"/>
      <c r="K12" s="23"/>
      <c r="L12" s="23"/>
      <c r="M12" s="23"/>
      <c r="N12" s="23"/>
      <c r="O12" s="30"/>
    </row>
    <row r="13" spans="2:15" s="139" customFormat="1" ht="25" customHeight="1" x14ac:dyDescent="0.35">
      <c r="B13" s="145" t="s">
        <v>378</v>
      </c>
      <c r="C13" s="229">
        <v>755.4</v>
      </c>
      <c r="D13" s="229">
        <v>860</v>
      </c>
      <c r="E13" s="372">
        <v>1247</v>
      </c>
      <c r="F13" s="372">
        <v>1133</v>
      </c>
      <c r="G13" s="267"/>
      <c r="H13" s="30"/>
      <c r="I13" s="15"/>
      <c r="J13" s="30"/>
      <c r="K13" s="30"/>
      <c r="L13" s="30"/>
      <c r="M13" s="30"/>
      <c r="N13" s="30"/>
      <c r="O13" s="30"/>
    </row>
    <row r="14" spans="2:15" s="139" customFormat="1" ht="25" customHeight="1" thickBot="1" x14ac:dyDescent="0.4">
      <c r="B14" s="145" t="s">
        <v>379</v>
      </c>
      <c r="C14" s="229">
        <v>43.1</v>
      </c>
      <c r="D14" s="229">
        <v>47.2</v>
      </c>
      <c r="E14" s="380">
        <v>61</v>
      </c>
      <c r="F14" s="380">
        <v>59</v>
      </c>
      <c r="G14" s="112"/>
      <c r="H14" s="192"/>
      <c r="I14" s="15"/>
    </row>
    <row r="15" spans="2:15" s="139" customFormat="1" ht="25" customHeight="1" thickBot="1" x14ac:dyDescent="0.4">
      <c r="B15" s="381" t="s">
        <v>667</v>
      </c>
      <c r="C15" s="382">
        <v>799</v>
      </c>
      <c r="D15" s="382">
        <v>907</v>
      </c>
      <c r="E15" s="388">
        <v>1308</v>
      </c>
      <c r="F15" s="382">
        <v>1192</v>
      </c>
      <c r="G15" s="112"/>
      <c r="I15" s="15"/>
    </row>
    <row r="16" spans="2:15" s="139" customFormat="1" ht="27.65" customHeight="1" x14ac:dyDescent="0.35">
      <c r="B16" s="510" t="s">
        <v>1073</v>
      </c>
      <c r="C16" s="510"/>
      <c r="D16" s="510"/>
      <c r="E16" s="510"/>
      <c r="F16" s="510"/>
      <c r="G16" s="510"/>
      <c r="H16" s="510"/>
    </row>
    <row r="17" spans="2:15" s="139" customFormat="1" ht="28.25" customHeight="1" x14ac:dyDescent="0.35">
      <c r="B17" s="510" t="s">
        <v>1074</v>
      </c>
      <c r="C17" s="510"/>
      <c r="D17" s="510"/>
      <c r="E17" s="510"/>
      <c r="F17" s="510"/>
      <c r="G17" s="510"/>
      <c r="H17" s="510"/>
    </row>
    <row r="18" spans="2:15" s="139" customFormat="1" ht="18.649999999999999" customHeight="1" x14ac:dyDescent="0.35">
      <c r="B18" s="386" t="s">
        <v>1075</v>
      </c>
      <c r="C18" s="355"/>
      <c r="D18" s="355"/>
      <c r="E18" s="355"/>
      <c r="F18" s="355"/>
      <c r="G18" s="355"/>
      <c r="H18" s="355"/>
    </row>
    <row r="19" spans="2:15" s="139" customFormat="1" ht="35" customHeight="1" x14ac:dyDescent="0.35">
      <c r="B19" s="355"/>
      <c r="C19" s="355"/>
      <c r="D19" s="355"/>
      <c r="E19" s="355"/>
      <c r="F19" s="355"/>
      <c r="G19" s="355"/>
      <c r="H19" s="355"/>
    </row>
    <row r="20" spans="2:15" s="139" customFormat="1" ht="28" customHeight="1" thickBot="1" x14ac:dyDescent="0.5">
      <c r="B20" s="171" t="s">
        <v>679</v>
      </c>
      <c r="F20" s="112"/>
      <c r="G20" s="112"/>
    </row>
    <row r="21" spans="2:15" s="139" customFormat="1" ht="25" customHeight="1" thickBot="1" x14ac:dyDescent="0.4">
      <c r="B21" s="144" t="s">
        <v>377</v>
      </c>
      <c r="C21" s="241" t="s">
        <v>275</v>
      </c>
      <c r="D21" s="241" t="s">
        <v>276</v>
      </c>
      <c r="E21" s="241" t="s">
        <v>277</v>
      </c>
      <c r="F21" s="241" t="s">
        <v>618</v>
      </c>
      <c r="G21" s="23"/>
      <c r="H21" s="23"/>
      <c r="I21" s="15"/>
      <c r="J21" s="23"/>
      <c r="K21" s="23"/>
      <c r="L21" s="23"/>
      <c r="M21" s="23"/>
      <c r="N21" s="23"/>
      <c r="O21" s="30"/>
    </row>
    <row r="22" spans="2:15" s="139" customFormat="1" ht="25" customHeight="1" x14ac:dyDescent="0.35">
      <c r="B22" s="145" t="s">
        <v>378</v>
      </c>
      <c r="C22" s="229">
        <v>755.4</v>
      </c>
      <c r="D22" s="229">
        <v>860</v>
      </c>
      <c r="E22" s="372">
        <v>1247</v>
      </c>
      <c r="F22" s="372">
        <v>1192</v>
      </c>
      <c r="G22" s="267"/>
      <c r="H22" s="30"/>
      <c r="I22" s="428"/>
      <c r="J22" s="30"/>
      <c r="K22" s="30"/>
      <c r="L22" s="30"/>
      <c r="M22" s="30"/>
      <c r="N22" s="30"/>
      <c r="O22" s="30"/>
    </row>
    <row r="23" spans="2:15" s="139" customFormat="1" ht="25" customHeight="1" thickBot="1" x14ac:dyDescent="0.4">
      <c r="B23" s="179" t="s">
        <v>379</v>
      </c>
      <c r="C23" s="259">
        <v>43.1</v>
      </c>
      <c r="D23" s="259">
        <v>47.2</v>
      </c>
      <c r="E23" s="387">
        <v>61</v>
      </c>
      <c r="F23" s="387">
        <v>58</v>
      </c>
      <c r="G23" s="112"/>
    </row>
    <row r="24" spans="2:15" s="139" customFormat="1" ht="25" customHeight="1" thickBot="1" x14ac:dyDescent="0.4">
      <c r="B24" s="381" t="s">
        <v>784</v>
      </c>
      <c r="C24" s="382">
        <v>799</v>
      </c>
      <c r="D24" s="382">
        <v>907</v>
      </c>
      <c r="E24" s="382">
        <v>1308</v>
      </c>
      <c r="F24" s="382">
        <v>1250</v>
      </c>
      <c r="G24" s="85" t="s">
        <v>657</v>
      </c>
    </row>
    <row r="25" spans="2:15" s="139" customFormat="1" ht="27" customHeight="1" x14ac:dyDescent="0.35">
      <c r="B25" s="510" t="s">
        <v>1076</v>
      </c>
      <c r="C25" s="510"/>
      <c r="D25" s="510"/>
      <c r="E25" s="510"/>
      <c r="F25" s="510"/>
      <c r="G25" s="510"/>
      <c r="H25" s="510"/>
    </row>
    <row r="26" spans="2:15" s="139" customFormat="1" ht="27" customHeight="1" x14ac:dyDescent="0.35">
      <c r="B26" s="510" t="s">
        <v>790</v>
      </c>
      <c r="C26" s="510"/>
      <c r="D26" s="510"/>
      <c r="E26" s="510"/>
      <c r="F26" s="510"/>
      <c r="G26" s="510"/>
      <c r="H26" s="355"/>
    </row>
    <row r="27" spans="2:15" s="139" customFormat="1" ht="35" customHeight="1" x14ac:dyDescent="0.35">
      <c r="B27" s="510"/>
      <c r="C27" s="510"/>
      <c r="D27" s="510"/>
      <c r="E27" s="510"/>
      <c r="F27" s="510"/>
      <c r="G27" s="510"/>
      <c r="H27" s="510"/>
    </row>
    <row r="28" spans="2:15" s="139" customFormat="1" ht="28" customHeight="1" thickBot="1" x14ac:dyDescent="0.5">
      <c r="B28" s="171" t="s">
        <v>680</v>
      </c>
      <c r="C28" s="355"/>
      <c r="D28" s="355"/>
      <c r="E28" s="355"/>
      <c r="F28" s="355"/>
      <c r="G28" s="355"/>
      <c r="H28" s="355"/>
    </row>
    <row r="29" spans="2:15" s="139" customFormat="1" ht="25" customHeight="1" x14ac:dyDescent="0.35">
      <c r="B29" s="374" t="s">
        <v>785</v>
      </c>
      <c r="C29" s="375"/>
      <c r="D29" s="376"/>
      <c r="E29" s="391">
        <f>F6+F7</f>
        <v>1189</v>
      </c>
      <c r="F29" s="376"/>
      <c r="H29" s="355"/>
    </row>
    <row r="30" spans="2:15" s="139" customFormat="1" ht="25" customHeight="1" x14ac:dyDescent="0.35">
      <c r="B30" s="82" t="s">
        <v>786</v>
      </c>
      <c r="C30" s="371"/>
      <c r="E30" s="249">
        <v>609</v>
      </c>
      <c r="G30" s="139" t="s">
        <v>871</v>
      </c>
      <c r="H30" s="355"/>
    </row>
    <row r="31" spans="2:15" s="139" customFormat="1" ht="25" customHeight="1" x14ac:dyDescent="0.35">
      <c r="B31" s="379" t="s">
        <v>787</v>
      </c>
      <c r="C31" s="371"/>
      <c r="E31" s="392" t="s">
        <v>665</v>
      </c>
      <c r="G31" s="139" t="s">
        <v>662</v>
      </c>
      <c r="H31" s="355"/>
    </row>
    <row r="32" spans="2:15" s="139" customFormat="1" ht="25" customHeight="1" x14ac:dyDescent="0.35">
      <c r="B32" s="379" t="s">
        <v>788</v>
      </c>
      <c r="C32" s="371"/>
      <c r="E32" s="392" t="s">
        <v>666</v>
      </c>
      <c r="G32" s="139" t="s">
        <v>1077</v>
      </c>
      <c r="H32" s="355"/>
    </row>
    <row r="33" spans="2:9" s="139" customFormat="1" ht="25" customHeight="1" thickBot="1" x14ac:dyDescent="0.4">
      <c r="B33" s="377" t="s">
        <v>789</v>
      </c>
      <c r="C33" s="378"/>
      <c r="D33" s="341"/>
      <c r="E33" s="393">
        <f>E29+E30+E31+E32</f>
        <v>1250</v>
      </c>
      <c r="F33" s="341"/>
      <c r="H33" s="355"/>
    </row>
    <row r="34" spans="2:9" s="139" customFormat="1" ht="49.75" customHeight="1" x14ac:dyDescent="0.35">
      <c r="B34" s="514" t="s">
        <v>872</v>
      </c>
      <c r="C34" s="514"/>
      <c r="D34" s="514"/>
      <c r="E34" s="514"/>
      <c r="F34" s="514"/>
      <c r="H34" s="355"/>
    </row>
    <row r="35" spans="2:9" s="139" customFormat="1" ht="49.75" customHeight="1" x14ac:dyDescent="0.35">
      <c r="B35" s="513" t="s">
        <v>1115</v>
      </c>
      <c r="C35" s="513"/>
      <c r="D35" s="513"/>
      <c r="E35" s="513"/>
      <c r="F35" s="513"/>
      <c r="H35" s="355"/>
    </row>
    <row r="36" spans="2:9" s="139" customFormat="1" ht="35" customHeight="1" x14ac:dyDescent="0.35">
      <c r="B36" s="13"/>
      <c r="C36" s="371"/>
      <c r="E36" s="192"/>
      <c r="H36" s="355"/>
    </row>
    <row r="37" spans="2:9" s="139" customFormat="1" ht="28" customHeight="1" thickBot="1" x14ac:dyDescent="0.5">
      <c r="B37" s="361" t="s">
        <v>681</v>
      </c>
      <c r="C37" s="355"/>
      <c r="D37" s="355"/>
      <c r="E37" s="355"/>
      <c r="F37" s="355"/>
      <c r="G37" s="355"/>
      <c r="H37" s="355"/>
    </row>
    <row r="38" spans="2:9" s="139" customFormat="1" ht="18.75" customHeight="1" x14ac:dyDescent="0.45">
      <c r="B38" s="413"/>
      <c r="C38" s="512" t="s">
        <v>1079</v>
      </c>
      <c r="D38" s="512"/>
      <c r="E38" s="512"/>
      <c r="F38" s="512" t="s">
        <v>660</v>
      </c>
      <c r="G38" s="512"/>
      <c r="H38" s="512"/>
    </row>
    <row r="39" spans="2:9" s="139" customFormat="1" ht="25" customHeight="1" thickBot="1" x14ac:dyDescent="0.4">
      <c r="B39" s="149" t="s">
        <v>381</v>
      </c>
      <c r="C39" s="260" t="s">
        <v>276</v>
      </c>
      <c r="D39" s="260" t="s">
        <v>277</v>
      </c>
      <c r="E39" s="260" t="s">
        <v>618</v>
      </c>
      <c r="F39" s="260" t="s">
        <v>276</v>
      </c>
      <c r="G39" s="260" t="s">
        <v>277</v>
      </c>
      <c r="H39" s="260" t="s">
        <v>618</v>
      </c>
    </row>
    <row r="40" spans="2:9" s="139" customFormat="1" ht="25" customHeight="1" x14ac:dyDescent="0.35">
      <c r="B40" s="148" t="s">
        <v>593</v>
      </c>
      <c r="C40" s="400">
        <v>189.8</v>
      </c>
      <c r="D40" s="400">
        <v>245.9</v>
      </c>
      <c r="E40" s="400">
        <v>323.60000000000002</v>
      </c>
      <c r="F40" s="400">
        <v>107.7</v>
      </c>
      <c r="G40" s="257">
        <v>196</v>
      </c>
      <c r="H40" s="389">
        <v>219</v>
      </c>
      <c r="I40" s="362"/>
    </row>
    <row r="41" spans="2:9" s="139" customFormat="1" ht="25" customHeight="1" x14ac:dyDescent="0.35">
      <c r="B41" s="148" t="s">
        <v>594</v>
      </c>
      <c r="C41" s="400">
        <v>3.1</v>
      </c>
      <c r="D41" s="400">
        <v>4.5</v>
      </c>
      <c r="E41" s="400">
        <v>6.3</v>
      </c>
      <c r="F41" s="400">
        <v>1.8</v>
      </c>
      <c r="G41" s="395">
        <v>3.85</v>
      </c>
      <c r="H41" s="389">
        <v>4.2699999999999996</v>
      </c>
      <c r="I41" s="362"/>
    </row>
    <row r="42" spans="2:9" s="139" customFormat="1" ht="25" customHeight="1" x14ac:dyDescent="0.35">
      <c r="B42" s="148" t="s">
        <v>382</v>
      </c>
      <c r="C42" s="401" t="s">
        <v>299</v>
      </c>
      <c r="D42" s="401" t="s">
        <v>299</v>
      </c>
      <c r="E42" s="401" t="s">
        <v>299</v>
      </c>
      <c r="F42" s="394">
        <v>0.15610559059505774</v>
      </c>
      <c r="G42" s="394">
        <v>0.14000000000000001</v>
      </c>
      <c r="H42" s="390">
        <v>0.28000000000000003</v>
      </c>
      <c r="I42" s="362"/>
    </row>
    <row r="43" spans="2:9" s="139" customFormat="1" ht="25" customHeight="1" x14ac:dyDescent="0.35">
      <c r="B43" s="148" t="s">
        <v>607</v>
      </c>
      <c r="C43" s="401" t="s">
        <v>299</v>
      </c>
      <c r="D43" s="401" t="s">
        <v>299</v>
      </c>
      <c r="E43" s="401" t="s">
        <v>299</v>
      </c>
      <c r="F43" s="394">
        <v>0.44874359427050675</v>
      </c>
      <c r="G43" s="394">
        <v>0.2</v>
      </c>
      <c r="H43" s="390">
        <v>0.19</v>
      </c>
      <c r="I43" s="362"/>
    </row>
    <row r="44" spans="2:9" s="139" customFormat="1" ht="25" customHeight="1" thickBot="1" x14ac:dyDescent="0.4">
      <c r="B44" s="151" t="s">
        <v>383</v>
      </c>
      <c r="C44" s="373" t="s">
        <v>299</v>
      </c>
      <c r="D44" s="373" t="s">
        <v>299</v>
      </c>
      <c r="E44" s="373" t="s">
        <v>299</v>
      </c>
      <c r="F44" s="373">
        <v>0.39515081513443528</v>
      </c>
      <c r="G44" s="373">
        <v>0.56000000000000005</v>
      </c>
      <c r="H44" s="373">
        <v>0.53</v>
      </c>
      <c r="I44" s="362"/>
    </row>
    <row r="45" spans="2:9" s="139" customFormat="1" ht="33.65" customHeight="1" x14ac:dyDescent="0.35">
      <c r="B45" s="511" t="s">
        <v>384</v>
      </c>
      <c r="C45" s="511"/>
      <c r="D45" s="511"/>
      <c r="E45" s="511"/>
      <c r="F45" s="511"/>
      <c r="G45" s="511"/>
      <c r="H45" s="511"/>
    </row>
    <row r="46" spans="2:9" s="139" customFormat="1" ht="35" customHeight="1" x14ac:dyDescent="0.35">
      <c r="B46" s="148"/>
    </row>
    <row r="47" spans="2:9" s="139" customFormat="1" ht="28" customHeight="1" thickBot="1" x14ac:dyDescent="0.5">
      <c r="B47" s="171" t="s">
        <v>1080</v>
      </c>
      <c r="C47" s="146"/>
      <c r="D47" s="152"/>
      <c r="E47" s="152"/>
    </row>
    <row r="48" spans="2:9" s="139" customFormat="1" ht="35" customHeight="1" thickBot="1" x14ac:dyDescent="0.4">
      <c r="B48" s="166" t="s">
        <v>385</v>
      </c>
      <c r="C48" s="153" t="s">
        <v>663</v>
      </c>
      <c r="D48" s="153" t="s">
        <v>386</v>
      </c>
      <c r="E48" s="153" t="s">
        <v>664</v>
      </c>
      <c r="F48" s="153" t="s">
        <v>623</v>
      </c>
      <c r="G48" s="509" t="s">
        <v>387</v>
      </c>
      <c r="H48" s="509"/>
    </row>
    <row r="49" spans="2:10" s="139" customFormat="1" ht="25" customHeight="1" x14ac:dyDescent="0.35">
      <c r="B49" s="154" t="s">
        <v>388</v>
      </c>
      <c r="C49" s="397">
        <f>282173/1000</f>
        <v>282.173</v>
      </c>
      <c r="D49" s="398">
        <f>C49/C52</f>
        <v>0.25361289145462079</v>
      </c>
      <c r="E49" s="396">
        <f>307495/1000</f>
        <v>307.495</v>
      </c>
      <c r="F49" s="367">
        <f>E49/E52</f>
        <v>0.25857081591981235</v>
      </c>
      <c r="G49" s="516" t="s">
        <v>608</v>
      </c>
      <c r="H49" s="516"/>
    </row>
    <row r="50" spans="2:10" s="139" customFormat="1" ht="25" customHeight="1" x14ac:dyDescent="0.35">
      <c r="B50" s="154" t="s">
        <v>389</v>
      </c>
      <c r="C50" s="397">
        <f>829037/1000</f>
        <v>829.03700000000003</v>
      </c>
      <c r="D50" s="398">
        <f>C50/C52</f>
        <v>0.74512611303301324</v>
      </c>
      <c r="E50" s="396">
        <f>873991/1000</f>
        <v>873.99099999999999</v>
      </c>
      <c r="F50" s="367">
        <f>E50/E52</f>
        <v>0.73493411592569868</v>
      </c>
      <c r="G50" s="516" t="s">
        <v>685</v>
      </c>
      <c r="H50" s="516"/>
      <c r="J50" s="139" t="s">
        <v>655</v>
      </c>
    </row>
    <row r="51" spans="2:10" s="139" customFormat="1" ht="25" customHeight="1" thickBot="1" x14ac:dyDescent="0.4">
      <c r="B51" s="154" t="s">
        <v>656</v>
      </c>
      <c r="C51" s="397">
        <f>1403/1000</f>
        <v>1.403</v>
      </c>
      <c r="D51" s="398">
        <f>C51/C52</f>
        <v>1.2609955123659348E-3</v>
      </c>
      <c r="E51" s="396">
        <f>7724/1000</f>
        <v>7.7240000000000002</v>
      </c>
      <c r="F51" s="367">
        <f>E51/E52</f>
        <v>6.4950681544891156E-3</v>
      </c>
      <c r="G51" s="356" t="s">
        <v>654</v>
      </c>
      <c r="H51" s="356"/>
    </row>
    <row r="52" spans="2:10" s="139" customFormat="1" ht="25" customHeight="1" thickBot="1" x14ac:dyDescent="0.4">
      <c r="B52" s="210" t="s">
        <v>295</v>
      </c>
      <c r="C52" s="33">
        <f>C49+C50+C51</f>
        <v>1112.6130000000001</v>
      </c>
      <c r="D52" s="399">
        <f>D49+D50+D51</f>
        <v>1</v>
      </c>
      <c r="E52" s="33">
        <f>SUM(E49:E51)</f>
        <v>1189.2099999999998</v>
      </c>
      <c r="F52" s="363">
        <v>1</v>
      </c>
      <c r="G52" s="34"/>
      <c r="H52" s="34"/>
    </row>
    <row r="53" spans="2:10" s="139" customFormat="1" ht="19.5" customHeight="1" x14ac:dyDescent="0.35">
      <c r="B53" s="511" t="s">
        <v>595</v>
      </c>
      <c r="C53" s="511"/>
      <c r="D53" s="511"/>
      <c r="E53" s="511"/>
      <c r="F53" s="511"/>
      <c r="G53" s="511"/>
      <c r="H53" s="511"/>
    </row>
    <row r="54" spans="2:10" s="139" customFormat="1" ht="35" customHeight="1" x14ac:dyDescent="0.35">
      <c r="B54" s="407"/>
      <c r="C54" s="407"/>
      <c r="D54" s="407"/>
      <c r="E54" s="407"/>
      <c r="F54" s="407"/>
      <c r="G54" s="407"/>
      <c r="H54" s="407"/>
    </row>
    <row r="55" spans="2:10" s="139" customFormat="1" ht="28" customHeight="1" thickBot="1" x14ac:dyDescent="0.5">
      <c r="B55" s="414" t="s">
        <v>759</v>
      </c>
      <c r="C55" s="411"/>
      <c r="D55" s="411"/>
      <c r="E55" s="411"/>
      <c r="F55" s="411"/>
      <c r="G55" s="411"/>
      <c r="H55" s="411"/>
      <c r="I55" s="139" t="s">
        <v>761</v>
      </c>
    </row>
    <row r="56" spans="2:10" s="139" customFormat="1" ht="25" customHeight="1" thickBot="1" x14ac:dyDescent="0.4">
      <c r="B56" s="144" t="s">
        <v>748</v>
      </c>
      <c r="C56" s="412"/>
      <c r="D56" s="410" t="s">
        <v>618</v>
      </c>
      <c r="E56" s="411"/>
      <c r="F56" s="411"/>
      <c r="G56" s="411"/>
      <c r="H56" s="411"/>
    </row>
    <row r="57" spans="2:10" s="139" customFormat="1" ht="25" customHeight="1" x14ac:dyDescent="0.45">
      <c r="B57" s="518" t="s">
        <v>749</v>
      </c>
      <c r="C57" s="519"/>
      <c r="D57" s="409">
        <v>874</v>
      </c>
      <c r="E57" s="411"/>
      <c r="F57" s="411"/>
      <c r="G57" s="411"/>
      <c r="H57" s="411"/>
    </row>
    <row r="58" spans="2:10" s="139" customFormat="1" ht="25" customHeight="1" x14ac:dyDescent="0.45">
      <c r="B58" s="518" t="s">
        <v>750</v>
      </c>
      <c r="C58" s="519"/>
      <c r="D58" s="409">
        <v>960</v>
      </c>
      <c r="E58" s="411"/>
      <c r="F58" s="411"/>
      <c r="G58" s="411"/>
      <c r="H58" s="411"/>
    </row>
    <row r="59" spans="2:10" s="139" customFormat="1" ht="25" customHeight="1" thickBot="1" x14ac:dyDescent="0.5">
      <c r="B59" s="415" t="s">
        <v>762</v>
      </c>
      <c r="C59" s="416"/>
      <c r="D59" s="417">
        <v>960</v>
      </c>
      <c r="E59" s="411"/>
      <c r="F59" s="411"/>
      <c r="G59" s="411"/>
      <c r="H59" s="411"/>
    </row>
    <row r="60" spans="2:10" s="139" customFormat="1" ht="25" customHeight="1" x14ac:dyDescent="0.35">
      <c r="B60" s="520" t="s">
        <v>763</v>
      </c>
      <c r="C60" s="521"/>
      <c r="D60" s="418">
        <v>1003</v>
      </c>
      <c r="E60" s="411"/>
      <c r="G60" s="411"/>
      <c r="H60" s="411"/>
    </row>
    <row r="61" spans="2:10" s="139" customFormat="1" ht="25" customHeight="1" x14ac:dyDescent="0.35">
      <c r="B61" s="139" t="s">
        <v>747</v>
      </c>
    </row>
    <row r="62" spans="2:10" s="139" customFormat="1" ht="49.75" customHeight="1" x14ac:dyDescent="0.35">
      <c r="B62" s="515" t="s">
        <v>1048</v>
      </c>
      <c r="C62" s="515"/>
      <c r="D62" s="515"/>
      <c r="E62" s="515"/>
      <c r="F62" s="515"/>
      <c r="G62" s="515"/>
      <c r="H62" s="515"/>
      <c r="I62" s="515"/>
    </row>
    <row r="63" spans="2:10" s="139" customFormat="1" ht="35" customHeight="1" x14ac:dyDescent="0.35"/>
    <row r="64" spans="2:10" s="139" customFormat="1" ht="28" customHeight="1" thickBot="1" x14ac:dyDescent="0.5">
      <c r="B64" s="171" t="s">
        <v>760</v>
      </c>
    </row>
    <row r="65" spans="2:10" s="139" customFormat="1" ht="25" customHeight="1" thickBot="1" x14ac:dyDescent="0.4">
      <c r="B65" s="144" t="s">
        <v>390</v>
      </c>
      <c r="C65" s="241" t="s">
        <v>391</v>
      </c>
      <c r="D65" s="241" t="s">
        <v>392</v>
      </c>
      <c r="E65" s="241" t="s">
        <v>393</v>
      </c>
      <c r="F65" s="241" t="s">
        <v>394</v>
      </c>
    </row>
    <row r="66" spans="2:10" s="139" customFormat="1" ht="25" customHeight="1" x14ac:dyDescent="0.35">
      <c r="B66" s="154">
        <v>2030</v>
      </c>
      <c r="C66" s="261" t="s">
        <v>395</v>
      </c>
      <c r="D66" s="262">
        <v>-0.28000000000000003</v>
      </c>
      <c r="E66" s="262">
        <v>-0.3</v>
      </c>
      <c r="F66" s="262">
        <v>-0.34</v>
      </c>
    </row>
    <row r="67" spans="2:10" s="139" customFormat="1" ht="25" customHeight="1" thickBot="1" x14ac:dyDescent="0.4">
      <c r="B67" s="155"/>
      <c r="C67" s="263" t="s">
        <v>396</v>
      </c>
      <c r="D67" s="264">
        <v>-0.38</v>
      </c>
      <c r="E67" s="264">
        <v>-0.43</v>
      </c>
      <c r="F67" s="264">
        <v>-0.43</v>
      </c>
    </row>
    <row r="68" spans="2:10" s="139" customFormat="1" ht="25" customHeight="1" x14ac:dyDescent="0.35">
      <c r="B68" s="169">
        <v>2050</v>
      </c>
      <c r="C68" s="261" t="s">
        <v>395</v>
      </c>
      <c r="D68" s="265">
        <v>-0.48</v>
      </c>
      <c r="E68" s="265" t="s">
        <v>397</v>
      </c>
      <c r="F68" s="265">
        <v>-0.56999999999999995</v>
      </c>
    </row>
    <row r="69" spans="2:10" s="139" customFormat="1" ht="25" customHeight="1" thickBot="1" x14ac:dyDescent="0.4">
      <c r="B69" s="170"/>
      <c r="C69" s="263" t="s">
        <v>396</v>
      </c>
      <c r="D69" s="266">
        <v>-0.98</v>
      </c>
      <c r="E69" s="266" t="s">
        <v>398</v>
      </c>
      <c r="F69" s="266" t="s">
        <v>398</v>
      </c>
    </row>
    <row r="70" spans="2:10" s="202" customFormat="1" ht="14.5" customHeight="1" x14ac:dyDescent="0.3">
      <c r="B70" s="517" t="s">
        <v>399</v>
      </c>
      <c r="C70" s="517"/>
      <c r="D70" s="517"/>
      <c r="E70" s="517"/>
      <c r="F70" s="517"/>
      <c r="G70" s="168"/>
      <c r="H70" s="168"/>
    </row>
    <row r="71" spans="2:10" s="202" customFormat="1" ht="14.5" customHeight="1" x14ac:dyDescent="0.3">
      <c r="B71" s="517" t="s">
        <v>400</v>
      </c>
      <c r="C71" s="517"/>
      <c r="D71" s="517"/>
      <c r="E71" s="517"/>
      <c r="F71" s="517"/>
      <c r="G71" s="168"/>
      <c r="H71" s="168"/>
    </row>
    <row r="72" spans="2:10" s="202" customFormat="1" ht="43" customHeight="1" x14ac:dyDescent="0.3">
      <c r="B72" s="517" t="s">
        <v>597</v>
      </c>
      <c r="C72" s="517"/>
      <c r="D72" s="517"/>
      <c r="E72" s="517"/>
      <c r="F72" s="517"/>
      <c r="G72" s="168"/>
      <c r="H72" s="168"/>
    </row>
    <row r="73" spans="2:10" s="139" customFormat="1" x14ac:dyDescent="0.35"/>
    <row r="74" spans="2:10" s="139" customFormat="1" x14ac:dyDescent="0.35">
      <c r="B74" s="359" t="s">
        <v>652</v>
      </c>
    </row>
    <row r="75" spans="2:10" s="139" customFormat="1" ht="25" customHeight="1" x14ac:dyDescent="0.35">
      <c r="B75" s="82" t="s">
        <v>758</v>
      </c>
      <c r="C75" s="82"/>
      <c r="D75" s="82"/>
      <c r="E75" s="82"/>
    </row>
    <row r="76" spans="2:10" s="139" customFormat="1" ht="36" customHeight="1" x14ac:dyDescent="0.35">
      <c r="B76" s="515" t="s">
        <v>401</v>
      </c>
      <c r="C76" s="515"/>
      <c r="D76" s="515"/>
      <c r="E76" s="515"/>
      <c r="F76" s="515"/>
      <c r="G76" s="515"/>
      <c r="H76" s="515"/>
      <c r="I76" s="515"/>
      <c r="J76" s="515"/>
    </row>
    <row r="77" spans="2:10" s="139" customFormat="1" ht="25" customHeight="1" x14ac:dyDescent="0.35">
      <c r="B77" s="515" t="s">
        <v>402</v>
      </c>
      <c r="C77" s="515"/>
      <c r="D77" s="515"/>
      <c r="E77" s="515"/>
      <c r="F77" s="515"/>
      <c r="G77" s="515"/>
      <c r="H77" s="515"/>
      <c r="I77" s="515"/>
    </row>
    <row r="78" spans="2:10" s="139" customFormat="1" ht="25" customHeight="1" x14ac:dyDescent="0.35">
      <c r="B78" s="515" t="s">
        <v>403</v>
      </c>
      <c r="C78" s="515"/>
      <c r="D78" s="515"/>
      <c r="E78" s="515"/>
      <c r="F78" s="515"/>
      <c r="G78" s="515"/>
      <c r="H78" s="515"/>
      <c r="I78" s="515"/>
      <c r="J78" s="515"/>
    </row>
    <row r="79" spans="2:10" s="139" customFormat="1" x14ac:dyDescent="0.35"/>
    <row r="80" spans="2:10" s="139" customFormat="1" x14ac:dyDescent="0.35"/>
    <row r="81" s="139" customFormat="1" x14ac:dyDescent="0.35"/>
    <row r="82" s="139" customFormat="1" ht="25" customHeight="1" x14ac:dyDescent="0.35"/>
    <row r="83" s="139" customFormat="1" ht="25" customHeight="1" x14ac:dyDescent="0.35"/>
    <row r="84" s="139" customFormat="1" ht="25" customHeight="1" x14ac:dyDescent="0.35"/>
  </sheetData>
  <sheetProtection algorithmName="SHA-512" hashValue="mVTtRfVxQnp7gERl+cfBB67ldhxn0GuW2NhgJ6ORgE0yQ4hPvcoD8dcc/WkkwbyjMVgiuWWH4R1AysMPJBvZHQ==" saltValue="nHXi8okXS0uFAufEkxkd7A==" spinCount="100000" sheet="1" objects="1" scenarios="1"/>
  <mergeCells count="25">
    <mergeCell ref="B76:J76"/>
    <mergeCell ref="B77:I77"/>
    <mergeCell ref="B78:J78"/>
    <mergeCell ref="G49:H49"/>
    <mergeCell ref="G50:H50"/>
    <mergeCell ref="B53:H53"/>
    <mergeCell ref="B70:F70"/>
    <mergeCell ref="B71:F71"/>
    <mergeCell ref="B72:F72"/>
    <mergeCell ref="B57:C57"/>
    <mergeCell ref="B58:C58"/>
    <mergeCell ref="B62:I62"/>
    <mergeCell ref="B60:C60"/>
    <mergeCell ref="G48:H48"/>
    <mergeCell ref="B9:H9"/>
    <mergeCell ref="B45:H45"/>
    <mergeCell ref="B25:H25"/>
    <mergeCell ref="B27:H27"/>
    <mergeCell ref="C38:E38"/>
    <mergeCell ref="F38:H38"/>
    <mergeCell ref="B16:H16"/>
    <mergeCell ref="B26:G26"/>
    <mergeCell ref="B35:F35"/>
    <mergeCell ref="B34:F34"/>
    <mergeCell ref="B17:H17"/>
  </mergeCells>
  <phoneticPr fontId="14" type="noConversion"/>
  <hyperlinks>
    <hyperlink ref="B70:E70" r:id="rId1" location="/workspaces/" display="* IPCC - Data source IPCC WGIII, AR6: IXMP Scenario Explorer developed by IIASA" xr:uid="{0BEBBB25-E84E-4B82-AAD9-B7DCA42B2871}"/>
    <hyperlink ref="B71:E71" r:id="rId2" display="* COP26 CH4 - Global Methane Pledge | Climate &amp; Clean Air Coalition (ccacoalition.org)" xr:uid="{E7A8F6EA-967A-48C5-BC91-9B902168FC50}"/>
    <hyperlink ref="B72:E72" r:id="rId3" display="* COP26 CO2 - The pledge in the Glasgow Climate Pact is 45% CO2 emissions reduction by 2030 compared to 2010 (COP26 cover decision (unfccc.int))– which translates to 48% CO2 emissions reduction by 2030 compared to 2020, when comparing the median 2020 CO2 emissions to median 2030 CO2 emissions, and net-zero by mid-century." xr:uid="{4F5CE601-916C-4F74-ADAC-3CC6342FD114}"/>
  </hyperlinks>
  <pageMargins left="0.25" right="0.25" top="0.75" bottom="0.75" header="0.3" footer="0.3"/>
  <pageSetup paperSize="9" scale="79" fitToHeight="0" orientation="landscape" r:id="rId4"/>
  <ignoredErrors>
    <ignoredError sqref="E31" numberStoredAsText="1"/>
    <ignoredError sqref="E49:E51" formula="1"/>
  </ignoredErrors>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1C32-0108-417B-A984-A502990F68A6}">
  <sheetPr>
    <tabColor rgb="FFCBE3BB"/>
    <pageSetUpPr fitToPage="1"/>
  </sheetPr>
  <dimension ref="B1:I114"/>
  <sheetViews>
    <sheetView showGridLines="0" zoomScaleNormal="100" zoomScaleSheetLayoutView="100" workbookViewId="0"/>
  </sheetViews>
  <sheetFormatPr defaultColWidth="8.81640625" defaultRowHeight="14.5" x14ac:dyDescent="0.35"/>
  <cols>
    <col min="1" max="1" width="4.1796875" style="48" customWidth="1"/>
    <col min="2" max="2" width="45.1796875" style="48" customWidth="1"/>
    <col min="3" max="4" width="22.81640625" style="48" customWidth="1"/>
    <col min="5" max="7" width="25.1796875" style="48" customWidth="1"/>
    <col min="8" max="8" width="23.54296875" style="48" customWidth="1"/>
    <col min="9" max="9" width="16.1796875" style="48" customWidth="1"/>
    <col min="10" max="15" width="7.453125" style="48" customWidth="1"/>
    <col min="16" max="16384" width="8.81640625" style="48"/>
  </cols>
  <sheetData>
    <row r="1" spans="2:9" s="62" customFormat="1" ht="55" customHeight="1" x14ac:dyDescent="0.35"/>
    <row r="2" spans="2:9" s="82" customFormat="1" ht="44.15" customHeight="1" x14ac:dyDescent="0.35">
      <c r="B2" s="66" t="s">
        <v>404</v>
      </c>
    </row>
    <row r="3" spans="2:9" s="82" customFormat="1" x14ac:dyDescent="0.35"/>
    <row r="4" spans="2:9" s="82" customFormat="1" ht="29.15" customHeight="1" thickBot="1" x14ac:dyDescent="0.5">
      <c r="B4" s="171" t="s">
        <v>30</v>
      </c>
      <c r="E4" s="81"/>
    </row>
    <row r="5" spans="2:9" s="82" customFormat="1" ht="26.5" customHeight="1" thickBot="1" x14ac:dyDescent="0.4">
      <c r="B5" s="144" t="s">
        <v>405</v>
      </c>
      <c r="C5" s="243" t="s">
        <v>275</v>
      </c>
      <c r="D5" s="243" t="s">
        <v>276</v>
      </c>
      <c r="E5" s="243" t="s">
        <v>277</v>
      </c>
      <c r="F5" s="243" t="s">
        <v>618</v>
      </c>
    </row>
    <row r="6" spans="2:9" s="82" customFormat="1" ht="31" customHeight="1" x14ac:dyDescent="0.35">
      <c r="B6" s="156" t="s">
        <v>668</v>
      </c>
      <c r="C6" s="232">
        <f>8.025*1000</f>
        <v>8025</v>
      </c>
      <c r="D6" s="232">
        <v>7165</v>
      </c>
      <c r="E6" s="232">
        <v>6415</v>
      </c>
      <c r="F6" s="384">
        <v>7162</v>
      </c>
      <c r="H6" s="405"/>
    </row>
    <row r="7" spans="2:9" s="82" customFormat="1" ht="42" customHeight="1" x14ac:dyDescent="0.35">
      <c r="B7" s="156" t="s">
        <v>1049</v>
      </c>
      <c r="C7" s="230">
        <v>167.334</v>
      </c>
      <c r="D7" s="230">
        <v>182.21</v>
      </c>
      <c r="E7" s="230">
        <f>D23</f>
        <v>185.7</v>
      </c>
      <c r="F7" s="366">
        <f>E23</f>
        <v>192.8</v>
      </c>
    </row>
    <row r="8" spans="2:9" s="82" customFormat="1" ht="31" customHeight="1" x14ac:dyDescent="0.35">
      <c r="B8" s="156" t="s">
        <v>606</v>
      </c>
      <c r="C8" s="230">
        <v>114.3</v>
      </c>
      <c r="D8" s="230">
        <v>112.9</v>
      </c>
      <c r="E8" s="230">
        <v>104.3</v>
      </c>
      <c r="F8" s="81">
        <v>108.1</v>
      </c>
      <c r="G8" s="230"/>
      <c r="H8" s="230"/>
      <c r="I8" s="230"/>
    </row>
    <row r="9" spans="2:9" s="82" customFormat="1" ht="31" customHeight="1" x14ac:dyDescent="0.35">
      <c r="B9" s="156" t="s">
        <v>669</v>
      </c>
      <c r="C9" s="232">
        <v>2835.194</v>
      </c>
      <c r="D9" s="232">
        <v>3004.3969999999999</v>
      </c>
      <c r="E9" s="232">
        <v>3386.7020000000002</v>
      </c>
      <c r="F9" s="232">
        <v>3470.8</v>
      </c>
    </row>
    <row r="10" spans="2:9" s="82" customFormat="1" ht="31" customHeight="1" x14ac:dyDescent="0.35">
      <c r="B10" s="156" t="s">
        <v>550</v>
      </c>
      <c r="C10" s="230">
        <v>435</v>
      </c>
      <c r="D10" s="230">
        <v>474</v>
      </c>
      <c r="E10" s="230">
        <v>434.7</v>
      </c>
      <c r="F10" s="13">
        <v>431.3</v>
      </c>
    </row>
    <row r="11" spans="2:9" s="82" customFormat="1" ht="31" customHeight="1" x14ac:dyDescent="0.35">
      <c r="B11" s="156" t="s">
        <v>551</v>
      </c>
      <c r="C11" s="230">
        <v>19</v>
      </c>
      <c r="D11" s="230">
        <v>29</v>
      </c>
      <c r="E11" s="230">
        <v>24.11</v>
      </c>
      <c r="F11" s="385">
        <v>19.600000000000001</v>
      </c>
    </row>
    <row r="12" spans="2:9" s="82" customFormat="1" ht="31" customHeight="1" x14ac:dyDescent="0.35">
      <c r="B12" s="156" t="s">
        <v>552</v>
      </c>
      <c r="C12" s="230">
        <v>25</v>
      </c>
      <c r="D12" s="230">
        <v>35</v>
      </c>
      <c r="E12" s="230">
        <v>40.4</v>
      </c>
      <c r="F12" s="13">
        <v>32.1</v>
      </c>
    </row>
    <row r="13" spans="2:9" s="82" customFormat="1" ht="31" customHeight="1" thickBot="1" x14ac:dyDescent="0.4">
      <c r="B13" s="157" t="s">
        <v>591</v>
      </c>
      <c r="C13" s="242">
        <v>387.07499999999999</v>
      </c>
      <c r="D13" s="242">
        <v>327.89499999999998</v>
      </c>
      <c r="E13" s="242">
        <v>617.4</v>
      </c>
      <c r="F13" s="425">
        <v>572.4</v>
      </c>
    </row>
    <row r="14" spans="2:9" s="82" customFormat="1" ht="21" customHeight="1" x14ac:dyDescent="0.35">
      <c r="B14" s="158" t="s">
        <v>406</v>
      </c>
      <c r="C14" s="150"/>
      <c r="D14" s="150"/>
      <c r="E14" s="150"/>
      <c r="F14" s="81"/>
    </row>
    <row r="15" spans="2:9" s="82" customFormat="1" ht="21" customHeight="1" x14ac:dyDescent="0.35">
      <c r="B15" s="158" t="s">
        <v>592</v>
      </c>
      <c r="C15" s="150"/>
      <c r="D15" s="150"/>
      <c r="E15" s="150"/>
      <c r="F15" s="370"/>
    </row>
    <row r="16" spans="2:9" s="82" customFormat="1" ht="33.65" customHeight="1" x14ac:dyDescent="0.35">
      <c r="B16" s="159"/>
      <c r="F16" s="369"/>
    </row>
    <row r="17" spans="2:7" s="82" customFormat="1" ht="27.65" customHeight="1" thickBot="1" x14ac:dyDescent="0.5">
      <c r="B17" s="174" t="s">
        <v>38</v>
      </c>
      <c r="E17" s="81"/>
      <c r="G17" s="405"/>
    </row>
    <row r="18" spans="2:7" s="82" customFormat="1" ht="20.5" customHeight="1" thickBot="1" x14ac:dyDescent="0.4">
      <c r="B18" s="244" t="s">
        <v>407</v>
      </c>
      <c r="C18" s="247" t="s">
        <v>553</v>
      </c>
      <c r="D18" s="247" t="s">
        <v>554</v>
      </c>
      <c r="E18" s="247" t="s">
        <v>619</v>
      </c>
      <c r="G18" s="405"/>
    </row>
    <row r="19" spans="2:7" s="82" customFormat="1" ht="20.5" customHeight="1" x14ac:dyDescent="0.35">
      <c r="B19" s="145" t="s">
        <v>328</v>
      </c>
      <c r="C19" s="245">
        <v>136.042</v>
      </c>
      <c r="D19" s="245">
        <v>119.56699999999999</v>
      </c>
      <c r="E19" s="81">
        <v>128.69999999999999</v>
      </c>
      <c r="G19" s="369"/>
    </row>
    <row r="20" spans="2:7" s="82" customFormat="1" ht="20.5" customHeight="1" x14ac:dyDescent="0.35">
      <c r="B20" s="145" t="s">
        <v>330</v>
      </c>
      <c r="C20" s="245">
        <v>46.168999999999997</v>
      </c>
      <c r="D20" s="245">
        <v>53.777999999999999</v>
      </c>
      <c r="E20" s="13">
        <v>51.7</v>
      </c>
    </row>
    <row r="21" spans="2:7" s="82" customFormat="1" ht="20.5" customHeight="1" x14ac:dyDescent="0.35">
      <c r="B21" s="145" t="s">
        <v>334</v>
      </c>
      <c r="C21" s="231" t="s">
        <v>299</v>
      </c>
      <c r="D21" s="245">
        <v>12.231999999999999</v>
      </c>
      <c r="E21" s="364">
        <v>12.244999999999999</v>
      </c>
      <c r="G21" s="405"/>
    </row>
    <row r="22" spans="2:7" s="82" customFormat="1" ht="20.5" customHeight="1" thickBot="1" x14ac:dyDescent="0.4">
      <c r="B22" s="145" t="s">
        <v>331</v>
      </c>
      <c r="C22" s="231" t="s">
        <v>299</v>
      </c>
      <c r="D22" s="245">
        <v>0.14000000000000001</v>
      </c>
      <c r="E22" s="383">
        <v>0.13600000000000001</v>
      </c>
      <c r="G22" s="405"/>
    </row>
    <row r="23" spans="2:7" s="82" customFormat="1" ht="20.5" customHeight="1" thickBot="1" x14ac:dyDescent="0.4">
      <c r="B23" s="193" t="s">
        <v>295</v>
      </c>
      <c r="C23" s="246">
        <v>182.2</v>
      </c>
      <c r="D23" s="246">
        <v>185.7</v>
      </c>
      <c r="E23" s="246">
        <v>192.8</v>
      </c>
      <c r="G23" s="405"/>
    </row>
    <row r="24" spans="2:7" s="82" customFormat="1" ht="19" customHeight="1" x14ac:dyDescent="0.35">
      <c r="B24" s="158" t="s">
        <v>408</v>
      </c>
      <c r="C24" s="81"/>
      <c r="D24" s="365"/>
      <c r="E24" s="81"/>
    </row>
    <row r="25" spans="2:7" s="82" customFormat="1" ht="31" customHeight="1" x14ac:dyDescent="0.35"/>
    <row r="26" spans="2:7" s="82" customFormat="1" ht="30.65" customHeight="1" thickBot="1" x14ac:dyDescent="0.5">
      <c r="B26" s="174" t="s">
        <v>44</v>
      </c>
      <c r="E26" s="81"/>
    </row>
    <row r="27" spans="2:7" s="82" customFormat="1" ht="21" customHeight="1" thickBot="1" x14ac:dyDescent="0.4">
      <c r="B27" s="144" t="s">
        <v>409</v>
      </c>
      <c r="C27" s="241" t="s">
        <v>553</v>
      </c>
      <c r="D27" s="241" t="s">
        <v>554</v>
      </c>
      <c r="E27" s="241" t="s">
        <v>619</v>
      </c>
    </row>
    <row r="28" spans="2:7" s="82" customFormat="1" ht="21" customHeight="1" x14ac:dyDescent="0.35">
      <c r="B28" s="145" t="s">
        <v>410</v>
      </c>
      <c r="C28" s="245">
        <v>510.1</v>
      </c>
      <c r="D28" s="245">
        <v>803.1</v>
      </c>
      <c r="E28" s="13">
        <v>765.2</v>
      </c>
      <c r="G28" s="459"/>
    </row>
    <row r="29" spans="2:7" s="82" customFormat="1" ht="21" customHeight="1" x14ac:dyDescent="0.35">
      <c r="B29" s="145" t="s">
        <v>411</v>
      </c>
      <c r="C29" s="245">
        <v>146.69999999999999</v>
      </c>
      <c r="D29" s="245">
        <v>170.3</v>
      </c>
      <c r="E29" s="245">
        <v>288.89999999999998</v>
      </c>
    </row>
    <row r="30" spans="2:7" s="82" customFormat="1" ht="21" customHeight="1" thickBot="1" x14ac:dyDescent="0.4">
      <c r="B30" s="147" t="s">
        <v>670</v>
      </c>
      <c r="C30" s="248">
        <v>1700.2</v>
      </c>
      <c r="D30" s="248">
        <v>2440.6999999999998</v>
      </c>
      <c r="E30" s="403">
        <v>2968</v>
      </c>
    </row>
    <row r="31" spans="2:7" s="82" customFormat="1" ht="21" customHeight="1" thickBot="1" x14ac:dyDescent="0.4">
      <c r="B31" s="193" t="s">
        <v>295</v>
      </c>
      <c r="C31" s="246">
        <v>2357</v>
      </c>
      <c r="D31" s="246">
        <v>3414.2</v>
      </c>
      <c r="E31" s="246">
        <v>4022.1</v>
      </c>
    </row>
    <row r="32" spans="2:7" s="82" customFormat="1" ht="31.5" customHeight="1" x14ac:dyDescent="0.35">
      <c r="C32" s="254"/>
      <c r="D32" s="254"/>
    </row>
    <row r="33" s="82" customFormat="1" x14ac:dyDescent="0.35"/>
    <row r="34" s="82" customFormat="1" x14ac:dyDescent="0.35"/>
    <row r="35" s="82" customFormat="1" x14ac:dyDescent="0.35"/>
    <row r="36" s="82" customFormat="1" x14ac:dyDescent="0.35"/>
    <row r="37" s="82" customFormat="1" x14ac:dyDescent="0.35"/>
    <row r="38" s="82" customFormat="1" x14ac:dyDescent="0.35"/>
    <row r="39" s="82" customFormat="1" x14ac:dyDescent="0.35"/>
    <row r="40" s="82" customFormat="1" x14ac:dyDescent="0.35"/>
    <row r="41" s="82" customFormat="1" x14ac:dyDescent="0.35"/>
    <row r="42" s="82" customFormat="1" x14ac:dyDescent="0.35"/>
    <row r="43" s="82" customFormat="1" x14ac:dyDescent="0.35"/>
    <row r="44" s="82" customFormat="1" x14ac:dyDescent="0.35"/>
    <row r="45" s="82" customFormat="1" x14ac:dyDescent="0.35"/>
    <row r="46" s="82" customFormat="1" x14ac:dyDescent="0.35"/>
    <row r="47" s="82" customFormat="1" x14ac:dyDescent="0.35"/>
    <row r="48" s="82" customFormat="1" x14ac:dyDescent="0.35"/>
    <row r="49" s="82" customFormat="1" x14ac:dyDescent="0.35"/>
    <row r="50" s="82" customFormat="1" x14ac:dyDescent="0.35"/>
    <row r="51" s="82" customFormat="1" x14ac:dyDescent="0.35"/>
    <row r="52" s="82" customFormat="1" x14ac:dyDescent="0.35"/>
    <row r="53" s="82" customFormat="1" x14ac:dyDescent="0.35"/>
    <row r="54" s="82" customFormat="1" x14ac:dyDescent="0.35"/>
    <row r="55" s="82" customFormat="1" x14ac:dyDescent="0.35"/>
    <row r="56" s="82" customFormat="1" x14ac:dyDescent="0.35"/>
    <row r="57" s="82" customFormat="1" x14ac:dyDescent="0.35"/>
    <row r="58" s="82" customFormat="1" x14ac:dyDescent="0.35"/>
    <row r="59" s="82" customFormat="1" x14ac:dyDescent="0.35"/>
    <row r="60" s="82" customFormat="1" x14ac:dyDescent="0.35"/>
    <row r="61" s="82" customFormat="1" x14ac:dyDescent="0.35"/>
    <row r="62" s="82" customFormat="1" x14ac:dyDescent="0.35"/>
    <row r="63" s="82" customFormat="1" x14ac:dyDescent="0.35"/>
    <row r="64" s="82" customFormat="1" x14ac:dyDescent="0.35"/>
    <row r="65" s="82" customFormat="1" x14ac:dyDescent="0.35"/>
    <row r="66" s="82" customFormat="1" x14ac:dyDescent="0.35"/>
    <row r="67" s="82" customFormat="1" x14ac:dyDescent="0.35"/>
    <row r="68" s="82" customFormat="1" x14ac:dyDescent="0.35"/>
    <row r="69" s="82" customFormat="1" x14ac:dyDescent="0.35"/>
    <row r="70" s="82" customFormat="1" x14ac:dyDescent="0.35"/>
    <row r="71" s="82" customFormat="1" x14ac:dyDescent="0.35"/>
    <row r="72" s="82" customFormat="1" x14ac:dyDescent="0.35"/>
    <row r="73" s="82" customFormat="1" x14ac:dyDescent="0.35"/>
    <row r="74" s="82" customFormat="1" x14ac:dyDescent="0.35"/>
    <row r="75" s="82" customFormat="1" x14ac:dyDescent="0.35"/>
    <row r="76" s="82" customFormat="1" x14ac:dyDescent="0.35"/>
    <row r="77" s="82" customFormat="1" x14ac:dyDescent="0.35"/>
    <row r="78" s="82" customFormat="1" x14ac:dyDescent="0.35"/>
    <row r="79" s="82" customFormat="1" x14ac:dyDescent="0.35"/>
    <row r="80" s="82" customFormat="1" x14ac:dyDescent="0.35"/>
    <row r="81" s="82" customFormat="1" x14ac:dyDescent="0.35"/>
    <row r="82" s="82" customFormat="1" x14ac:dyDescent="0.35"/>
    <row r="83" s="82" customFormat="1" x14ac:dyDescent="0.35"/>
    <row r="84" s="82" customFormat="1" x14ac:dyDescent="0.35"/>
    <row r="85" s="82" customFormat="1" x14ac:dyDescent="0.35"/>
    <row r="86" s="82" customFormat="1" x14ac:dyDescent="0.35"/>
    <row r="87" s="82" customFormat="1" x14ac:dyDescent="0.35"/>
    <row r="88" s="82" customFormat="1" x14ac:dyDescent="0.35"/>
    <row r="89" s="82" customFormat="1" x14ac:dyDescent="0.35"/>
    <row r="90" s="82" customFormat="1" x14ac:dyDescent="0.35"/>
    <row r="91" s="82" customFormat="1" x14ac:dyDescent="0.35"/>
    <row r="92" s="82" customFormat="1" x14ac:dyDescent="0.35"/>
    <row r="93" s="82" customFormat="1" x14ac:dyDescent="0.35"/>
    <row r="94" s="82" customFormat="1" x14ac:dyDescent="0.35"/>
    <row r="95" s="82" customFormat="1" x14ac:dyDescent="0.35"/>
    <row r="96" s="82" customFormat="1" x14ac:dyDescent="0.35"/>
    <row r="97" s="82" customFormat="1" x14ac:dyDescent="0.35"/>
    <row r="98" s="82" customFormat="1" x14ac:dyDescent="0.35"/>
    <row r="99" s="82" customFormat="1" x14ac:dyDescent="0.35"/>
    <row r="100" s="82" customFormat="1" x14ac:dyDescent="0.35"/>
    <row r="101" s="82" customFormat="1" x14ac:dyDescent="0.35"/>
    <row r="102" s="82" customFormat="1" x14ac:dyDescent="0.35"/>
    <row r="103" s="82" customFormat="1" x14ac:dyDescent="0.35"/>
    <row r="104" s="82" customFormat="1" x14ac:dyDescent="0.35"/>
    <row r="105" s="82" customFormat="1" x14ac:dyDescent="0.35"/>
    <row r="106" s="82" customFormat="1" x14ac:dyDescent="0.35"/>
    <row r="107" s="82" customFormat="1" x14ac:dyDescent="0.35"/>
    <row r="108" s="82" customFormat="1" x14ac:dyDescent="0.35"/>
    <row r="109" s="82" customFormat="1" x14ac:dyDescent="0.35"/>
    <row r="110" s="82" customFormat="1" x14ac:dyDescent="0.35"/>
    <row r="111" s="82" customFormat="1" x14ac:dyDescent="0.35"/>
    <row r="112" s="82" customFormat="1" x14ac:dyDescent="0.35"/>
    <row r="113" s="82" customFormat="1" x14ac:dyDescent="0.35"/>
    <row r="114" s="82" customFormat="1" x14ac:dyDescent="0.35"/>
  </sheetData>
  <sheetProtection algorithmName="SHA-512" hashValue="H9JlZlz0187Q/l2iusuSZ7ulF8MKt6fwG/vVWGS7lFAAEj4FdR64J+LNSGNmLr+b8HRapmZ2PPhl3rqfblX2xA==" saltValue="rAe2HRGbUNjM0xx451Edag==" spinCount="100000" sheet="1" objects="1" scenarios="1"/>
  <phoneticPr fontId="14" type="noConversion"/>
  <pageMargins left="0.25" right="0.25" top="0.75" bottom="0.75" header="0.3" footer="0.3"/>
  <pageSetup paperSize="9" scale="62" fitToHeight="0" orientation="landscape" r:id="rId1"/>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FBF1-E371-4483-854C-E4A8FD73E6F5}">
  <sheetPr>
    <tabColor rgb="FFCBE3BB"/>
  </sheetPr>
  <dimension ref="B1:H62"/>
  <sheetViews>
    <sheetView showGridLines="0" workbookViewId="0"/>
  </sheetViews>
  <sheetFormatPr defaultRowHeight="14.5" x14ac:dyDescent="0.35"/>
  <cols>
    <col min="1" max="1" width="4.1796875" customWidth="1"/>
    <col min="2" max="2" width="32.81640625" customWidth="1"/>
    <col min="3" max="5" width="17.453125" customWidth="1"/>
    <col min="6" max="6" width="8.81640625" customWidth="1"/>
  </cols>
  <sheetData>
    <row r="1" spans="2:8" s="60" customFormat="1" ht="55" customHeight="1" x14ac:dyDescent="0.35"/>
    <row r="2" spans="2:8" s="112" customFormat="1" ht="44.15" customHeight="1" x14ac:dyDescent="0.35">
      <c r="B2" s="84" t="s">
        <v>22</v>
      </c>
    </row>
    <row r="3" spans="2:8" s="112" customFormat="1" x14ac:dyDescent="0.35"/>
    <row r="4" spans="2:8" s="112" customFormat="1" ht="26.15" customHeight="1" thickBot="1" x14ac:dyDescent="0.5">
      <c r="B4" s="171" t="s">
        <v>1085</v>
      </c>
    </row>
    <row r="5" spans="2:8" s="112" customFormat="1" ht="24.65" customHeight="1" thickBot="1" x14ac:dyDescent="0.4">
      <c r="B5" s="44" t="s">
        <v>412</v>
      </c>
      <c r="C5" s="236" t="s">
        <v>276</v>
      </c>
      <c r="D5" s="236" t="s">
        <v>277</v>
      </c>
      <c r="E5" s="236" t="s">
        <v>618</v>
      </c>
    </row>
    <row r="6" spans="2:8" s="112" customFormat="1" ht="24" customHeight="1" x14ac:dyDescent="0.35">
      <c r="B6" s="160" t="s">
        <v>413</v>
      </c>
      <c r="C6" s="237">
        <v>43</v>
      </c>
      <c r="D6" s="237">
        <v>36</v>
      </c>
      <c r="E6" s="112">
        <v>12</v>
      </c>
    </row>
    <row r="7" spans="2:8" s="112" customFormat="1" ht="24" customHeight="1" x14ac:dyDescent="0.35">
      <c r="B7" s="117" t="s">
        <v>414</v>
      </c>
      <c r="C7" s="238">
        <v>18</v>
      </c>
      <c r="D7" s="238">
        <v>8</v>
      </c>
      <c r="E7" s="112">
        <v>13</v>
      </c>
    </row>
    <row r="8" spans="2:8" s="112" customFormat="1" ht="24" customHeight="1" x14ac:dyDescent="0.35">
      <c r="B8" s="117" t="s">
        <v>415</v>
      </c>
      <c r="C8" s="238">
        <v>13</v>
      </c>
      <c r="D8" s="238">
        <v>4</v>
      </c>
      <c r="E8" s="112">
        <v>5</v>
      </c>
    </row>
    <row r="9" spans="2:8" s="112" customFormat="1" ht="27" customHeight="1" thickBot="1" x14ac:dyDescent="0.4">
      <c r="B9" s="161" t="s">
        <v>546</v>
      </c>
      <c r="C9" s="239">
        <v>144883</v>
      </c>
      <c r="D9" s="239">
        <v>14678</v>
      </c>
      <c r="E9" s="239">
        <v>57214</v>
      </c>
    </row>
    <row r="10" spans="2:8" s="112" customFormat="1" ht="24.75" customHeight="1" x14ac:dyDescent="0.35">
      <c r="B10" s="524" t="s">
        <v>416</v>
      </c>
      <c r="C10" s="524"/>
      <c r="D10" s="524"/>
      <c r="E10" s="524"/>
      <c r="F10" s="524"/>
      <c r="G10" s="524"/>
      <c r="H10" s="524"/>
    </row>
    <row r="11" spans="2:8" s="112" customFormat="1" ht="33" customHeight="1" x14ac:dyDescent="0.35">
      <c r="B11" s="523" t="s">
        <v>1047</v>
      </c>
      <c r="C11" s="523"/>
      <c r="D11" s="523"/>
      <c r="E11" s="523"/>
      <c r="F11" s="523"/>
      <c r="G11" s="523"/>
      <c r="H11" s="523"/>
    </row>
    <row r="12" spans="2:8" s="112" customFormat="1" ht="36.75" customHeight="1" x14ac:dyDescent="0.35">
      <c r="B12" s="499" t="s">
        <v>1110</v>
      </c>
      <c r="C12" s="525"/>
      <c r="D12" s="525"/>
      <c r="E12" s="525"/>
      <c r="F12" s="525"/>
      <c r="G12" s="525"/>
      <c r="H12" s="525"/>
    </row>
    <row r="13" spans="2:8" s="112" customFormat="1" x14ac:dyDescent="0.35">
      <c r="B13" s="255"/>
      <c r="C13" s="256"/>
      <c r="D13" s="256"/>
      <c r="E13" s="256"/>
      <c r="F13" s="256"/>
      <c r="G13" s="256"/>
      <c r="H13" s="256"/>
    </row>
    <row r="14" spans="2:8" s="112" customFormat="1" ht="45.75" customHeight="1" thickBot="1" x14ac:dyDescent="0.5">
      <c r="B14" s="171" t="s">
        <v>39</v>
      </c>
    </row>
    <row r="15" spans="2:8" s="112" customFormat="1" ht="25" customHeight="1" thickBot="1" x14ac:dyDescent="0.4">
      <c r="B15" s="45"/>
      <c r="C15" s="235" t="s">
        <v>547</v>
      </c>
      <c r="D15" s="235" t="s">
        <v>548</v>
      </c>
      <c r="E15" s="235" t="s">
        <v>624</v>
      </c>
    </row>
    <row r="16" spans="2:8" s="112" customFormat="1" ht="39.65" customHeight="1" thickBot="1" x14ac:dyDescent="0.4">
      <c r="B16" s="162" t="s">
        <v>549</v>
      </c>
      <c r="C16" s="240">
        <v>760</v>
      </c>
      <c r="D16" s="240">
        <v>716</v>
      </c>
      <c r="E16" s="368">
        <v>724</v>
      </c>
      <c r="H16" s="139"/>
    </row>
    <row r="17" spans="2:8" s="112" customFormat="1" ht="33" customHeight="1" x14ac:dyDescent="0.35">
      <c r="B17" s="522" t="s">
        <v>417</v>
      </c>
      <c r="C17" s="522"/>
      <c r="D17" s="522"/>
      <c r="E17" s="522"/>
      <c r="F17" s="522"/>
      <c r="G17" s="522"/>
      <c r="H17" s="522"/>
    </row>
    <row r="18" spans="2:8" s="112" customFormat="1" ht="21" customHeight="1" x14ac:dyDescent="0.35">
      <c r="B18" s="523" t="s">
        <v>418</v>
      </c>
      <c r="C18" s="523"/>
      <c r="D18" s="523"/>
      <c r="E18" s="523"/>
      <c r="F18" s="523"/>
      <c r="G18" s="523"/>
      <c r="H18" s="523"/>
    </row>
    <row r="19" spans="2:8" s="112" customFormat="1" ht="23.15" customHeight="1" x14ac:dyDescent="0.35"/>
    <row r="20" spans="2:8" s="112" customFormat="1" ht="20" thickBot="1" x14ac:dyDescent="0.4">
      <c r="B20" s="163" t="s">
        <v>419</v>
      </c>
      <c r="C20" s="164"/>
      <c r="D20" s="164"/>
    </row>
    <row r="21" spans="2:8" s="112" customFormat="1" ht="37.5" customHeight="1" thickBot="1" x14ac:dyDescent="0.4">
      <c r="B21" s="199" t="s">
        <v>420</v>
      </c>
    </row>
    <row r="22" spans="2:8" s="112" customFormat="1" x14ac:dyDescent="0.35"/>
    <row r="23" spans="2:8" s="112" customFormat="1" x14ac:dyDescent="0.35"/>
    <row r="24" spans="2:8" s="112" customFormat="1" x14ac:dyDescent="0.35"/>
    <row r="25" spans="2:8" s="112" customFormat="1" x14ac:dyDescent="0.35"/>
    <row r="26" spans="2:8" s="112" customFormat="1" x14ac:dyDescent="0.35"/>
    <row r="27" spans="2:8" s="112" customFormat="1" x14ac:dyDescent="0.35"/>
    <row r="28" spans="2:8" s="112" customFormat="1" x14ac:dyDescent="0.35"/>
    <row r="29" spans="2:8" s="112" customFormat="1" x14ac:dyDescent="0.35"/>
    <row r="30" spans="2:8" s="112" customFormat="1" x14ac:dyDescent="0.35"/>
    <row r="31" spans="2:8" s="112" customFormat="1" x14ac:dyDescent="0.35"/>
    <row r="32" spans="2:8" s="112" customFormat="1" x14ac:dyDescent="0.35"/>
    <row r="33" s="112" customFormat="1" x14ac:dyDescent="0.35"/>
    <row r="34" s="112" customFormat="1" x14ac:dyDescent="0.35"/>
    <row r="35" s="112" customFormat="1" x14ac:dyDescent="0.35"/>
    <row r="36" s="112" customFormat="1" x14ac:dyDescent="0.35"/>
    <row r="37" s="112" customFormat="1" x14ac:dyDescent="0.35"/>
    <row r="38" s="112" customFormat="1" x14ac:dyDescent="0.35"/>
    <row r="39" s="112" customFormat="1" x14ac:dyDescent="0.35"/>
    <row r="40" s="112" customFormat="1" x14ac:dyDescent="0.35"/>
    <row r="41" s="112" customFormat="1" x14ac:dyDescent="0.35"/>
    <row r="42" s="112" customFormat="1" x14ac:dyDescent="0.35"/>
    <row r="43" s="112" customFormat="1" x14ac:dyDescent="0.35"/>
    <row r="44" s="112" customFormat="1" x14ac:dyDescent="0.35"/>
    <row r="45" s="112" customFormat="1" x14ac:dyDescent="0.35"/>
    <row r="46" s="112" customFormat="1" x14ac:dyDescent="0.35"/>
    <row r="47" s="112" customFormat="1" x14ac:dyDescent="0.35"/>
    <row r="48" s="112" customFormat="1" x14ac:dyDescent="0.35"/>
    <row r="49" s="112" customFormat="1" x14ac:dyDescent="0.35"/>
    <row r="50" s="112" customFormat="1" x14ac:dyDescent="0.35"/>
    <row r="51" s="112" customFormat="1" x14ac:dyDescent="0.35"/>
    <row r="52" s="112" customFormat="1" x14ac:dyDescent="0.35"/>
    <row r="53" s="112" customFormat="1" x14ac:dyDescent="0.35"/>
    <row r="54" s="112" customFormat="1" x14ac:dyDescent="0.35"/>
    <row r="55" s="112" customFormat="1" x14ac:dyDescent="0.35"/>
    <row r="56" s="112" customFormat="1" x14ac:dyDescent="0.35"/>
    <row r="57" s="112" customFormat="1" x14ac:dyDescent="0.35"/>
    <row r="58" s="112" customFormat="1" x14ac:dyDescent="0.35"/>
    <row r="59" s="112" customFormat="1" x14ac:dyDescent="0.35"/>
    <row r="60" s="112" customFormat="1" x14ac:dyDescent="0.35"/>
    <row r="61" s="112" customFormat="1" x14ac:dyDescent="0.35"/>
    <row r="62" s="112" customFormat="1" x14ac:dyDescent="0.35"/>
  </sheetData>
  <sheetProtection algorithmName="SHA-512" hashValue="ff3OWloqG9SkXnuCU9WQIbxUSXDbfnLt9+mOI4PlzPMqjuY/ArfMXi5d0vOaAzNQcK27wt7FWQN+X4I+lzD4Jw==" saltValue="lBUEQGAFzRX0i9GyEzXPNg==" spinCount="100000" sheet="1" objects="1" scenarios="1"/>
  <mergeCells count="5">
    <mergeCell ref="B17:H17"/>
    <mergeCell ref="B18:H18"/>
    <mergeCell ref="B10:H10"/>
    <mergeCell ref="B11:H11"/>
    <mergeCell ref="B12:H12"/>
  </mergeCells>
  <phoneticPr fontId="14" type="noConversion"/>
  <hyperlinks>
    <hyperlink ref="B21" r:id="rId1" xr:uid="{EE594C65-8610-4F85-9979-932B5FBAB2E8}"/>
  </hyperlinks>
  <pageMargins left="0.25" right="0.25" top="0.75" bottom="0.75" header="0.3" footer="0.3"/>
  <pageSetup paperSize="9"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65709D8D16E14BA1C26670B39D8864" ma:contentTypeVersion="6" ma:contentTypeDescription="Create a new document." ma:contentTypeScope="" ma:versionID="3a58649fe3260ac00e3486c1e9d90048">
  <xsd:schema xmlns:xsd="http://www.w3.org/2001/XMLSchema" xmlns:xs="http://www.w3.org/2001/XMLSchema" xmlns:p="http://schemas.microsoft.com/office/2006/metadata/properties" xmlns:ns2="afc2518f-26b1-41e6-a309-b6d3ce8741cc" xmlns:ns3="09e46e41-5ece-4377-b177-bd6aba6bde3a" targetNamespace="http://schemas.microsoft.com/office/2006/metadata/properties" ma:root="true" ma:fieldsID="d9e7d9beecf8da65a117f4de64a29fb7" ns2:_="" ns3:_="">
    <xsd:import namespace="afc2518f-26b1-41e6-a309-b6d3ce8741cc"/>
    <xsd:import namespace="09e46e41-5ece-4377-b177-bd6aba6bde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c2518f-26b1-41e6-a309-b6d3ce8741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e46e41-5ece-4377-b177-bd6aba6bde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A79800-28F3-414C-915C-24BC5A2DB166}">
  <ds:schemaRefs>
    <ds:schemaRef ds:uri="http://schemas.microsoft.com/sharepoint/v3/contenttype/forms"/>
  </ds:schemaRefs>
</ds:datastoreItem>
</file>

<file path=customXml/itemProps2.xml><?xml version="1.0" encoding="utf-8"?>
<ds:datastoreItem xmlns:ds="http://schemas.openxmlformats.org/officeDocument/2006/customXml" ds:itemID="{9A25598E-E607-489F-B7A4-BBA6401E8A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c2518f-26b1-41e6-a309-b6d3ce8741cc"/>
    <ds:schemaRef ds:uri="09e46e41-5ece-4377-b177-bd6aba6bde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162792-4C08-4EB5-8F3E-D8FA999BA078}">
  <ds:schemaRefs>
    <ds:schemaRef ds:uri="afc2518f-26b1-41e6-a309-b6d3ce8741cc"/>
    <ds:schemaRef ds:uri="http://purl.org/dc/dcmitype/"/>
    <ds:schemaRef ds:uri="http://schemas.microsoft.com/office/infopath/2007/PartnerControls"/>
    <ds:schemaRef ds:uri="http://purl.org/dc/terms/"/>
    <ds:schemaRef ds:uri="http://schemas.microsoft.com/office/2006/documentManagement/types"/>
    <ds:schemaRef ds:uri="09e46e41-5ece-4377-b177-bd6aba6bde3a"/>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26</vt:i4>
      </vt:variant>
    </vt:vector>
  </HeadingPairs>
  <TitlesOfParts>
    <vt:vector size="44" baseType="lpstr">
      <vt:lpstr>About this ESG Databook</vt:lpstr>
      <vt:lpstr>SASB Indicators</vt:lpstr>
      <vt:lpstr>GRI Index</vt:lpstr>
      <vt:lpstr>Content Index</vt:lpstr>
      <vt:lpstr>1. Employees</vt:lpstr>
      <vt:lpstr>2. Community</vt:lpstr>
      <vt:lpstr>3. GHG Emissions</vt:lpstr>
      <vt:lpstr>4.Resource Recovery &amp; Recycling</vt:lpstr>
      <vt:lpstr>5. Environment</vt:lpstr>
      <vt:lpstr>6. Customers</vt:lpstr>
      <vt:lpstr>7. Suppliers</vt:lpstr>
      <vt:lpstr>8. Economic Contribution</vt:lpstr>
      <vt:lpstr>9. Governance</vt:lpstr>
      <vt:lpstr>10. Stakeholder Engagement</vt:lpstr>
      <vt:lpstr>11. Basis of Preparation</vt:lpstr>
      <vt:lpstr>12. Materiality</vt:lpstr>
      <vt:lpstr>13. UN SDGs</vt:lpstr>
      <vt:lpstr>Glossary</vt:lpstr>
      <vt:lpstr>'9. Governance'!_Toc111034774</vt:lpstr>
      <vt:lpstr>'9. Governance'!_Toc111034775</vt:lpstr>
      <vt:lpstr>'9. Governance'!_Toc111034776</vt:lpstr>
      <vt:lpstr>'9. Governance'!_Toc111034777</vt:lpstr>
      <vt:lpstr>'9. Governance'!_Toc111034778</vt:lpstr>
      <vt:lpstr>'9. Governance'!_Toc112176327</vt:lpstr>
      <vt:lpstr>'4.Resource Recovery &amp; Recycling'!_Toc77956364</vt:lpstr>
      <vt:lpstr>'4.Resource Recovery &amp; Recycling'!_Toc77956365</vt:lpstr>
      <vt:lpstr>'8. Economic Contribution'!_Toc79618913</vt:lpstr>
      <vt:lpstr>'1. Employees'!Print_Area</vt:lpstr>
      <vt:lpstr>'10. Stakeholder Engagement'!Print_Area</vt:lpstr>
      <vt:lpstr>'12. Materiality'!Print_Area</vt:lpstr>
      <vt:lpstr>'13. UN SDGs'!Print_Area</vt:lpstr>
      <vt:lpstr>'2. Community'!Print_Area</vt:lpstr>
      <vt:lpstr>'3. GHG Emissions'!Print_Area</vt:lpstr>
      <vt:lpstr>'4.Resource Recovery &amp; Recycling'!Print_Area</vt:lpstr>
      <vt:lpstr>'5. Environment'!Print_Area</vt:lpstr>
      <vt:lpstr>'6. Customers'!Print_Area</vt:lpstr>
      <vt:lpstr>'7. Suppliers'!Print_Area</vt:lpstr>
      <vt:lpstr>'8. Economic Contribution'!Print_Area</vt:lpstr>
      <vt:lpstr>'9. Governance'!Print_Area</vt:lpstr>
      <vt:lpstr>'About this ESG Databook'!Print_Area</vt:lpstr>
      <vt:lpstr>'Content Index'!Print_Area</vt:lpstr>
      <vt:lpstr>Glossary!Print_Area</vt:lpstr>
      <vt:lpstr>'GRI Index'!Print_Area</vt:lpstr>
      <vt:lpstr>'SASB Indicators'!Print_Area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Cordeiro</dc:creator>
  <cp:keywords/>
  <dc:description/>
  <cp:lastModifiedBy>Kristy Rogan</cp:lastModifiedBy>
  <cp:revision/>
  <cp:lastPrinted>2023-08-27T09:47:31Z</cp:lastPrinted>
  <dcterms:created xsi:type="dcterms:W3CDTF">2021-12-22T06:58:26Z</dcterms:created>
  <dcterms:modified xsi:type="dcterms:W3CDTF">2023-09-26T06:14:39Z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bce33f7-04c0-4596-9b71-ba8617e88451_Enabled">
    <vt:lpwstr>true</vt:lpwstr>
  </property>
  <property fmtid="{D5CDD505-2E9C-101B-9397-08002B2CF9AE}" pid="3" name="MSIP_Label_0bce33f7-04c0-4596-9b71-ba8617e88451_SetDate">
    <vt:lpwstr>2021-12-22T06:59:32Z</vt:lpwstr>
  </property>
  <property fmtid="{D5CDD505-2E9C-101B-9397-08002B2CF9AE}" pid="4" name="MSIP_Label_0bce33f7-04c0-4596-9b71-ba8617e88451_Method">
    <vt:lpwstr>Privileged</vt:lpwstr>
  </property>
  <property fmtid="{D5CDD505-2E9C-101B-9397-08002B2CF9AE}" pid="5" name="MSIP_Label_0bce33f7-04c0-4596-9b71-ba8617e88451_Name">
    <vt:lpwstr>0bce33f7-04c0-4596-9b71-ba8617e88451</vt:lpwstr>
  </property>
  <property fmtid="{D5CDD505-2E9C-101B-9397-08002B2CF9AE}" pid="6" name="MSIP_Label_0bce33f7-04c0-4596-9b71-ba8617e88451_SiteId">
    <vt:lpwstr>3a15904d-3fd9-4256-a753-beb05cdf0c6d</vt:lpwstr>
  </property>
  <property fmtid="{D5CDD505-2E9C-101B-9397-08002B2CF9AE}" pid="7" name="MSIP_Label_0bce33f7-04c0-4596-9b71-ba8617e88451_ActionId">
    <vt:lpwstr>802333da-3191-4d39-8ee6-d68a216ef055</vt:lpwstr>
  </property>
  <property fmtid="{D5CDD505-2E9C-101B-9397-08002B2CF9AE}" pid="8" name="MSIP_Label_0bce33f7-04c0-4596-9b71-ba8617e88451_ContentBits">
    <vt:lpwstr>0</vt:lpwstr>
  </property>
  <property fmtid="{D5CDD505-2E9C-101B-9397-08002B2CF9AE}" pid="9" name="ContentTypeId">
    <vt:lpwstr>0x0101007065709D8D16E14BA1C26670B39D8864</vt:lpwstr>
  </property>
  <property fmtid="{D5CDD505-2E9C-101B-9397-08002B2CF9AE}" pid="10" name="MediaServiceImageTags">
    <vt:lpwstr/>
  </property>
</Properties>
</file>