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 PULL\PvP\"/>
    </mc:Choice>
  </mc:AlternateContent>
  <xr:revisionPtr revIDLastSave="0" documentId="13_ncr:1_{C1BD78AA-60F8-447B-806B-69CDB4A91ABC}" xr6:coauthVersionLast="47" xr6:coauthVersionMax="47" xr10:uidLastSave="{00000000-0000-0000-0000-000000000000}"/>
  <bookViews>
    <workbookView xWindow="-120" yWindow="-120" windowWidth="29040" windowHeight="15840" xr2:uid="{DD5654F4-3E5C-438C-9AE4-71B49168640E}"/>
  </bookViews>
  <sheets>
    <sheet name="Damage" sheetId="1" r:id="rId1"/>
    <sheet name="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1" l="1"/>
  <c r="V24" i="1"/>
  <c r="V23" i="1"/>
  <c r="V22" i="1"/>
  <c r="I24" i="2"/>
  <c r="H24" i="2"/>
  <c r="G24" i="2"/>
  <c r="F24" i="2"/>
  <c r="E24" i="2"/>
  <c r="I23" i="2"/>
  <c r="H23" i="2"/>
  <c r="G23" i="2"/>
  <c r="F23" i="2"/>
  <c r="E23" i="2"/>
  <c r="I22" i="2"/>
  <c r="H22" i="2"/>
  <c r="G22" i="2"/>
  <c r="F22" i="2"/>
  <c r="E22" i="2"/>
  <c r="I21" i="2"/>
  <c r="H21" i="2"/>
  <c r="G21" i="2"/>
  <c r="F21" i="2"/>
  <c r="E21" i="2"/>
  <c r="F25" i="1"/>
  <c r="J25" i="1" s="1"/>
  <c r="I24" i="1"/>
  <c r="M24" i="1" s="1"/>
  <c r="H25" i="1"/>
  <c r="L25" i="1" s="1"/>
  <c r="N23" i="1"/>
  <c r="R23" i="1" s="1"/>
  <c r="H22" i="1"/>
  <c r="L22" i="1" s="1"/>
  <c r="I23" i="1"/>
  <c r="M23" i="1" s="1"/>
  <c r="D35" i="1"/>
  <c r="I9" i="2" s="1"/>
  <c r="B35" i="1"/>
  <c r="D34" i="1"/>
  <c r="I8" i="2" s="1"/>
  <c r="B34" i="1"/>
  <c r="D33" i="1"/>
  <c r="L7" i="2" s="1"/>
  <c r="B33" i="1"/>
  <c r="D32" i="1"/>
  <c r="L6" i="2" s="1"/>
  <c r="B32" i="1"/>
  <c r="D31" i="1"/>
  <c r="C31" i="1"/>
  <c r="D30" i="1"/>
  <c r="C30" i="1"/>
  <c r="B30" i="1"/>
  <c r="F13" i="1"/>
  <c r="J13" i="1" s="1"/>
  <c r="G13" i="1"/>
  <c r="K13" i="1" s="1"/>
  <c r="H13" i="1"/>
  <c r="L13" i="1" s="1"/>
  <c r="I13" i="1"/>
  <c r="M13" i="1" s="1"/>
  <c r="N13" i="1"/>
  <c r="R13" i="1" s="1"/>
  <c r="O13" i="1"/>
  <c r="S13" i="1" s="1"/>
  <c r="P13" i="1"/>
  <c r="T13" i="1" s="1"/>
  <c r="Q13" i="1"/>
  <c r="U13" i="1" s="1"/>
  <c r="F14" i="1"/>
  <c r="J14" i="1" s="1"/>
  <c r="G14" i="1"/>
  <c r="K14" i="1" s="1"/>
  <c r="H14" i="1"/>
  <c r="L14" i="1" s="1"/>
  <c r="I14" i="1"/>
  <c r="M14" i="1" s="1"/>
  <c r="N14" i="1"/>
  <c r="R14" i="1" s="1"/>
  <c r="O14" i="1"/>
  <c r="S14" i="1" s="1"/>
  <c r="P14" i="1"/>
  <c r="T14" i="1" s="1"/>
  <c r="Q14" i="1"/>
  <c r="U14" i="1" s="1"/>
  <c r="F15" i="1"/>
  <c r="J15" i="1" s="1"/>
  <c r="G15" i="1"/>
  <c r="K15" i="1" s="1"/>
  <c r="H15" i="1"/>
  <c r="L15" i="1" s="1"/>
  <c r="I15" i="1"/>
  <c r="M15" i="1" s="1"/>
  <c r="N15" i="1"/>
  <c r="R15" i="1" s="1"/>
  <c r="O15" i="1"/>
  <c r="S15" i="1" s="1"/>
  <c r="P15" i="1"/>
  <c r="T15" i="1" s="1"/>
  <c r="Q15" i="1"/>
  <c r="U15" i="1" s="1"/>
  <c r="F16" i="1"/>
  <c r="J16" i="1" s="1"/>
  <c r="G16" i="1"/>
  <c r="K16" i="1" s="1"/>
  <c r="H16" i="1"/>
  <c r="L16" i="1" s="1"/>
  <c r="I16" i="1"/>
  <c r="M16" i="1" s="1"/>
  <c r="N16" i="1"/>
  <c r="R16" i="1" s="1"/>
  <c r="O16" i="1"/>
  <c r="S16" i="1" s="1"/>
  <c r="P16" i="1"/>
  <c r="T16" i="1" s="1"/>
  <c r="Q16" i="1"/>
  <c r="U16" i="1" s="1"/>
  <c r="F17" i="1"/>
  <c r="J17" i="1" s="1"/>
  <c r="G17" i="1"/>
  <c r="K17" i="1" s="1"/>
  <c r="H17" i="1"/>
  <c r="L17" i="1" s="1"/>
  <c r="I17" i="1"/>
  <c r="M17" i="1" s="1"/>
  <c r="N17" i="1"/>
  <c r="R17" i="1" s="1"/>
  <c r="O17" i="1"/>
  <c r="S17" i="1" s="1"/>
  <c r="P17" i="1"/>
  <c r="T17" i="1" s="1"/>
  <c r="Q17" i="1"/>
  <c r="U17" i="1" s="1"/>
  <c r="F18" i="1"/>
  <c r="J18" i="1" s="1"/>
  <c r="G18" i="1"/>
  <c r="K18" i="1" s="1"/>
  <c r="H18" i="1"/>
  <c r="L18" i="1" s="1"/>
  <c r="I18" i="1"/>
  <c r="M18" i="1" s="1"/>
  <c r="N18" i="1"/>
  <c r="R18" i="1" s="1"/>
  <c r="O18" i="1"/>
  <c r="S18" i="1" s="1"/>
  <c r="P18" i="1"/>
  <c r="T18" i="1" s="1"/>
  <c r="Q18" i="1"/>
  <c r="U18" i="1" s="1"/>
  <c r="F19" i="1"/>
  <c r="J19" i="1" s="1"/>
  <c r="G19" i="1"/>
  <c r="K19" i="1" s="1"/>
  <c r="H19" i="1"/>
  <c r="L19" i="1" s="1"/>
  <c r="I19" i="1"/>
  <c r="M19" i="1" s="1"/>
  <c r="N19" i="1"/>
  <c r="R19" i="1" s="1"/>
  <c r="O19" i="1"/>
  <c r="S19" i="1" s="1"/>
  <c r="P19" i="1"/>
  <c r="T19" i="1" s="1"/>
  <c r="Q19" i="1"/>
  <c r="U19" i="1" s="1"/>
  <c r="F20" i="1"/>
  <c r="J20" i="1" s="1"/>
  <c r="G20" i="1"/>
  <c r="K20" i="1" s="1"/>
  <c r="H20" i="1"/>
  <c r="L20" i="1" s="1"/>
  <c r="I20" i="1"/>
  <c r="M20" i="1" s="1"/>
  <c r="N20" i="1"/>
  <c r="R20" i="1" s="1"/>
  <c r="O20" i="1"/>
  <c r="S20" i="1" s="1"/>
  <c r="P20" i="1"/>
  <c r="T20" i="1" s="1"/>
  <c r="Q20" i="1"/>
  <c r="U20" i="1" s="1"/>
  <c r="F21" i="1"/>
  <c r="J21" i="1" s="1"/>
  <c r="G21" i="1"/>
  <c r="K21" i="1" s="1"/>
  <c r="H21" i="1"/>
  <c r="L21" i="1" s="1"/>
  <c r="I21" i="1"/>
  <c r="M21" i="1" s="1"/>
  <c r="N21" i="1"/>
  <c r="R21" i="1" s="1"/>
  <c r="O21" i="1"/>
  <c r="S21" i="1" s="1"/>
  <c r="P21" i="1"/>
  <c r="T21" i="1" s="1"/>
  <c r="Q21" i="1"/>
  <c r="U21" i="1" s="1"/>
  <c r="N22" i="1"/>
  <c r="R22" i="1" s="1"/>
  <c r="O22" i="1"/>
  <c r="S22" i="1" s="1"/>
  <c r="F23" i="1"/>
  <c r="J23" i="1" s="1"/>
  <c r="G23" i="1"/>
  <c r="K23" i="1" s="1"/>
  <c r="H23" i="1"/>
  <c r="L23" i="1" s="1"/>
  <c r="O23" i="1"/>
  <c r="S23" i="1" s="1"/>
  <c r="P23" i="1"/>
  <c r="T23" i="1" s="1"/>
  <c r="F24" i="1"/>
  <c r="J24" i="1" s="1"/>
  <c r="N24" i="1"/>
  <c r="R24" i="1" s="1"/>
  <c r="O24" i="1"/>
  <c r="S24" i="1" s="1"/>
  <c r="N25" i="1"/>
  <c r="R25" i="1" s="1"/>
  <c r="O25" i="1"/>
  <c r="S25" i="1" s="1"/>
  <c r="E14" i="1"/>
  <c r="E15" i="1"/>
  <c r="E16" i="1"/>
  <c r="E17" i="1"/>
  <c r="E18" i="1"/>
  <c r="E19" i="1"/>
  <c r="E20" i="1"/>
  <c r="E21" i="1"/>
  <c r="E23" i="1"/>
  <c r="E24" i="1"/>
  <c r="E8" i="1"/>
  <c r="E35" i="1" s="1"/>
  <c r="E7" i="1"/>
  <c r="E34" i="1" s="1"/>
  <c r="E6" i="1"/>
  <c r="E33" i="1" s="1"/>
  <c r="E5" i="1"/>
  <c r="E32" i="1" s="1"/>
  <c r="E3" i="1"/>
  <c r="E30" i="1" s="1"/>
  <c r="E12" i="1"/>
  <c r="B4" i="1"/>
  <c r="F4" i="1" s="1"/>
  <c r="F31" i="1" s="1"/>
  <c r="Q12" i="1"/>
  <c r="U12" i="1" s="1"/>
  <c r="P12" i="1"/>
  <c r="T12" i="1" s="1"/>
  <c r="O12" i="1"/>
  <c r="S12" i="1" s="1"/>
  <c r="N12" i="1"/>
  <c r="R12" i="1" s="1"/>
  <c r="I12" i="1"/>
  <c r="M12" i="1" s="1"/>
  <c r="H12" i="1"/>
  <c r="L12" i="1" s="1"/>
  <c r="G12" i="1"/>
  <c r="K12" i="1" s="1"/>
  <c r="F12" i="1"/>
  <c r="J12" i="1" s="1"/>
  <c r="O5" i="1"/>
  <c r="S5" i="1" s="1"/>
  <c r="P5" i="1"/>
  <c r="T5" i="1" s="1"/>
  <c r="Q5" i="1"/>
  <c r="U5" i="1" s="1"/>
  <c r="O6" i="1"/>
  <c r="S6" i="1" s="1"/>
  <c r="P6" i="1"/>
  <c r="T6" i="1" s="1"/>
  <c r="Q6" i="1"/>
  <c r="U6" i="1" s="1"/>
  <c r="O7" i="1"/>
  <c r="S7" i="1" s="1"/>
  <c r="P7" i="1"/>
  <c r="T7" i="1" s="1"/>
  <c r="Q7" i="1"/>
  <c r="U7" i="1" s="1"/>
  <c r="O8" i="1"/>
  <c r="S8" i="1" s="1"/>
  <c r="P8" i="1"/>
  <c r="T8" i="1" s="1"/>
  <c r="Q8" i="1"/>
  <c r="U8" i="1" s="1"/>
  <c r="I3" i="1"/>
  <c r="M3" i="1" s="1"/>
  <c r="P3" i="1"/>
  <c r="T3" i="1" s="1"/>
  <c r="O3" i="1"/>
  <c r="S3" i="1" s="1"/>
  <c r="N3" i="1"/>
  <c r="R3" i="1" s="1"/>
  <c r="I30" i="1" s="1"/>
  <c r="N8" i="1"/>
  <c r="H35" i="1" s="1"/>
  <c r="N7" i="1"/>
  <c r="H34" i="1" s="1"/>
  <c r="N6" i="1"/>
  <c r="H33" i="1" s="1"/>
  <c r="N5" i="1"/>
  <c r="H32" i="1" s="1"/>
  <c r="Q3" i="1"/>
  <c r="U3" i="1" s="1"/>
  <c r="H5" i="1"/>
  <c r="L5" i="1" s="1"/>
  <c r="H6" i="1"/>
  <c r="L6" i="1" s="1"/>
  <c r="H7" i="1"/>
  <c r="L7" i="1" s="1"/>
  <c r="H8" i="1"/>
  <c r="L8" i="1" s="1"/>
  <c r="H3" i="1"/>
  <c r="L3" i="1" s="1"/>
  <c r="G5" i="1"/>
  <c r="K5" i="1" s="1"/>
  <c r="G6" i="1"/>
  <c r="K6" i="1" s="1"/>
  <c r="G7" i="1"/>
  <c r="K7" i="1" s="1"/>
  <c r="G8" i="1"/>
  <c r="K8" i="1" s="1"/>
  <c r="G3" i="1"/>
  <c r="K3" i="1" s="1"/>
  <c r="I5" i="1"/>
  <c r="M5" i="1" s="1"/>
  <c r="I6" i="1"/>
  <c r="M6" i="1" s="1"/>
  <c r="I7" i="1"/>
  <c r="M7" i="1" s="1"/>
  <c r="I8" i="1"/>
  <c r="M8" i="1" s="1"/>
  <c r="F5" i="1"/>
  <c r="F32" i="1" s="1"/>
  <c r="F6" i="1"/>
  <c r="F33" i="1" s="1"/>
  <c r="F7" i="1"/>
  <c r="J7" i="1" s="1"/>
  <c r="G34" i="1" s="1"/>
  <c r="F8" i="1"/>
  <c r="F35" i="1" s="1"/>
  <c r="F3" i="1"/>
  <c r="J3" i="1" s="1"/>
  <c r="G30" i="1" s="1"/>
  <c r="K8" i="2" l="1"/>
  <c r="H6" i="2"/>
  <c r="I6" i="2"/>
  <c r="K6" i="2"/>
  <c r="J5" i="1"/>
  <c r="G32" i="1" s="1"/>
  <c r="R5" i="1"/>
  <c r="I32" i="1" s="1"/>
  <c r="H30" i="1"/>
  <c r="H7" i="2"/>
  <c r="L8" i="2"/>
  <c r="M8" i="2" s="1"/>
  <c r="J23" i="2" s="1"/>
  <c r="I7" i="2"/>
  <c r="M6" i="2"/>
  <c r="J21" i="2" s="1"/>
  <c r="B31" i="1"/>
  <c r="H8" i="2"/>
  <c r="J8" i="2" s="1"/>
  <c r="K7" i="2"/>
  <c r="M7" i="2" s="1"/>
  <c r="J22" i="2" s="1"/>
  <c r="K9" i="2"/>
  <c r="H9" i="2"/>
  <c r="J9" i="2" s="1"/>
  <c r="L9" i="2"/>
  <c r="J6" i="1"/>
  <c r="G33" i="1" s="1"/>
  <c r="R6" i="1"/>
  <c r="I33" i="1" s="1"/>
  <c r="J8" i="1"/>
  <c r="G35" i="1" s="1"/>
  <c r="R8" i="1"/>
  <c r="I35" i="1" s="1"/>
  <c r="J4" i="1"/>
  <c r="G31" i="1" s="1"/>
  <c r="F30" i="1"/>
  <c r="G25" i="1"/>
  <c r="K25" i="1" s="1"/>
  <c r="H24" i="1"/>
  <c r="L24" i="1" s="1"/>
  <c r="P24" i="1"/>
  <c r="T24" i="1" s="1"/>
  <c r="G24" i="1"/>
  <c r="K24" i="1" s="1"/>
  <c r="Q25" i="1"/>
  <c r="U25" i="1" s="1"/>
  <c r="I25" i="1"/>
  <c r="M25" i="1" s="1"/>
  <c r="E25" i="1"/>
  <c r="P25" i="1"/>
  <c r="T25" i="1" s="1"/>
  <c r="G22" i="1"/>
  <c r="K22" i="1" s="1"/>
  <c r="E22" i="1"/>
  <c r="F22" i="1"/>
  <c r="J22" i="1" s="1"/>
  <c r="Q24" i="1"/>
  <c r="U24" i="1" s="1"/>
  <c r="Q23" i="1"/>
  <c r="U23" i="1" s="1"/>
  <c r="Q22" i="1"/>
  <c r="U22" i="1" s="1"/>
  <c r="I22" i="1"/>
  <c r="M22" i="1" s="1"/>
  <c r="P22" i="1"/>
  <c r="T22" i="1" s="1"/>
  <c r="R7" i="1"/>
  <c r="I34" i="1" s="1"/>
  <c r="F34" i="1"/>
  <c r="E13" i="1"/>
  <c r="E4" i="1"/>
  <c r="E31" i="1" s="1"/>
  <c r="P4" i="1"/>
  <c r="T4" i="1" s="1"/>
  <c r="I4" i="1"/>
  <c r="M4" i="1" s="1"/>
  <c r="H4" i="1"/>
  <c r="L4" i="1" s="1"/>
  <c r="O4" i="1"/>
  <c r="S4" i="1" s="1"/>
  <c r="N4" i="1"/>
  <c r="G4" i="1"/>
  <c r="K4" i="1" s="1"/>
  <c r="Q4" i="1"/>
  <c r="U4" i="1" s="1"/>
  <c r="J6" i="2" l="1"/>
  <c r="M9" i="2"/>
  <c r="J24" i="2" s="1"/>
  <c r="J7" i="2"/>
  <c r="H31" i="1"/>
  <c r="R4" i="1"/>
  <c r="I31" i="1" s="1"/>
</calcChain>
</file>

<file path=xl/sharedStrings.xml><?xml version="1.0" encoding="utf-8"?>
<sst xmlns="http://schemas.openxmlformats.org/spreadsheetml/2006/main" count="138" uniqueCount="51">
  <si>
    <t>Weapon</t>
  </si>
  <si>
    <t>Damage</t>
  </si>
  <si>
    <t>Punch</t>
  </si>
  <si>
    <t>Sling</t>
  </si>
  <si>
    <t>Bow</t>
  </si>
  <si>
    <t>CrossBow</t>
  </si>
  <si>
    <t>MatchlockGun</t>
  </si>
  <si>
    <t>Official damage</t>
  </si>
  <si>
    <t>Custom damage</t>
  </si>
  <si>
    <t>Armor 25%</t>
  </si>
  <si>
    <t>Armor 50%</t>
  </si>
  <si>
    <t>Armor 75%</t>
  </si>
  <si>
    <t>No Armor</t>
  </si>
  <si>
    <t>Shoots to kill player with 100 health</t>
  </si>
  <si>
    <t>Shoots to kill player with 200 health</t>
  </si>
  <si>
    <t>Iron sword</t>
  </si>
  <si>
    <t>Range</t>
  </si>
  <si>
    <t>Time</t>
  </si>
  <si>
    <t>DPS</t>
  </si>
  <si>
    <t>Time (s)</t>
  </si>
  <si>
    <t>Bronze Sword</t>
  </si>
  <si>
    <t>Iron Sword</t>
  </si>
  <si>
    <t>Steel Sword</t>
  </si>
  <si>
    <t>Bronze Spear</t>
  </si>
  <si>
    <t>Iron Spear</t>
  </si>
  <si>
    <t>Steel Spear</t>
  </si>
  <si>
    <t>Bronze Mace</t>
  </si>
  <si>
    <t>Iron Mace</t>
  </si>
  <si>
    <t>Steel Mace</t>
  </si>
  <si>
    <t>Time to kill player with 100 health</t>
  </si>
  <si>
    <t>Time to kill player with 200 health</t>
  </si>
  <si>
    <t>Shoots</t>
  </si>
  <si>
    <t>Health = 100</t>
  </si>
  <si>
    <t>Health = 200</t>
  </si>
  <si>
    <t>Hits/Shoots to kill player with 100 health</t>
  </si>
  <si>
    <t>Hits/Shoots to kill player with 200 health</t>
  </si>
  <si>
    <t>Player Speed</t>
  </si>
  <si>
    <t>Running</t>
  </si>
  <si>
    <t>Walking</t>
  </si>
  <si>
    <t>Blocks per second</t>
  </si>
  <si>
    <t>Shoots Accurate</t>
  </si>
  <si>
    <t>Shoots No Accurate</t>
  </si>
  <si>
    <t xml:space="preserve"> Total Shoots</t>
  </si>
  <si>
    <t>Accurate Blocks</t>
  </si>
  <si>
    <t>No Accurate Blocks</t>
  </si>
  <si>
    <t>3-8</t>
  </si>
  <si>
    <t>8-18</t>
  </si>
  <si>
    <t>11-21</t>
  </si>
  <si>
    <t>27-42</t>
  </si>
  <si>
    <t>Shoots Before Mele</t>
  </si>
  <si>
    <t>Move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</si>
</sst>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1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2" borderId="15" xfId="0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8" xfId="0" applyFill="1" applyBorder="1"/>
    <xf numFmtId="0" fontId="0" fillId="2" borderId="30" xfId="0" applyFill="1" applyBorder="1"/>
    <xf numFmtId="0" fontId="0" fillId="2" borderId="29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2" borderId="18" xfId="0" applyFill="1" applyBorder="1"/>
    <xf numFmtId="0" fontId="0" fillId="3" borderId="3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23" xfId="0" applyFill="1" applyBorder="1"/>
    <xf numFmtId="0" fontId="0" fillId="2" borderId="25" xfId="0" applyFill="1" applyBorder="1"/>
    <xf numFmtId="0" fontId="0" fillId="2" borderId="24" xfId="0" applyFill="1" applyBorder="1"/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9" xfId="0" quotePrefix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18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2" fontId="0" fillId="3" borderId="26" xfId="0" applyNumberFormat="1" applyFill="1" applyBorder="1" applyAlignment="1">
      <alignment horizontal="center" vertical="center"/>
    </xf>
    <xf numFmtId="2" fontId="0" fillId="3" borderId="28" xfId="0" applyNumberFormat="1" applyFill="1" applyBorder="1" applyAlignment="1">
      <alignment horizontal="center" vertical="center"/>
    </xf>
    <xf numFmtId="2" fontId="0" fillId="3" borderId="27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4DA1-4750-40CD-A22F-909E221692F2}">
  <dimension ref="A1:V35"/>
  <sheetViews>
    <sheetView tabSelected="1" zoomScale="130" zoomScaleNormal="130" workbookViewId="0">
      <selection activeCell="A9" sqref="A9"/>
    </sheetView>
  </sheetViews>
  <sheetFormatPr baseColWidth="10" defaultRowHeight="15" x14ac:dyDescent="0.25"/>
  <cols>
    <col min="1" max="1" width="13.5703125" bestFit="1" customWidth="1"/>
    <col min="6" max="7" width="11.7109375" bestFit="1" customWidth="1"/>
  </cols>
  <sheetData>
    <row r="1" spans="1:22" ht="15.75" thickBot="1" x14ac:dyDescent="0.3">
      <c r="A1" s="75" t="s">
        <v>7</v>
      </c>
      <c r="B1" s="76"/>
      <c r="C1" s="76"/>
      <c r="D1" s="76"/>
      <c r="E1" s="77"/>
      <c r="F1" s="75" t="s">
        <v>13</v>
      </c>
      <c r="G1" s="76"/>
      <c r="H1" s="76"/>
      <c r="I1" s="77"/>
      <c r="J1" s="75" t="s">
        <v>29</v>
      </c>
      <c r="K1" s="76"/>
      <c r="L1" s="76"/>
      <c r="M1" s="77"/>
      <c r="N1" s="24" t="s">
        <v>14</v>
      </c>
      <c r="O1" s="25"/>
      <c r="P1" s="25"/>
      <c r="Q1" s="26"/>
      <c r="R1" s="75" t="s">
        <v>30</v>
      </c>
      <c r="S1" s="76"/>
      <c r="T1" s="76"/>
      <c r="U1" s="77"/>
    </row>
    <row r="2" spans="1:22" ht="15.75" thickBot="1" x14ac:dyDescent="0.3">
      <c r="A2" s="2" t="s">
        <v>0</v>
      </c>
      <c r="B2" s="3" t="s">
        <v>1</v>
      </c>
      <c r="C2" s="3" t="s">
        <v>16</v>
      </c>
      <c r="D2" s="3" t="s">
        <v>17</v>
      </c>
      <c r="E2" s="3" t="s">
        <v>18</v>
      </c>
      <c r="F2" s="4" t="s">
        <v>12</v>
      </c>
      <c r="G2" s="3" t="s">
        <v>9</v>
      </c>
      <c r="H2" s="3" t="s">
        <v>10</v>
      </c>
      <c r="I2" s="3" t="s">
        <v>11</v>
      </c>
      <c r="J2" s="4" t="s">
        <v>12</v>
      </c>
      <c r="K2" s="3" t="s">
        <v>9</v>
      </c>
      <c r="L2" s="3" t="s">
        <v>10</v>
      </c>
      <c r="M2" s="3" t="s">
        <v>11</v>
      </c>
      <c r="N2" s="4" t="s">
        <v>12</v>
      </c>
      <c r="O2" s="3" t="s">
        <v>9</v>
      </c>
      <c r="P2" s="3" t="s">
        <v>10</v>
      </c>
      <c r="Q2" s="3" t="s">
        <v>11</v>
      </c>
      <c r="R2" s="4" t="s">
        <v>12</v>
      </c>
      <c r="S2" s="3" t="s">
        <v>9</v>
      </c>
      <c r="T2" s="3" t="s">
        <v>10</v>
      </c>
      <c r="U2" s="32" t="s">
        <v>11</v>
      </c>
    </row>
    <row r="3" spans="1:22" x14ac:dyDescent="0.25">
      <c r="A3" s="5" t="s">
        <v>2</v>
      </c>
      <c r="B3" s="16">
        <v>35</v>
      </c>
      <c r="C3" s="17">
        <v>5</v>
      </c>
      <c r="D3" s="17">
        <v>0.5</v>
      </c>
      <c r="E3" s="18">
        <f>B3*1/D3</f>
        <v>70</v>
      </c>
      <c r="F3" s="19">
        <f>ROUNDUP(100/$B3,0)</f>
        <v>3</v>
      </c>
      <c r="G3" s="16">
        <f>ROUNDUP(100/($B3*0.75),0)</f>
        <v>4</v>
      </c>
      <c r="H3" s="16">
        <f>ROUNDUP(100/($B3*0.5),0)</f>
        <v>6</v>
      </c>
      <c r="I3" s="16">
        <f>ROUNDUP(100/($B3*0.25),0)</f>
        <v>12</v>
      </c>
      <c r="J3" s="19">
        <f>F3*$D3-$D3</f>
        <v>1</v>
      </c>
      <c r="K3" s="16">
        <f t="shared" ref="K3:K8" si="0">G3*$D3-$D3</f>
        <v>1.5</v>
      </c>
      <c r="L3" s="16">
        <f t="shared" ref="L3:L8" si="1">H3*$D3-$D3</f>
        <v>2.5</v>
      </c>
      <c r="M3" s="16">
        <f t="shared" ref="M3:M8" si="2">I3*$D3-$D3</f>
        <v>5.5</v>
      </c>
      <c r="N3" s="19">
        <f>ROUNDUP(200/$B3,0)</f>
        <v>6</v>
      </c>
      <c r="O3" s="16">
        <f>ROUNDUP(200/($B3*0.75),0)</f>
        <v>8</v>
      </c>
      <c r="P3" s="16">
        <f>ROUNDUP(200/($B3*0.5),0)</f>
        <v>12</v>
      </c>
      <c r="Q3" s="16">
        <f t="shared" ref="Q3:Q8" si="3">ROUNDUP(200/($B3*0.25),0)</f>
        <v>23</v>
      </c>
      <c r="R3" s="19">
        <f t="shared" ref="R3:R8" si="4">N3*$D3-$D3</f>
        <v>2.5</v>
      </c>
      <c r="S3" s="16">
        <f t="shared" ref="S3:S8" si="5">O3*$D3-$D3</f>
        <v>3.5</v>
      </c>
      <c r="T3" s="16">
        <f t="shared" ref="T3:T8" si="6">P3*$D3-$D3</f>
        <v>5.5</v>
      </c>
      <c r="U3" s="33">
        <f t="shared" ref="U3:U8" si="7">Q3*$D3-$D3</f>
        <v>11</v>
      </c>
    </row>
    <row r="4" spans="1:22" ht="15.75" thickBot="1" x14ac:dyDescent="0.3">
      <c r="A4" s="7" t="s">
        <v>15</v>
      </c>
      <c r="B4" s="20">
        <f>ROUND(B3*1.71428573,0)</f>
        <v>60</v>
      </c>
      <c r="C4" s="21">
        <v>5</v>
      </c>
      <c r="D4" s="21">
        <v>0.5</v>
      </c>
      <c r="E4" s="22">
        <f t="shared" ref="E4:E8" si="8">B4*1/D4</f>
        <v>120</v>
      </c>
      <c r="F4" s="23">
        <f>ROUNDUP(100/$B4,0)</f>
        <v>2</v>
      </c>
      <c r="G4" s="20">
        <f>ROUNDUP(100/($B4*0.75),0)</f>
        <v>3</v>
      </c>
      <c r="H4" s="20">
        <f>ROUNDUP(100/($B4*0.5),0)</f>
        <v>4</v>
      </c>
      <c r="I4" s="20">
        <f>ROUNDUP(100/($B4*0.25),0)</f>
        <v>7</v>
      </c>
      <c r="J4" s="23">
        <f t="shared" ref="J4:J8" si="9">F4*$D4-$D4</f>
        <v>0.5</v>
      </c>
      <c r="K4" s="20">
        <f t="shared" si="0"/>
        <v>1</v>
      </c>
      <c r="L4" s="20">
        <f t="shared" si="1"/>
        <v>1.5</v>
      </c>
      <c r="M4" s="20">
        <f t="shared" si="2"/>
        <v>3</v>
      </c>
      <c r="N4" s="23">
        <f>ROUNDUP(200/$B4,0)</f>
        <v>4</v>
      </c>
      <c r="O4" s="20">
        <f>ROUNDUP(200/($B4*0.75),0)</f>
        <v>5</v>
      </c>
      <c r="P4" s="20">
        <f>ROUNDUP(200/($B4*0.5),0)</f>
        <v>7</v>
      </c>
      <c r="Q4" s="20">
        <f t="shared" si="3"/>
        <v>14</v>
      </c>
      <c r="R4" s="23">
        <f t="shared" si="4"/>
        <v>1.5</v>
      </c>
      <c r="S4" s="20">
        <f t="shared" si="5"/>
        <v>2</v>
      </c>
      <c r="T4" s="20">
        <f t="shared" si="6"/>
        <v>3</v>
      </c>
      <c r="U4" s="34">
        <f t="shared" si="7"/>
        <v>6.5</v>
      </c>
    </row>
    <row r="5" spans="1:22" x14ac:dyDescent="0.25">
      <c r="A5" s="5" t="s">
        <v>3</v>
      </c>
      <c r="B5" s="16">
        <v>50</v>
      </c>
      <c r="C5" s="17">
        <v>3</v>
      </c>
      <c r="D5" s="17">
        <v>1</v>
      </c>
      <c r="E5" s="18">
        <f t="shared" si="8"/>
        <v>50</v>
      </c>
      <c r="F5" s="19">
        <f t="shared" ref="F5:F8" si="10">ROUNDUP(100/$B5,0)</f>
        <v>2</v>
      </c>
      <c r="G5" s="16">
        <f t="shared" ref="G5:G8" si="11">ROUNDUP(100/($B5*0.75),0)</f>
        <v>3</v>
      </c>
      <c r="H5" s="16">
        <f t="shared" ref="H5:H8" si="12">ROUNDUP(100/($B5*0.5),0)</f>
        <v>4</v>
      </c>
      <c r="I5" s="16">
        <f t="shared" ref="I5:I8" si="13">ROUNDUP(200/($B5*0.25),0)</f>
        <v>16</v>
      </c>
      <c r="J5" s="19">
        <f t="shared" si="9"/>
        <v>1</v>
      </c>
      <c r="K5" s="16">
        <f t="shared" si="0"/>
        <v>2</v>
      </c>
      <c r="L5" s="16">
        <f t="shared" si="1"/>
        <v>3</v>
      </c>
      <c r="M5" s="16">
        <f t="shared" si="2"/>
        <v>15</v>
      </c>
      <c r="N5" s="19">
        <f t="shared" ref="N5:N8" si="14">ROUNDUP(100/$B5,0)</f>
        <v>2</v>
      </c>
      <c r="O5" s="16">
        <f t="shared" ref="O5:O8" si="15">ROUNDUP(200/($B5*0.75),0)</f>
        <v>6</v>
      </c>
      <c r="P5" s="16">
        <f t="shared" ref="P5:P8" si="16">ROUNDUP(200/($B5*0.5),0)</f>
        <v>8</v>
      </c>
      <c r="Q5" s="16">
        <f t="shared" si="3"/>
        <v>16</v>
      </c>
      <c r="R5" s="19">
        <f t="shared" si="4"/>
        <v>1</v>
      </c>
      <c r="S5" s="16">
        <f t="shared" si="5"/>
        <v>5</v>
      </c>
      <c r="T5" s="16">
        <f t="shared" si="6"/>
        <v>7</v>
      </c>
      <c r="U5" s="33">
        <f t="shared" si="7"/>
        <v>15</v>
      </c>
    </row>
    <row r="6" spans="1:22" x14ac:dyDescent="0.25">
      <c r="A6" s="6" t="s">
        <v>4</v>
      </c>
      <c r="B6" s="8">
        <v>100</v>
      </c>
      <c r="C6" s="9">
        <v>8</v>
      </c>
      <c r="D6" s="9">
        <v>1.5</v>
      </c>
      <c r="E6" s="10">
        <f t="shared" si="8"/>
        <v>66.666666666666671</v>
      </c>
      <c r="F6" s="11">
        <f t="shared" si="10"/>
        <v>1</v>
      </c>
      <c r="G6" s="8">
        <f t="shared" si="11"/>
        <v>2</v>
      </c>
      <c r="H6" s="8">
        <f t="shared" si="12"/>
        <v>2</v>
      </c>
      <c r="I6" s="8">
        <f t="shared" si="13"/>
        <v>8</v>
      </c>
      <c r="J6" s="11">
        <f t="shared" si="9"/>
        <v>0</v>
      </c>
      <c r="K6" s="8">
        <f t="shared" si="0"/>
        <v>1.5</v>
      </c>
      <c r="L6" s="8">
        <f t="shared" si="1"/>
        <v>1.5</v>
      </c>
      <c r="M6" s="8">
        <f t="shared" si="2"/>
        <v>10.5</v>
      </c>
      <c r="N6" s="11">
        <f t="shared" si="14"/>
        <v>1</v>
      </c>
      <c r="O6" s="8">
        <f t="shared" si="15"/>
        <v>3</v>
      </c>
      <c r="P6" s="8">
        <f t="shared" si="16"/>
        <v>4</v>
      </c>
      <c r="Q6" s="8">
        <f t="shared" si="3"/>
        <v>8</v>
      </c>
      <c r="R6" s="11">
        <f t="shared" si="4"/>
        <v>0</v>
      </c>
      <c r="S6" s="8">
        <f t="shared" si="5"/>
        <v>3</v>
      </c>
      <c r="T6" s="8">
        <f t="shared" si="6"/>
        <v>4.5</v>
      </c>
      <c r="U6" s="35">
        <f t="shared" si="7"/>
        <v>10.5</v>
      </c>
    </row>
    <row r="7" spans="1:22" x14ac:dyDescent="0.25">
      <c r="A7" s="6" t="s">
        <v>5</v>
      </c>
      <c r="B7" s="8">
        <v>300</v>
      </c>
      <c r="C7" s="9">
        <v>11</v>
      </c>
      <c r="D7" s="9">
        <v>2.5</v>
      </c>
      <c r="E7" s="10">
        <f t="shared" si="8"/>
        <v>120</v>
      </c>
      <c r="F7" s="11">
        <f t="shared" si="10"/>
        <v>1</v>
      </c>
      <c r="G7" s="8">
        <f t="shared" si="11"/>
        <v>1</v>
      </c>
      <c r="H7" s="8">
        <f t="shared" si="12"/>
        <v>1</v>
      </c>
      <c r="I7" s="8">
        <f t="shared" si="13"/>
        <v>3</v>
      </c>
      <c r="J7" s="11">
        <f t="shared" si="9"/>
        <v>0</v>
      </c>
      <c r="K7" s="8">
        <f t="shared" si="0"/>
        <v>0</v>
      </c>
      <c r="L7" s="8">
        <f t="shared" si="1"/>
        <v>0</v>
      </c>
      <c r="M7" s="8">
        <f t="shared" si="2"/>
        <v>5</v>
      </c>
      <c r="N7" s="11">
        <f t="shared" si="14"/>
        <v>1</v>
      </c>
      <c r="O7" s="8">
        <f t="shared" si="15"/>
        <v>1</v>
      </c>
      <c r="P7" s="8">
        <f t="shared" si="16"/>
        <v>2</v>
      </c>
      <c r="Q7" s="8">
        <f t="shared" si="3"/>
        <v>3</v>
      </c>
      <c r="R7" s="11">
        <f t="shared" si="4"/>
        <v>0</v>
      </c>
      <c r="S7" s="8">
        <f t="shared" si="5"/>
        <v>0</v>
      </c>
      <c r="T7" s="8">
        <f t="shared" si="6"/>
        <v>2.5</v>
      </c>
      <c r="U7" s="35">
        <f t="shared" si="7"/>
        <v>5</v>
      </c>
    </row>
    <row r="8" spans="1:22" ht="15.75" thickBot="1" x14ac:dyDescent="0.3">
      <c r="A8" s="7" t="s">
        <v>6</v>
      </c>
      <c r="B8" s="20">
        <v>500</v>
      </c>
      <c r="C8" s="21">
        <v>27</v>
      </c>
      <c r="D8" s="21">
        <v>3</v>
      </c>
      <c r="E8" s="22">
        <f t="shared" si="8"/>
        <v>166.66666666666666</v>
      </c>
      <c r="F8" s="37">
        <f t="shared" si="10"/>
        <v>1</v>
      </c>
      <c r="G8" s="20">
        <f t="shared" si="11"/>
        <v>1</v>
      </c>
      <c r="H8" s="20">
        <f t="shared" si="12"/>
        <v>1</v>
      </c>
      <c r="I8" s="20">
        <f t="shared" si="13"/>
        <v>2</v>
      </c>
      <c r="J8" s="37">
        <f t="shared" si="9"/>
        <v>0</v>
      </c>
      <c r="K8" s="20">
        <f t="shared" si="0"/>
        <v>0</v>
      </c>
      <c r="L8" s="20">
        <f t="shared" si="1"/>
        <v>0</v>
      </c>
      <c r="M8" s="20">
        <f t="shared" si="2"/>
        <v>3</v>
      </c>
      <c r="N8" s="37">
        <f t="shared" si="14"/>
        <v>1</v>
      </c>
      <c r="O8" s="20">
        <f t="shared" si="15"/>
        <v>1</v>
      </c>
      <c r="P8" s="20">
        <f t="shared" si="16"/>
        <v>1</v>
      </c>
      <c r="Q8" s="20">
        <f t="shared" si="3"/>
        <v>2</v>
      </c>
      <c r="R8" s="37">
        <f t="shared" si="4"/>
        <v>0</v>
      </c>
      <c r="S8" s="20">
        <f t="shared" si="5"/>
        <v>0</v>
      </c>
      <c r="T8" s="20">
        <f t="shared" si="6"/>
        <v>0</v>
      </c>
      <c r="U8" s="34">
        <f t="shared" si="7"/>
        <v>3</v>
      </c>
    </row>
    <row r="9" spans="1:22" ht="15.75" thickBot="1" x14ac:dyDescent="0.3">
      <c r="B9" s="1"/>
      <c r="C9" s="1"/>
      <c r="D9" s="1"/>
      <c r="E9" s="1"/>
      <c r="F9" s="1"/>
      <c r="G9" s="1"/>
    </row>
    <row r="10" spans="1:22" ht="15.75" thickBot="1" x14ac:dyDescent="0.3">
      <c r="A10" s="75" t="s">
        <v>8</v>
      </c>
      <c r="B10" s="76"/>
      <c r="C10" s="76"/>
      <c r="D10" s="76"/>
      <c r="E10" s="77"/>
      <c r="F10" s="75" t="s">
        <v>34</v>
      </c>
      <c r="G10" s="76"/>
      <c r="H10" s="76"/>
      <c r="I10" s="77"/>
      <c r="J10" s="75" t="s">
        <v>29</v>
      </c>
      <c r="K10" s="76"/>
      <c r="L10" s="76"/>
      <c r="M10" s="77"/>
      <c r="N10" s="75" t="s">
        <v>35</v>
      </c>
      <c r="O10" s="76"/>
      <c r="P10" s="76"/>
      <c r="Q10" s="77"/>
      <c r="R10" s="75" t="s">
        <v>30</v>
      </c>
      <c r="S10" s="76"/>
      <c r="T10" s="76"/>
      <c r="U10" s="77"/>
    </row>
    <row r="11" spans="1:22" ht="15.75" thickBot="1" x14ac:dyDescent="0.3">
      <c r="A11" s="2" t="s">
        <v>0</v>
      </c>
      <c r="B11" s="3" t="s">
        <v>1</v>
      </c>
      <c r="C11" s="3" t="s">
        <v>16</v>
      </c>
      <c r="D11" s="3" t="s">
        <v>19</v>
      </c>
      <c r="E11" s="3" t="s">
        <v>18</v>
      </c>
      <c r="F11" s="4" t="s">
        <v>12</v>
      </c>
      <c r="G11" s="3" t="s">
        <v>9</v>
      </c>
      <c r="H11" s="3" t="s">
        <v>10</v>
      </c>
      <c r="I11" s="3" t="s">
        <v>11</v>
      </c>
      <c r="J11" s="4" t="s">
        <v>12</v>
      </c>
      <c r="K11" s="3" t="s">
        <v>9</v>
      </c>
      <c r="L11" s="3" t="s">
        <v>10</v>
      </c>
      <c r="M11" s="3" t="s">
        <v>11</v>
      </c>
      <c r="N11" s="4" t="s">
        <v>12</v>
      </c>
      <c r="O11" s="3" t="s">
        <v>9</v>
      </c>
      <c r="P11" s="3" t="s">
        <v>10</v>
      </c>
      <c r="Q11" s="3" t="s">
        <v>11</v>
      </c>
      <c r="R11" s="4" t="s">
        <v>12</v>
      </c>
      <c r="S11" s="3" t="s">
        <v>9</v>
      </c>
      <c r="T11" s="3" t="s">
        <v>10</v>
      </c>
      <c r="U11" s="32" t="s">
        <v>11</v>
      </c>
      <c r="V11" s="71" t="s">
        <v>50</v>
      </c>
    </row>
    <row r="12" spans="1:22" ht="15.75" thickBot="1" x14ac:dyDescent="0.3">
      <c r="A12" s="2" t="s">
        <v>2</v>
      </c>
      <c r="B12" s="12">
        <v>20</v>
      </c>
      <c r="C12" s="13">
        <v>2</v>
      </c>
      <c r="D12" s="13">
        <v>0.5</v>
      </c>
      <c r="E12" s="14">
        <f>B12*1/D12</f>
        <v>40</v>
      </c>
      <c r="F12" s="15">
        <f>ROUNDUP(100/$B12,0)</f>
        <v>5</v>
      </c>
      <c r="G12" s="12">
        <f>ROUNDUP(100/($B12*0.75),0)</f>
        <v>7</v>
      </c>
      <c r="H12" s="12">
        <f>ROUNDUP(100/($B12*0.5),0)</f>
        <v>10</v>
      </c>
      <c r="I12" s="12">
        <f>ROUNDUP(100/($B12*0.25),0)</f>
        <v>20</v>
      </c>
      <c r="J12" s="15">
        <f>F12*$D12-$D12</f>
        <v>2</v>
      </c>
      <c r="K12" s="12">
        <f t="shared" ref="K12:K25" si="17">G12*$D12-$D12</f>
        <v>3</v>
      </c>
      <c r="L12" s="12">
        <f t="shared" ref="L12:L25" si="18">H12*$D12-$D12</f>
        <v>4.5</v>
      </c>
      <c r="M12" s="12">
        <f t="shared" ref="M12:M25" si="19">I12*$D12-$D12</f>
        <v>9.5</v>
      </c>
      <c r="N12" s="15">
        <f>ROUNDUP(200/$B12,0)</f>
        <v>10</v>
      </c>
      <c r="O12" s="12">
        <f>ROUNDUP(200/($B12*0.75),0)</f>
        <v>14</v>
      </c>
      <c r="P12" s="12">
        <f>ROUNDUP(200/($B12*0.5),0)</f>
        <v>20</v>
      </c>
      <c r="Q12" s="12">
        <f t="shared" ref="Q12:Q25" si="20">ROUNDUP(200/($B12*0.25),0)</f>
        <v>40</v>
      </c>
      <c r="R12" s="15">
        <f t="shared" ref="R12:R25" si="21">N12*$D12-$D12</f>
        <v>4.5</v>
      </c>
      <c r="S12" s="12">
        <f t="shared" ref="S12:S25" si="22">O12*$D12-$D12</f>
        <v>6.5</v>
      </c>
      <c r="T12" s="12">
        <f t="shared" ref="T12:T25" si="23">P12*$D12-$D12</f>
        <v>9.5</v>
      </c>
      <c r="U12" s="36">
        <f t="shared" ref="U12:U25" si="24">Q12*$D12-$D12</f>
        <v>19.5</v>
      </c>
      <c r="V12" s="36">
        <v>0</v>
      </c>
    </row>
    <row r="13" spans="1:22" x14ac:dyDescent="0.25">
      <c r="A13" s="5" t="s">
        <v>20</v>
      </c>
      <c r="B13" s="16">
        <v>50</v>
      </c>
      <c r="C13" s="17">
        <v>2</v>
      </c>
      <c r="D13" s="17">
        <v>0.5</v>
      </c>
      <c r="E13" s="18">
        <f t="shared" ref="E13:E25" si="25">B13*1/D13</f>
        <v>100</v>
      </c>
      <c r="F13" s="19">
        <f t="shared" ref="F13:F25" si="26">ROUNDUP(100/$B13,0)</f>
        <v>2</v>
      </c>
      <c r="G13" s="16">
        <f t="shared" ref="G13:G25" si="27">ROUNDUP(100/($B13*0.75),0)</f>
        <v>3</v>
      </c>
      <c r="H13" s="16">
        <f t="shared" ref="H13:H25" si="28">ROUNDUP(100/($B13*0.5),0)</f>
        <v>4</v>
      </c>
      <c r="I13" s="16">
        <f t="shared" ref="I13:I25" si="29">ROUNDUP(100/($B13*0.25),0)</f>
        <v>8</v>
      </c>
      <c r="J13" s="19">
        <f t="shared" ref="J13:J25" si="30">F13*$D13-$D13</f>
        <v>0.5</v>
      </c>
      <c r="K13" s="16">
        <f t="shared" si="17"/>
        <v>1</v>
      </c>
      <c r="L13" s="16">
        <f t="shared" si="18"/>
        <v>1.5</v>
      </c>
      <c r="M13" s="16">
        <f t="shared" si="19"/>
        <v>3.5</v>
      </c>
      <c r="N13" s="19">
        <f t="shared" ref="N13:N25" si="31">ROUNDUP(200/$B13,0)</f>
        <v>4</v>
      </c>
      <c r="O13" s="16">
        <f t="shared" ref="O13:O25" si="32">ROUNDUP(200/($B13*0.75),0)</f>
        <v>6</v>
      </c>
      <c r="P13" s="16">
        <f t="shared" ref="P13:P25" si="33">ROUNDUP(200/($B13*0.5),0)</f>
        <v>8</v>
      </c>
      <c r="Q13" s="16">
        <f t="shared" si="20"/>
        <v>16</v>
      </c>
      <c r="R13" s="19">
        <f t="shared" si="21"/>
        <v>1.5</v>
      </c>
      <c r="S13" s="16">
        <f t="shared" si="22"/>
        <v>2.5</v>
      </c>
      <c r="T13" s="16">
        <f t="shared" si="23"/>
        <v>3.5</v>
      </c>
      <c r="U13" s="33">
        <f t="shared" si="24"/>
        <v>7.5</v>
      </c>
      <c r="V13" s="33">
        <v>0</v>
      </c>
    </row>
    <row r="14" spans="1:22" x14ac:dyDescent="0.25">
      <c r="A14" s="6" t="s">
        <v>21</v>
      </c>
      <c r="B14" s="8">
        <v>75</v>
      </c>
      <c r="C14" s="9">
        <v>2</v>
      </c>
      <c r="D14" s="9">
        <v>0.5</v>
      </c>
      <c r="E14" s="10">
        <f t="shared" si="25"/>
        <v>150</v>
      </c>
      <c r="F14" s="11">
        <f t="shared" si="26"/>
        <v>2</v>
      </c>
      <c r="G14" s="8">
        <f t="shared" si="27"/>
        <v>2</v>
      </c>
      <c r="H14" s="8">
        <f t="shared" si="28"/>
        <v>3</v>
      </c>
      <c r="I14" s="8">
        <f t="shared" si="29"/>
        <v>6</v>
      </c>
      <c r="J14" s="11">
        <f t="shared" si="30"/>
        <v>0.5</v>
      </c>
      <c r="K14" s="8">
        <f t="shared" si="17"/>
        <v>0.5</v>
      </c>
      <c r="L14" s="8">
        <f t="shared" si="18"/>
        <v>1</v>
      </c>
      <c r="M14" s="8">
        <f t="shared" si="19"/>
        <v>2.5</v>
      </c>
      <c r="N14" s="11">
        <f t="shared" si="31"/>
        <v>3</v>
      </c>
      <c r="O14" s="8">
        <f t="shared" si="32"/>
        <v>4</v>
      </c>
      <c r="P14" s="8">
        <f t="shared" si="33"/>
        <v>6</v>
      </c>
      <c r="Q14" s="8">
        <f t="shared" si="20"/>
        <v>11</v>
      </c>
      <c r="R14" s="11">
        <f t="shared" si="21"/>
        <v>1</v>
      </c>
      <c r="S14" s="8">
        <f t="shared" si="22"/>
        <v>1.5</v>
      </c>
      <c r="T14" s="8">
        <f t="shared" si="23"/>
        <v>2.5</v>
      </c>
      <c r="U14" s="35">
        <f t="shared" si="24"/>
        <v>5</v>
      </c>
      <c r="V14" s="35">
        <v>0</v>
      </c>
    </row>
    <row r="15" spans="1:22" ht="15.75" thickBot="1" x14ac:dyDescent="0.3">
      <c r="A15" s="7" t="s">
        <v>22</v>
      </c>
      <c r="B15" s="20">
        <v>100</v>
      </c>
      <c r="C15" s="21">
        <v>2</v>
      </c>
      <c r="D15" s="21">
        <v>0.5</v>
      </c>
      <c r="E15" s="22">
        <f t="shared" si="25"/>
        <v>200</v>
      </c>
      <c r="F15" s="23">
        <f t="shared" si="26"/>
        <v>1</v>
      </c>
      <c r="G15" s="20">
        <f t="shared" si="27"/>
        <v>2</v>
      </c>
      <c r="H15" s="20">
        <f t="shared" si="28"/>
        <v>2</v>
      </c>
      <c r="I15" s="20">
        <f t="shared" si="29"/>
        <v>4</v>
      </c>
      <c r="J15" s="23">
        <f t="shared" si="30"/>
        <v>0</v>
      </c>
      <c r="K15" s="20">
        <f t="shared" si="17"/>
        <v>0.5</v>
      </c>
      <c r="L15" s="20">
        <f t="shared" si="18"/>
        <v>0.5</v>
      </c>
      <c r="M15" s="20">
        <f t="shared" si="19"/>
        <v>1.5</v>
      </c>
      <c r="N15" s="23">
        <f t="shared" si="31"/>
        <v>2</v>
      </c>
      <c r="O15" s="20">
        <f t="shared" si="32"/>
        <v>3</v>
      </c>
      <c r="P15" s="20">
        <f t="shared" si="33"/>
        <v>4</v>
      </c>
      <c r="Q15" s="20">
        <f t="shared" si="20"/>
        <v>8</v>
      </c>
      <c r="R15" s="23">
        <f t="shared" si="21"/>
        <v>0.5</v>
      </c>
      <c r="S15" s="20">
        <f t="shared" si="22"/>
        <v>1</v>
      </c>
      <c r="T15" s="20">
        <f t="shared" si="23"/>
        <v>1.5</v>
      </c>
      <c r="U15" s="34">
        <f t="shared" si="24"/>
        <v>3.5</v>
      </c>
      <c r="V15" s="34">
        <v>0</v>
      </c>
    </row>
    <row r="16" spans="1:22" x14ac:dyDescent="0.25">
      <c r="A16" s="5" t="s">
        <v>23</v>
      </c>
      <c r="B16" s="16">
        <v>25</v>
      </c>
      <c r="C16" s="17">
        <v>4</v>
      </c>
      <c r="D16" s="17">
        <v>0.5</v>
      </c>
      <c r="E16" s="18">
        <f t="shared" si="25"/>
        <v>50</v>
      </c>
      <c r="F16" s="19">
        <f t="shared" si="26"/>
        <v>4</v>
      </c>
      <c r="G16" s="16">
        <f t="shared" si="27"/>
        <v>6</v>
      </c>
      <c r="H16" s="16">
        <f t="shared" si="28"/>
        <v>8</v>
      </c>
      <c r="I16" s="16">
        <f t="shared" si="29"/>
        <v>16</v>
      </c>
      <c r="J16" s="19">
        <f t="shared" si="30"/>
        <v>1.5</v>
      </c>
      <c r="K16" s="16">
        <f t="shared" si="17"/>
        <v>2.5</v>
      </c>
      <c r="L16" s="16">
        <f t="shared" si="18"/>
        <v>3.5</v>
      </c>
      <c r="M16" s="16">
        <f t="shared" si="19"/>
        <v>7.5</v>
      </c>
      <c r="N16" s="19">
        <f t="shared" si="31"/>
        <v>8</v>
      </c>
      <c r="O16" s="16">
        <f t="shared" si="32"/>
        <v>11</v>
      </c>
      <c r="P16" s="16">
        <f t="shared" si="33"/>
        <v>16</v>
      </c>
      <c r="Q16" s="16">
        <f t="shared" si="20"/>
        <v>32</v>
      </c>
      <c r="R16" s="19">
        <f t="shared" si="21"/>
        <v>3.5</v>
      </c>
      <c r="S16" s="16">
        <f t="shared" si="22"/>
        <v>5</v>
      </c>
      <c r="T16" s="16">
        <f t="shared" si="23"/>
        <v>7.5</v>
      </c>
      <c r="U16" s="33">
        <f t="shared" si="24"/>
        <v>15.5</v>
      </c>
      <c r="V16" s="33">
        <v>0</v>
      </c>
    </row>
    <row r="17" spans="1:22" x14ac:dyDescent="0.25">
      <c r="A17" s="6" t="s">
        <v>24</v>
      </c>
      <c r="B17" s="8">
        <v>50</v>
      </c>
      <c r="C17" s="9">
        <v>4</v>
      </c>
      <c r="D17" s="9">
        <v>0.5</v>
      </c>
      <c r="E17" s="10">
        <f t="shared" si="25"/>
        <v>100</v>
      </c>
      <c r="F17" s="11">
        <f t="shared" si="26"/>
        <v>2</v>
      </c>
      <c r="G17" s="8">
        <f t="shared" si="27"/>
        <v>3</v>
      </c>
      <c r="H17" s="8">
        <f t="shared" si="28"/>
        <v>4</v>
      </c>
      <c r="I17" s="8">
        <f t="shared" si="29"/>
        <v>8</v>
      </c>
      <c r="J17" s="11">
        <f t="shared" si="30"/>
        <v>0.5</v>
      </c>
      <c r="K17" s="8">
        <f t="shared" si="17"/>
        <v>1</v>
      </c>
      <c r="L17" s="8">
        <f t="shared" si="18"/>
        <v>1.5</v>
      </c>
      <c r="M17" s="8">
        <f t="shared" si="19"/>
        <v>3.5</v>
      </c>
      <c r="N17" s="11">
        <f t="shared" si="31"/>
        <v>4</v>
      </c>
      <c r="O17" s="8">
        <f t="shared" si="32"/>
        <v>6</v>
      </c>
      <c r="P17" s="8">
        <f t="shared" si="33"/>
        <v>8</v>
      </c>
      <c r="Q17" s="8">
        <f t="shared" si="20"/>
        <v>16</v>
      </c>
      <c r="R17" s="11">
        <f t="shared" si="21"/>
        <v>1.5</v>
      </c>
      <c r="S17" s="8">
        <f t="shared" si="22"/>
        <v>2.5</v>
      </c>
      <c r="T17" s="8">
        <f t="shared" si="23"/>
        <v>3.5</v>
      </c>
      <c r="U17" s="35">
        <f t="shared" si="24"/>
        <v>7.5</v>
      </c>
      <c r="V17" s="35">
        <v>0</v>
      </c>
    </row>
    <row r="18" spans="1:22" ht="15.75" thickBot="1" x14ac:dyDescent="0.3">
      <c r="A18" s="7" t="s">
        <v>25</v>
      </c>
      <c r="B18" s="20">
        <v>75</v>
      </c>
      <c r="C18" s="21">
        <v>4</v>
      </c>
      <c r="D18" s="21">
        <v>0.5</v>
      </c>
      <c r="E18" s="22">
        <f t="shared" si="25"/>
        <v>150</v>
      </c>
      <c r="F18" s="23">
        <f t="shared" si="26"/>
        <v>2</v>
      </c>
      <c r="G18" s="20">
        <f t="shared" si="27"/>
        <v>2</v>
      </c>
      <c r="H18" s="20">
        <f t="shared" si="28"/>
        <v>3</v>
      </c>
      <c r="I18" s="20">
        <f t="shared" si="29"/>
        <v>6</v>
      </c>
      <c r="J18" s="23">
        <f t="shared" si="30"/>
        <v>0.5</v>
      </c>
      <c r="K18" s="20">
        <f t="shared" si="17"/>
        <v>0.5</v>
      </c>
      <c r="L18" s="20">
        <f t="shared" si="18"/>
        <v>1</v>
      </c>
      <c r="M18" s="20">
        <f t="shared" si="19"/>
        <v>2.5</v>
      </c>
      <c r="N18" s="23">
        <f t="shared" si="31"/>
        <v>3</v>
      </c>
      <c r="O18" s="20">
        <f t="shared" si="32"/>
        <v>4</v>
      </c>
      <c r="P18" s="20">
        <f t="shared" si="33"/>
        <v>6</v>
      </c>
      <c r="Q18" s="20">
        <f t="shared" si="20"/>
        <v>11</v>
      </c>
      <c r="R18" s="23">
        <f t="shared" si="21"/>
        <v>1</v>
      </c>
      <c r="S18" s="20">
        <f t="shared" si="22"/>
        <v>1.5</v>
      </c>
      <c r="T18" s="20">
        <f t="shared" si="23"/>
        <v>2.5</v>
      </c>
      <c r="U18" s="34">
        <f t="shared" si="24"/>
        <v>5</v>
      </c>
      <c r="V18" s="34">
        <v>0</v>
      </c>
    </row>
    <row r="19" spans="1:22" x14ac:dyDescent="0.25">
      <c r="A19" s="5" t="s">
        <v>26</v>
      </c>
      <c r="B19" s="16">
        <v>100</v>
      </c>
      <c r="C19" s="17">
        <v>2</v>
      </c>
      <c r="D19" s="17">
        <v>1</v>
      </c>
      <c r="E19" s="18">
        <f t="shared" si="25"/>
        <v>100</v>
      </c>
      <c r="F19" s="19">
        <f t="shared" si="26"/>
        <v>1</v>
      </c>
      <c r="G19" s="16">
        <f t="shared" si="27"/>
        <v>2</v>
      </c>
      <c r="H19" s="16">
        <f t="shared" si="28"/>
        <v>2</v>
      </c>
      <c r="I19" s="16">
        <f t="shared" si="29"/>
        <v>4</v>
      </c>
      <c r="J19" s="19">
        <f t="shared" si="30"/>
        <v>0</v>
      </c>
      <c r="K19" s="16">
        <f t="shared" si="17"/>
        <v>1</v>
      </c>
      <c r="L19" s="16">
        <f t="shared" si="18"/>
        <v>1</v>
      </c>
      <c r="M19" s="16">
        <f t="shared" si="19"/>
        <v>3</v>
      </c>
      <c r="N19" s="19">
        <f t="shared" si="31"/>
        <v>2</v>
      </c>
      <c r="O19" s="16">
        <f t="shared" si="32"/>
        <v>3</v>
      </c>
      <c r="P19" s="16">
        <f t="shared" si="33"/>
        <v>4</v>
      </c>
      <c r="Q19" s="16">
        <f t="shared" si="20"/>
        <v>8</v>
      </c>
      <c r="R19" s="19">
        <f t="shared" si="21"/>
        <v>1</v>
      </c>
      <c r="S19" s="16">
        <f t="shared" si="22"/>
        <v>2</v>
      </c>
      <c r="T19" s="16">
        <f t="shared" si="23"/>
        <v>3</v>
      </c>
      <c r="U19" s="33">
        <f t="shared" si="24"/>
        <v>7</v>
      </c>
      <c r="V19" s="33">
        <v>0</v>
      </c>
    </row>
    <row r="20" spans="1:22" x14ac:dyDescent="0.25">
      <c r="A20" s="6" t="s">
        <v>27</v>
      </c>
      <c r="B20" s="8">
        <v>150</v>
      </c>
      <c r="C20" s="9">
        <v>2</v>
      </c>
      <c r="D20" s="9">
        <v>1</v>
      </c>
      <c r="E20" s="10">
        <f t="shared" si="25"/>
        <v>150</v>
      </c>
      <c r="F20" s="11">
        <f t="shared" si="26"/>
        <v>1</v>
      </c>
      <c r="G20" s="8">
        <f t="shared" si="27"/>
        <v>1</v>
      </c>
      <c r="H20" s="8">
        <f t="shared" si="28"/>
        <v>2</v>
      </c>
      <c r="I20" s="8">
        <f t="shared" si="29"/>
        <v>3</v>
      </c>
      <c r="J20" s="11">
        <f t="shared" si="30"/>
        <v>0</v>
      </c>
      <c r="K20" s="8">
        <f t="shared" si="17"/>
        <v>0</v>
      </c>
      <c r="L20" s="8">
        <f t="shared" si="18"/>
        <v>1</v>
      </c>
      <c r="M20" s="8">
        <f t="shared" si="19"/>
        <v>2</v>
      </c>
      <c r="N20" s="11">
        <f t="shared" si="31"/>
        <v>2</v>
      </c>
      <c r="O20" s="8">
        <f t="shared" si="32"/>
        <v>2</v>
      </c>
      <c r="P20" s="8">
        <f t="shared" si="33"/>
        <v>3</v>
      </c>
      <c r="Q20" s="8">
        <f t="shared" si="20"/>
        <v>6</v>
      </c>
      <c r="R20" s="11">
        <f t="shared" si="21"/>
        <v>1</v>
      </c>
      <c r="S20" s="8">
        <f t="shared" si="22"/>
        <v>1</v>
      </c>
      <c r="T20" s="8">
        <f t="shared" si="23"/>
        <v>2</v>
      </c>
      <c r="U20" s="35">
        <f t="shared" si="24"/>
        <v>5</v>
      </c>
      <c r="V20" s="35">
        <v>0</v>
      </c>
    </row>
    <row r="21" spans="1:22" ht="15.75" thickBot="1" x14ac:dyDescent="0.3">
      <c r="A21" s="7" t="s">
        <v>28</v>
      </c>
      <c r="B21" s="20">
        <v>200</v>
      </c>
      <c r="C21" s="21">
        <v>2</v>
      </c>
      <c r="D21" s="21">
        <v>1</v>
      </c>
      <c r="E21" s="22">
        <f t="shared" si="25"/>
        <v>200</v>
      </c>
      <c r="F21" s="23">
        <f t="shared" si="26"/>
        <v>1</v>
      </c>
      <c r="G21" s="20">
        <f t="shared" si="27"/>
        <v>1</v>
      </c>
      <c r="H21" s="20">
        <f t="shared" si="28"/>
        <v>1</v>
      </c>
      <c r="I21" s="20">
        <f t="shared" si="29"/>
        <v>2</v>
      </c>
      <c r="J21" s="23">
        <f t="shared" si="30"/>
        <v>0</v>
      </c>
      <c r="K21" s="20">
        <f t="shared" si="17"/>
        <v>0</v>
      </c>
      <c r="L21" s="20">
        <f t="shared" si="18"/>
        <v>0</v>
      </c>
      <c r="M21" s="20">
        <f t="shared" si="19"/>
        <v>1</v>
      </c>
      <c r="N21" s="23">
        <f t="shared" si="31"/>
        <v>1</v>
      </c>
      <c r="O21" s="20">
        <f t="shared" si="32"/>
        <v>2</v>
      </c>
      <c r="P21" s="20">
        <f t="shared" si="33"/>
        <v>2</v>
      </c>
      <c r="Q21" s="20">
        <f t="shared" si="20"/>
        <v>4</v>
      </c>
      <c r="R21" s="23">
        <f t="shared" si="21"/>
        <v>0</v>
      </c>
      <c r="S21" s="20">
        <f t="shared" si="22"/>
        <v>1</v>
      </c>
      <c r="T21" s="20">
        <f t="shared" si="23"/>
        <v>1</v>
      </c>
      <c r="U21" s="34">
        <f t="shared" si="24"/>
        <v>3</v>
      </c>
      <c r="V21" s="34">
        <v>0</v>
      </c>
    </row>
    <row r="22" spans="1:22" x14ac:dyDescent="0.25">
      <c r="A22" s="5" t="s">
        <v>3</v>
      </c>
      <c r="B22" s="16">
        <v>50</v>
      </c>
      <c r="C22" s="64" t="s">
        <v>45</v>
      </c>
      <c r="D22" s="17">
        <v>1</v>
      </c>
      <c r="E22" s="18">
        <f t="shared" si="25"/>
        <v>50</v>
      </c>
      <c r="F22" s="19">
        <f t="shared" si="26"/>
        <v>2</v>
      </c>
      <c r="G22" s="16">
        <f t="shared" si="27"/>
        <v>3</v>
      </c>
      <c r="H22" s="16">
        <f t="shared" si="28"/>
        <v>4</v>
      </c>
      <c r="I22" s="16">
        <f t="shared" si="29"/>
        <v>8</v>
      </c>
      <c r="J22" s="19">
        <f t="shared" si="30"/>
        <v>1</v>
      </c>
      <c r="K22" s="16">
        <f t="shared" si="17"/>
        <v>2</v>
      </c>
      <c r="L22" s="16">
        <f t="shared" si="18"/>
        <v>3</v>
      </c>
      <c r="M22" s="16">
        <f t="shared" si="19"/>
        <v>7</v>
      </c>
      <c r="N22" s="19">
        <f t="shared" si="31"/>
        <v>4</v>
      </c>
      <c r="O22" s="16">
        <f t="shared" si="32"/>
        <v>6</v>
      </c>
      <c r="P22" s="16">
        <f t="shared" si="33"/>
        <v>8</v>
      </c>
      <c r="Q22" s="16">
        <f t="shared" si="20"/>
        <v>16</v>
      </c>
      <c r="R22" s="19">
        <f t="shared" si="21"/>
        <v>3</v>
      </c>
      <c r="S22" s="16">
        <f t="shared" si="22"/>
        <v>5</v>
      </c>
      <c r="T22" s="16">
        <f t="shared" si="23"/>
        <v>7</v>
      </c>
      <c r="U22" s="33">
        <f t="shared" si="24"/>
        <v>15</v>
      </c>
      <c r="V22" s="72">
        <f>8/3</f>
        <v>2.6666666666666665</v>
      </c>
    </row>
    <row r="23" spans="1:22" x14ac:dyDescent="0.25">
      <c r="A23" s="6" t="s">
        <v>4</v>
      </c>
      <c r="B23" s="16">
        <v>75</v>
      </c>
      <c r="C23" s="65" t="s">
        <v>46</v>
      </c>
      <c r="D23" s="9">
        <v>1.5</v>
      </c>
      <c r="E23" s="10">
        <f t="shared" si="25"/>
        <v>50</v>
      </c>
      <c r="F23" s="11">
        <f t="shared" si="26"/>
        <v>2</v>
      </c>
      <c r="G23" s="8">
        <f t="shared" si="27"/>
        <v>2</v>
      </c>
      <c r="H23" s="8">
        <f t="shared" si="28"/>
        <v>3</v>
      </c>
      <c r="I23" s="8">
        <f t="shared" si="29"/>
        <v>6</v>
      </c>
      <c r="J23" s="11">
        <f t="shared" si="30"/>
        <v>1.5</v>
      </c>
      <c r="K23" s="8">
        <f t="shared" si="17"/>
        <v>1.5</v>
      </c>
      <c r="L23" s="8">
        <f t="shared" si="18"/>
        <v>3</v>
      </c>
      <c r="M23" s="8">
        <f t="shared" si="19"/>
        <v>7.5</v>
      </c>
      <c r="N23" s="11">
        <f t="shared" si="31"/>
        <v>3</v>
      </c>
      <c r="O23" s="8">
        <f t="shared" si="32"/>
        <v>4</v>
      </c>
      <c r="P23" s="8">
        <f t="shared" si="33"/>
        <v>6</v>
      </c>
      <c r="Q23" s="8">
        <f t="shared" si="20"/>
        <v>11</v>
      </c>
      <c r="R23" s="11">
        <f t="shared" si="21"/>
        <v>3</v>
      </c>
      <c r="S23" s="8">
        <f t="shared" si="22"/>
        <v>4.5</v>
      </c>
      <c r="T23" s="8">
        <f t="shared" si="23"/>
        <v>7.5</v>
      </c>
      <c r="U23" s="35">
        <f t="shared" si="24"/>
        <v>15</v>
      </c>
      <c r="V23" s="73">
        <f>18/3</f>
        <v>6</v>
      </c>
    </row>
    <row r="24" spans="1:22" x14ac:dyDescent="0.25">
      <c r="A24" s="6" t="s">
        <v>5</v>
      </c>
      <c r="B24" s="16">
        <v>150</v>
      </c>
      <c r="C24" s="65" t="s">
        <v>47</v>
      </c>
      <c r="D24" s="9">
        <v>2.5</v>
      </c>
      <c r="E24" s="10">
        <f t="shared" si="25"/>
        <v>60</v>
      </c>
      <c r="F24" s="11">
        <f t="shared" si="26"/>
        <v>1</v>
      </c>
      <c r="G24" s="8">
        <f t="shared" si="27"/>
        <v>1</v>
      </c>
      <c r="H24" s="8">
        <f t="shared" si="28"/>
        <v>2</v>
      </c>
      <c r="I24" s="8">
        <f t="shared" si="29"/>
        <v>3</v>
      </c>
      <c r="J24" s="11">
        <f t="shared" si="30"/>
        <v>0</v>
      </c>
      <c r="K24" s="8">
        <f t="shared" si="17"/>
        <v>0</v>
      </c>
      <c r="L24" s="8">
        <f t="shared" si="18"/>
        <v>2.5</v>
      </c>
      <c r="M24" s="8">
        <f t="shared" si="19"/>
        <v>5</v>
      </c>
      <c r="N24" s="11">
        <f t="shared" si="31"/>
        <v>2</v>
      </c>
      <c r="O24" s="8">
        <f t="shared" si="32"/>
        <v>2</v>
      </c>
      <c r="P24" s="8">
        <f t="shared" si="33"/>
        <v>3</v>
      </c>
      <c r="Q24" s="8">
        <f t="shared" si="20"/>
        <v>6</v>
      </c>
      <c r="R24" s="11">
        <f t="shared" si="21"/>
        <v>2.5</v>
      </c>
      <c r="S24" s="8">
        <f t="shared" si="22"/>
        <v>2.5</v>
      </c>
      <c r="T24" s="8">
        <f t="shared" si="23"/>
        <v>5</v>
      </c>
      <c r="U24" s="35">
        <f t="shared" si="24"/>
        <v>12.5</v>
      </c>
      <c r="V24" s="73">
        <f>21/3</f>
        <v>7</v>
      </c>
    </row>
    <row r="25" spans="1:22" ht="15.75" thickBot="1" x14ac:dyDescent="0.3">
      <c r="A25" s="7" t="s">
        <v>6</v>
      </c>
      <c r="B25" s="21">
        <v>200</v>
      </c>
      <c r="C25" s="66" t="s">
        <v>48</v>
      </c>
      <c r="D25" s="21">
        <v>3</v>
      </c>
      <c r="E25" s="22">
        <f t="shared" si="25"/>
        <v>66.666666666666671</v>
      </c>
      <c r="F25" s="23">
        <f t="shared" si="26"/>
        <v>1</v>
      </c>
      <c r="G25" s="20">
        <f t="shared" si="27"/>
        <v>1</v>
      </c>
      <c r="H25" s="20">
        <f t="shared" si="28"/>
        <v>1</v>
      </c>
      <c r="I25" s="20">
        <f t="shared" si="29"/>
        <v>2</v>
      </c>
      <c r="J25" s="23">
        <f t="shared" si="30"/>
        <v>0</v>
      </c>
      <c r="K25" s="20">
        <f t="shared" si="17"/>
        <v>0</v>
      </c>
      <c r="L25" s="20">
        <f t="shared" si="18"/>
        <v>0</v>
      </c>
      <c r="M25" s="20">
        <f t="shared" si="19"/>
        <v>3</v>
      </c>
      <c r="N25" s="23">
        <f t="shared" si="31"/>
        <v>1</v>
      </c>
      <c r="O25" s="20">
        <f t="shared" si="32"/>
        <v>2</v>
      </c>
      <c r="P25" s="20">
        <f t="shared" si="33"/>
        <v>2</v>
      </c>
      <c r="Q25" s="20">
        <f t="shared" si="20"/>
        <v>4</v>
      </c>
      <c r="R25" s="23">
        <f t="shared" si="21"/>
        <v>0</v>
      </c>
      <c r="S25" s="20">
        <f t="shared" si="22"/>
        <v>3</v>
      </c>
      <c r="T25" s="20">
        <f t="shared" si="23"/>
        <v>3</v>
      </c>
      <c r="U25" s="34">
        <f t="shared" si="24"/>
        <v>9</v>
      </c>
      <c r="V25" s="74">
        <f>42/3</f>
        <v>14</v>
      </c>
    </row>
    <row r="26" spans="1:22" x14ac:dyDescent="0.25">
      <c r="B26" s="1"/>
      <c r="C26" s="1"/>
      <c r="D26" s="1"/>
      <c r="E26" s="1"/>
      <c r="F26" s="1"/>
      <c r="G26" s="1"/>
    </row>
    <row r="27" spans="1:22" ht="15.75" thickBot="1" x14ac:dyDescent="0.3">
      <c r="B27" s="1"/>
      <c r="C27" s="1"/>
      <c r="D27" s="1"/>
      <c r="E27" s="1"/>
      <c r="F27" s="1"/>
      <c r="G27" s="1"/>
    </row>
    <row r="28" spans="1:22" ht="15.75" thickBot="1" x14ac:dyDescent="0.3">
      <c r="A28" s="75" t="s">
        <v>7</v>
      </c>
      <c r="B28" s="76"/>
      <c r="C28" s="76"/>
      <c r="D28" s="76"/>
      <c r="E28" s="77"/>
      <c r="F28" s="75" t="s">
        <v>32</v>
      </c>
      <c r="G28" s="77"/>
      <c r="H28" s="75" t="s">
        <v>33</v>
      </c>
      <c r="I28" s="77"/>
    </row>
    <row r="29" spans="1:22" ht="15.75" thickBot="1" x14ac:dyDescent="0.3">
      <c r="A29" s="38" t="s">
        <v>0</v>
      </c>
      <c r="B29" s="3" t="s">
        <v>1</v>
      </c>
      <c r="C29" s="3" t="s">
        <v>16</v>
      </c>
      <c r="D29" s="3" t="s">
        <v>17</v>
      </c>
      <c r="E29" s="3" t="s">
        <v>18</v>
      </c>
      <c r="F29" s="4" t="s">
        <v>31</v>
      </c>
      <c r="G29" s="4" t="s">
        <v>17</v>
      </c>
      <c r="H29" s="4" t="s">
        <v>31</v>
      </c>
      <c r="I29" s="28" t="s">
        <v>17</v>
      </c>
    </row>
    <row r="30" spans="1:22" x14ac:dyDescent="0.25">
      <c r="A30" s="39" t="s">
        <v>2</v>
      </c>
      <c r="B30" s="16">
        <f>B3</f>
        <v>35</v>
      </c>
      <c r="C30" s="17">
        <f t="shared" ref="C30:E30" si="34">C3</f>
        <v>5</v>
      </c>
      <c r="D30" s="17">
        <f t="shared" si="34"/>
        <v>0.5</v>
      </c>
      <c r="E30" s="18">
        <f t="shared" si="34"/>
        <v>70</v>
      </c>
      <c r="F30" s="19">
        <f>F3</f>
        <v>3</v>
      </c>
      <c r="G30" s="19">
        <f>J3</f>
        <v>1</v>
      </c>
      <c r="H30" s="19">
        <f>N3</f>
        <v>6</v>
      </c>
      <c r="I30" s="29">
        <f>R3</f>
        <v>2.5</v>
      </c>
    </row>
    <row r="31" spans="1:22" ht="15.75" thickBot="1" x14ac:dyDescent="0.3">
      <c r="A31" s="40" t="s">
        <v>15</v>
      </c>
      <c r="B31" s="20">
        <f t="shared" ref="B31:F31" si="35">B4</f>
        <v>60</v>
      </c>
      <c r="C31" s="21">
        <f t="shared" si="35"/>
        <v>5</v>
      </c>
      <c r="D31" s="21">
        <f t="shared" si="35"/>
        <v>0.5</v>
      </c>
      <c r="E31" s="22">
        <f t="shared" si="35"/>
        <v>120</v>
      </c>
      <c r="F31" s="23">
        <f t="shared" si="35"/>
        <v>2</v>
      </c>
      <c r="G31" s="23">
        <f t="shared" ref="G31:G35" si="36">J4</f>
        <v>0.5</v>
      </c>
      <c r="H31" s="23">
        <f t="shared" ref="H31:H35" si="37">N4</f>
        <v>4</v>
      </c>
      <c r="I31" s="30">
        <f t="shared" ref="I31:I35" si="38">R4</f>
        <v>1.5</v>
      </c>
    </row>
    <row r="32" spans="1:22" x14ac:dyDescent="0.25">
      <c r="A32" s="39" t="s">
        <v>3</v>
      </c>
      <c r="B32" s="16">
        <f t="shared" ref="B32:F32" si="39">B5</f>
        <v>50</v>
      </c>
      <c r="C32" s="64" t="s">
        <v>45</v>
      </c>
      <c r="D32" s="17">
        <f t="shared" si="39"/>
        <v>1</v>
      </c>
      <c r="E32" s="18">
        <f t="shared" si="39"/>
        <v>50</v>
      </c>
      <c r="F32" s="19">
        <f t="shared" si="39"/>
        <v>2</v>
      </c>
      <c r="G32" s="19">
        <f t="shared" si="36"/>
        <v>1</v>
      </c>
      <c r="H32" s="19">
        <f t="shared" si="37"/>
        <v>2</v>
      </c>
      <c r="I32" s="29">
        <f t="shared" si="38"/>
        <v>1</v>
      </c>
    </row>
    <row r="33" spans="1:9" x14ac:dyDescent="0.25">
      <c r="A33" s="41" t="s">
        <v>4</v>
      </c>
      <c r="B33" s="8">
        <f t="shared" ref="B33:F33" si="40">B6</f>
        <v>100</v>
      </c>
      <c r="C33" s="65" t="s">
        <v>46</v>
      </c>
      <c r="D33" s="9">
        <f t="shared" si="40"/>
        <v>1.5</v>
      </c>
      <c r="E33" s="10">
        <f t="shared" si="40"/>
        <v>66.666666666666671</v>
      </c>
      <c r="F33" s="11">
        <f t="shared" si="40"/>
        <v>1</v>
      </c>
      <c r="G33" s="11">
        <f t="shared" si="36"/>
        <v>0</v>
      </c>
      <c r="H33" s="11">
        <f t="shared" si="37"/>
        <v>1</v>
      </c>
      <c r="I33" s="31">
        <f t="shared" si="38"/>
        <v>0</v>
      </c>
    </row>
    <row r="34" spans="1:9" x14ac:dyDescent="0.25">
      <c r="A34" s="41" t="s">
        <v>5</v>
      </c>
      <c r="B34" s="8">
        <f t="shared" ref="B34:F34" si="41">B7</f>
        <v>300</v>
      </c>
      <c r="C34" s="65" t="s">
        <v>47</v>
      </c>
      <c r="D34" s="9">
        <f t="shared" si="41"/>
        <v>2.5</v>
      </c>
      <c r="E34" s="10">
        <f t="shared" si="41"/>
        <v>120</v>
      </c>
      <c r="F34" s="11">
        <f t="shared" si="41"/>
        <v>1</v>
      </c>
      <c r="G34" s="11">
        <f t="shared" si="36"/>
        <v>0</v>
      </c>
      <c r="H34" s="11">
        <f t="shared" si="37"/>
        <v>1</v>
      </c>
      <c r="I34" s="31">
        <f t="shared" si="38"/>
        <v>0</v>
      </c>
    </row>
    <row r="35" spans="1:9" ht="15.75" thickBot="1" x14ac:dyDescent="0.3">
      <c r="A35" s="40" t="s">
        <v>6</v>
      </c>
      <c r="B35" s="20">
        <f t="shared" ref="B35:F35" si="42">B8</f>
        <v>500</v>
      </c>
      <c r="C35" s="66" t="s">
        <v>48</v>
      </c>
      <c r="D35" s="21">
        <f t="shared" si="42"/>
        <v>3</v>
      </c>
      <c r="E35" s="22">
        <f t="shared" si="42"/>
        <v>166.66666666666666</v>
      </c>
      <c r="F35" s="37">
        <f t="shared" si="42"/>
        <v>1</v>
      </c>
      <c r="G35" s="37">
        <f t="shared" si="36"/>
        <v>0</v>
      </c>
      <c r="H35" s="37">
        <f t="shared" si="37"/>
        <v>1</v>
      </c>
      <c r="I35" s="30">
        <f t="shared" si="38"/>
        <v>0</v>
      </c>
    </row>
  </sheetData>
  <mergeCells count="12">
    <mergeCell ref="R1:U1"/>
    <mergeCell ref="J1:M1"/>
    <mergeCell ref="F1:I1"/>
    <mergeCell ref="N10:Q10"/>
    <mergeCell ref="F10:I10"/>
    <mergeCell ref="J10:M10"/>
    <mergeCell ref="R10:U10"/>
    <mergeCell ref="A28:E28"/>
    <mergeCell ref="F28:G28"/>
    <mergeCell ref="H28:I28"/>
    <mergeCell ref="A10:E10"/>
    <mergeCell ref="A1:E1"/>
  </mergeCells>
  <conditionalFormatting sqref="F3:I8 N3:Q8 F12:I25 N12:Q25">
    <cfRule type="cellIs" dxfId="11" priority="12" operator="lessThan">
      <formula>0.1</formula>
    </cfRule>
  </conditionalFormatting>
  <conditionalFormatting sqref="J3:M8">
    <cfRule type="cellIs" dxfId="10" priority="10" operator="lessThan">
      <formula>0.1</formula>
    </cfRule>
  </conditionalFormatting>
  <conditionalFormatting sqref="R3:U8">
    <cfRule type="cellIs" dxfId="9" priority="9" operator="lessThan">
      <formula>0.1</formula>
    </cfRule>
  </conditionalFormatting>
  <conditionalFormatting sqref="I30:I35">
    <cfRule type="cellIs" dxfId="8" priority="3" operator="lessThan">
      <formula>0.1</formula>
    </cfRule>
  </conditionalFormatting>
  <conditionalFormatting sqref="J12:M25">
    <cfRule type="cellIs" dxfId="7" priority="7" operator="lessThan">
      <formula>0.1</formula>
    </cfRule>
  </conditionalFormatting>
  <conditionalFormatting sqref="R12:U25">
    <cfRule type="cellIs" dxfId="6" priority="6" operator="lessThan">
      <formula>0.1</formula>
    </cfRule>
  </conditionalFormatting>
  <conditionalFormatting sqref="F30:F35 H30:H35">
    <cfRule type="cellIs" dxfId="5" priority="5" operator="lessThan">
      <formula>0.1</formula>
    </cfRule>
  </conditionalFormatting>
  <conditionalFormatting sqref="G30:G35">
    <cfRule type="cellIs" dxfId="4" priority="4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1E48-9501-4575-BE30-664BE4D801FC}">
  <dimension ref="A1:M24"/>
  <sheetViews>
    <sheetView topLeftCell="F1" zoomScale="145" zoomScaleNormal="145" workbookViewId="0">
      <selection activeCell="M8" sqref="M8"/>
    </sheetView>
  </sheetViews>
  <sheetFormatPr baseColWidth="10" defaultRowHeight="15" x14ac:dyDescent="0.25"/>
  <cols>
    <col min="1" max="1" width="13.5703125" bestFit="1" customWidth="1"/>
    <col min="5" max="5" width="13.5703125" bestFit="1" customWidth="1"/>
    <col min="6" max="6" width="14.28515625" bestFit="1" customWidth="1"/>
    <col min="7" max="7" width="17.42578125" bestFit="1" customWidth="1"/>
    <col min="8" max="8" width="15.140625" bestFit="1" customWidth="1"/>
    <col min="9" max="9" width="18.28515625" bestFit="1" customWidth="1"/>
    <col min="10" max="10" width="12.28515625" bestFit="1" customWidth="1"/>
    <col min="11" max="12" width="18.28515625" bestFit="1" customWidth="1"/>
  </cols>
  <sheetData>
    <row r="1" spans="1:13" ht="15.75" thickBot="1" x14ac:dyDescent="0.3">
      <c r="B1" s="75" t="s">
        <v>39</v>
      </c>
      <c r="C1" s="77"/>
    </row>
    <row r="2" spans="1:13" ht="15.75" thickBot="1" x14ac:dyDescent="0.3">
      <c r="B2" s="42" t="s">
        <v>38</v>
      </c>
      <c r="C2" s="32" t="s">
        <v>37</v>
      </c>
    </row>
    <row r="3" spans="1:13" ht="15.75" thickBot="1" x14ac:dyDescent="0.3">
      <c r="A3" s="45" t="s">
        <v>36</v>
      </c>
      <c r="B3" s="43">
        <v>2</v>
      </c>
      <c r="C3" s="44">
        <v>3</v>
      </c>
    </row>
    <row r="4" spans="1:13" ht="15.75" thickBot="1" x14ac:dyDescent="0.3">
      <c r="H4" s="75" t="s">
        <v>38</v>
      </c>
      <c r="I4" s="76"/>
      <c r="J4" s="77"/>
      <c r="K4" s="75" t="s">
        <v>37</v>
      </c>
      <c r="L4" s="76"/>
      <c r="M4" s="77"/>
    </row>
    <row r="5" spans="1:13" ht="15.75" thickBot="1" x14ac:dyDescent="0.3">
      <c r="E5" s="45" t="s">
        <v>0</v>
      </c>
      <c r="F5" s="42" t="s">
        <v>43</v>
      </c>
      <c r="G5" s="32" t="s">
        <v>44</v>
      </c>
      <c r="H5" s="42" t="s">
        <v>40</v>
      </c>
      <c r="I5" s="32" t="s">
        <v>41</v>
      </c>
      <c r="J5" s="32" t="s">
        <v>42</v>
      </c>
      <c r="K5" s="42" t="s">
        <v>40</v>
      </c>
      <c r="L5" s="32" t="s">
        <v>41</v>
      </c>
      <c r="M5" s="28" t="s">
        <v>42</v>
      </c>
    </row>
    <row r="6" spans="1:13" x14ac:dyDescent="0.25">
      <c r="E6" s="49" t="s">
        <v>3</v>
      </c>
      <c r="F6" s="46">
        <v>3</v>
      </c>
      <c r="G6" s="53">
        <v>8</v>
      </c>
      <c r="H6" s="56">
        <f>ROUNDDOWN((F6/$B$3)/Damage!$D32,0)+1</f>
        <v>2</v>
      </c>
      <c r="I6" s="57">
        <f>ROUNDDOWN(((G6-F6)/$B$3)/Damage!$D32,0)+1</f>
        <v>3</v>
      </c>
      <c r="J6" s="53">
        <f>H6+I6</f>
        <v>5</v>
      </c>
      <c r="K6" s="56">
        <f>ROUNDDOWN((F6/$C$3)/Damage!$D32,0)+1</f>
        <v>2</v>
      </c>
      <c r="L6" s="57">
        <f>ROUNDDOWN((G6/$C$3)/Damage!$D32,0)+1</f>
        <v>3</v>
      </c>
      <c r="M6" s="61">
        <f>K6+L6</f>
        <v>5</v>
      </c>
    </row>
    <row r="7" spans="1:13" x14ac:dyDescent="0.25">
      <c r="E7" s="50" t="s">
        <v>4</v>
      </c>
      <c r="F7" s="47">
        <v>8</v>
      </c>
      <c r="G7" s="54">
        <v>18</v>
      </c>
      <c r="H7" s="58">
        <f>ROUNDDOWN((F7/$B$3)/Damage!$D33,0)+1</f>
        <v>3</v>
      </c>
      <c r="I7" s="52">
        <f>ROUNDDOWN(((G7-F7)/$B$3)/Damage!$D33,0)+1</f>
        <v>4</v>
      </c>
      <c r="J7" s="54">
        <f t="shared" ref="J7:J9" si="0">H7+I7</f>
        <v>7</v>
      </c>
      <c r="K7" s="58">
        <f>ROUNDDOWN((F7/$C$3)/Damage!$D33,0)+1</f>
        <v>2</v>
      </c>
      <c r="L7" s="52">
        <f>ROUNDDOWN((G7/$C$3)/Damage!$D33,0)+1</f>
        <v>5</v>
      </c>
      <c r="M7" s="62">
        <f t="shared" ref="M7:M9" si="1">K7+L7</f>
        <v>7</v>
      </c>
    </row>
    <row r="8" spans="1:13" x14ac:dyDescent="0.25">
      <c r="E8" s="50" t="s">
        <v>5</v>
      </c>
      <c r="F8" s="47">
        <v>11</v>
      </c>
      <c r="G8" s="54">
        <v>21</v>
      </c>
      <c r="H8" s="58">
        <f>ROUNDDOWN((F8/$B$3)/Damage!$D34,0)+1</f>
        <v>3</v>
      </c>
      <c r="I8" s="52">
        <f>ROUNDDOWN(((G8-F8)/$B$3)/Damage!$D34,0)+1</f>
        <v>3</v>
      </c>
      <c r="J8" s="54">
        <f t="shared" si="0"/>
        <v>6</v>
      </c>
      <c r="K8" s="58">
        <f>ROUNDDOWN((F8/$C$3)/Damage!$D34,0)+1</f>
        <v>2</v>
      </c>
      <c r="L8" s="52">
        <f>ROUNDDOWN((G8/$C$3)/Damage!$D34,0)+1</f>
        <v>3</v>
      </c>
      <c r="M8" s="62">
        <f t="shared" si="1"/>
        <v>5</v>
      </c>
    </row>
    <row r="9" spans="1:13" ht="15.75" thickBot="1" x14ac:dyDescent="0.3">
      <c r="E9" s="51" t="s">
        <v>6</v>
      </c>
      <c r="F9" s="48">
        <v>27</v>
      </c>
      <c r="G9" s="55">
        <v>42</v>
      </c>
      <c r="H9" s="59">
        <f>ROUNDDOWN((F9/$B$3)/Damage!$D35,0)+1</f>
        <v>5</v>
      </c>
      <c r="I9" s="60">
        <f>ROUNDDOWN(((G9-F9)/$B$3)/Damage!$D35,0)+1</f>
        <v>3</v>
      </c>
      <c r="J9" s="55">
        <f t="shared" si="0"/>
        <v>8</v>
      </c>
      <c r="K9" s="59">
        <f>ROUNDDOWN((F9/$C$3)/Damage!$D35,0)+1</f>
        <v>4</v>
      </c>
      <c r="L9" s="60">
        <f>ROUNDDOWN((G9/$C$3)/Damage!$D35,0)+1</f>
        <v>5</v>
      </c>
      <c r="M9" s="63">
        <f t="shared" si="1"/>
        <v>9</v>
      </c>
    </row>
    <row r="18" spans="1:10" ht="15.75" thickBot="1" x14ac:dyDescent="0.3"/>
    <row r="19" spans="1:10" ht="15.75" thickBot="1" x14ac:dyDescent="0.3">
      <c r="A19" s="75" t="s">
        <v>8</v>
      </c>
      <c r="B19" s="76"/>
      <c r="C19" s="76"/>
      <c r="D19" s="76"/>
      <c r="E19" s="77"/>
      <c r="F19" s="75" t="s">
        <v>34</v>
      </c>
      <c r="G19" s="76"/>
      <c r="H19" s="76"/>
      <c r="I19" s="77"/>
    </row>
    <row r="20" spans="1:10" ht="15.75" thickBot="1" x14ac:dyDescent="0.3">
      <c r="A20" s="2" t="s">
        <v>0</v>
      </c>
      <c r="B20" s="3" t="s">
        <v>1</v>
      </c>
      <c r="C20" s="3" t="s">
        <v>16</v>
      </c>
      <c r="D20" s="3" t="s">
        <v>19</v>
      </c>
      <c r="E20" s="3" t="s">
        <v>18</v>
      </c>
      <c r="F20" s="4" t="s">
        <v>12</v>
      </c>
      <c r="G20" s="3" t="s">
        <v>9</v>
      </c>
      <c r="H20" s="3" t="s">
        <v>10</v>
      </c>
      <c r="I20" s="27" t="s">
        <v>11</v>
      </c>
      <c r="J20" s="70" t="s">
        <v>49</v>
      </c>
    </row>
    <row r="21" spans="1:10" x14ac:dyDescent="0.25">
      <c r="A21" s="5" t="s">
        <v>3</v>
      </c>
      <c r="B21" s="16">
        <v>50</v>
      </c>
      <c r="C21" s="64" t="s">
        <v>45</v>
      </c>
      <c r="D21" s="17">
        <v>1</v>
      </c>
      <c r="E21" s="18">
        <f t="shared" ref="E21:E24" si="2">B21*1/D21</f>
        <v>50</v>
      </c>
      <c r="F21" s="19">
        <f t="shared" ref="F21:F24" si="3">ROUNDUP(100/$B21,0)</f>
        <v>2</v>
      </c>
      <c r="G21" s="16">
        <f t="shared" ref="G21:G24" si="4">ROUNDUP(100/($B21*0.75),0)</f>
        <v>3</v>
      </c>
      <c r="H21" s="16">
        <f t="shared" ref="H21:H24" si="5">ROUNDUP(100/($B21*0.5),0)</f>
        <v>4</v>
      </c>
      <c r="I21" s="67">
        <f t="shared" ref="I21:I24" si="6">ROUNDUP(100/($B21*0.25),0)</f>
        <v>8</v>
      </c>
      <c r="J21" s="29">
        <f>M6</f>
        <v>5</v>
      </c>
    </row>
    <row r="22" spans="1:10" x14ac:dyDescent="0.25">
      <c r="A22" s="6" t="s">
        <v>4</v>
      </c>
      <c r="B22" s="16">
        <v>75</v>
      </c>
      <c r="C22" s="65" t="s">
        <v>46</v>
      </c>
      <c r="D22" s="9">
        <v>1.5</v>
      </c>
      <c r="E22" s="10">
        <f t="shared" si="2"/>
        <v>50</v>
      </c>
      <c r="F22" s="11">
        <f t="shared" si="3"/>
        <v>2</v>
      </c>
      <c r="G22" s="8">
        <f t="shared" si="4"/>
        <v>2</v>
      </c>
      <c r="H22" s="8">
        <f t="shared" si="5"/>
        <v>3</v>
      </c>
      <c r="I22" s="68">
        <f t="shared" si="6"/>
        <v>6</v>
      </c>
      <c r="J22" s="31">
        <f t="shared" ref="J22:J24" si="7">M7</f>
        <v>7</v>
      </c>
    </row>
    <row r="23" spans="1:10" x14ac:dyDescent="0.25">
      <c r="A23" s="6" t="s">
        <v>5</v>
      </c>
      <c r="B23" s="16">
        <v>150</v>
      </c>
      <c r="C23" s="65" t="s">
        <v>47</v>
      </c>
      <c r="D23" s="9">
        <v>2.5</v>
      </c>
      <c r="E23" s="10">
        <f t="shared" si="2"/>
        <v>60</v>
      </c>
      <c r="F23" s="11">
        <f t="shared" si="3"/>
        <v>1</v>
      </c>
      <c r="G23" s="8">
        <f t="shared" si="4"/>
        <v>1</v>
      </c>
      <c r="H23" s="8">
        <f t="shared" si="5"/>
        <v>2</v>
      </c>
      <c r="I23" s="68">
        <f t="shared" si="6"/>
        <v>3</v>
      </c>
      <c r="J23" s="31">
        <f t="shared" si="7"/>
        <v>5</v>
      </c>
    </row>
    <row r="24" spans="1:10" ht="15.75" thickBot="1" x14ac:dyDescent="0.3">
      <c r="A24" s="7" t="s">
        <v>6</v>
      </c>
      <c r="B24" s="21">
        <v>200</v>
      </c>
      <c r="C24" s="66" t="s">
        <v>48</v>
      </c>
      <c r="D24" s="21">
        <v>3</v>
      </c>
      <c r="E24" s="22">
        <f t="shared" si="2"/>
        <v>66.666666666666671</v>
      </c>
      <c r="F24" s="23">
        <f t="shared" si="3"/>
        <v>1</v>
      </c>
      <c r="G24" s="20">
        <f t="shared" si="4"/>
        <v>1</v>
      </c>
      <c r="H24" s="20">
        <f t="shared" si="5"/>
        <v>1</v>
      </c>
      <c r="I24" s="69">
        <f t="shared" si="6"/>
        <v>2</v>
      </c>
      <c r="J24" s="30">
        <f t="shared" si="7"/>
        <v>9</v>
      </c>
    </row>
  </sheetData>
  <mergeCells count="5">
    <mergeCell ref="A19:E19"/>
    <mergeCell ref="F19:I19"/>
    <mergeCell ref="B1:C1"/>
    <mergeCell ref="H4:J4"/>
    <mergeCell ref="K4:M4"/>
  </mergeCells>
  <conditionalFormatting sqref="F21:I24">
    <cfRule type="cellIs" dxfId="1" priority="2" operator="lessThan">
      <formula>0.1</formula>
    </cfRule>
  </conditionalFormatting>
  <conditionalFormatting sqref="J21:J24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Damage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Khanx Kenovis</dc:creator>
  <cp:lastModifiedBy>Khanx Kenovis</cp:lastModifiedBy>
  <dcterms:created xsi:type="dcterms:W3CDTF">2021-06-27T11:40:17Z</dcterms:created>
  <dcterms:modified xsi:type="dcterms:W3CDTF">2021-06-27T21:11:05Z</dcterms:modified>
</cp:coreProperties>
</file>