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dghealthcare-my.sharepoint.com/personal/elizaveta_kharitonova_putassoc_com/Documents/Desktop/Temp/2023-07-19 Dyn model documentation/Dengue_ModelCodes_20230726/"/>
    </mc:Choice>
  </mc:AlternateContent>
  <xr:revisionPtr revIDLastSave="95" documentId="13_ncr:1_{7249A9D6-336F-4607-90F7-3EADB3D9C865}" xr6:coauthVersionLast="47" xr6:coauthVersionMax="47" xr10:uidLastSave="{0C4EE782-2748-452E-864D-3EBF996754B3}"/>
  <bookViews>
    <workbookView xWindow="-108" yWindow="-108" windowWidth="30936" windowHeight="16896" xr2:uid="{B3952D3E-53A3-4C23-9E98-EFD3BB20E29B}"/>
  </bookViews>
  <sheets>
    <sheet name="Sheet1" sheetId="1" r:id="rId1"/>
  </sheets>
  <definedNames>
    <definedName name="solver_adj" localSheetId="0" hidden="1">Sheet1!$E$28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Sheet1!$K$28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1" l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10" i="1"/>
  <c r="C12" i="1" l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11" i="1"/>
  <c r="L110" i="1"/>
  <c r="L106" i="1" l="1"/>
  <c r="L37" i="1"/>
  <c r="L95" i="1"/>
  <c r="L84" i="1"/>
  <c r="L25" i="1"/>
  <c r="L83" i="1" l="1"/>
  <c r="L94" i="1"/>
  <c r="L104" i="1"/>
  <c r="L102" i="1"/>
  <c r="L107" i="1"/>
  <c r="L89" i="1"/>
  <c r="L108" i="1"/>
  <c r="L52" i="1"/>
  <c r="L96" i="1"/>
  <c r="L99" i="1"/>
  <c r="L92" i="1"/>
  <c r="L90" i="1"/>
  <c r="L77" i="1"/>
  <c r="L40" i="1"/>
  <c r="L75" i="1"/>
  <c r="L80" i="1"/>
  <c r="L78" i="1"/>
  <c r="L65" i="1"/>
  <c r="L28" i="1"/>
  <c r="L51" i="1"/>
  <c r="L71" i="1"/>
  <c r="L82" i="1"/>
  <c r="L68" i="1"/>
  <c r="L66" i="1"/>
  <c r="L53" i="1"/>
  <c r="L16" i="1"/>
  <c r="L98" i="1"/>
  <c r="L56" i="1"/>
  <c r="L54" i="1"/>
  <c r="L41" i="1"/>
  <c r="L81" i="1"/>
  <c r="L86" i="1"/>
  <c r="L70" i="1"/>
  <c r="L47" i="1"/>
  <c r="L58" i="1"/>
  <c r="L44" i="1"/>
  <c r="L42" i="1"/>
  <c r="L29" i="1"/>
  <c r="L10" i="1"/>
  <c r="N10" i="1" s="1"/>
  <c r="L74" i="1"/>
  <c r="L60" i="1"/>
  <c r="L36" i="1"/>
  <c r="L35" i="1"/>
  <c r="L46" i="1"/>
  <c r="L32" i="1"/>
  <c r="L30" i="1"/>
  <c r="L17" i="1"/>
  <c r="L87" i="1"/>
  <c r="L62" i="1"/>
  <c r="L48" i="1"/>
  <c r="L24" i="1"/>
  <c r="L23" i="1"/>
  <c r="L34" i="1"/>
  <c r="L20" i="1"/>
  <c r="L18" i="1"/>
  <c r="L69" i="1"/>
  <c r="L63" i="1"/>
  <c r="L50" i="1"/>
  <c r="L72" i="1"/>
  <c r="L12" i="1"/>
  <c r="L11" i="1"/>
  <c r="L22" i="1"/>
  <c r="L19" i="1"/>
  <c r="L79" i="1"/>
  <c r="L100" i="1"/>
  <c r="L39" i="1"/>
  <c r="L38" i="1"/>
  <c r="L97" i="1"/>
  <c r="L103" i="1"/>
  <c r="L93" i="1"/>
  <c r="L33" i="1"/>
  <c r="L91" i="1"/>
  <c r="L55" i="1"/>
  <c r="L88" i="1"/>
  <c r="L27" i="1"/>
  <c r="L26" i="1"/>
  <c r="L59" i="1"/>
  <c r="L61" i="1"/>
  <c r="L85" i="1"/>
  <c r="L109" i="1"/>
  <c r="L45" i="1"/>
  <c r="L67" i="1"/>
  <c r="L43" i="1"/>
  <c r="L76" i="1"/>
  <c r="L15" i="1"/>
  <c r="L14" i="1"/>
  <c r="L105" i="1"/>
  <c r="L13" i="1"/>
  <c r="L49" i="1"/>
  <c r="L73" i="1"/>
  <c r="L21" i="1"/>
  <c r="L31" i="1"/>
  <c r="L101" i="1"/>
  <c r="L64" i="1"/>
  <c r="L57" i="1"/>
  <c r="M11" i="1" l="1"/>
  <c r="M12" i="1" s="1"/>
  <c r="N11" i="1"/>
  <c r="O10" i="1" l="1"/>
  <c r="M13" i="1"/>
  <c r="O11" i="1"/>
  <c r="N12" i="1"/>
  <c r="M14" i="1" l="1"/>
  <c r="O12" i="1"/>
  <c r="N13" i="1"/>
  <c r="M15" i="1" l="1"/>
  <c r="O13" i="1"/>
  <c r="N14" i="1"/>
  <c r="M16" i="1" l="1"/>
  <c r="O14" i="1"/>
  <c r="N15" i="1"/>
  <c r="M17" i="1" l="1"/>
  <c r="O15" i="1"/>
  <c r="N16" i="1"/>
  <c r="M18" i="1" l="1"/>
  <c r="O16" i="1"/>
  <c r="N17" i="1"/>
  <c r="M19" i="1" l="1"/>
  <c r="N18" i="1"/>
  <c r="O17" i="1"/>
  <c r="M20" i="1" l="1"/>
  <c r="N19" i="1"/>
  <c r="O18" i="1"/>
  <c r="M21" i="1" l="1"/>
  <c r="N20" i="1"/>
  <c r="O19" i="1"/>
  <c r="M22" i="1" l="1"/>
  <c r="N21" i="1"/>
  <c r="O20" i="1"/>
  <c r="M23" i="1" l="1"/>
  <c r="N22" i="1"/>
  <c r="O21" i="1"/>
  <c r="M24" i="1" l="1"/>
  <c r="O22" i="1"/>
  <c r="N23" i="1"/>
  <c r="M25" i="1" l="1"/>
  <c r="O23" i="1"/>
  <c r="N24" i="1"/>
  <c r="M26" i="1" l="1"/>
  <c r="O24" i="1"/>
  <c r="N25" i="1"/>
  <c r="M27" i="1" l="1"/>
  <c r="O25" i="1"/>
  <c r="N26" i="1"/>
  <c r="M28" i="1" l="1"/>
  <c r="O26" i="1"/>
  <c r="N27" i="1"/>
  <c r="M29" i="1" l="1"/>
  <c r="O27" i="1"/>
  <c r="N28" i="1"/>
  <c r="M30" i="1" l="1"/>
  <c r="O28" i="1"/>
  <c r="N29" i="1"/>
  <c r="M31" i="1" l="1"/>
  <c r="N30" i="1"/>
  <c r="O29" i="1"/>
  <c r="M32" i="1" l="1"/>
  <c r="N31" i="1"/>
  <c r="O30" i="1"/>
  <c r="M33" i="1" l="1"/>
  <c r="N32" i="1"/>
  <c r="O31" i="1"/>
  <c r="M34" i="1" l="1"/>
  <c r="N33" i="1"/>
  <c r="O32" i="1"/>
  <c r="M35" i="1" l="1"/>
  <c r="N34" i="1"/>
  <c r="O33" i="1"/>
  <c r="M36" i="1" l="1"/>
  <c r="O34" i="1"/>
  <c r="N35" i="1"/>
  <c r="M37" i="1" l="1"/>
  <c r="O35" i="1"/>
  <c r="N36" i="1"/>
  <c r="M38" i="1" l="1"/>
  <c r="O36" i="1"/>
  <c r="N37" i="1"/>
  <c r="M39" i="1" l="1"/>
  <c r="O37" i="1"/>
  <c r="N38" i="1"/>
  <c r="M40" i="1" l="1"/>
  <c r="O38" i="1"/>
  <c r="N39" i="1"/>
  <c r="M41" i="1" l="1"/>
  <c r="O39" i="1"/>
  <c r="N40" i="1"/>
  <c r="M42" i="1" l="1"/>
  <c r="O40" i="1"/>
  <c r="N41" i="1"/>
  <c r="M43" i="1" l="1"/>
  <c r="N42" i="1"/>
  <c r="O41" i="1"/>
  <c r="M44" i="1" l="1"/>
  <c r="N43" i="1"/>
  <c r="O42" i="1"/>
  <c r="M45" i="1" l="1"/>
  <c r="N44" i="1"/>
  <c r="O43" i="1"/>
  <c r="M46" i="1" l="1"/>
  <c r="N45" i="1"/>
  <c r="O44" i="1"/>
  <c r="M47" i="1" l="1"/>
  <c r="N46" i="1"/>
  <c r="O45" i="1"/>
  <c r="M48" i="1" l="1"/>
  <c r="O46" i="1"/>
  <c r="N47" i="1"/>
  <c r="M49" i="1" l="1"/>
  <c r="O47" i="1"/>
  <c r="N48" i="1"/>
  <c r="M50" i="1" l="1"/>
  <c r="O48" i="1"/>
  <c r="N49" i="1"/>
  <c r="M51" i="1" l="1"/>
  <c r="O49" i="1"/>
  <c r="N50" i="1"/>
  <c r="M52" i="1" l="1"/>
  <c r="O50" i="1"/>
  <c r="N51" i="1"/>
  <c r="M53" i="1" l="1"/>
  <c r="O51" i="1"/>
  <c r="N52" i="1"/>
  <c r="M54" i="1" l="1"/>
  <c r="O52" i="1"/>
  <c r="N53" i="1"/>
  <c r="M55" i="1" l="1"/>
  <c r="O53" i="1"/>
  <c r="N54" i="1"/>
  <c r="M56" i="1" l="1"/>
  <c r="N55" i="1"/>
  <c r="O54" i="1"/>
  <c r="M57" i="1" l="1"/>
  <c r="N56" i="1"/>
  <c r="O55" i="1"/>
  <c r="M58" i="1" l="1"/>
  <c r="N57" i="1"/>
  <c r="O56" i="1"/>
  <c r="M59" i="1" l="1"/>
  <c r="N58" i="1"/>
  <c r="O57" i="1"/>
  <c r="M60" i="1" l="1"/>
  <c r="O58" i="1"/>
  <c r="N59" i="1"/>
  <c r="M61" i="1" l="1"/>
  <c r="O59" i="1"/>
  <c r="N60" i="1"/>
  <c r="M62" i="1" l="1"/>
  <c r="O60" i="1"/>
  <c r="N61" i="1"/>
  <c r="M63" i="1" l="1"/>
  <c r="O61" i="1"/>
  <c r="N62" i="1"/>
  <c r="M64" i="1" l="1"/>
  <c r="O62" i="1"/>
  <c r="N63" i="1"/>
  <c r="M65" i="1" l="1"/>
  <c r="O63" i="1"/>
  <c r="N64" i="1"/>
  <c r="M66" i="1" l="1"/>
  <c r="O64" i="1"/>
  <c r="N65" i="1"/>
  <c r="M67" i="1" l="1"/>
  <c r="O65" i="1"/>
  <c r="N66" i="1"/>
  <c r="M68" i="1" l="1"/>
  <c r="N67" i="1"/>
  <c r="O66" i="1"/>
  <c r="M69" i="1" l="1"/>
  <c r="N68" i="1"/>
  <c r="O67" i="1"/>
  <c r="M70" i="1" l="1"/>
  <c r="N69" i="1"/>
  <c r="O68" i="1"/>
  <c r="M71" i="1" l="1"/>
  <c r="N70" i="1"/>
  <c r="O69" i="1"/>
  <c r="M72" i="1" l="1"/>
  <c r="N71" i="1"/>
  <c r="O70" i="1"/>
  <c r="M73" i="1" l="1"/>
  <c r="O71" i="1"/>
  <c r="N72" i="1"/>
  <c r="M74" i="1" l="1"/>
  <c r="O72" i="1"/>
  <c r="N73" i="1"/>
  <c r="M75" i="1" l="1"/>
  <c r="O73" i="1"/>
  <c r="N74" i="1"/>
  <c r="M76" i="1" l="1"/>
  <c r="O74" i="1"/>
  <c r="N75" i="1"/>
  <c r="M77" i="1" l="1"/>
  <c r="O75" i="1"/>
  <c r="N76" i="1"/>
  <c r="M78" i="1" l="1"/>
  <c r="O76" i="1"/>
  <c r="N77" i="1"/>
  <c r="M79" i="1" l="1"/>
  <c r="N78" i="1"/>
  <c r="O77" i="1"/>
  <c r="M80" i="1" l="1"/>
  <c r="N79" i="1"/>
  <c r="O78" i="1"/>
  <c r="M81" i="1" l="1"/>
  <c r="N80" i="1"/>
  <c r="O79" i="1"/>
  <c r="M82" i="1" l="1"/>
  <c r="N81" i="1"/>
  <c r="O80" i="1"/>
  <c r="M83" i="1" l="1"/>
  <c r="N82" i="1"/>
  <c r="O81" i="1"/>
  <c r="M84" i="1" l="1"/>
  <c r="O82" i="1"/>
  <c r="N83" i="1"/>
  <c r="M85" i="1" l="1"/>
  <c r="O83" i="1"/>
  <c r="N84" i="1"/>
  <c r="M86" i="1" l="1"/>
  <c r="O84" i="1"/>
  <c r="N85" i="1"/>
  <c r="M87" i="1" l="1"/>
  <c r="O85" i="1"/>
  <c r="N86" i="1"/>
  <c r="M88" i="1" l="1"/>
  <c r="O86" i="1"/>
  <c r="N87" i="1"/>
  <c r="M89" i="1" l="1"/>
  <c r="O87" i="1"/>
  <c r="N88" i="1"/>
  <c r="M90" i="1" l="1"/>
  <c r="O88" i="1"/>
  <c r="N89" i="1"/>
  <c r="M91" i="1" l="1"/>
  <c r="O89" i="1"/>
  <c r="N90" i="1"/>
  <c r="M92" i="1" l="1"/>
  <c r="N91" i="1"/>
  <c r="O90" i="1"/>
  <c r="M93" i="1" l="1"/>
  <c r="N92" i="1"/>
  <c r="O91" i="1"/>
  <c r="M94" i="1" l="1"/>
  <c r="N93" i="1"/>
  <c r="O92" i="1"/>
  <c r="M95" i="1" l="1"/>
  <c r="N94" i="1"/>
  <c r="O93" i="1"/>
  <c r="M96" i="1" l="1"/>
  <c r="N95" i="1"/>
  <c r="O94" i="1"/>
  <c r="M97" i="1" l="1"/>
  <c r="O95" i="1"/>
  <c r="N96" i="1"/>
  <c r="M98" i="1" l="1"/>
  <c r="O96" i="1"/>
  <c r="N97" i="1"/>
  <c r="M99" i="1" l="1"/>
  <c r="O97" i="1"/>
  <c r="N98" i="1"/>
  <c r="M100" i="1" l="1"/>
  <c r="O98" i="1"/>
  <c r="N99" i="1"/>
  <c r="M101" i="1" l="1"/>
  <c r="O99" i="1"/>
  <c r="N100" i="1"/>
  <c r="M102" i="1" l="1"/>
  <c r="O100" i="1"/>
  <c r="N101" i="1"/>
  <c r="M103" i="1" l="1"/>
  <c r="O101" i="1"/>
  <c r="N102" i="1"/>
  <c r="M104" i="1" l="1"/>
  <c r="N103" i="1"/>
  <c r="O102" i="1"/>
  <c r="M105" i="1" l="1"/>
  <c r="N104" i="1"/>
  <c r="O103" i="1"/>
  <c r="M106" i="1" l="1"/>
  <c r="N105" i="1"/>
  <c r="O104" i="1"/>
  <c r="M107" i="1" l="1"/>
  <c r="N106" i="1"/>
  <c r="O105" i="1"/>
  <c r="M108" i="1" l="1"/>
  <c r="N107" i="1"/>
  <c r="O106" i="1"/>
  <c r="M109" i="1" l="1"/>
  <c r="O107" i="1"/>
  <c r="N108" i="1"/>
  <c r="R108" i="1" l="1"/>
  <c r="M110" i="1"/>
  <c r="O108" i="1"/>
  <c r="N109" i="1"/>
  <c r="R110" i="1" l="1"/>
  <c r="R11" i="1"/>
  <c r="R12" i="1"/>
  <c r="R13" i="1"/>
  <c r="R14" i="1"/>
  <c r="R15" i="1"/>
  <c r="R16" i="1"/>
  <c r="R17" i="1"/>
  <c r="S17" i="1" s="1"/>
  <c r="R18" i="1"/>
  <c r="S18" i="1" s="1"/>
  <c r="R19" i="1"/>
  <c r="S19" i="1" s="1"/>
  <c r="R20" i="1"/>
  <c r="S20" i="1" s="1"/>
  <c r="R21" i="1"/>
  <c r="S21" i="1" s="1"/>
  <c r="R22" i="1"/>
  <c r="R23" i="1"/>
  <c r="R24" i="1"/>
  <c r="R25" i="1"/>
  <c r="R26" i="1"/>
  <c r="R27" i="1"/>
  <c r="R28" i="1"/>
  <c r="R29" i="1"/>
  <c r="S29" i="1" s="1"/>
  <c r="R30" i="1"/>
  <c r="S30" i="1" s="1"/>
  <c r="R32" i="1"/>
  <c r="S32" i="1" s="1"/>
  <c r="R31" i="1"/>
  <c r="S31" i="1" s="1"/>
  <c r="R33" i="1"/>
  <c r="S33" i="1" s="1"/>
  <c r="R34" i="1"/>
  <c r="R35" i="1"/>
  <c r="R36" i="1"/>
  <c r="R37" i="1"/>
  <c r="R38" i="1"/>
  <c r="R39" i="1"/>
  <c r="R40" i="1"/>
  <c r="R41" i="1"/>
  <c r="S41" i="1" s="1"/>
  <c r="R43" i="1"/>
  <c r="S43" i="1" s="1"/>
  <c r="R42" i="1"/>
  <c r="S42" i="1" s="1"/>
  <c r="R44" i="1"/>
  <c r="S44" i="1" s="1"/>
  <c r="R45" i="1"/>
  <c r="S45" i="1" s="1"/>
  <c r="R46" i="1"/>
  <c r="R47" i="1"/>
  <c r="R48" i="1"/>
  <c r="R49" i="1"/>
  <c r="R50" i="1"/>
  <c r="R52" i="1"/>
  <c r="R51" i="1"/>
  <c r="R53" i="1"/>
  <c r="S53" i="1" s="1"/>
  <c r="R54" i="1"/>
  <c r="S54" i="1" s="1"/>
  <c r="R55" i="1"/>
  <c r="S55" i="1" s="1"/>
  <c r="R56" i="1"/>
  <c r="S56" i="1" s="1"/>
  <c r="R57" i="1"/>
  <c r="S57" i="1" s="1"/>
  <c r="R58" i="1"/>
  <c r="R59" i="1"/>
  <c r="R60" i="1"/>
  <c r="R61" i="1"/>
  <c r="R62" i="1"/>
  <c r="R63" i="1"/>
  <c r="R65" i="1"/>
  <c r="R64" i="1"/>
  <c r="S64" i="1" s="1"/>
  <c r="R66" i="1"/>
  <c r="S66" i="1" s="1"/>
  <c r="R67" i="1"/>
  <c r="S67" i="1" s="1"/>
  <c r="R68" i="1"/>
  <c r="S68" i="1" s="1"/>
  <c r="R69" i="1"/>
  <c r="S69" i="1" s="1"/>
  <c r="R70" i="1"/>
  <c r="R71" i="1"/>
  <c r="R72" i="1"/>
  <c r="R74" i="1"/>
  <c r="R73" i="1"/>
  <c r="R75" i="1"/>
  <c r="R76" i="1"/>
  <c r="R77" i="1"/>
  <c r="S77" i="1" s="1"/>
  <c r="R78" i="1"/>
  <c r="S78" i="1" s="1"/>
  <c r="R79" i="1"/>
  <c r="S79" i="1" s="1"/>
  <c r="R80" i="1"/>
  <c r="S80" i="1" s="1"/>
  <c r="R81" i="1"/>
  <c r="S81" i="1" s="1"/>
  <c r="R82" i="1"/>
  <c r="R84" i="1"/>
  <c r="R83" i="1"/>
  <c r="R85" i="1"/>
  <c r="R87" i="1"/>
  <c r="S87" i="1" s="1"/>
  <c r="R86" i="1"/>
  <c r="S86" i="1" s="1"/>
  <c r="R88" i="1"/>
  <c r="S88" i="1" s="1"/>
  <c r="R89" i="1"/>
  <c r="S89" i="1" s="1"/>
  <c r="R90" i="1"/>
  <c r="S90" i="1" s="1"/>
  <c r="R91" i="1"/>
  <c r="S91" i="1" s="1"/>
  <c r="R92" i="1"/>
  <c r="S92" i="1" s="1"/>
  <c r="R93" i="1"/>
  <c r="S93" i="1" s="1"/>
  <c r="R95" i="1"/>
  <c r="R96" i="1"/>
  <c r="R94" i="1"/>
  <c r="R97" i="1"/>
  <c r="R100" i="1"/>
  <c r="R98" i="1"/>
  <c r="R99" i="1"/>
  <c r="S99" i="1" s="1"/>
  <c r="R101" i="1"/>
  <c r="S101" i="1" s="1"/>
  <c r="R102" i="1"/>
  <c r="S102" i="1" s="1"/>
  <c r="R103" i="1"/>
  <c r="S103" i="1" s="1"/>
  <c r="R104" i="1"/>
  <c r="S104" i="1" s="1"/>
  <c r="R106" i="1"/>
  <c r="S106" i="1" s="1"/>
  <c r="R107" i="1"/>
  <c r="S107" i="1" s="1"/>
  <c r="R105" i="1"/>
  <c r="S105" i="1" s="1"/>
  <c r="R109" i="1"/>
  <c r="S109" i="1" s="1"/>
  <c r="O109" i="1"/>
  <c r="N110" i="1"/>
  <c r="O110" i="1" s="1"/>
  <c r="S110" i="1"/>
  <c r="R10" i="1"/>
  <c r="S10" i="1" s="1"/>
  <c r="S13" i="1"/>
  <c r="S12" i="1"/>
  <c r="S11" i="1"/>
  <c r="S14" i="1"/>
  <c r="S16" i="1"/>
  <c r="S15" i="1"/>
  <c r="S22" i="1"/>
  <c r="S23" i="1"/>
  <c r="S24" i="1"/>
  <c r="S25" i="1"/>
  <c r="S26" i="1"/>
  <c r="S27" i="1"/>
  <c r="S28" i="1"/>
  <c r="S34" i="1"/>
  <c r="S35" i="1"/>
  <c r="S36" i="1"/>
  <c r="S37" i="1"/>
  <c r="S38" i="1"/>
  <c r="S39" i="1"/>
  <c r="S40" i="1"/>
  <c r="S46" i="1"/>
  <c r="S47" i="1"/>
  <c r="S48" i="1"/>
  <c r="S49" i="1"/>
  <c r="S50" i="1"/>
  <c r="S51" i="1"/>
  <c r="S52" i="1"/>
  <c r="S58" i="1"/>
  <c r="S59" i="1"/>
  <c r="S60" i="1"/>
  <c r="S61" i="1"/>
  <c r="S62" i="1"/>
  <c r="S63" i="1"/>
  <c r="S65" i="1"/>
  <c r="S70" i="1"/>
  <c r="S71" i="1"/>
  <c r="S72" i="1"/>
  <c r="S73" i="1"/>
  <c r="S74" i="1"/>
  <c r="S75" i="1"/>
  <c r="S76" i="1"/>
  <c r="S82" i="1"/>
  <c r="S83" i="1"/>
  <c r="S84" i="1"/>
  <c r="S85" i="1"/>
  <c r="S94" i="1"/>
  <c r="S95" i="1"/>
  <c r="S96" i="1"/>
  <c r="S97" i="1"/>
  <c r="S98" i="1"/>
  <c r="S108" i="1"/>
  <c r="S100" i="1"/>
  <c r="P109" i="1" l="1"/>
  <c r="P10" i="1"/>
  <c r="Q10" i="1" s="1"/>
  <c r="P110" i="1"/>
  <c r="P11" i="1"/>
  <c r="P12" i="1"/>
  <c r="P13" i="1"/>
  <c r="P14" i="1"/>
  <c r="P16" i="1"/>
  <c r="P15" i="1"/>
  <c r="Q15" i="1" s="1"/>
  <c r="P17" i="1"/>
  <c r="Q17" i="1" s="1"/>
  <c r="P19" i="1"/>
  <c r="Q19" i="1" s="1"/>
  <c r="P18" i="1"/>
  <c r="Q18" i="1" s="1"/>
  <c r="P20" i="1"/>
  <c r="P21" i="1"/>
  <c r="P22" i="1"/>
  <c r="P23" i="1"/>
  <c r="P24" i="1"/>
  <c r="P26" i="1"/>
  <c r="P25" i="1"/>
  <c r="P27" i="1"/>
  <c r="P28" i="1"/>
  <c r="Q28" i="1" s="1"/>
  <c r="P29" i="1"/>
  <c r="Q29" i="1" s="1"/>
  <c r="P30" i="1"/>
  <c r="Q30" i="1" s="1"/>
  <c r="P32" i="1"/>
  <c r="Q32" i="1" s="1"/>
  <c r="P31" i="1"/>
  <c r="P33" i="1"/>
  <c r="P34" i="1"/>
  <c r="P35" i="1"/>
  <c r="P36" i="1"/>
  <c r="P37" i="1"/>
  <c r="Q37" i="1" s="1"/>
  <c r="P38" i="1"/>
  <c r="Q38" i="1" s="1"/>
  <c r="P39" i="1"/>
  <c r="Q39" i="1" s="1"/>
  <c r="P40" i="1"/>
  <c r="Q40" i="1" s="1"/>
  <c r="P41" i="1"/>
  <c r="Q41" i="1" s="1"/>
  <c r="P42" i="1"/>
  <c r="Q42" i="1" s="1"/>
  <c r="P44" i="1"/>
  <c r="Q44" i="1" s="1"/>
  <c r="P43" i="1"/>
  <c r="P45" i="1"/>
  <c r="P47" i="1"/>
  <c r="P46" i="1"/>
  <c r="P48" i="1"/>
  <c r="P49" i="1"/>
  <c r="P51" i="1"/>
  <c r="P50" i="1"/>
  <c r="P52" i="1"/>
  <c r="Q52" i="1" s="1"/>
  <c r="P53" i="1"/>
  <c r="Q53" i="1" s="1"/>
  <c r="P54" i="1"/>
  <c r="Q54" i="1" s="1"/>
  <c r="P56" i="1"/>
  <c r="Q56" i="1" s="1"/>
  <c r="P55" i="1"/>
  <c r="P57" i="1"/>
  <c r="P59" i="1"/>
  <c r="P58" i="1"/>
  <c r="Q58" i="1" s="1"/>
  <c r="P60" i="1"/>
  <c r="Q60" i="1" s="1"/>
  <c r="P61" i="1"/>
  <c r="Q61" i="1" s="1"/>
  <c r="P62" i="1"/>
  <c r="Q62" i="1" s="1"/>
  <c r="P63" i="1"/>
  <c r="Q63" i="1" s="1"/>
  <c r="P64" i="1"/>
  <c r="Q64" i="1" s="1"/>
  <c r="P65" i="1"/>
  <c r="Q65" i="1" s="1"/>
  <c r="P67" i="1"/>
  <c r="Q67" i="1" s="1"/>
  <c r="P66" i="1"/>
  <c r="Q66" i="1" s="1"/>
  <c r="P68" i="1"/>
  <c r="P69" i="1"/>
  <c r="P70" i="1"/>
  <c r="P71" i="1"/>
  <c r="Q71" i="1" s="1"/>
  <c r="P73" i="1"/>
  <c r="Q73" i="1" s="1"/>
  <c r="P72" i="1"/>
  <c r="Q72" i="1" s="1"/>
  <c r="P74" i="1"/>
  <c r="Q74" i="1" s="1"/>
  <c r="P76" i="1"/>
  <c r="Q76" i="1" s="1"/>
  <c r="P75" i="1"/>
  <c r="Q75" i="1" s="1"/>
  <c r="P77" i="1"/>
  <c r="Q77" i="1" s="1"/>
  <c r="P78" i="1"/>
  <c r="Q78" i="1" s="1"/>
  <c r="P80" i="1"/>
  <c r="Q80" i="1" s="1"/>
  <c r="P79" i="1"/>
  <c r="P81" i="1"/>
  <c r="P82" i="1"/>
  <c r="P83" i="1"/>
  <c r="P84" i="1"/>
  <c r="Q84" i="1" s="1"/>
  <c r="P85" i="1"/>
  <c r="P86" i="1"/>
  <c r="Q86" i="1" s="1"/>
  <c r="P87" i="1"/>
  <c r="Q87" i="1" s="1"/>
  <c r="P88" i="1"/>
  <c r="Q88" i="1" s="1"/>
  <c r="P89" i="1"/>
  <c r="Q89" i="1" s="1"/>
  <c r="P90" i="1"/>
  <c r="Q90" i="1" s="1"/>
  <c r="P92" i="1"/>
  <c r="Q92" i="1" s="1"/>
  <c r="P91" i="1"/>
  <c r="P93" i="1"/>
  <c r="P94" i="1"/>
  <c r="P96" i="1"/>
  <c r="Q96" i="1" s="1"/>
  <c r="P95" i="1"/>
  <c r="Q95" i="1" s="1"/>
  <c r="P97" i="1"/>
  <c r="Q97" i="1" s="1"/>
  <c r="P100" i="1"/>
  <c r="Q100" i="1" s="1"/>
  <c r="P99" i="1"/>
  <c r="Q99" i="1" s="1"/>
  <c r="P98" i="1"/>
  <c r="Q98" i="1" s="1"/>
  <c r="P102" i="1"/>
  <c r="Q102" i="1" s="1"/>
  <c r="P101" i="1"/>
  <c r="Q101" i="1" s="1"/>
  <c r="P104" i="1"/>
  <c r="Q104" i="1" s="1"/>
  <c r="P103" i="1"/>
  <c r="P105" i="1"/>
  <c r="P107" i="1"/>
  <c r="P106" i="1"/>
  <c r="Q106" i="1" s="1"/>
  <c r="P108" i="1"/>
  <c r="Q108" i="1" s="1"/>
  <c r="Q109" i="1"/>
  <c r="Q110" i="1"/>
  <c r="Q13" i="1"/>
  <c r="Q12" i="1"/>
  <c r="Q11" i="1"/>
  <c r="Q14" i="1"/>
  <c r="Q16" i="1"/>
  <c r="Q22" i="1"/>
  <c r="Q20" i="1"/>
  <c r="Q21" i="1"/>
  <c r="Q23" i="1"/>
  <c r="Q24" i="1"/>
  <c r="Q26" i="1"/>
  <c r="Q25" i="1"/>
  <c r="Q27" i="1"/>
  <c r="Q31" i="1"/>
  <c r="Q33" i="1"/>
  <c r="Q35" i="1"/>
  <c r="Q34" i="1"/>
  <c r="Q36" i="1"/>
  <c r="Q43" i="1"/>
  <c r="Q45" i="1"/>
  <c r="Q46" i="1"/>
  <c r="Q47" i="1"/>
  <c r="Q48" i="1"/>
  <c r="Q49" i="1"/>
  <c r="Q50" i="1"/>
  <c r="Q51" i="1"/>
  <c r="Q57" i="1"/>
  <c r="Q55" i="1"/>
  <c r="Q59" i="1"/>
  <c r="Q68" i="1"/>
  <c r="Q69" i="1"/>
  <c r="Q70" i="1"/>
  <c r="Q79" i="1"/>
  <c r="Q82" i="1"/>
  <c r="Q81" i="1"/>
  <c r="Q85" i="1"/>
  <c r="Q83" i="1"/>
  <c r="Q91" i="1"/>
  <c r="Q94" i="1"/>
  <c r="Q93" i="1"/>
  <c r="Q103" i="1"/>
  <c r="Q105" i="1"/>
  <c r="Q1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Elizaveta Kharitonova</author>
  </authors>
  <commentList>
    <comment ref="D9" authorId="0" shapeId="0" xr:uid="{DEC757BB-D5A5-4A5D-8B11-56766F8BA140}">
      <text>
        <r>
          <rPr>
            <b/>
            <sz val="9"/>
            <color indexed="81"/>
            <rFont val="Tahoma"/>
            <family val="2"/>
          </rPr>
          <t>Integer between 0 and 100</t>
        </r>
      </text>
    </comment>
    <comment ref="E9" authorId="0" shapeId="0" xr:uid="{CB239338-225E-47FB-A882-C9A411FDF3E5}">
      <text>
        <r>
          <rPr>
            <b/>
            <sz val="9"/>
            <color indexed="81"/>
            <rFont val="Tahoma"/>
            <family val="2"/>
          </rPr>
          <t>Probability of dying of all causes between ages "Age, low" and "Age, high"</t>
        </r>
      </text>
    </comment>
    <comment ref="F9" authorId="0" shapeId="0" xr:uid="{0B4FE70D-BEE8-40A7-8C1E-D2067D9F3C06}">
      <text>
        <r>
          <rPr>
            <b/>
            <sz val="9"/>
            <color indexed="81"/>
            <rFont val="Tahoma"/>
            <charset val="1"/>
          </rPr>
          <t>100% replaced by 99.99%</t>
        </r>
      </text>
    </comment>
  </commentList>
</comments>
</file>

<file path=xl/sharedStrings.xml><?xml version="1.0" encoding="utf-8"?>
<sst xmlns="http://schemas.openxmlformats.org/spreadsheetml/2006/main" count="28" uniqueCount="23">
  <si>
    <t>Age group length, years</t>
  </si>
  <si>
    <t>Age, years</t>
  </si>
  <si>
    <t>Legend</t>
  </si>
  <si>
    <t>User inputs (can be modified)</t>
  </si>
  <si>
    <t>Intermediate calculations (cannot be modified)</t>
  </si>
  <si>
    <t>Final values (to be pasted into the file with model inputs)</t>
  </si>
  <si>
    <t>Estimation</t>
  </si>
  <si>
    <t>Population size, total</t>
  </si>
  <si>
    <t>All-cause mortality</t>
  </si>
  <si>
    <t>Age, low</t>
  </si>
  <si>
    <t>Age, high</t>
  </si>
  <si>
    <t>Prob. all-cause death</t>
  </si>
  <si>
    <t>Model input</t>
  </si>
  <si>
    <t>Calibr input</t>
  </si>
  <si>
    <t>Prob of dying</t>
  </si>
  <si>
    <t>Cohort alive</t>
  </si>
  <si>
    <t>Nb deaths</t>
  </si>
  <si>
    <t>Life years at this year</t>
  </si>
  <si>
    <t>Total years ahead</t>
  </si>
  <si>
    <t>Life expectancy</t>
  </si>
  <si>
    <t>% population</t>
  </si>
  <si>
    <t>Annual prob. all-cause death</t>
  </si>
  <si>
    <t>Pop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</si>
</sst>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4" fontId="0" fillId="4" borderId="0" xfId="0" applyNumberFormat="1" applyFill="1" applyAlignment="1">
      <alignment horizontal="center"/>
    </xf>
    <xf numFmtId="3" fontId="0" fillId="4" borderId="0" xfId="0" applyNumberFormat="1" applyFill="1" applyAlignment="1">
      <alignment horizontal="center"/>
    </xf>
    <xf numFmtId="3" fontId="0" fillId="2" borderId="0" xfId="0" applyNumberFormat="1" applyFill="1" applyAlignment="1">
      <alignment horizontal="center"/>
    </xf>
    <xf numFmtId="10" fontId="0" fillId="2" borderId="0" xfId="1" applyNumberFormat="1" applyFon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5" fontId="0" fillId="2" borderId="0" xfId="1" applyNumberFormat="1" applyFont="1" applyFill="1" applyAlignment="1">
      <alignment horizontal="center"/>
    </xf>
    <xf numFmtId="165" fontId="0" fillId="4" borderId="0" xfId="1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165" fontId="0" fillId="3" borderId="0" xfId="1" applyNumberFormat="1" applyFont="1" applyFill="1" applyAlignment="1">
      <alignment horizontal="center"/>
    </xf>
    <xf numFmtId="0" fontId="2" fillId="0" borderId="0" xfId="0" applyFont="1" applyAlignment="1">
      <alignment horizontal="left"/>
    </xf>
    <xf numFmtId="4" fontId="0" fillId="3" borderId="0" xfId="0" applyNumberFormat="1" applyFill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F2A43-DE49-4B22-BC43-9B5FECD0DBF5}">
  <sheetPr codeName="Sheet1"/>
  <dimension ref="A1:S110"/>
  <sheetViews>
    <sheetView tabSelected="1" zoomScale="80" zoomScaleNormal="80" workbookViewId="0">
      <selection activeCell="L5" sqref="L5"/>
    </sheetView>
  </sheetViews>
  <sheetFormatPr defaultRowHeight="14.4" x14ac:dyDescent="0.3"/>
  <cols>
    <col min="1" max="1" width="22.5546875" customWidth="1"/>
    <col min="3" max="4" width="18.88671875" customWidth="1"/>
    <col min="5" max="6" width="27" customWidth="1"/>
    <col min="7" max="7" width="27.88671875" customWidth="1"/>
    <col min="8" max="8" width="31" customWidth="1"/>
    <col min="10" max="10" width="11.5546875" bestFit="1" customWidth="1"/>
    <col min="11" max="11" width="10.33203125" style="15" customWidth="1"/>
    <col min="12" max="12" width="15.6640625" style="15" customWidth="1"/>
    <col min="13" max="15" width="10.33203125" style="15" customWidth="1"/>
    <col min="16" max="16" width="13.33203125" style="15" customWidth="1"/>
    <col min="17" max="17" width="10.5546875" style="15" customWidth="1"/>
    <col min="18" max="18" width="12.33203125" style="15" bestFit="1" customWidth="1"/>
    <col min="19" max="19" width="16.33203125" style="15" customWidth="1"/>
  </cols>
  <sheetData>
    <row r="1" spans="1:19" x14ac:dyDescent="0.3">
      <c r="A1" s="3" t="s">
        <v>2</v>
      </c>
    </row>
    <row r="2" spans="1:19" x14ac:dyDescent="0.3">
      <c r="A2" s="5" t="s">
        <v>3</v>
      </c>
      <c r="B2" s="5"/>
      <c r="C2" s="5"/>
    </row>
    <row r="3" spans="1:19" x14ac:dyDescent="0.3">
      <c r="A3" s="4" t="s">
        <v>4</v>
      </c>
      <c r="B3" s="4"/>
      <c r="C3" s="4"/>
    </row>
    <row r="4" spans="1:19" x14ac:dyDescent="0.3">
      <c r="A4" s="6" t="s">
        <v>5</v>
      </c>
      <c r="B4" s="6"/>
      <c r="C4" s="6"/>
    </row>
    <row r="6" spans="1:19" x14ac:dyDescent="0.3">
      <c r="L6" s="24" t="s">
        <v>12</v>
      </c>
      <c r="M6" s="25"/>
      <c r="N6" s="25"/>
      <c r="O6" s="25"/>
      <c r="P6" s="25"/>
      <c r="Q6" s="24" t="s">
        <v>12</v>
      </c>
      <c r="R6" s="25"/>
      <c r="S6" s="24" t="s">
        <v>12</v>
      </c>
    </row>
    <row r="7" spans="1:19" x14ac:dyDescent="0.3">
      <c r="A7" s="3" t="s">
        <v>6</v>
      </c>
      <c r="L7" s="24" t="s">
        <v>13</v>
      </c>
      <c r="M7" s="25"/>
      <c r="N7" s="25"/>
      <c r="O7" s="25"/>
      <c r="P7" s="25"/>
      <c r="Q7" s="24" t="s">
        <v>13</v>
      </c>
      <c r="R7" s="25"/>
      <c r="S7" s="24" t="s">
        <v>13</v>
      </c>
    </row>
    <row r="8" spans="1:19" x14ac:dyDescent="0.3">
      <c r="A8" s="22" t="s">
        <v>7</v>
      </c>
      <c r="C8" s="16" t="s">
        <v>8</v>
      </c>
      <c r="D8" s="16"/>
      <c r="E8" s="16"/>
      <c r="F8" s="14"/>
      <c r="K8" s="17" t="s">
        <v>1</v>
      </c>
      <c r="L8" s="13" t="s">
        <v>14</v>
      </c>
      <c r="M8" s="13" t="s">
        <v>15</v>
      </c>
      <c r="N8" s="13" t="s">
        <v>16</v>
      </c>
      <c r="O8" s="13" t="s">
        <v>17</v>
      </c>
      <c r="P8" s="13" t="s">
        <v>18</v>
      </c>
      <c r="Q8" s="13" t="s">
        <v>19</v>
      </c>
      <c r="R8" s="13" t="s">
        <v>20</v>
      </c>
      <c r="S8" s="13" t="s">
        <v>22</v>
      </c>
    </row>
    <row r="9" spans="1:19" ht="14.4" customHeight="1" x14ac:dyDescent="0.3">
      <c r="A9" s="23">
        <v>66486458</v>
      </c>
      <c r="C9" s="14" t="s">
        <v>9</v>
      </c>
      <c r="D9" s="14" t="s">
        <v>10</v>
      </c>
      <c r="E9" s="14" t="s">
        <v>11</v>
      </c>
      <c r="F9" s="14" t="s">
        <v>11</v>
      </c>
      <c r="G9" s="14" t="s">
        <v>0</v>
      </c>
      <c r="H9" s="14" t="s">
        <v>21</v>
      </c>
      <c r="K9" s="17"/>
      <c r="L9" s="13"/>
      <c r="M9" s="13"/>
      <c r="N9" s="13"/>
      <c r="O9" s="13"/>
      <c r="P9" s="13"/>
      <c r="Q9" s="13"/>
      <c r="R9" s="13"/>
      <c r="S9" s="13"/>
    </row>
    <row r="10" spans="1:19" x14ac:dyDescent="0.3">
      <c r="C10" s="7">
        <v>0</v>
      </c>
      <c r="D10" s="20">
        <v>0</v>
      </c>
      <c r="E10" s="21">
        <v>7.642406E-3</v>
      </c>
      <c r="F10" s="18">
        <f>IF(E10="","",IF(E10=1,0.999,E10))</f>
        <v>7.642406E-3</v>
      </c>
      <c r="G10" s="12">
        <f>IF(D10&lt;&gt;"", D10-C10+1, "")</f>
        <v>1</v>
      </c>
      <c r="H10" s="18">
        <f>IF(G10&lt;&gt;"", 1-(1-F10)^(1/G10), "")</f>
        <v>7.6424059999999905E-3</v>
      </c>
      <c r="K10" s="14">
        <v>0</v>
      </c>
      <c r="L10" s="19">
        <f>IF(K10=100, 1, INDEX($H$10:$H$34, MATCH(K10, $C$10:$C$34, 1), 1))</f>
        <v>7.6424059999999905E-3</v>
      </c>
      <c r="M10" s="10">
        <v>1000000</v>
      </c>
      <c r="N10" s="10">
        <f>M10*L10</f>
        <v>7642.4059999999909</v>
      </c>
      <c r="O10" s="10">
        <f>M11+N10/2</f>
        <v>996178.79700000002</v>
      </c>
      <c r="P10" s="10">
        <f>SUM($O10:O$110)</f>
        <v>75750143.866215616</v>
      </c>
      <c r="Q10" s="8">
        <f>P10/O10</f>
        <v>76.040710858670906</v>
      </c>
      <c r="R10" s="11">
        <f>M10/SUM($M$10:$M$110)</f>
        <v>1.3114729353882219E-2</v>
      </c>
      <c r="S10" s="9">
        <f>R10*$A$9</f>
        <v>871951.90236825729</v>
      </c>
    </row>
    <row r="11" spans="1:19" x14ac:dyDescent="0.3">
      <c r="C11" s="7">
        <f>IF(AND(D10&lt;&gt;"", D10&lt;&gt;100), D10+1, "")</f>
        <v>1</v>
      </c>
      <c r="D11" s="20">
        <v>4</v>
      </c>
      <c r="E11" s="21">
        <v>1.2895339999999999E-3</v>
      </c>
      <c r="F11" s="18">
        <f t="shared" ref="F11:F34" si="0">IF(E11="","",IF(E11=1,0.999,E11))</f>
        <v>1.2895339999999999E-3</v>
      </c>
      <c r="G11" s="12">
        <f t="shared" ref="G11:G34" si="1">IF(D11&lt;&gt;"", D11-C11+1, "")</f>
        <v>4</v>
      </c>
      <c r="H11" s="18">
        <f t="shared" ref="H11:H34" si="2">IF(G11&lt;&gt;"", 1-(1-F11)^(1/G11), "")</f>
        <v>3.2253951405558645E-4</v>
      </c>
      <c r="K11" s="14">
        <v>1</v>
      </c>
      <c r="L11" s="19">
        <f t="shared" ref="L11:L74" si="3">IF(K11=100, 1, INDEX($H$10:$H$34, MATCH(K11, $C$10:$C$34, 1), 1))</f>
        <v>3.2253951405558645E-4</v>
      </c>
      <c r="M11" s="10">
        <f>M10*(1-L10)</f>
        <v>992357.59400000004</v>
      </c>
      <c r="N11" s="10">
        <f t="shared" ref="N11:N74" si="4">M11*L11</f>
        <v>320.07453613813095</v>
      </c>
      <c r="O11" s="10">
        <f t="shared" ref="O11:O74" si="5">M12+N11/2</f>
        <v>992197.55673193105</v>
      </c>
      <c r="P11" s="10">
        <f>SUM($O11:O$110)</f>
        <v>74753965.069215626</v>
      </c>
      <c r="Q11" s="8">
        <f t="shared" ref="Q11:Q74" si="6">P11/O11</f>
        <v>75.341815308876463</v>
      </c>
      <c r="R11" s="11">
        <f t="shared" ref="R11:R74" si="7">M11/SUM($M$10:$M$110)</f>
        <v>1.3014501267579734E-2</v>
      </c>
      <c r="S11" s="9">
        <f t="shared" ref="S11:S74" si="8">R11*$A$9</f>
        <v>865288.09191788675</v>
      </c>
    </row>
    <row r="12" spans="1:19" x14ac:dyDescent="0.3">
      <c r="C12" s="7">
        <f t="shared" ref="C12:C34" si="9">IF(AND(D11&lt;&gt;"", D11&lt;&gt;100), D11+1, "")</f>
        <v>5</v>
      </c>
      <c r="D12" s="20">
        <v>9</v>
      </c>
      <c r="E12" s="21">
        <v>1.6381080000000001E-3</v>
      </c>
      <c r="F12" s="18">
        <f t="shared" si="0"/>
        <v>1.6381080000000001E-3</v>
      </c>
      <c r="G12" s="12">
        <f t="shared" si="1"/>
        <v>5</v>
      </c>
      <c r="H12" s="18">
        <f t="shared" si="2"/>
        <v>3.2783648306122792E-4</v>
      </c>
      <c r="K12" s="14">
        <v>2</v>
      </c>
      <c r="L12" s="19">
        <f t="shared" si="3"/>
        <v>3.2253951405558645E-4</v>
      </c>
      <c r="M12" s="10">
        <f t="shared" ref="M12:M75" si="10">M11*(1-L11)</f>
        <v>992037.51946386194</v>
      </c>
      <c r="N12" s="10">
        <f t="shared" si="4"/>
        <v>319.9712994527834</v>
      </c>
      <c r="O12" s="10">
        <f t="shared" si="5"/>
        <v>991877.53381413547</v>
      </c>
      <c r="P12" s="10">
        <f>SUM($O12:O$110)</f>
        <v>73761767.512483686</v>
      </c>
      <c r="Q12" s="8">
        <f t="shared" si="6"/>
        <v>74.365801218263755</v>
      </c>
      <c r="R12" s="11">
        <f t="shared" si="7"/>
        <v>1.3010303576665213E-2</v>
      </c>
      <c r="S12" s="9">
        <f t="shared" si="8"/>
        <v>865009.00231720146</v>
      </c>
    </row>
    <row r="13" spans="1:19" x14ac:dyDescent="0.3">
      <c r="C13" s="7">
        <f t="shared" si="9"/>
        <v>10</v>
      </c>
      <c r="D13" s="20">
        <v>14</v>
      </c>
      <c r="E13" s="21">
        <v>2.5559850000000002E-3</v>
      </c>
      <c r="F13" s="18">
        <f t="shared" si="0"/>
        <v>2.5559850000000002E-3</v>
      </c>
      <c r="G13" s="12">
        <f t="shared" si="1"/>
        <v>5</v>
      </c>
      <c r="H13" s="18">
        <f t="shared" si="2"/>
        <v>5.1172044770575464E-4</v>
      </c>
      <c r="K13" s="14">
        <v>3</v>
      </c>
      <c r="L13" s="19">
        <f t="shared" si="3"/>
        <v>3.2253951405558645E-4</v>
      </c>
      <c r="M13" s="10">
        <f t="shared" si="10"/>
        <v>991717.54816440912</v>
      </c>
      <c r="N13" s="10">
        <f t="shared" si="4"/>
        <v>319.86809606534615</v>
      </c>
      <c r="O13" s="10">
        <f t="shared" si="5"/>
        <v>991557.61411637638</v>
      </c>
      <c r="P13" s="10">
        <f>SUM($O13:O$110)</f>
        <v>72769889.978669539</v>
      </c>
      <c r="Q13" s="8">
        <f t="shared" si="6"/>
        <v>73.389472222971335</v>
      </c>
      <c r="R13" s="11">
        <f t="shared" si="7"/>
        <v>1.3006107239671881E-2</v>
      </c>
      <c r="S13" s="9">
        <f t="shared" si="8"/>
        <v>864730.00273394038</v>
      </c>
    </row>
    <row r="14" spans="1:19" x14ac:dyDescent="0.3">
      <c r="C14" s="7">
        <f t="shared" si="9"/>
        <v>15</v>
      </c>
      <c r="D14" s="20">
        <v>19</v>
      </c>
      <c r="E14" s="21">
        <v>4.413302E-3</v>
      </c>
      <c r="F14" s="18">
        <f t="shared" si="0"/>
        <v>4.413302E-3</v>
      </c>
      <c r="G14" s="12">
        <f t="shared" si="1"/>
        <v>5</v>
      </c>
      <c r="H14" s="18">
        <f t="shared" si="2"/>
        <v>8.8422271758104021E-4</v>
      </c>
      <c r="K14" s="14">
        <v>4</v>
      </c>
      <c r="L14" s="19">
        <f t="shared" si="3"/>
        <v>3.2253951405558645E-4</v>
      </c>
      <c r="M14" s="10">
        <f t="shared" si="10"/>
        <v>991397.68006834376</v>
      </c>
      <c r="N14" s="10">
        <f t="shared" si="4"/>
        <v>319.76492596507939</v>
      </c>
      <c r="O14" s="10">
        <f t="shared" si="5"/>
        <v>991237.79760536121</v>
      </c>
      <c r="P14" s="10">
        <f>SUM($O14:O$110)</f>
        <v>71778332.364553154</v>
      </c>
      <c r="Q14" s="8">
        <f t="shared" si="6"/>
        <v>72.412828221397248</v>
      </c>
      <c r="R14" s="11">
        <f t="shared" si="7"/>
        <v>1.3001912256163041E-2</v>
      </c>
      <c r="S14" s="9">
        <f t="shared" si="8"/>
        <v>864451.09313906927</v>
      </c>
    </row>
    <row r="15" spans="1:19" x14ac:dyDescent="0.3">
      <c r="C15" s="7">
        <f t="shared" si="9"/>
        <v>20</v>
      </c>
      <c r="D15" s="20">
        <v>24</v>
      </c>
      <c r="E15" s="21">
        <v>5.9661749999999998E-3</v>
      </c>
      <c r="F15" s="18">
        <f t="shared" si="0"/>
        <v>5.9661749999999998E-3</v>
      </c>
      <c r="G15" s="12">
        <f t="shared" si="1"/>
        <v>5</v>
      </c>
      <c r="H15" s="18">
        <f t="shared" si="2"/>
        <v>1.1960928559341388E-3</v>
      </c>
      <c r="J15" s="1"/>
      <c r="K15" s="14">
        <v>5</v>
      </c>
      <c r="L15" s="19">
        <f t="shared" si="3"/>
        <v>3.2783648306122792E-4</v>
      </c>
      <c r="M15" s="10">
        <f t="shared" si="10"/>
        <v>991077.91514237865</v>
      </c>
      <c r="N15" s="10">
        <f t="shared" si="4"/>
        <v>324.9114981399315</v>
      </c>
      <c r="O15" s="10">
        <f t="shared" si="5"/>
        <v>990915.45939330861</v>
      </c>
      <c r="P15" s="10">
        <f>SUM($O15:O$110)</f>
        <v>70787094.566947788</v>
      </c>
      <c r="Q15" s="8">
        <f t="shared" si="6"/>
        <v>71.436058339716922</v>
      </c>
      <c r="R15" s="11">
        <f t="shared" si="7"/>
        <v>1.2997718625702145E-2</v>
      </c>
      <c r="S15" s="9">
        <f t="shared" si="8"/>
        <v>864172.27350356337</v>
      </c>
    </row>
    <row r="16" spans="1:19" x14ac:dyDescent="0.3">
      <c r="C16" s="7">
        <f t="shared" si="9"/>
        <v>25</v>
      </c>
      <c r="D16" s="20">
        <v>29</v>
      </c>
      <c r="E16" s="21">
        <v>8.0193130000000001E-3</v>
      </c>
      <c r="F16" s="18">
        <f t="shared" si="0"/>
        <v>8.0193130000000001E-3</v>
      </c>
      <c r="G16" s="12">
        <f t="shared" si="1"/>
        <v>5</v>
      </c>
      <c r="H16" s="18">
        <f t="shared" si="2"/>
        <v>1.6090322447097627E-3</v>
      </c>
      <c r="K16" s="14">
        <v>6</v>
      </c>
      <c r="L16" s="19">
        <f t="shared" si="3"/>
        <v>3.2783648306122792E-4</v>
      </c>
      <c r="M16" s="10">
        <f t="shared" si="10"/>
        <v>990753.00364423869</v>
      </c>
      <c r="N16" s="10">
        <f t="shared" si="4"/>
        <v>324.80498029707513</v>
      </c>
      <c r="O16" s="10">
        <f t="shared" si="5"/>
        <v>990590.60115409014</v>
      </c>
      <c r="P16" s="10">
        <f>SUM($O16:O$110)</f>
        <v>69796179.107554495</v>
      </c>
      <c r="Q16" s="8">
        <f t="shared" si="6"/>
        <v>70.459157422085653</v>
      </c>
      <c r="R16" s="11">
        <f t="shared" si="7"/>
        <v>1.2993457499340074E-2</v>
      </c>
      <c r="S16" s="9">
        <f t="shared" si="8"/>
        <v>863888.96630465891</v>
      </c>
    </row>
    <row r="17" spans="3:19" x14ac:dyDescent="0.3">
      <c r="C17" s="7">
        <f t="shared" si="9"/>
        <v>30</v>
      </c>
      <c r="D17" s="20">
        <v>34</v>
      </c>
      <c r="E17" s="21">
        <v>1.0404920999999999E-2</v>
      </c>
      <c r="F17" s="18">
        <f t="shared" si="0"/>
        <v>1.0404920999999999E-2</v>
      </c>
      <c r="G17" s="12">
        <f t="shared" si="1"/>
        <v>5</v>
      </c>
      <c r="H17" s="18">
        <f t="shared" si="2"/>
        <v>2.0896996575916482E-3</v>
      </c>
      <c r="K17" s="14">
        <v>7</v>
      </c>
      <c r="L17" s="19">
        <f t="shared" si="3"/>
        <v>3.2783648306122792E-4</v>
      </c>
      <c r="M17" s="10">
        <f t="shared" si="10"/>
        <v>990428.19866394158</v>
      </c>
      <c r="N17" s="10">
        <f t="shared" si="4"/>
        <v>324.69849737465375</v>
      </c>
      <c r="O17" s="10">
        <f t="shared" si="5"/>
        <v>990265.8494152542</v>
      </c>
      <c r="P17" s="10">
        <f>SUM($O17:O$110)</f>
        <v>68805588.506400406</v>
      </c>
      <c r="Q17" s="8">
        <f t="shared" si="6"/>
        <v>69.481936135664654</v>
      </c>
      <c r="R17" s="11">
        <f t="shared" si="7"/>
        <v>1.2989197769930684E-2</v>
      </c>
      <c r="S17" s="9">
        <f t="shared" si="8"/>
        <v>863605.75198419008</v>
      </c>
    </row>
    <row r="18" spans="3:19" x14ac:dyDescent="0.3">
      <c r="C18" s="7">
        <f t="shared" si="9"/>
        <v>35</v>
      </c>
      <c r="D18" s="20">
        <v>39</v>
      </c>
      <c r="E18" s="21">
        <v>1.2659172999999999E-2</v>
      </c>
      <c r="F18" s="18">
        <f t="shared" si="0"/>
        <v>1.2659172999999999E-2</v>
      </c>
      <c r="G18" s="12">
        <f t="shared" si="1"/>
        <v>5</v>
      </c>
      <c r="H18" s="18">
        <f t="shared" si="2"/>
        <v>2.5447532213617174E-3</v>
      </c>
      <c r="K18" s="14">
        <v>8</v>
      </c>
      <c r="L18" s="19">
        <f t="shared" si="3"/>
        <v>3.2783648306122792E-4</v>
      </c>
      <c r="M18" s="10">
        <f t="shared" si="10"/>
        <v>990103.50016656693</v>
      </c>
      <c r="N18" s="10">
        <f t="shared" si="4"/>
        <v>324.59204936121921</v>
      </c>
      <c r="O18" s="10">
        <f t="shared" si="5"/>
        <v>989941.20414188632</v>
      </c>
      <c r="P18" s="10">
        <f>SUM($O18:O$110)</f>
        <v>67815322.656985149</v>
      </c>
      <c r="Q18" s="8">
        <f t="shared" si="6"/>
        <v>68.504394375390916</v>
      </c>
      <c r="R18" s="11">
        <f t="shared" si="7"/>
        <v>1.2984939437016004E-2</v>
      </c>
      <c r="S18" s="9">
        <f t="shared" si="8"/>
        <v>863322.63051170821</v>
      </c>
    </row>
    <row r="19" spans="3:19" x14ac:dyDescent="0.3">
      <c r="C19" s="7">
        <f t="shared" si="9"/>
        <v>40</v>
      </c>
      <c r="D19" s="20">
        <v>44</v>
      </c>
      <c r="E19" s="21">
        <v>1.5187099000000001E-2</v>
      </c>
      <c r="F19" s="18">
        <f t="shared" si="0"/>
        <v>1.5187099000000001E-2</v>
      </c>
      <c r="G19" s="12">
        <f t="shared" si="1"/>
        <v>5</v>
      </c>
      <c r="H19" s="18">
        <f t="shared" si="2"/>
        <v>3.0560415843723376E-3</v>
      </c>
      <c r="K19" s="14">
        <v>9</v>
      </c>
      <c r="L19" s="19">
        <f t="shared" si="3"/>
        <v>3.2783648306122792E-4</v>
      </c>
      <c r="M19" s="10">
        <f t="shared" si="10"/>
        <v>989778.90811720572</v>
      </c>
      <c r="N19" s="10">
        <f t="shared" si="4"/>
        <v>324.48563624532699</v>
      </c>
      <c r="O19" s="10">
        <f t="shared" si="5"/>
        <v>989616.66529908299</v>
      </c>
      <c r="P19" s="10">
        <f>SUM($O19:O$110)</f>
        <v>66825381.452843264</v>
      </c>
      <c r="Q19" s="8">
        <f t="shared" si="6"/>
        <v>67.526532036166984</v>
      </c>
      <c r="R19" s="11">
        <f t="shared" si="7"/>
        <v>1.2980682500138211E-2</v>
      </c>
      <c r="S19" s="9">
        <f t="shared" si="8"/>
        <v>863039.60185677418</v>
      </c>
    </row>
    <row r="20" spans="3:19" x14ac:dyDescent="0.3">
      <c r="C20" s="7">
        <f t="shared" si="9"/>
        <v>45</v>
      </c>
      <c r="D20" s="20">
        <v>49</v>
      </c>
      <c r="E20" s="21">
        <v>1.8681534999999999E-2</v>
      </c>
      <c r="F20" s="18">
        <f t="shared" si="0"/>
        <v>1.8681534999999999E-2</v>
      </c>
      <c r="G20" s="12">
        <f t="shared" si="1"/>
        <v>5</v>
      </c>
      <c r="H20" s="18">
        <f t="shared" si="2"/>
        <v>3.7645440843416811E-3</v>
      </c>
      <c r="K20" s="14">
        <v>10</v>
      </c>
      <c r="L20" s="19">
        <f t="shared" si="3"/>
        <v>5.1172044770575464E-4</v>
      </c>
      <c r="M20" s="10">
        <f t="shared" si="10"/>
        <v>989454.42248096038</v>
      </c>
      <c r="N20" s="10">
        <f t="shared" si="4"/>
        <v>506.32406005639592</v>
      </c>
      <c r="O20" s="10">
        <f t="shared" si="5"/>
        <v>989201.2604509322</v>
      </c>
      <c r="P20" s="10">
        <f>SUM($O20:O$110)</f>
        <v>65835764.787544176</v>
      </c>
      <c r="Q20" s="8">
        <f t="shared" si="6"/>
        <v>66.554469165893124</v>
      </c>
      <c r="R20" s="11">
        <f t="shared" si="7"/>
        <v>1.297642695883963E-2</v>
      </c>
      <c r="S20" s="9">
        <f t="shared" si="8"/>
        <v>862756.66598895879</v>
      </c>
    </row>
    <row r="21" spans="3:19" x14ac:dyDescent="0.3">
      <c r="C21" s="7">
        <f t="shared" si="9"/>
        <v>50</v>
      </c>
      <c r="D21" s="20">
        <v>54</v>
      </c>
      <c r="E21" s="21">
        <v>2.4522562000000001E-2</v>
      </c>
      <c r="F21" s="18">
        <f t="shared" si="0"/>
        <v>2.4522562000000001E-2</v>
      </c>
      <c r="G21" s="12">
        <f t="shared" si="1"/>
        <v>5</v>
      </c>
      <c r="H21" s="18">
        <f t="shared" si="2"/>
        <v>4.9533411114565107E-3</v>
      </c>
      <c r="K21" s="14">
        <v>11</v>
      </c>
      <c r="L21" s="19">
        <f t="shared" si="3"/>
        <v>5.1172044770575464E-4</v>
      </c>
      <c r="M21" s="10">
        <f t="shared" si="10"/>
        <v>988948.09842090402</v>
      </c>
      <c r="N21" s="10">
        <f t="shared" si="4"/>
        <v>506.06496368169974</v>
      </c>
      <c r="O21" s="10">
        <f t="shared" si="5"/>
        <v>988695.06593906309</v>
      </c>
      <c r="P21" s="10">
        <f>SUM($O21:O$110)</f>
        <v>64846563.527093247</v>
      </c>
      <c r="Q21" s="8">
        <f t="shared" si="6"/>
        <v>65.588031902942646</v>
      </c>
      <c r="R21" s="11">
        <f t="shared" si="7"/>
        <v>1.2969786655826631E-2</v>
      </c>
      <c r="S21" s="9">
        <f t="shared" si="8"/>
        <v>862315.17576157779</v>
      </c>
    </row>
    <row r="22" spans="3:19" x14ac:dyDescent="0.3">
      <c r="C22" s="7">
        <f t="shared" si="9"/>
        <v>55</v>
      </c>
      <c r="D22" s="20">
        <v>59</v>
      </c>
      <c r="E22" s="21">
        <v>3.2361315000000002E-2</v>
      </c>
      <c r="F22" s="18">
        <f t="shared" si="0"/>
        <v>3.2361315000000002E-2</v>
      </c>
      <c r="G22" s="12">
        <f t="shared" si="1"/>
        <v>5</v>
      </c>
      <c r="H22" s="18">
        <f t="shared" si="2"/>
        <v>6.5577079035593622E-3</v>
      </c>
      <c r="K22" s="14">
        <v>12</v>
      </c>
      <c r="L22" s="19">
        <f t="shared" si="3"/>
        <v>5.1172044770575464E-4</v>
      </c>
      <c r="M22" s="10">
        <f t="shared" si="10"/>
        <v>988442.03345722228</v>
      </c>
      <c r="N22" s="10">
        <f t="shared" si="4"/>
        <v>505.80599989191631</v>
      </c>
      <c r="O22" s="10">
        <f t="shared" si="5"/>
        <v>988189.13045727625</v>
      </c>
      <c r="P22" s="10">
        <f>SUM($O22:O$110)</f>
        <v>63857868.461154185</v>
      </c>
      <c r="Q22" s="8">
        <f t="shared" si="6"/>
        <v>64.621099841084558</v>
      </c>
      <c r="R22" s="11">
        <f t="shared" si="7"/>
        <v>1.2963149750792463E-2</v>
      </c>
      <c r="S22" s="9">
        <f t="shared" si="8"/>
        <v>861873.91145377362</v>
      </c>
    </row>
    <row r="23" spans="3:19" x14ac:dyDescent="0.3">
      <c r="C23" s="7">
        <f t="shared" si="9"/>
        <v>60</v>
      </c>
      <c r="D23" s="20">
        <v>64</v>
      </c>
      <c r="E23" s="21">
        <v>4.7247040999999997E-2</v>
      </c>
      <c r="F23" s="18">
        <f t="shared" si="0"/>
        <v>4.7247040999999997E-2</v>
      </c>
      <c r="G23" s="12">
        <f t="shared" si="1"/>
        <v>5</v>
      </c>
      <c r="H23" s="18">
        <f t="shared" si="2"/>
        <v>9.6332270115110363E-3</v>
      </c>
      <c r="K23" s="14">
        <v>13</v>
      </c>
      <c r="L23" s="19">
        <f t="shared" si="3"/>
        <v>5.1172044770575464E-4</v>
      </c>
      <c r="M23" s="10">
        <f t="shared" si="10"/>
        <v>987936.22745733033</v>
      </c>
      <c r="N23" s="10">
        <f t="shared" si="4"/>
        <v>505.54716861919934</v>
      </c>
      <c r="O23" s="10">
        <f t="shared" si="5"/>
        <v>987683.45387302071</v>
      </c>
      <c r="P23" s="10">
        <f>SUM($O23:O$110)</f>
        <v>62869679.330696911</v>
      </c>
      <c r="Q23" s="8">
        <f t="shared" si="6"/>
        <v>63.653672726990536</v>
      </c>
      <c r="R23" s="11">
        <f t="shared" si="7"/>
        <v>1.2956516241998312E-2</v>
      </c>
      <c r="S23" s="9">
        <f t="shared" si="8"/>
        <v>861432.87294993852</v>
      </c>
    </row>
    <row r="24" spans="3:19" x14ac:dyDescent="0.3">
      <c r="C24" s="7">
        <f t="shared" si="9"/>
        <v>65</v>
      </c>
      <c r="D24" s="20">
        <v>69</v>
      </c>
      <c r="E24" s="21">
        <v>7.1304263000000007E-2</v>
      </c>
      <c r="F24" s="18">
        <f t="shared" si="0"/>
        <v>7.1304263000000007E-2</v>
      </c>
      <c r="G24" s="12">
        <f t="shared" si="1"/>
        <v>5</v>
      </c>
      <c r="H24" s="18">
        <f t="shared" si="2"/>
        <v>1.4685916460526638E-2</v>
      </c>
      <c r="K24" s="14">
        <v>14</v>
      </c>
      <c r="L24" s="19">
        <f t="shared" si="3"/>
        <v>5.1172044770575464E-4</v>
      </c>
      <c r="M24" s="10">
        <f t="shared" si="10"/>
        <v>987430.6802887111</v>
      </c>
      <c r="N24" s="10">
        <f t="shared" si="4"/>
        <v>505.28846979573711</v>
      </c>
      <c r="O24" s="10">
        <f t="shared" si="5"/>
        <v>987178.0360538133</v>
      </c>
      <c r="P24" s="10">
        <f>SUM($O24:O$110)</f>
        <v>61881995.876823887</v>
      </c>
      <c r="Q24" s="8">
        <f t="shared" si="6"/>
        <v>62.685750307202497</v>
      </c>
      <c r="R24" s="11">
        <f t="shared" si="7"/>
        <v>1.2949886127706249E-2</v>
      </c>
      <c r="S24" s="9">
        <f t="shared" si="8"/>
        <v>860992.06013452413</v>
      </c>
    </row>
    <row r="25" spans="3:19" x14ac:dyDescent="0.3">
      <c r="C25" s="7">
        <f t="shared" si="9"/>
        <v>70</v>
      </c>
      <c r="D25" s="20">
        <v>74</v>
      </c>
      <c r="E25" s="21">
        <v>0.10734537600000001</v>
      </c>
      <c r="F25" s="18">
        <f t="shared" si="0"/>
        <v>0.10734537600000001</v>
      </c>
      <c r="G25" s="12">
        <f t="shared" si="1"/>
        <v>5</v>
      </c>
      <c r="H25" s="18">
        <f t="shared" si="2"/>
        <v>2.2455150595053874E-2</v>
      </c>
      <c r="K25" s="14">
        <v>15</v>
      </c>
      <c r="L25" s="19">
        <f t="shared" si="3"/>
        <v>8.8422271758104021E-4</v>
      </c>
      <c r="M25" s="10">
        <f t="shared" si="10"/>
        <v>986925.39181891538</v>
      </c>
      <c r="N25" s="10">
        <f t="shared" si="4"/>
        <v>872.66185200385428</v>
      </c>
      <c r="O25" s="10">
        <f t="shared" si="5"/>
        <v>986489.06089291337</v>
      </c>
      <c r="P25" s="10">
        <f>SUM($O25:O$110)</f>
        <v>60894817.840770073</v>
      </c>
      <c r="Q25" s="8">
        <f t="shared" si="6"/>
        <v>61.728832335608033</v>
      </c>
      <c r="R25" s="11">
        <f t="shared" si="7"/>
        <v>1.294325940617924E-2</v>
      </c>
      <c r="S25" s="9">
        <f t="shared" si="8"/>
        <v>860551.47289204097</v>
      </c>
    </row>
    <row r="26" spans="3:19" x14ac:dyDescent="0.3">
      <c r="C26" s="7">
        <f t="shared" si="9"/>
        <v>75</v>
      </c>
      <c r="D26" s="20">
        <v>79</v>
      </c>
      <c r="E26" s="21">
        <v>0.16338067000000001</v>
      </c>
      <c r="F26" s="18">
        <f t="shared" si="0"/>
        <v>0.16338067000000001</v>
      </c>
      <c r="G26" s="12">
        <f t="shared" si="1"/>
        <v>5</v>
      </c>
      <c r="H26" s="18">
        <f t="shared" si="2"/>
        <v>3.5048292525089564E-2</v>
      </c>
      <c r="K26" s="14">
        <v>16</v>
      </c>
      <c r="L26" s="19">
        <f t="shared" si="3"/>
        <v>8.8422271758104021E-4</v>
      </c>
      <c r="M26" s="10">
        <f t="shared" si="10"/>
        <v>986052.72996691149</v>
      </c>
      <c r="N26" s="10">
        <f t="shared" si="4"/>
        <v>871.89022456954604</v>
      </c>
      <c r="O26" s="10">
        <f t="shared" si="5"/>
        <v>985616.78485462663</v>
      </c>
      <c r="P26" s="10">
        <f>SUM($O26:O$110)</f>
        <v>59908328.779877149</v>
      </c>
      <c r="Q26" s="8">
        <f t="shared" si="6"/>
        <v>60.782577671618405</v>
      </c>
      <c r="R26" s="11">
        <f t="shared" si="7"/>
        <v>1.2931814682172752E-2</v>
      </c>
      <c r="S26" s="9">
        <f t="shared" si="8"/>
        <v>859790.55373006198</v>
      </c>
    </row>
    <row r="27" spans="3:19" x14ac:dyDescent="0.3">
      <c r="C27" s="7">
        <f t="shared" si="9"/>
        <v>80</v>
      </c>
      <c r="D27" s="20">
        <v>84</v>
      </c>
      <c r="E27" s="21">
        <v>0.24912967599999999</v>
      </c>
      <c r="F27" s="18">
        <f t="shared" si="0"/>
        <v>0.24912967599999999</v>
      </c>
      <c r="G27" s="12">
        <f t="shared" si="1"/>
        <v>5</v>
      </c>
      <c r="H27" s="18">
        <f t="shared" si="2"/>
        <v>5.5693480467403855E-2</v>
      </c>
      <c r="J27" s="2"/>
      <c r="K27" s="14">
        <v>17</v>
      </c>
      <c r="L27" s="19">
        <f t="shared" si="3"/>
        <v>8.8422271758104021E-4</v>
      </c>
      <c r="M27" s="10">
        <f t="shared" si="10"/>
        <v>985180.83974234189</v>
      </c>
      <c r="N27" s="10">
        <f t="shared" si="4"/>
        <v>871.11927942574482</v>
      </c>
      <c r="O27" s="10">
        <f t="shared" si="5"/>
        <v>984745.2801026291</v>
      </c>
      <c r="P27" s="10">
        <f>SUM($O27:O$110)</f>
        <v>58922711.99502252</v>
      </c>
      <c r="Q27" s="8">
        <f t="shared" si="6"/>
        <v>59.835485567274475</v>
      </c>
      <c r="R27" s="11">
        <f t="shared" si="7"/>
        <v>1.2920380077851226E-2</v>
      </c>
      <c r="S27" s="9">
        <f t="shared" si="8"/>
        <v>859030.30739009229</v>
      </c>
    </row>
    <row r="28" spans="3:19" x14ac:dyDescent="0.3">
      <c r="C28" s="7">
        <f t="shared" si="9"/>
        <v>85</v>
      </c>
      <c r="D28" s="20">
        <v>100</v>
      </c>
      <c r="E28" s="21">
        <v>1</v>
      </c>
      <c r="F28" s="18">
        <f t="shared" si="0"/>
        <v>0.999</v>
      </c>
      <c r="G28" s="12">
        <f t="shared" si="1"/>
        <v>16</v>
      </c>
      <c r="H28" s="18">
        <f t="shared" si="2"/>
        <v>0.35061836842378868</v>
      </c>
      <c r="K28" s="14">
        <v>18</v>
      </c>
      <c r="L28" s="19">
        <f t="shared" si="3"/>
        <v>8.8422271758104021E-4</v>
      </c>
      <c r="M28" s="10">
        <f t="shared" si="10"/>
        <v>984309.72046291619</v>
      </c>
      <c r="N28" s="10">
        <f t="shared" si="4"/>
        <v>870.34901596915381</v>
      </c>
      <c r="O28" s="10">
        <f t="shared" si="5"/>
        <v>983874.54595493153</v>
      </c>
      <c r="P28" s="10">
        <f>SUM($O28:O$110)</f>
        <v>57937966.714919895</v>
      </c>
      <c r="Q28" s="8">
        <f t="shared" si="6"/>
        <v>58.887555281437137</v>
      </c>
      <c r="R28" s="11">
        <f t="shared" si="7"/>
        <v>1.2908955584266609E-2</v>
      </c>
      <c r="S28" s="9">
        <f t="shared" si="8"/>
        <v>858270.73327720736</v>
      </c>
    </row>
    <row r="29" spans="3:19" x14ac:dyDescent="0.3">
      <c r="C29" s="7" t="str">
        <f t="shared" si="9"/>
        <v/>
      </c>
      <c r="D29" s="20"/>
      <c r="E29" s="21"/>
      <c r="F29" s="18" t="str">
        <f t="shared" si="0"/>
        <v/>
      </c>
      <c r="G29" s="12" t="str">
        <f t="shared" si="1"/>
        <v/>
      </c>
      <c r="H29" s="18" t="str">
        <f t="shared" si="2"/>
        <v/>
      </c>
      <c r="K29" s="14">
        <v>19</v>
      </c>
      <c r="L29" s="19">
        <f t="shared" si="3"/>
        <v>8.8422271758104021E-4</v>
      </c>
      <c r="M29" s="10">
        <f t="shared" si="10"/>
        <v>983439.37144694699</v>
      </c>
      <c r="N29" s="10">
        <f t="shared" si="4"/>
        <v>869.57943359700948</v>
      </c>
      <c r="O29" s="10">
        <f t="shared" si="5"/>
        <v>983004.58173014841</v>
      </c>
      <c r="P29" s="10">
        <f>SUM($O29:O$110)</f>
        <v>56954092.168964975</v>
      </c>
      <c r="Q29" s="8">
        <f t="shared" si="6"/>
        <v>57.938786072311359</v>
      </c>
      <c r="R29" s="11">
        <f t="shared" si="7"/>
        <v>1.2897541192478755E-2</v>
      </c>
      <c r="S29" s="9">
        <f t="shared" si="8"/>
        <v>857511.8307970087</v>
      </c>
    </row>
    <row r="30" spans="3:19" x14ac:dyDescent="0.3">
      <c r="C30" s="7" t="str">
        <f t="shared" si="9"/>
        <v/>
      </c>
      <c r="D30" s="20"/>
      <c r="E30" s="21"/>
      <c r="F30" s="18" t="str">
        <f t="shared" si="0"/>
        <v/>
      </c>
      <c r="G30" s="12" t="str">
        <f t="shared" si="1"/>
        <v/>
      </c>
      <c r="H30" s="18" t="str">
        <f t="shared" si="2"/>
        <v/>
      </c>
      <c r="K30" s="14">
        <v>20</v>
      </c>
      <c r="L30" s="19">
        <f t="shared" si="3"/>
        <v>1.1960928559341388E-3</v>
      </c>
      <c r="M30" s="10">
        <f t="shared" si="10"/>
        <v>982569.79201334994</v>
      </c>
      <c r="N30" s="10">
        <f t="shared" si="4"/>
        <v>1175.2447086838606</v>
      </c>
      <c r="O30" s="10">
        <f t="shared" si="5"/>
        <v>981982.16965900804</v>
      </c>
      <c r="P30" s="10">
        <f>SUM($O30:O$110)</f>
        <v>55971087.587234825</v>
      </c>
      <c r="Q30" s="8">
        <f t="shared" si="6"/>
        <v>56.998069126520605</v>
      </c>
      <c r="R30" s="11">
        <f t="shared" si="7"/>
        <v>1.2886136893555427E-2</v>
      </c>
      <c r="S30" s="9">
        <f t="shared" si="8"/>
        <v>856753.59935562336</v>
      </c>
    </row>
    <row r="31" spans="3:19" x14ac:dyDescent="0.3">
      <c r="C31" s="7" t="str">
        <f t="shared" si="9"/>
        <v/>
      </c>
      <c r="D31" s="20"/>
      <c r="E31" s="21"/>
      <c r="F31" s="18" t="str">
        <f t="shared" si="0"/>
        <v/>
      </c>
      <c r="G31" s="12" t="str">
        <f t="shared" si="1"/>
        <v/>
      </c>
      <c r="H31" s="18" t="str">
        <f t="shared" si="2"/>
        <v/>
      </c>
      <c r="K31" s="14">
        <v>21</v>
      </c>
      <c r="L31" s="19">
        <f t="shared" si="3"/>
        <v>1.1960928559341388E-3</v>
      </c>
      <c r="M31" s="10">
        <f t="shared" si="10"/>
        <v>981394.54730466614</v>
      </c>
      <c r="N31" s="10">
        <f t="shared" si="4"/>
        <v>1173.8390068838294</v>
      </c>
      <c r="O31" s="10">
        <f t="shared" si="5"/>
        <v>980807.62780122424</v>
      </c>
      <c r="P31" s="10">
        <f>SUM($O31:O$110)</f>
        <v>54989105.417575821</v>
      </c>
      <c r="Q31" s="8">
        <f t="shared" si="6"/>
        <v>56.065128225858587</v>
      </c>
      <c r="R31" s="11">
        <f t="shared" si="7"/>
        <v>1.2870723877276457E-2</v>
      </c>
      <c r="S31" s="9">
        <f t="shared" si="8"/>
        <v>855728.8424961383</v>
      </c>
    </row>
    <row r="32" spans="3:19" x14ac:dyDescent="0.3">
      <c r="C32" s="7" t="str">
        <f t="shared" si="9"/>
        <v/>
      </c>
      <c r="D32" s="20"/>
      <c r="E32" s="21"/>
      <c r="F32" s="18" t="str">
        <f t="shared" si="0"/>
        <v/>
      </c>
      <c r="G32" s="12" t="str">
        <f t="shared" si="1"/>
        <v/>
      </c>
      <c r="H32" s="18" t="str">
        <f t="shared" si="2"/>
        <v/>
      </c>
      <c r="K32" s="14">
        <v>22</v>
      </c>
      <c r="L32" s="19">
        <f t="shared" si="3"/>
        <v>1.1960928559341388E-3</v>
      </c>
      <c r="M32" s="10">
        <f t="shared" si="10"/>
        <v>980220.70829778234</v>
      </c>
      <c r="N32" s="10">
        <f t="shared" si="4"/>
        <v>1172.4349864336789</v>
      </c>
      <c r="O32" s="10">
        <f t="shared" si="5"/>
        <v>979634.49080456549</v>
      </c>
      <c r="P32" s="10">
        <f>SUM($O32:O$110)</f>
        <v>54008297.789774589</v>
      </c>
      <c r="Q32" s="8">
        <f t="shared" si="6"/>
        <v>55.131070104951114</v>
      </c>
      <c r="R32" s="11">
        <f t="shared" si="7"/>
        <v>1.2855329296396146E-2</v>
      </c>
      <c r="S32" s="9">
        <f t="shared" si="8"/>
        <v>854705.3113410119</v>
      </c>
    </row>
    <row r="33" spans="3:19" x14ac:dyDescent="0.3">
      <c r="C33" s="7" t="str">
        <f t="shared" si="9"/>
        <v/>
      </c>
      <c r="D33" s="20"/>
      <c r="E33" s="21"/>
      <c r="F33" s="18" t="str">
        <f t="shared" si="0"/>
        <v/>
      </c>
      <c r="G33" s="12" t="str">
        <f t="shared" si="1"/>
        <v/>
      </c>
      <c r="H33" s="18" t="str">
        <f t="shared" si="2"/>
        <v/>
      </c>
      <c r="K33" s="14">
        <v>23</v>
      </c>
      <c r="L33" s="19">
        <f t="shared" si="3"/>
        <v>1.1960928559341388E-3</v>
      </c>
      <c r="M33" s="10">
        <f t="shared" si="10"/>
        <v>979048.27331134863</v>
      </c>
      <c r="N33" s="10">
        <f t="shared" si="4"/>
        <v>1171.0326453223583</v>
      </c>
      <c r="O33" s="10">
        <f t="shared" si="5"/>
        <v>978462.75698868744</v>
      </c>
      <c r="P33" s="10">
        <f>SUM($O33:O$110)</f>
        <v>53028663.298970021</v>
      </c>
      <c r="Q33" s="8">
        <f t="shared" si="6"/>
        <v>54.195893425898802</v>
      </c>
      <c r="R33" s="11">
        <f t="shared" si="7"/>
        <v>1.2839953128864046E-2</v>
      </c>
      <c r="S33" s="9">
        <f t="shared" si="8"/>
        <v>853683.00442418794</v>
      </c>
    </row>
    <row r="34" spans="3:19" x14ac:dyDescent="0.3">
      <c r="C34" s="7" t="str">
        <f t="shared" si="9"/>
        <v/>
      </c>
      <c r="D34" s="20"/>
      <c r="E34" s="21"/>
      <c r="F34" s="18" t="str">
        <f t="shared" si="0"/>
        <v/>
      </c>
      <c r="G34" s="12" t="str">
        <f t="shared" si="1"/>
        <v/>
      </c>
      <c r="H34" s="18" t="str">
        <f t="shared" si="2"/>
        <v/>
      </c>
      <c r="K34" s="14">
        <v>24</v>
      </c>
      <c r="L34" s="19">
        <f t="shared" si="3"/>
        <v>1.1960928559341388E-3</v>
      </c>
      <c r="M34" s="10">
        <f t="shared" si="10"/>
        <v>977877.24066602625</v>
      </c>
      <c r="N34" s="10">
        <f t="shared" si="4"/>
        <v>1169.6319815412226</v>
      </c>
      <c r="O34" s="10">
        <f t="shared" si="5"/>
        <v>977292.42467525566</v>
      </c>
      <c r="P34" s="10">
        <f>SUM($O34:O$110)</f>
        <v>52050200.541981332</v>
      </c>
      <c r="Q34" s="8">
        <f t="shared" si="6"/>
        <v>53.259596849200058</v>
      </c>
      <c r="R34" s="11">
        <f t="shared" si="7"/>
        <v>1.2824595352656083E-2</v>
      </c>
      <c r="S34" s="9">
        <f t="shared" si="8"/>
        <v>852661.92028136377</v>
      </c>
    </row>
    <row r="35" spans="3:19" x14ac:dyDescent="0.3">
      <c r="K35" s="14">
        <v>25</v>
      </c>
      <c r="L35" s="19">
        <f t="shared" si="3"/>
        <v>1.6090322447097627E-3</v>
      </c>
      <c r="M35" s="10">
        <f t="shared" si="10"/>
        <v>976707.60868448508</v>
      </c>
      <c r="N35" s="10">
        <f t="shared" si="4"/>
        <v>1571.5540360267016</v>
      </c>
      <c r="O35" s="10">
        <f t="shared" si="5"/>
        <v>975921.83166647167</v>
      </c>
      <c r="P35" s="10">
        <f>SUM($O35:O$110)</f>
        <v>51072908.117306076</v>
      </c>
      <c r="Q35" s="8">
        <f t="shared" si="6"/>
        <v>52.332990676204702</v>
      </c>
      <c r="R35" s="11">
        <f t="shared" si="7"/>
        <v>1.2809255945774525E-2</v>
      </c>
      <c r="S35" s="9">
        <f t="shared" si="8"/>
        <v>851642.05744998821</v>
      </c>
    </row>
    <row r="36" spans="3:19" x14ac:dyDescent="0.3">
      <c r="K36" s="14">
        <v>26</v>
      </c>
      <c r="L36" s="19">
        <f t="shared" si="3"/>
        <v>1.6090322447097627E-3</v>
      </c>
      <c r="M36" s="10">
        <f t="shared" si="10"/>
        <v>975136.05464845838</v>
      </c>
      <c r="N36" s="10">
        <f t="shared" si="4"/>
        <v>1569.0253549084307</v>
      </c>
      <c r="O36" s="10">
        <f t="shared" si="5"/>
        <v>974351.54197100422</v>
      </c>
      <c r="P36" s="10">
        <f>SUM($O36:O$110)</f>
        <v>50096986.285639614</v>
      </c>
      <c r="Q36" s="8">
        <f t="shared" si="6"/>
        <v>51.415720227936433</v>
      </c>
      <c r="R36" s="11">
        <f t="shared" si="7"/>
        <v>1.2788645439927034E-2</v>
      </c>
      <c r="S36" s="9">
        <f t="shared" si="8"/>
        <v>850271.73791860021</v>
      </c>
    </row>
    <row r="37" spans="3:19" x14ac:dyDescent="0.3">
      <c r="K37" s="14">
        <v>27</v>
      </c>
      <c r="L37" s="19">
        <f t="shared" si="3"/>
        <v>1.6090322447097627E-3</v>
      </c>
      <c r="M37" s="10">
        <f t="shared" si="10"/>
        <v>973567.02929354995</v>
      </c>
      <c r="N37" s="10">
        <f t="shared" si="4"/>
        <v>1566.5007425196159</v>
      </c>
      <c r="O37" s="10">
        <f t="shared" si="5"/>
        <v>972783.77892229008</v>
      </c>
      <c r="P37" s="10">
        <f>SUM($O37:O$110)</f>
        <v>49122634.743668608</v>
      </c>
      <c r="Q37" s="8">
        <f t="shared" si="6"/>
        <v>50.496971483313274</v>
      </c>
      <c r="R37" s="11">
        <f t="shared" si="7"/>
        <v>1.276806809704803E-2</v>
      </c>
      <c r="S37" s="9">
        <f t="shared" si="8"/>
        <v>848903.62327552377</v>
      </c>
    </row>
    <row r="38" spans="3:19" x14ac:dyDescent="0.3">
      <c r="K38" s="14">
        <v>28</v>
      </c>
      <c r="L38" s="19">
        <f t="shared" si="3"/>
        <v>1.6090322447097627E-3</v>
      </c>
      <c r="M38" s="10">
        <f t="shared" si="10"/>
        <v>972000.52855103032</v>
      </c>
      <c r="N38" s="10">
        <f t="shared" si="4"/>
        <v>1563.9801923135401</v>
      </c>
      <c r="O38" s="10">
        <f t="shared" si="5"/>
        <v>971218.53845487349</v>
      </c>
      <c r="P38" s="10">
        <f>SUM($O38:O$110)</f>
        <v>48149850.964746319</v>
      </c>
      <c r="Q38" s="8">
        <f t="shared" si="6"/>
        <v>49.576742059875272</v>
      </c>
      <c r="R38" s="11">
        <f t="shared" si="7"/>
        <v>1.2747523863777229E-2</v>
      </c>
      <c r="S38" s="9">
        <f t="shared" si="8"/>
        <v>847537.70997302246</v>
      </c>
    </row>
    <row r="39" spans="3:19" x14ac:dyDescent="0.3">
      <c r="K39" s="14">
        <v>29</v>
      </c>
      <c r="L39" s="19">
        <f t="shared" si="3"/>
        <v>1.6090322447097627E-3</v>
      </c>
      <c r="M39" s="10">
        <f t="shared" si="10"/>
        <v>970436.54835871677</v>
      </c>
      <c r="N39" s="10">
        <f t="shared" si="4"/>
        <v>1561.4636977540201</v>
      </c>
      <c r="O39" s="10">
        <f t="shared" si="5"/>
        <v>969655.81650983985</v>
      </c>
      <c r="P39" s="10">
        <f>SUM($O39:O$110)</f>
        <v>47178632.426291443</v>
      </c>
      <c r="Q39" s="8">
        <f t="shared" si="6"/>
        <v>48.655029571322835</v>
      </c>
      <c r="R39" s="11">
        <f t="shared" si="7"/>
        <v>1.2727012686840204E-2</v>
      </c>
      <c r="S39" s="9">
        <f t="shared" si="8"/>
        <v>846173.99446906836</v>
      </c>
    </row>
    <row r="40" spans="3:19" x14ac:dyDescent="0.3">
      <c r="K40" s="14">
        <v>30</v>
      </c>
      <c r="L40" s="19">
        <f t="shared" si="3"/>
        <v>2.0896996575916482E-3</v>
      </c>
      <c r="M40" s="10">
        <f t="shared" si="10"/>
        <v>968875.08466096281</v>
      </c>
      <c r="N40" s="10">
        <f t="shared" si="4"/>
        <v>2024.6579326650931</v>
      </c>
      <c r="O40" s="10">
        <f t="shared" si="5"/>
        <v>967862.75569463032</v>
      </c>
      <c r="P40" s="10">
        <f>SUM($O40:O$110)</f>
        <v>46208976.609781601</v>
      </c>
      <c r="Q40" s="8">
        <f t="shared" si="6"/>
        <v>47.743315194123412</v>
      </c>
      <c r="R40" s="11">
        <f t="shared" si="7"/>
        <v>1.270653451304825E-2</v>
      </c>
      <c r="S40" s="9">
        <f t="shared" si="8"/>
        <v>844812.47322733293</v>
      </c>
    </row>
    <row r="41" spans="3:19" x14ac:dyDescent="0.3">
      <c r="K41" s="14">
        <v>31</v>
      </c>
      <c r="L41" s="19">
        <f t="shared" si="3"/>
        <v>2.0896996575916482E-3</v>
      </c>
      <c r="M41" s="10">
        <f t="shared" si="10"/>
        <v>966850.42672829772</v>
      </c>
      <c r="N41" s="10">
        <f t="shared" si="4"/>
        <v>2020.4270056764626</v>
      </c>
      <c r="O41" s="10">
        <f t="shared" si="5"/>
        <v>965840.21322545956</v>
      </c>
      <c r="P41" s="10">
        <f>SUM($O41:O$110)</f>
        <v>45241113.854086965</v>
      </c>
      <c r="Q41" s="8">
        <f t="shared" si="6"/>
        <v>46.841199232119948</v>
      </c>
      <c r="R41" s="11">
        <f t="shared" si="7"/>
        <v>1.2679981672227156E-2</v>
      </c>
      <c r="S41" s="9">
        <f t="shared" si="8"/>
        <v>843047.06889130059</v>
      </c>
    </row>
    <row r="42" spans="3:19" x14ac:dyDescent="0.3">
      <c r="K42" s="14">
        <v>32</v>
      </c>
      <c r="L42" s="19">
        <f t="shared" si="3"/>
        <v>2.0896996575916482E-3</v>
      </c>
      <c r="M42" s="10">
        <f t="shared" si="10"/>
        <v>964829.99972262129</v>
      </c>
      <c r="N42" s="10">
        <f t="shared" si="4"/>
        <v>2016.2049200545118</v>
      </c>
      <c r="O42" s="10">
        <f t="shared" si="5"/>
        <v>963821.89726259396</v>
      </c>
      <c r="P42" s="10">
        <f>SUM($O42:O$110)</f>
        <v>44275273.640861519</v>
      </c>
      <c r="Q42" s="8">
        <f t="shared" si="6"/>
        <v>45.937194171049931</v>
      </c>
      <c r="R42" s="11">
        <f t="shared" si="7"/>
        <v>1.2653484318868435E-2</v>
      </c>
      <c r="S42" s="9">
        <f t="shared" si="8"/>
        <v>841285.35372010479</v>
      </c>
    </row>
    <row r="43" spans="3:19" x14ac:dyDescent="0.3">
      <c r="K43" s="14">
        <v>33</v>
      </c>
      <c r="L43" s="19">
        <f t="shared" si="3"/>
        <v>2.0896996575916482E-3</v>
      </c>
      <c r="M43" s="10">
        <f t="shared" si="10"/>
        <v>962813.79480256676</v>
      </c>
      <c r="N43" s="10">
        <f t="shared" si="4"/>
        <v>2011.9916573234393</v>
      </c>
      <c r="O43" s="10">
        <f t="shared" si="5"/>
        <v>961807.79897390504</v>
      </c>
      <c r="P43" s="10">
        <f>SUM($O43:O$110)</f>
        <v>43311451.743598916</v>
      </c>
      <c r="Q43" s="8">
        <f t="shared" si="6"/>
        <v>45.031296054996957</v>
      </c>
      <c r="R43" s="11">
        <f t="shared" si="7"/>
        <v>1.2627042337019953E-2</v>
      </c>
      <c r="S43" s="9">
        <f t="shared" si="8"/>
        <v>839527.32000449894</v>
      </c>
    </row>
    <row r="44" spans="3:19" x14ac:dyDescent="0.3">
      <c r="K44" s="14">
        <v>34</v>
      </c>
      <c r="L44" s="19">
        <f t="shared" si="3"/>
        <v>2.0896996575916482E-3</v>
      </c>
      <c r="M44" s="10">
        <f t="shared" si="10"/>
        <v>960801.80314524332</v>
      </c>
      <c r="N44" s="10">
        <f t="shared" si="4"/>
        <v>2007.7871990460533</v>
      </c>
      <c r="O44" s="10">
        <f t="shared" si="5"/>
        <v>959797.90954572032</v>
      </c>
      <c r="P44" s="10">
        <f>SUM($O44:O$110)</f>
        <v>42349643.944625013</v>
      </c>
      <c r="Q44" s="8">
        <f t="shared" si="6"/>
        <v>44.123500919760723</v>
      </c>
      <c r="R44" s="11">
        <f t="shared" si="7"/>
        <v>1.2600655610971888E-2</v>
      </c>
      <c r="S44" s="9">
        <f t="shared" si="8"/>
        <v>837772.9600513468</v>
      </c>
    </row>
    <row r="45" spans="3:19" x14ac:dyDescent="0.3">
      <c r="K45" s="14">
        <v>35</v>
      </c>
      <c r="L45" s="19">
        <f t="shared" si="3"/>
        <v>2.5447532213617174E-3</v>
      </c>
      <c r="M45" s="10">
        <f t="shared" si="10"/>
        <v>958794.01594619732</v>
      </c>
      <c r="N45" s="10">
        <f t="shared" si="4"/>
        <v>2439.8941607014235</v>
      </c>
      <c r="O45" s="10">
        <f t="shared" si="5"/>
        <v>957574.06886584661</v>
      </c>
      <c r="P45" s="10">
        <f>SUM($O45:O$110)</f>
        <v>41389846.035079293</v>
      </c>
      <c r="Q45" s="8">
        <f t="shared" si="6"/>
        <v>43.223649617101202</v>
      </c>
      <c r="R45" s="11">
        <f t="shared" si="7"/>
        <v>1.257432402525621E-2</v>
      </c>
      <c r="S45" s="9">
        <f t="shared" si="8"/>
        <v>836022.26618358796</v>
      </c>
    </row>
    <row r="46" spans="3:19" x14ac:dyDescent="0.3">
      <c r="K46" s="14">
        <v>36</v>
      </c>
      <c r="L46" s="19">
        <f t="shared" si="3"/>
        <v>2.5447532213617174E-3</v>
      </c>
      <c r="M46" s="10">
        <f t="shared" si="10"/>
        <v>956354.1217854959</v>
      </c>
      <c r="N46" s="10">
        <f t="shared" si="4"/>
        <v>2433.6852321761971</v>
      </c>
      <c r="O46" s="10">
        <f t="shared" si="5"/>
        <v>955137.27916940779</v>
      </c>
      <c r="P46" s="10">
        <f>SUM($O46:O$110)</f>
        <v>40432271.966213442</v>
      </c>
      <c r="Q46" s="8">
        <f t="shared" si="6"/>
        <v>42.331372513670026</v>
      </c>
      <c r="R46" s="11">
        <f t="shared" si="7"/>
        <v>1.2542325473686495E-2</v>
      </c>
      <c r="S46" s="9">
        <f t="shared" si="8"/>
        <v>833894.79582858726</v>
      </c>
    </row>
    <row r="47" spans="3:19" x14ac:dyDescent="0.3">
      <c r="K47" s="14">
        <v>37</v>
      </c>
      <c r="L47" s="19">
        <f t="shared" si="3"/>
        <v>2.5447532213617174E-3</v>
      </c>
      <c r="M47" s="10">
        <f t="shared" si="10"/>
        <v>953920.43655331968</v>
      </c>
      <c r="N47" s="10">
        <f t="shared" si="4"/>
        <v>2427.4921038418361</v>
      </c>
      <c r="O47" s="10">
        <f t="shared" si="5"/>
        <v>952706.69050139876</v>
      </c>
      <c r="P47" s="10">
        <f>SUM($O47:O$110)</f>
        <v>39477134.687044039</v>
      </c>
      <c r="Q47" s="8">
        <f t="shared" si="6"/>
        <v>41.436818992283627</v>
      </c>
      <c r="R47" s="11">
        <f t="shared" si="7"/>
        <v>1.2510408350533964E-2</v>
      </c>
      <c r="S47" s="9">
        <f t="shared" si="8"/>
        <v>831772.73936062562</v>
      </c>
    </row>
    <row r="48" spans="3:19" x14ac:dyDescent="0.3">
      <c r="K48" s="14">
        <v>38</v>
      </c>
      <c r="L48" s="19">
        <f t="shared" si="3"/>
        <v>2.5447532213617174E-3</v>
      </c>
      <c r="M48" s="10">
        <f t="shared" si="10"/>
        <v>951492.94444947783</v>
      </c>
      <c r="N48" s="10">
        <f t="shared" si="4"/>
        <v>2421.3147354907542</v>
      </c>
      <c r="O48" s="10">
        <f t="shared" si="5"/>
        <v>950282.28708173253</v>
      </c>
      <c r="P48" s="10">
        <f>SUM($O48:O$110)</f>
        <v>38524427.996542633</v>
      </c>
      <c r="Q48" s="8">
        <f t="shared" si="6"/>
        <v>40.53998324524089</v>
      </c>
      <c r="R48" s="11">
        <f t="shared" si="7"/>
        <v>1.2478572448583391E-2</v>
      </c>
      <c r="S48" s="9">
        <f t="shared" si="8"/>
        <v>829656.08300269675</v>
      </c>
    </row>
    <row r="49" spans="11:19" x14ac:dyDescent="0.3">
      <c r="K49" s="14">
        <v>39</v>
      </c>
      <c r="L49" s="19">
        <f t="shared" si="3"/>
        <v>2.5447532213617174E-3</v>
      </c>
      <c r="M49" s="10">
        <f t="shared" si="10"/>
        <v>949071.62971398712</v>
      </c>
      <c r="N49" s="10">
        <f t="shared" si="4"/>
        <v>2415.1530870176839</v>
      </c>
      <c r="O49" s="10">
        <f t="shared" si="5"/>
        <v>947864.0531704782</v>
      </c>
      <c r="P49" s="10">
        <f>SUM($O49:O$110)</f>
        <v>37574145.709460907</v>
      </c>
      <c r="Q49" s="8">
        <f t="shared" si="6"/>
        <v>39.640859450023896</v>
      </c>
      <c r="R49" s="11">
        <f t="shared" si="7"/>
        <v>1.2446817561146862E-2</v>
      </c>
      <c r="S49" s="9">
        <f t="shared" si="8"/>
        <v>827544.81301285326</v>
      </c>
    </row>
    <row r="50" spans="11:19" x14ac:dyDescent="0.3">
      <c r="K50" s="14">
        <v>40</v>
      </c>
      <c r="L50" s="19">
        <f t="shared" si="3"/>
        <v>3.0560415843723376E-3</v>
      </c>
      <c r="M50" s="10">
        <f t="shared" si="10"/>
        <v>946656.47662696941</v>
      </c>
      <c r="N50" s="10">
        <f t="shared" si="4"/>
        <v>2893.0215586874183</v>
      </c>
      <c r="O50" s="10">
        <f t="shared" si="5"/>
        <v>945209.96584762563</v>
      </c>
      <c r="P50" s="10">
        <f>SUM($O50:O$110)</f>
        <v>36626281.656290419</v>
      </c>
      <c r="Q50" s="8">
        <f t="shared" si="6"/>
        <v>38.749360438075229</v>
      </c>
      <c r="R50" s="11">
        <f t="shared" si="7"/>
        <v>1.2415143482062433E-2</v>
      </c>
      <c r="S50" s="9">
        <f t="shared" si="8"/>
        <v>825438.9156841177</v>
      </c>
    </row>
    <row r="51" spans="11:19" x14ac:dyDescent="0.3">
      <c r="K51" s="14">
        <v>41</v>
      </c>
      <c r="L51" s="19">
        <f t="shared" si="3"/>
        <v>3.0560415843723376E-3</v>
      </c>
      <c r="M51" s="10">
        <f t="shared" si="10"/>
        <v>943763.45506828197</v>
      </c>
      <c r="N51" s="10">
        <f t="shared" si="4"/>
        <v>2884.1803644995839</v>
      </c>
      <c r="O51" s="10">
        <f t="shared" si="5"/>
        <v>942321.36488603218</v>
      </c>
      <c r="P51" s="10">
        <f>SUM($O51:O$110)</f>
        <v>35681071.690442793</v>
      </c>
      <c r="Q51" s="8">
        <f t="shared" si="6"/>
        <v>37.865077690091631</v>
      </c>
      <c r="R51" s="11">
        <f t="shared" si="7"/>
        <v>1.23772022873053E-2</v>
      </c>
      <c r="S51" s="9">
        <f t="shared" si="8"/>
        <v>822916.34003242769</v>
      </c>
    </row>
    <row r="52" spans="11:19" x14ac:dyDescent="0.3">
      <c r="K52" s="14">
        <v>42</v>
      </c>
      <c r="L52" s="19">
        <f t="shared" si="3"/>
        <v>3.0560415843723376E-3</v>
      </c>
      <c r="M52" s="10">
        <f t="shared" si="10"/>
        <v>940879.2747037824</v>
      </c>
      <c r="N52" s="10">
        <f t="shared" si="4"/>
        <v>2875.3661893688432</v>
      </c>
      <c r="O52" s="10">
        <f t="shared" si="5"/>
        <v>939441.5916090979</v>
      </c>
      <c r="P52" s="10">
        <f>SUM($O52:O$110)</f>
        <v>34738750.325556763</v>
      </c>
      <c r="Q52" s="8">
        <f t="shared" si="6"/>
        <v>36.97808425328008</v>
      </c>
      <c r="R52" s="11">
        <f t="shared" si="7"/>
        <v>1.2339377042417107E-2</v>
      </c>
      <c r="S52" s="9">
        <f t="shared" si="8"/>
        <v>820401.47347682912</v>
      </c>
    </row>
    <row r="53" spans="11:19" x14ac:dyDescent="0.3">
      <c r="K53" s="14">
        <v>43</v>
      </c>
      <c r="L53" s="19">
        <f t="shared" si="3"/>
        <v>3.0560415843723376E-3</v>
      </c>
      <c r="M53" s="10">
        <f t="shared" si="10"/>
        <v>938003.90851441352</v>
      </c>
      <c r="N53" s="10">
        <f t="shared" si="4"/>
        <v>2866.5789507238337</v>
      </c>
      <c r="O53" s="10">
        <f t="shared" si="5"/>
        <v>936570.61903905158</v>
      </c>
      <c r="P53" s="10">
        <f>SUM($O53:O$110)</f>
        <v>33799308.733947664</v>
      </c>
      <c r="Q53" s="8">
        <f t="shared" si="6"/>
        <v>36.088371818269003</v>
      </c>
      <c r="R53" s="11">
        <f t="shared" si="7"/>
        <v>1.230166739305023E-2</v>
      </c>
      <c r="S53" s="9">
        <f t="shared" si="8"/>
        <v>817894.29245800362</v>
      </c>
    </row>
    <row r="54" spans="11:19" x14ac:dyDescent="0.3">
      <c r="K54" s="14">
        <v>44</v>
      </c>
      <c r="L54" s="19">
        <f t="shared" si="3"/>
        <v>3.0560415843723376E-3</v>
      </c>
      <c r="M54" s="10">
        <f t="shared" si="10"/>
        <v>935137.32956368965</v>
      </c>
      <c r="N54" s="10">
        <f t="shared" si="4"/>
        <v>2857.8185662455348</v>
      </c>
      <c r="O54" s="10">
        <f t="shared" si="5"/>
        <v>933708.4202805669</v>
      </c>
      <c r="P54" s="10">
        <f>SUM($O54:O$110)</f>
        <v>32862738.114908606</v>
      </c>
      <c r="Q54" s="8">
        <f t="shared" si="6"/>
        <v>35.195932050215198</v>
      </c>
      <c r="R54" s="11">
        <f t="shared" si="7"/>
        <v>1.2264072985939952E-2</v>
      </c>
      <c r="S54" s="9">
        <f t="shared" si="8"/>
        <v>815394.77348863124</v>
      </c>
    </row>
    <row r="55" spans="11:19" x14ac:dyDescent="0.3">
      <c r="K55" s="14">
        <v>45</v>
      </c>
      <c r="L55" s="19">
        <f t="shared" si="3"/>
        <v>3.7645440843416811E-3</v>
      </c>
      <c r="M55" s="10">
        <f t="shared" si="10"/>
        <v>932279.51099744416</v>
      </c>
      <c r="N55" s="10">
        <f t="shared" si="4"/>
        <v>3509.6073180783837</v>
      </c>
      <c r="O55" s="10">
        <f t="shared" si="5"/>
        <v>930524.70733840496</v>
      </c>
      <c r="P55" s="10">
        <f>SUM($O55:O$110)</f>
        <v>31929029.694628038</v>
      </c>
      <c r="Q55" s="8">
        <f t="shared" si="6"/>
        <v>34.312930589403869</v>
      </c>
      <c r="R55" s="11">
        <f t="shared" si="7"/>
        <v>1.2226593468901143E-2</v>
      </c>
      <c r="S55" s="9">
        <f t="shared" si="8"/>
        <v>812902.89315317012</v>
      </c>
    </row>
    <row r="56" spans="11:19" x14ac:dyDescent="0.3">
      <c r="K56" s="14">
        <v>46</v>
      </c>
      <c r="L56" s="19">
        <f t="shared" si="3"/>
        <v>3.7645440843416811E-3</v>
      </c>
      <c r="M56" s="10">
        <f t="shared" si="10"/>
        <v>928769.90367936576</v>
      </c>
      <c r="N56" s="10">
        <f t="shared" si="4"/>
        <v>3496.3952466107494</v>
      </c>
      <c r="O56" s="10">
        <f t="shared" si="5"/>
        <v>927021.70605606039</v>
      </c>
      <c r="P56" s="10">
        <f>SUM($O56:O$110)</f>
        <v>30998504.987289634</v>
      </c>
      <c r="Q56" s="8">
        <f t="shared" si="6"/>
        <v>33.438812473086841</v>
      </c>
      <c r="R56" s="11">
        <f t="shared" si="7"/>
        <v>1.218056591878614E-2</v>
      </c>
      <c r="S56" s="9">
        <f t="shared" si="8"/>
        <v>809842.68437560613</v>
      </c>
    </row>
    <row r="57" spans="11:19" x14ac:dyDescent="0.3">
      <c r="K57" s="14">
        <v>47</v>
      </c>
      <c r="L57" s="19">
        <f t="shared" si="3"/>
        <v>3.7645440843416811E-3</v>
      </c>
      <c r="M57" s="10">
        <f t="shared" si="10"/>
        <v>925273.50843275501</v>
      </c>
      <c r="N57" s="10">
        <f t="shared" si="4"/>
        <v>3483.2329125686006</v>
      </c>
      <c r="O57" s="10">
        <f t="shared" si="5"/>
        <v>923531.89197647071</v>
      </c>
      <c r="P57" s="10">
        <f>SUM($O57:O$110)</f>
        <v>30071483.281233575</v>
      </c>
      <c r="Q57" s="8">
        <f t="shared" si="6"/>
        <v>32.561391265955031</v>
      </c>
      <c r="R57" s="11">
        <f t="shared" si="7"/>
        <v>1.2134711641412639E-2</v>
      </c>
      <c r="S57" s="9">
        <f t="shared" si="8"/>
        <v>806793.99588889256</v>
      </c>
    </row>
    <row r="58" spans="11:19" x14ac:dyDescent="0.3">
      <c r="K58" s="14">
        <v>48</v>
      </c>
      <c r="L58" s="19">
        <f t="shared" si="3"/>
        <v>3.7645440843416811E-3</v>
      </c>
      <c r="M58" s="10">
        <f t="shared" si="10"/>
        <v>921790.27552018641</v>
      </c>
      <c r="N58" s="10">
        <f t="shared" si="4"/>
        <v>3470.1201287132062</v>
      </c>
      <c r="O58" s="10">
        <f t="shared" si="5"/>
        <v>920055.21545582986</v>
      </c>
      <c r="P58" s="10">
        <f>SUM($O58:O$110)</f>
        <v>29147951.389257107</v>
      </c>
      <c r="Q58" s="8">
        <f t="shared" si="6"/>
        <v>31.680654486389841</v>
      </c>
      <c r="R58" s="11">
        <f t="shared" si="7"/>
        <v>1.2089029984487767E-2</v>
      </c>
      <c r="S58" s="9">
        <f t="shared" si="8"/>
        <v>803756.78432438651</v>
      </c>
    </row>
    <row r="59" spans="11:19" x14ac:dyDescent="0.3">
      <c r="K59" s="14">
        <v>49</v>
      </c>
      <c r="L59" s="19">
        <f t="shared" si="3"/>
        <v>3.7645440843416811E-3</v>
      </c>
      <c r="M59" s="10">
        <f t="shared" si="10"/>
        <v>918320.15539147321</v>
      </c>
      <c r="N59" s="10">
        <f t="shared" si="4"/>
        <v>3457.0567085107036</v>
      </c>
      <c r="O59" s="10">
        <f t="shared" si="5"/>
        <v>916591.62703721784</v>
      </c>
      <c r="P59" s="10">
        <f>SUM($O59:O$110)</f>
        <v>28227896.173801277</v>
      </c>
      <c r="Q59" s="8">
        <f t="shared" si="6"/>
        <v>30.796589605607529</v>
      </c>
      <c r="R59" s="11">
        <f t="shared" si="7"/>
        <v>1.2043520298174234E-2</v>
      </c>
      <c r="S59" s="9">
        <f t="shared" si="8"/>
        <v>800731.00647670869</v>
      </c>
    </row>
    <row r="60" spans="11:19" x14ac:dyDescent="0.3">
      <c r="K60" s="14">
        <v>50</v>
      </c>
      <c r="L60" s="19">
        <f t="shared" si="3"/>
        <v>4.9533411114565107E-3</v>
      </c>
      <c r="M60" s="10">
        <f t="shared" si="10"/>
        <v>914863.09868296247</v>
      </c>
      <c r="N60" s="10">
        <f t="shared" si="4"/>
        <v>4531.6289980608126</v>
      </c>
      <c r="O60" s="10">
        <f t="shared" si="5"/>
        <v>912597.284183932</v>
      </c>
      <c r="P60" s="10">
        <f>SUM($O60:O$110)</f>
        <v>27311304.546764057</v>
      </c>
      <c r="Q60" s="8">
        <f t="shared" si="6"/>
        <v>29.927006161525593</v>
      </c>
      <c r="R60" s="11">
        <f t="shared" si="7"/>
        <v>1.1998181935081094E-2</v>
      </c>
      <c r="S60" s="9">
        <f t="shared" si="8"/>
        <v>797716.61930312787</v>
      </c>
    </row>
    <row r="61" spans="11:19" x14ac:dyDescent="0.3">
      <c r="K61" s="14">
        <v>51</v>
      </c>
      <c r="L61" s="19">
        <f t="shared" si="3"/>
        <v>4.9533411114565107E-3</v>
      </c>
      <c r="M61" s="10">
        <f t="shared" si="10"/>
        <v>910331.46968490165</v>
      </c>
      <c r="N61" s="10">
        <f t="shared" si="4"/>
        <v>4509.1822938428495</v>
      </c>
      <c r="O61" s="10">
        <f t="shared" si="5"/>
        <v>908076.87853798014</v>
      </c>
      <c r="P61" s="10">
        <f>SUM($O61:O$110)</f>
        <v>26398707.26258013</v>
      </c>
      <c r="Q61" s="8">
        <f t="shared" si="6"/>
        <v>29.071004764577332</v>
      </c>
      <c r="R61" s="11">
        <f t="shared" si="7"/>
        <v>1.1938750847239322E-2</v>
      </c>
      <c r="S61" s="9">
        <f t="shared" si="8"/>
        <v>793765.25677744159</v>
      </c>
    </row>
    <row r="62" spans="11:19" x14ac:dyDescent="0.3">
      <c r="K62" s="14">
        <v>52</v>
      </c>
      <c r="L62" s="19">
        <f t="shared" si="3"/>
        <v>4.9533411114565107E-3</v>
      </c>
      <c r="M62" s="10">
        <f t="shared" si="10"/>
        <v>905822.28739105875</v>
      </c>
      <c r="N62" s="10">
        <f t="shared" si="4"/>
        <v>4486.8467758077059</v>
      </c>
      <c r="O62" s="10">
        <f t="shared" si="5"/>
        <v>903578.86400315491</v>
      </c>
      <c r="P62" s="10">
        <f>SUM($O62:O$110)</f>
        <v>25490630.384042148</v>
      </c>
      <c r="Q62" s="8">
        <f t="shared" si="6"/>
        <v>28.210742193669933</v>
      </c>
      <c r="R62" s="11">
        <f t="shared" si="7"/>
        <v>1.1879614141848254E-2</v>
      </c>
      <c r="S62" s="9">
        <f t="shared" si="8"/>
        <v>789833.46669819998</v>
      </c>
    </row>
    <row r="63" spans="11:19" x14ac:dyDescent="0.3">
      <c r="K63" s="14">
        <v>53</v>
      </c>
      <c r="L63" s="19">
        <f t="shared" si="3"/>
        <v>4.9533411114565107E-3</v>
      </c>
      <c r="M63" s="10">
        <f t="shared" si="10"/>
        <v>901335.44061525108</v>
      </c>
      <c r="N63" s="10">
        <f t="shared" si="4"/>
        <v>4464.621893212292</v>
      </c>
      <c r="O63" s="10">
        <f t="shared" si="5"/>
        <v>899103.12966864486</v>
      </c>
      <c r="P63" s="10">
        <f>SUM($O63:O$110)</f>
        <v>24587051.520038992</v>
      </c>
      <c r="Q63" s="8">
        <f t="shared" si="6"/>
        <v>27.3461972366844</v>
      </c>
      <c r="R63" s="11">
        <f t="shared" si="7"/>
        <v>1.1820770360731198E-2</v>
      </c>
      <c r="S63" s="9">
        <f t="shared" si="8"/>
        <v>785921.15211639961</v>
      </c>
    </row>
    <row r="64" spans="11:19" x14ac:dyDescent="0.3">
      <c r="K64" s="14">
        <v>54</v>
      </c>
      <c r="L64" s="19">
        <f t="shared" si="3"/>
        <v>4.9533411114565107E-3</v>
      </c>
      <c r="M64" s="10">
        <f t="shared" si="10"/>
        <v>896870.81872203876</v>
      </c>
      <c r="N64" s="10">
        <f t="shared" si="4"/>
        <v>4442.5070980415339</v>
      </c>
      <c r="O64" s="10">
        <f t="shared" si="5"/>
        <v>894649.56517301791</v>
      </c>
      <c r="P64" s="10">
        <f>SUM($O64:O$110)</f>
        <v>23687948.390370347</v>
      </c>
      <c r="Q64" s="8">
        <f t="shared" si="6"/>
        <v>26.477348575907808</v>
      </c>
      <c r="R64" s="11">
        <f t="shared" si="7"/>
        <v>1.1762218052934301E-2</v>
      </c>
      <c r="S64" s="9">
        <f t="shared" si="8"/>
        <v>782028.2165632582</v>
      </c>
    </row>
    <row r="65" spans="11:19" x14ac:dyDescent="0.3">
      <c r="K65" s="14">
        <v>55</v>
      </c>
      <c r="L65" s="19">
        <f t="shared" si="3"/>
        <v>6.5577079035593622E-3</v>
      </c>
      <c r="M65" s="10">
        <f t="shared" si="10"/>
        <v>892428.31162399717</v>
      </c>
      <c r="N65" s="10">
        <f t="shared" si="4"/>
        <v>5852.2841924968234</v>
      </c>
      <c r="O65" s="10">
        <f t="shared" si="5"/>
        <v>889502.16952774883</v>
      </c>
      <c r="P65" s="10">
        <f>SUM($O65:O$110)</f>
        <v>22793298.825197332</v>
      </c>
      <c r="Q65" s="8">
        <f t="shared" si="6"/>
        <v>25.624781598114218</v>
      </c>
      <c r="R65" s="11">
        <f t="shared" si="7"/>
        <v>1.1703955774690784E-2</v>
      </c>
      <c r="S65" s="9">
        <f t="shared" si="8"/>
        <v>778154.56404783623</v>
      </c>
    </row>
    <row r="66" spans="11:19" x14ac:dyDescent="0.3">
      <c r="K66" s="14">
        <v>56</v>
      </c>
      <c r="L66" s="19">
        <f t="shared" si="3"/>
        <v>6.5577079035593622E-3</v>
      </c>
      <c r="M66" s="10">
        <f t="shared" si="10"/>
        <v>886576.02743150038</v>
      </c>
      <c r="N66" s="10">
        <f t="shared" si="4"/>
        <v>5813.9066221938119</v>
      </c>
      <c r="O66" s="10">
        <f t="shared" si="5"/>
        <v>883669.0741204035</v>
      </c>
      <c r="P66" s="10">
        <f>SUM($O66:O$110)</f>
        <v>21903796.655669585</v>
      </c>
      <c r="Q66" s="8">
        <f t="shared" si="6"/>
        <v>24.787329665771583</v>
      </c>
      <c r="R66" s="11">
        <f t="shared" si="7"/>
        <v>1.1627204651404186E-2</v>
      </c>
      <c r="S66" s="9">
        <f t="shared" si="8"/>
        <v>773051.65371298906</v>
      </c>
    </row>
    <row r="67" spans="11:19" x14ac:dyDescent="0.3">
      <c r="K67" s="14">
        <v>57</v>
      </c>
      <c r="L67" s="19">
        <f t="shared" si="3"/>
        <v>6.5577079035593622E-3</v>
      </c>
      <c r="M67" s="10">
        <f t="shared" si="10"/>
        <v>880762.12080930662</v>
      </c>
      <c r="N67" s="10">
        <f t="shared" si="4"/>
        <v>5775.7807207868955</v>
      </c>
      <c r="O67" s="10">
        <f t="shared" si="5"/>
        <v>877874.23044891318</v>
      </c>
      <c r="P67" s="10">
        <f>SUM($O67:O$110)</f>
        <v>21020127.581549179</v>
      </c>
      <c r="Q67" s="8">
        <f t="shared" si="6"/>
        <v>23.944349717157372</v>
      </c>
      <c r="R67" s="11">
        <f t="shared" si="7"/>
        <v>1.1550956839565371E-2</v>
      </c>
      <c r="S67" s="9">
        <f t="shared" si="8"/>
        <v>767982.20677357586</v>
      </c>
    </row>
    <row r="68" spans="11:19" x14ac:dyDescent="0.3">
      <c r="K68" s="14">
        <v>58</v>
      </c>
      <c r="L68" s="19">
        <f t="shared" si="3"/>
        <v>6.5577079035593622E-3</v>
      </c>
      <c r="M68" s="10">
        <f t="shared" si="10"/>
        <v>874986.34008851973</v>
      </c>
      <c r="N68" s="10">
        <f t="shared" si="4"/>
        <v>5737.9048379049655</v>
      </c>
      <c r="O68" s="10">
        <f t="shared" si="5"/>
        <v>872117.38766956725</v>
      </c>
      <c r="P68" s="10">
        <f>SUM($O68:O$110)</f>
        <v>20142253.35110027</v>
      </c>
      <c r="Q68" s="8">
        <f t="shared" si="6"/>
        <v>23.095805261862157</v>
      </c>
      <c r="R68" s="11">
        <f t="shared" si="7"/>
        <v>1.147520903860488E-2</v>
      </c>
      <c r="S68" s="9">
        <f t="shared" si="8"/>
        <v>762946.00378642371</v>
      </c>
    </row>
    <row r="69" spans="11:19" x14ac:dyDescent="0.3">
      <c r="K69" s="14">
        <v>59</v>
      </c>
      <c r="L69" s="19">
        <f t="shared" si="3"/>
        <v>6.5577079035593622E-3</v>
      </c>
      <c r="M69" s="10">
        <f t="shared" si="10"/>
        <v>869248.43525061477</v>
      </c>
      <c r="N69" s="10">
        <f t="shared" si="4"/>
        <v>5700.2773339995647</v>
      </c>
      <c r="O69" s="10">
        <f t="shared" si="5"/>
        <v>866398.29658361501</v>
      </c>
      <c r="P69" s="10">
        <f>SUM($O69:O$110)</f>
        <v>19270135.963430699</v>
      </c>
      <c r="Q69" s="8">
        <f t="shared" si="6"/>
        <v>22.24165956860346</v>
      </c>
      <c r="R69" s="11">
        <f t="shared" si="7"/>
        <v>1.1399957969597425E-2</v>
      </c>
      <c r="S69" s="9">
        <f t="shared" si="8"/>
        <v>757942.82674740453</v>
      </c>
    </row>
    <row r="70" spans="11:19" x14ac:dyDescent="0.3">
      <c r="K70" s="14">
        <v>60</v>
      </c>
      <c r="L70" s="19">
        <f t="shared" si="3"/>
        <v>9.6332270115110363E-3</v>
      </c>
      <c r="M70" s="10">
        <f t="shared" si="10"/>
        <v>863548.15791661525</v>
      </c>
      <c r="N70" s="10">
        <f t="shared" si="4"/>
        <v>8318.755440582936</v>
      </c>
      <c r="O70" s="10">
        <f t="shared" si="5"/>
        <v>859388.78019632376</v>
      </c>
      <c r="P70" s="10">
        <f>SUM($O70:O$110)</f>
        <v>18403737.666847087</v>
      </c>
      <c r="Q70" s="8">
        <f t="shared" si="6"/>
        <v>21.414914984860321</v>
      </c>
      <c r="R70" s="11">
        <f t="shared" si="7"/>
        <v>1.1325200375119953E-2</v>
      </c>
      <c r="S70" s="9">
        <f t="shared" si="8"/>
        <v>752972.45908199705</v>
      </c>
    </row>
    <row r="71" spans="11:19" x14ac:dyDescent="0.3">
      <c r="K71" s="14">
        <v>61</v>
      </c>
      <c r="L71" s="19">
        <f t="shared" si="3"/>
        <v>9.6332270115110363E-3</v>
      </c>
      <c r="M71" s="10">
        <f t="shared" si="10"/>
        <v>855229.40247603226</v>
      </c>
      <c r="N71" s="10">
        <f t="shared" si="4"/>
        <v>8238.6189809705575</v>
      </c>
      <c r="O71" s="10">
        <f t="shared" si="5"/>
        <v>851110.09298554691</v>
      </c>
      <c r="P71" s="10">
        <f>SUM($O71:O$110)</f>
        <v>17544348.886650767</v>
      </c>
      <c r="Q71" s="8">
        <f t="shared" si="6"/>
        <v>20.613489407825288</v>
      </c>
      <c r="R71" s="11">
        <f t="shared" si="7"/>
        <v>1.121610214895557E-2</v>
      </c>
      <c r="S71" s="9">
        <f t="shared" si="8"/>
        <v>745718.90445024427</v>
      </c>
    </row>
    <row r="72" spans="11:19" x14ac:dyDescent="0.3">
      <c r="K72" s="14">
        <v>62</v>
      </c>
      <c r="L72" s="19">
        <f t="shared" si="3"/>
        <v>9.6332270115110363E-3</v>
      </c>
      <c r="M72" s="10">
        <f t="shared" si="10"/>
        <v>846990.78349506168</v>
      </c>
      <c r="N72" s="10">
        <f t="shared" si="4"/>
        <v>8159.2544940655243</v>
      </c>
      <c r="O72" s="10">
        <f t="shared" si="5"/>
        <v>842911.15624802886</v>
      </c>
      <c r="P72" s="10">
        <f>SUM($O72:O$110)</f>
        <v>16693238.793665228</v>
      </c>
      <c r="Q72" s="8">
        <f t="shared" si="6"/>
        <v>19.804268421324821</v>
      </c>
      <c r="R72" s="11">
        <f t="shared" si="7"/>
        <v>1.1108054890770385E-2</v>
      </c>
      <c r="S72" s="9">
        <f t="shared" si="8"/>
        <v>738535.22495689976</v>
      </c>
    </row>
    <row r="73" spans="11:19" x14ac:dyDescent="0.3">
      <c r="K73" s="14">
        <v>63</v>
      </c>
      <c r="L73" s="19">
        <f t="shared" si="3"/>
        <v>9.6332270115110363E-3</v>
      </c>
      <c r="M73" s="10">
        <f t="shared" si="10"/>
        <v>838831.52900099615</v>
      </c>
      <c r="N73" s="10">
        <f t="shared" si="4"/>
        <v>8080.6545432794992</v>
      </c>
      <c r="O73" s="10">
        <f t="shared" si="5"/>
        <v>834791.20172935631</v>
      </c>
      <c r="P73" s="10">
        <f>SUM($O73:O$110)</f>
        <v>15850327.637417199</v>
      </c>
      <c r="Q73" s="8">
        <f t="shared" si="6"/>
        <v>18.987176199966658</v>
      </c>
      <c r="R73" s="11">
        <f t="shared" si="7"/>
        <v>1.1001048476351269E-2</v>
      </c>
      <c r="S73" s="9">
        <f t="shared" si="8"/>
        <v>731420.74747889256</v>
      </c>
    </row>
    <row r="74" spans="11:19" x14ac:dyDescent="0.3">
      <c r="K74" s="14">
        <v>64</v>
      </c>
      <c r="L74" s="19">
        <f t="shared" si="3"/>
        <v>9.6332270115110363E-3</v>
      </c>
      <c r="M74" s="10">
        <f t="shared" si="10"/>
        <v>830750.87445771659</v>
      </c>
      <c r="N74" s="10">
        <f t="shared" si="4"/>
        <v>8002.8117636624893</v>
      </c>
      <c r="O74" s="10">
        <f t="shared" si="5"/>
        <v>826749.46857588529</v>
      </c>
      <c r="P74" s="10">
        <f>SUM($O74:O$110)</f>
        <v>15015536.435687842</v>
      </c>
      <c r="Q74" s="8">
        <f t="shared" si="6"/>
        <v>18.162136180810382</v>
      </c>
      <c r="R74" s="11">
        <f t="shared" si="7"/>
        <v>1.0895072879013938E-2</v>
      </c>
      <c r="S74" s="9">
        <f t="shared" si="8"/>
        <v>724374.80537749932</v>
      </c>
    </row>
    <row r="75" spans="11:19" x14ac:dyDescent="0.3">
      <c r="K75" s="14">
        <v>65</v>
      </c>
      <c r="L75" s="19">
        <f t="shared" ref="L75:L110" si="11">IF(K75=100, 1, INDEX($H$10:$H$34, MATCH(K75, $C$10:$C$34, 1), 1))</f>
        <v>1.4685916460526638E-2</v>
      </c>
      <c r="M75" s="10">
        <f t="shared" si="10"/>
        <v>822748.0626940541</v>
      </c>
      <c r="N75" s="10">
        <f t="shared" ref="N75:N110" si="12">M75*L75</f>
        <v>12082.809316785011</v>
      </c>
      <c r="O75" s="10">
        <f t="shared" ref="O75:O110" si="13">M76+N75/2</f>
        <v>816706.65803566168</v>
      </c>
      <c r="P75" s="10">
        <f>SUM($O75:O$110)</f>
        <v>14188786.967111958</v>
      </c>
      <c r="Q75" s="8">
        <f t="shared" ref="Q75:Q109" si="14">P75/O75</f>
        <v>17.373174110321017</v>
      </c>
      <c r="R75" s="11">
        <f t="shared" ref="R75:R110" si="15">M75/SUM($M$10:$M$110)</f>
        <v>1.079011816866344E-2</v>
      </c>
      <c r="S75" s="9">
        <f t="shared" ref="S75:S110" si="16">R75*$A$9</f>
        <v>717396.73843587877</v>
      </c>
    </row>
    <row r="76" spans="11:19" x14ac:dyDescent="0.3">
      <c r="K76" s="14">
        <v>66</v>
      </c>
      <c r="L76" s="19">
        <f t="shared" si="11"/>
        <v>1.4685916460526638E-2</v>
      </c>
      <c r="M76" s="10">
        <f t="shared" ref="M76:M110" si="17">M75*(1-L75)</f>
        <v>810665.25337726914</v>
      </c>
      <c r="N76" s="10">
        <f t="shared" si="12"/>
        <v>11905.362188550234</v>
      </c>
      <c r="O76" s="10">
        <f t="shared" si="13"/>
        <v>804712.57228299405</v>
      </c>
      <c r="P76" s="10">
        <f>SUM($O76:O$110)</f>
        <v>13372080.309076296</v>
      </c>
      <c r="Q76" s="8">
        <f t="shared" si="14"/>
        <v>16.617213113918798</v>
      </c>
      <c r="R76" s="11">
        <f t="shared" si="15"/>
        <v>1.0631655394639238E-2</v>
      </c>
      <c r="S76" s="9">
        <f t="shared" si="16"/>
        <v>706861.1098661552</v>
      </c>
    </row>
    <row r="77" spans="11:19" x14ac:dyDescent="0.3">
      <c r="K77" s="14">
        <v>67</v>
      </c>
      <c r="L77" s="19">
        <f t="shared" si="11"/>
        <v>1.4685916460526638E-2</v>
      </c>
      <c r="M77" s="10">
        <f t="shared" si="17"/>
        <v>798759.89118871896</v>
      </c>
      <c r="N77" s="10">
        <f t="shared" si="12"/>
        <v>11730.521034016874</v>
      </c>
      <c r="O77" s="10">
        <f t="shared" si="13"/>
        <v>792894.63067171059</v>
      </c>
      <c r="P77" s="10">
        <f>SUM($O77:O$110)</f>
        <v>12567367.736793304</v>
      </c>
      <c r="Q77" s="8">
        <f t="shared" si="14"/>
        <v>15.849984664603797</v>
      </c>
      <c r="R77" s="11">
        <f t="shared" si="15"/>
        <v>1.047551979167646E-2</v>
      </c>
      <c r="S77" s="9">
        <f t="shared" si="16"/>
        <v>696480.20665746566</v>
      </c>
    </row>
    <row r="78" spans="11:19" x14ac:dyDescent="0.3">
      <c r="K78" s="14">
        <v>68</v>
      </c>
      <c r="L78" s="19">
        <f t="shared" si="11"/>
        <v>1.4685916460526638E-2</v>
      </c>
      <c r="M78" s="10">
        <f t="shared" si="17"/>
        <v>787029.3701547021</v>
      </c>
      <c r="N78" s="10">
        <f t="shared" si="12"/>
        <v>11558.247582072852</v>
      </c>
      <c r="O78" s="10">
        <f t="shared" si="13"/>
        <v>781250.24636366568</v>
      </c>
      <c r="P78" s="10">
        <f>SUM($O78:O$110)</f>
        <v>11774473.106121594</v>
      </c>
      <c r="Q78" s="8">
        <f t="shared" si="14"/>
        <v>15.071320823162559</v>
      </c>
      <c r="R78" s="11">
        <f t="shared" si="15"/>
        <v>1.0321677183135307E-2</v>
      </c>
      <c r="S78" s="9">
        <f t="shared" si="16"/>
        <v>686251.75652608392</v>
      </c>
    </row>
    <row r="79" spans="11:19" x14ac:dyDescent="0.3">
      <c r="K79" s="14">
        <v>69</v>
      </c>
      <c r="L79" s="19">
        <f t="shared" si="11"/>
        <v>1.4685916460526638E-2</v>
      </c>
      <c r="M79" s="10">
        <f t="shared" si="17"/>
        <v>775471.12257262925</v>
      </c>
      <c r="N79" s="10">
        <f t="shared" si="12"/>
        <v>11388.504123652447</v>
      </c>
      <c r="O79" s="10">
        <f t="shared" si="13"/>
        <v>769776.87051080295</v>
      </c>
      <c r="P79" s="10">
        <f>SUM($O79:O$110)</f>
        <v>10993222.859757928</v>
      </c>
      <c r="Q79" s="8">
        <f t="shared" si="14"/>
        <v>14.281051147280023</v>
      </c>
      <c r="R79" s="11">
        <f t="shared" si="15"/>
        <v>1.0170093894291257E-2</v>
      </c>
      <c r="S79" s="9">
        <f t="shared" si="16"/>
        <v>676173.52055885212</v>
      </c>
    </row>
    <row r="80" spans="11:19" x14ac:dyDescent="0.3">
      <c r="K80" s="14">
        <v>70</v>
      </c>
      <c r="L80" s="19">
        <f t="shared" si="11"/>
        <v>2.2455150595053874E-2</v>
      </c>
      <c r="M80" s="10">
        <f t="shared" si="17"/>
        <v>764082.61844897678</v>
      </c>
      <c r="N80" s="10">
        <f t="shared" si="12"/>
        <v>17157.590264334864</v>
      </c>
      <c r="O80" s="10">
        <f t="shared" si="13"/>
        <v>755503.82331680937</v>
      </c>
      <c r="P80" s="10">
        <f>SUM($O80:O$110)</f>
        <v>10223445.989247125</v>
      </c>
      <c r="Q80" s="8">
        <f t="shared" si="14"/>
        <v>13.531957977875214</v>
      </c>
      <c r="R80" s="11">
        <f t="shared" si="15"/>
        <v>1.0020736744963983E-2</v>
      </c>
      <c r="S80" s="9">
        <f t="shared" si="16"/>
        <v>666243.29272310459</v>
      </c>
    </row>
    <row r="81" spans="11:19" x14ac:dyDescent="0.3">
      <c r="K81" s="14">
        <v>71</v>
      </c>
      <c r="L81" s="19">
        <f t="shared" si="11"/>
        <v>2.2455150595053874E-2</v>
      </c>
      <c r="M81" s="10">
        <f t="shared" si="17"/>
        <v>746925.02818464197</v>
      </c>
      <c r="N81" s="10">
        <f t="shared" si="12"/>
        <v>16772.313991100997</v>
      </c>
      <c r="O81" s="10">
        <f t="shared" si="13"/>
        <v>738538.87118909147</v>
      </c>
      <c r="P81" s="10">
        <f>SUM($O81:O$110)</f>
        <v>9467942.165930314</v>
      </c>
      <c r="Q81" s="8">
        <f t="shared" si="14"/>
        <v>12.819829172547633</v>
      </c>
      <c r="R81" s="11">
        <f t="shared" si="15"/>
        <v>9.7957195922824276E-3</v>
      </c>
      <c r="S81" s="9">
        <f t="shared" si="16"/>
        <v>651282.69925206271</v>
      </c>
    </row>
    <row r="82" spans="11:19" x14ac:dyDescent="0.3">
      <c r="K82" s="14">
        <v>72</v>
      </c>
      <c r="L82" s="19">
        <f t="shared" si="11"/>
        <v>2.2455150595053874E-2</v>
      </c>
      <c r="M82" s="10">
        <f t="shared" si="17"/>
        <v>730152.71419354097</v>
      </c>
      <c r="N82" s="10">
        <f t="shared" si="12"/>
        <v>16395.689154603293</v>
      </c>
      <c r="O82" s="10">
        <f t="shared" si="13"/>
        <v>721954.86961623933</v>
      </c>
      <c r="P82" s="10">
        <f>SUM($O82:O$110)</f>
        <v>8729403.2947412245</v>
      </c>
      <c r="Q82" s="8">
        <f t="shared" si="14"/>
        <v>12.09134207984691</v>
      </c>
      <c r="R82" s="11">
        <f t="shared" si="15"/>
        <v>9.5757552336508071E-3</v>
      </c>
      <c r="S82" s="9">
        <f t="shared" si="16"/>
        <v>636658.04816040455</v>
      </c>
    </row>
    <row r="83" spans="11:19" x14ac:dyDescent="0.3">
      <c r="K83" s="14">
        <v>73</v>
      </c>
      <c r="L83" s="19">
        <f t="shared" si="11"/>
        <v>2.2455150595053874E-2</v>
      </c>
      <c r="M83" s="10">
        <f t="shared" si="17"/>
        <v>713757.02503893769</v>
      </c>
      <c r="N83" s="10">
        <f t="shared" si="12"/>
        <v>16027.521485526984</v>
      </c>
      <c r="O83" s="10">
        <f t="shared" si="13"/>
        <v>705743.26429617428</v>
      </c>
      <c r="P83" s="10">
        <f>SUM($O83:O$110)</f>
        <v>8007448.4251249814</v>
      </c>
      <c r="Q83" s="8">
        <f t="shared" si="14"/>
        <v>11.346120934091624</v>
      </c>
      <c r="R83" s="11">
        <f t="shared" si="15"/>
        <v>9.3607302078178023E-3</v>
      </c>
      <c r="S83" s="9">
        <f t="shared" si="16"/>
        <v>622361.7958114096</v>
      </c>
    </row>
    <row r="84" spans="11:19" x14ac:dyDescent="0.3">
      <c r="K84" s="14">
        <v>74</v>
      </c>
      <c r="L84" s="19">
        <f t="shared" si="11"/>
        <v>2.2455150595053874E-2</v>
      </c>
      <c r="M84" s="10">
        <f t="shared" si="17"/>
        <v>697729.50355341076</v>
      </c>
      <c r="N84" s="10">
        <f t="shared" si="12"/>
        <v>15667.621076904015</v>
      </c>
      <c r="O84" s="10">
        <f t="shared" si="13"/>
        <v>689895.69301495876</v>
      </c>
      <c r="P84" s="10">
        <f>SUM($O84:O$110)</f>
        <v>7301705.1608288074</v>
      </c>
      <c r="Q84" s="8">
        <f t="shared" si="14"/>
        <v>10.583781337899275</v>
      </c>
      <c r="R84" s="11">
        <f t="shared" si="15"/>
        <v>9.1505336013215834E-3</v>
      </c>
      <c r="S84" s="9">
        <f t="shared" si="16"/>
        <v>608386.56796185626</v>
      </c>
    </row>
    <row r="85" spans="11:19" x14ac:dyDescent="0.3">
      <c r="K85" s="14">
        <v>75</v>
      </c>
      <c r="L85" s="19">
        <f t="shared" si="11"/>
        <v>3.5048292525089564E-2</v>
      </c>
      <c r="M85" s="10">
        <f t="shared" si="17"/>
        <v>682061.88247650675</v>
      </c>
      <c r="N85" s="10">
        <f t="shared" si="12"/>
        <v>23905.104377249867</v>
      </c>
      <c r="O85" s="10">
        <f t="shared" si="13"/>
        <v>670109.33028788189</v>
      </c>
      <c r="P85" s="10">
        <f>SUM($O85:O$110)</f>
        <v>6611809.4678138485</v>
      </c>
      <c r="Q85" s="8">
        <f t="shared" si="14"/>
        <v>9.8667622863471944</v>
      </c>
      <c r="R85" s="11">
        <f t="shared" si="15"/>
        <v>8.9450569912788071E-3</v>
      </c>
      <c r="S85" s="9">
        <f t="shared" si="16"/>
        <v>594725.15595826483</v>
      </c>
    </row>
    <row r="86" spans="11:19" x14ac:dyDescent="0.3">
      <c r="K86" s="14">
        <v>76</v>
      </c>
      <c r="L86" s="19">
        <f t="shared" si="11"/>
        <v>3.5048292525089564E-2</v>
      </c>
      <c r="M86" s="10">
        <f t="shared" si="17"/>
        <v>658156.77809925692</v>
      </c>
      <c r="N86" s="10">
        <f t="shared" si="12"/>
        <v>23067.271286193216</v>
      </c>
      <c r="O86" s="10">
        <f t="shared" si="13"/>
        <v>646623.14245616039</v>
      </c>
      <c r="P86" s="10">
        <f>SUM($O86:O$110)</f>
        <v>5941700.1375259655</v>
      </c>
      <c r="Q86" s="8">
        <f t="shared" si="14"/>
        <v>9.1888145465328748</v>
      </c>
      <c r="R86" s="11">
        <f t="shared" si="15"/>
        <v>8.6315480171948716E-3</v>
      </c>
      <c r="S86" s="9">
        <f t="shared" si="16"/>
        <v>573881.05472021014</v>
      </c>
    </row>
    <row r="87" spans="11:19" x14ac:dyDescent="0.3">
      <c r="K87" s="14">
        <v>77</v>
      </c>
      <c r="L87" s="19">
        <f t="shared" si="11"/>
        <v>3.5048292525089564E-2</v>
      </c>
      <c r="M87" s="10">
        <f t="shared" si="17"/>
        <v>635089.50681306375</v>
      </c>
      <c r="N87" s="10">
        <f t="shared" si="12"/>
        <v>22258.802814399121</v>
      </c>
      <c r="O87" s="10">
        <f t="shared" si="13"/>
        <v>623960.10540586419</v>
      </c>
      <c r="P87" s="10">
        <f>SUM($O87:O$110)</f>
        <v>5295076.9950698055</v>
      </c>
      <c r="Q87" s="8">
        <f t="shared" si="14"/>
        <v>8.4862428690461602</v>
      </c>
      <c r="R87" s="11">
        <f t="shared" si="15"/>
        <v>8.3290269973438687E-3</v>
      </c>
      <c r="S87" s="9">
        <f t="shared" si="16"/>
        <v>553767.50363976927</v>
      </c>
    </row>
    <row r="88" spans="11:19" x14ac:dyDescent="0.3">
      <c r="K88" s="14">
        <v>78</v>
      </c>
      <c r="L88" s="19">
        <f t="shared" si="11"/>
        <v>3.5048292525089564E-2</v>
      </c>
      <c r="M88" s="10">
        <f t="shared" si="17"/>
        <v>612830.70399866463</v>
      </c>
      <c r="N88" s="10">
        <f t="shared" si="12"/>
        <v>21478.669782101773</v>
      </c>
      <c r="O88" s="10">
        <f t="shared" si="13"/>
        <v>602091.36910761381</v>
      </c>
      <c r="P88" s="10">
        <f>SUM($O88:O$110)</f>
        <v>4671116.8896639403</v>
      </c>
      <c r="Q88" s="8">
        <f t="shared" si="14"/>
        <v>7.7581528806619646</v>
      </c>
      <c r="R88" s="11">
        <f t="shared" si="15"/>
        <v>8.0371088226915931E-3</v>
      </c>
      <c r="S88" s="9">
        <f t="shared" si="16"/>
        <v>534358.898181314</v>
      </c>
    </row>
    <row r="89" spans="11:19" x14ac:dyDescent="0.3">
      <c r="K89" s="14">
        <v>79</v>
      </c>
      <c r="L89" s="19">
        <f t="shared" si="11"/>
        <v>3.5048292525089564E-2</v>
      </c>
      <c r="M89" s="10">
        <f t="shared" si="17"/>
        <v>591352.03421656287</v>
      </c>
      <c r="N89" s="10">
        <f t="shared" si="12"/>
        <v>20725.87908052887</v>
      </c>
      <c r="O89" s="10">
        <f t="shared" si="13"/>
        <v>580989.09467629844</v>
      </c>
      <c r="P89" s="10">
        <f>SUM($O89:O$110)</f>
        <v>4069025.520556327</v>
      </c>
      <c r="Q89" s="8">
        <f t="shared" si="14"/>
        <v>7.0036177233643411</v>
      </c>
      <c r="R89" s="11">
        <f t="shared" si="15"/>
        <v>7.7554218816179195E-3</v>
      </c>
      <c r="S89" s="9">
        <f t="shared" si="16"/>
        <v>515630.53120447078</v>
      </c>
    </row>
    <row r="90" spans="11:19" x14ac:dyDescent="0.3">
      <c r="K90" s="14">
        <v>80</v>
      </c>
      <c r="L90" s="19">
        <f t="shared" si="11"/>
        <v>5.5693480467403855E-2</v>
      </c>
      <c r="M90" s="10">
        <f t="shared" si="17"/>
        <v>570626.15513603401</v>
      </c>
      <c r="N90" s="10">
        <f t="shared" si="12"/>
        <v>31780.156625258471</v>
      </c>
      <c r="O90" s="10">
        <f t="shared" si="13"/>
        <v>554736.07682340476</v>
      </c>
      <c r="P90" s="10">
        <f>SUM($O90:O$110)</f>
        <v>3488036.4258800289</v>
      </c>
      <c r="Q90" s="8">
        <f t="shared" si="14"/>
        <v>6.2877403716982592</v>
      </c>
      <c r="R90" s="11">
        <f t="shared" si="15"/>
        <v>7.4836075868554945E-3</v>
      </c>
      <c r="S90" s="9">
        <f t="shared" si="16"/>
        <v>497558.56151194917</v>
      </c>
    </row>
    <row r="91" spans="11:19" x14ac:dyDescent="0.3">
      <c r="K91" s="14">
        <v>81</v>
      </c>
      <c r="L91" s="19">
        <f t="shared" si="11"/>
        <v>5.5693480467403855E-2</v>
      </c>
      <c r="M91" s="10">
        <f t="shared" si="17"/>
        <v>538845.99851077551</v>
      </c>
      <c r="N91" s="10">
        <f t="shared" si="12"/>
        <v>30010.209092998604</v>
      </c>
      <c r="O91" s="10">
        <f t="shared" si="13"/>
        <v>523840.89396427624</v>
      </c>
      <c r="P91" s="10">
        <f>SUM($O91:O$110)</f>
        <v>2933300.3490566239</v>
      </c>
      <c r="Q91" s="8">
        <f t="shared" si="14"/>
        <v>5.5996016783994396</v>
      </c>
      <c r="R91" s="11">
        <f t="shared" si="15"/>
        <v>7.0668194338912417E-3</v>
      </c>
      <c r="S91" s="9">
        <f t="shared" si="16"/>
        <v>469847.7934849938</v>
      </c>
    </row>
    <row r="92" spans="11:19" x14ac:dyDescent="0.3">
      <c r="K92" s="14">
        <v>82</v>
      </c>
      <c r="L92" s="19">
        <f t="shared" si="11"/>
        <v>5.5693480467403855E-2</v>
      </c>
      <c r="M92" s="10">
        <f t="shared" si="17"/>
        <v>508835.78941777692</v>
      </c>
      <c r="N92" s="10">
        <f t="shared" si="12"/>
        <v>28338.836099054981</v>
      </c>
      <c r="O92" s="10">
        <f t="shared" si="13"/>
        <v>494666.37136824947</v>
      </c>
      <c r="P92" s="10">
        <f>SUM($O92:O$110)</f>
        <v>2409459.4550923477</v>
      </c>
      <c r="Q92" s="8">
        <f t="shared" si="14"/>
        <v>4.8708778169572593</v>
      </c>
      <c r="R92" s="11">
        <f t="shared" si="15"/>
        <v>6.6732436637831506E-3</v>
      </c>
      <c r="S92" s="9">
        <f t="shared" si="16"/>
        <v>443680.33457588457</v>
      </c>
    </row>
    <row r="93" spans="11:19" x14ac:dyDescent="0.3">
      <c r="K93" s="14">
        <v>83</v>
      </c>
      <c r="L93" s="19">
        <f t="shared" si="11"/>
        <v>5.5693480467403855E-2</v>
      </c>
      <c r="M93" s="10">
        <f t="shared" si="17"/>
        <v>480496.95331872196</v>
      </c>
      <c r="N93" s="10">
        <f t="shared" si="12"/>
        <v>26760.547684303303</v>
      </c>
      <c r="O93" s="10">
        <f t="shared" si="13"/>
        <v>467116.67947657028</v>
      </c>
      <c r="P93" s="10">
        <f>SUM($O93:O$110)</f>
        <v>1914793.0837240983</v>
      </c>
      <c r="Q93" s="8">
        <f t="shared" si="14"/>
        <v>4.0991751479945622</v>
      </c>
      <c r="R93" s="11">
        <f t="shared" si="15"/>
        <v>6.3015874981400171E-3</v>
      </c>
      <c r="S93" s="9">
        <f t="shared" si="16"/>
        <v>418970.23252841132</v>
      </c>
    </row>
    <row r="94" spans="11:19" x14ac:dyDescent="0.3">
      <c r="K94" s="14">
        <v>84</v>
      </c>
      <c r="L94" s="19">
        <f t="shared" si="11"/>
        <v>5.5693480467403855E-2</v>
      </c>
      <c r="M94" s="10">
        <f t="shared" si="17"/>
        <v>453736.40563441865</v>
      </c>
      <c r="N94" s="10">
        <f t="shared" si="12"/>
        <v>25270.159644550527</v>
      </c>
      <c r="O94" s="10">
        <f t="shared" si="13"/>
        <v>441101.32581214339</v>
      </c>
      <c r="P94" s="10">
        <f>SUM($O94:O$110)</f>
        <v>1447676.4042475279</v>
      </c>
      <c r="Q94" s="8">
        <f t="shared" si="14"/>
        <v>3.2819588596386708</v>
      </c>
      <c r="R94" s="11">
        <f t="shared" si="15"/>
        <v>5.9506301578987203E-3</v>
      </c>
      <c r="S94" s="9">
        <f t="shared" si="16"/>
        <v>395636.32206666662</v>
      </c>
    </row>
    <row r="95" spans="11:19" x14ac:dyDescent="0.3">
      <c r="K95" s="14">
        <v>85</v>
      </c>
      <c r="L95" s="19">
        <f t="shared" si="11"/>
        <v>0.35061836842378868</v>
      </c>
      <c r="M95" s="10">
        <f t="shared" si="17"/>
        <v>428466.24598986813</v>
      </c>
      <c r="N95" s="10">
        <f t="shared" si="12"/>
        <v>150228.13609363325</v>
      </c>
      <c r="O95" s="10">
        <f t="shared" si="13"/>
        <v>353352.1779430515</v>
      </c>
      <c r="P95" s="10">
        <f>SUM($O95:O$110)</f>
        <v>1006575.0784353844</v>
      </c>
      <c r="Q95" s="8">
        <f t="shared" si="14"/>
        <v>2.8486454627077764</v>
      </c>
      <c r="R95" s="11">
        <f t="shared" si="15"/>
        <v>5.6192188534310433E-3</v>
      </c>
      <c r="S95" s="9">
        <f t="shared" si="16"/>
        <v>373601.95829145121</v>
      </c>
    </row>
    <row r="96" spans="11:19" x14ac:dyDescent="0.3">
      <c r="K96" s="14">
        <v>86</v>
      </c>
      <c r="L96" s="19">
        <f t="shared" si="11"/>
        <v>0.35061836842378868</v>
      </c>
      <c r="M96" s="10">
        <f t="shared" si="17"/>
        <v>278238.10989623488</v>
      </c>
      <c r="N96" s="10">
        <f t="shared" si="12"/>
        <v>97555.392125136685</v>
      </c>
      <c r="O96" s="10">
        <f t="shared" si="13"/>
        <v>229460.41383366653</v>
      </c>
      <c r="P96" s="10">
        <f>SUM($O96:O$110)</f>
        <v>653222.90049233299</v>
      </c>
      <c r="Q96" s="8">
        <f t="shared" si="14"/>
        <v>2.8467781853032283</v>
      </c>
      <c r="R96" s="11">
        <f t="shared" si="15"/>
        <v>3.6490175072248585E-3</v>
      </c>
      <c r="S96" s="9">
        <f t="shared" si="16"/>
        <v>242610.24923537025</v>
      </c>
    </row>
    <row r="97" spans="11:19" x14ac:dyDescent="0.3">
      <c r="K97" s="14">
        <v>87</v>
      </c>
      <c r="L97" s="19">
        <f t="shared" si="11"/>
        <v>0.35061836842378868</v>
      </c>
      <c r="M97" s="10">
        <f t="shared" si="17"/>
        <v>180682.71777109819</v>
      </c>
      <c r="N97" s="10">
        <f t="shared" si="12"/>
        <v>63350.679707278337</v>
      </c>
      <c r="O97" s="10">
        <f t="shared" si="13"/>
        <v>149007.37791745903</v>
      </c>
      <c r="P97" s="10">
        <f>SUM($O97:O$110)</f>
        <v>423762.48665866652</v>
      </c>
      <c r="Q97" s="8">
        <f t="shared" si="14"/>
        <v>2.8439027152964531</v>
      </c>
      <c r="R97" s="11">
        <f t="shared" si="15"/>
        <v>2.369604942491838E-3</v>
      </c>
      <c r="S97" s="9">
        <f t="shared" si="16"/>
        <v>157546.63948557602</v>
      </c>
    </row>
    <row r="98" spans="11:19" x14ac:dyDescent="0.3">
      <c r="K98" s="14">
        <v>88</v>
      </c>
      <c r="L98" s="19">
        <f t="shared" si="11"/>
        <v>0.35061836842378868</v>
      </c>
      <c r="M98" s="10">
        <f t="shared" si="17"/>
        <v>117332.03806381985</v>
      </c>
      <c r="N98" s="10">
        <f t="shared" si="12"/>
        <v>41138.767749774386</v>
      </c>
      <c r="O98" s="10">
        <f t="shared" si="13"/>
        <v>96762.654188932662</v>
      </c>
      <c r="P98" s="10">
        <f>SUM($O98:O$110)</f>
        <v>274755.10874120746</v>
      </c>
      <c r="Q98" s="8">
        <f t="shared" si="14"/>
        <v>2.8394747027581317</v>
      </c>
      <c r="R98" s="11">
        <f t="shared" si="15"/>
        <v>1.5387779237464041E-3</v>
      </c>
      <c r="S98" s="9">
        <f t="shared" si="16"/>
        <v>102307.8937984925</v>
      </c>
    </row>
    <row r="99" spans="11:19" x14ac:dyDescent="0.3">
      <c r="K99" s="14">
        <v>89</v>
      </c>
      <c r="L99" s="19">
        <f t="shared" si="11"/>
        <v>0.35061836842378868</v>
      </c>
      <c r="M99" s="10">
        <f t="shared" si="17"/>
        <v>76193.270314045469</v>
      </c>
      <c r="N99" s="10">
        <f t="shared" si="12"/>
        <v>26714.760122383315</v>
      </c>
      <c r="O99" s="10">
        <f t="shared" si="13"/>
        <v>62835.890252853809</v>
      </c>
      <c r="P99" s="10">
        <f>SUM($O99:O$110)</f>
        <v>177992.45455227481</v>
      </c>
      <c r="Q99" s="8">
        <f t="shared" si="14"/>
        <v>2.8326558887926465</v>
      </c>
      <c r="R99" s="11">
        <f t="shared" si="15"/>
        <v>9.9925411875589486E-4</v>
      </c>
      <c r="S99" s="9">
        <f t="shared" si="16"/>
        <v>66436.866997990815</v>
      </c>
    </row>
    <row r="100" spans="11:19" x14ac:dyDescent="0.3">
      <c r="K100" s="14">
        <v>90</v>
      </c>
      <c r="L100" s="19">
        <f t="shared" si="11"/>
        <v>0.35061836842378868</v>
      </c>
      <c r="M100" s="10">
        <f t="shared" si="17"/>
        <v>49478.51019166215</v>
      </c>
      <c r="N100" s="10">
        <f t="shared" si="12"/>
        <v>17348.074515440381</v>
      </c>
      <c r="O100" s="10">
        <f t="shared" si="13"/>
        <v>40804.472933941957</v>
      </c>
      <c r="P100" s="10">
        <f>SUM($O100:O$110)</f>
        <v>115156.56429942095</v>
      </c>
      <c r="Q100" s="8">
        <f t="shared" si="14"/>
        <v>2.8221554162909301</v>
      </c>
      <c r="R100" s="11">
        <f t="shared" si="15"/>
        <v>6.4889726999695216E-4</v>
      </c>
      <c r="S100" s="9">
        <f t="shared" si="16"/>
        <v>43142.88108796702</v>
      </c>
    </row>
    <row r="101" spans="11:19" x14ac:dyDescent="0.3">
      <c r="K101" s="14">
        <v>91</v>
      </c>
      <c r="L101" s="19">
        <f t="shared" si="11"/>
        <v>0.35061836842378868</v>
      </c>
      <c r="M101" s="10">
        <f t="shared" si="17"/>
        <v>32130.435676221769</v>
      </c>
      <c r="N101" s="10">
        <f t="shared" si="12"/>
        <v>11265.520933542368</v>
      </c>
      <c r="O101" s="10">
        <f t="shared" si="13"/>
        <v>26497.675209450586</v>
      </c>
      <c r="P101" s="10">
        <f>SUM($O101:O$110)</f>
        <v>74352.091365479006</v>
      </c>
      <c r="Q101" s="8">
        <f t="shared" si="14"/>
        <v>2.8059854601493792</v>
      </c>
      <c r="R101" s="11">
        <f t="shared" si="15"/>
        <v>4.2138196791597011E-4</v>
      </c>
      <c r="S101" s="9">
        <f t="shared" si="16"/>
        <v>28016.194511802492</v>
      </c>
    </row>
    <row r="102" spans="11:19" x14ac:dyDescent="0.3">
      <c r="K102" s="14">
        <v>92</v>
      </c>
      <c r="L102" s="19">
        <f t="shared" si="11"/>
        <v>0.35061836842378868</v>
      </c>
      <c r="M102" s="10">
        <f t="shared" si="17"/>
        <v>20864.914742679401</v>
      </c>
      <c r="N102" s="10">
        <f t="shared" si="12"/>
        <v>7315.6223643797066</v>
      </c>
      <c r="O102" s="10">
        <f t="shared" si="13"/>
        <v>17207.103560489548</v>
      </c>
      <c r="P102" s="10">
        <f>SUM($O102:O$110)</f>
        <v>47854.416156028426</v>
      </c>
      <c r="Q102" s="8">
        <f t="shared" si="14"/>
        <v>2.7810849157617876</v>
      </c>
      <c r="R102" s="11">
        <f t="shared" si="15"/>
        <v>2.7363770984206742E-4</v>
      </c>
      <c r="S102" s="9">
        <f t="shared" si="16"/>
        <v>18193.202102630803</v>
      </c>
    </row>
    <row r="103" spans="11:19" x14ac:dyDescent="0.3">
      <c r="K103" s="14">
        <v>93</v>
      </c>
      <c r="L103" s="19">
        <f t="shared" si="11"/>
        <v>0.35061836842378868</v>
      </c>
      <c r="M103" s="10">
        <f t="shared" si="17"/>
        <v>13549.292378299695</v>
      </c>
      <c r="N103" s="10">
        <f t="shared" si="12"/>
        <v>4750.6307869763141</v>
      </c>
      <c r="O103" s="10">
        <f t="shared" si="13"/>
        <v>11173.976984811537</v>
      </c>
      <c r="P103" s="10">
        <f>SUM($O103:O$110)</f>
        <v>30647.312595538875</v>
      </c>
      <c r="Q103" s="8">
        <f t="shared" si="14"/>
        <v>2.7427399069460119</v>
      </c>
      <c r="R103" s="11">
        <f t="shared" si="15"/>
        <v>1.7769530247801964E-4</v>
      </c>
      <c r="S103" s="9">
        <f t="shared" si="16"/>
        <v>11814.331265002149</v>
      </c>
    </row>
    <row r="104" spans="11:19" x14ac:dyDescent="0.3">
      <c r="K104" s="14">
        <v>94</v>
      </c>
      <c r="L104" s="19">
        <f t="shared" si="11"/>
        <v>0.35061836842378868</v>
      </c>
      <c r="M104" s="10">
        <f t="shared" si="17"/>
        <v>8798.66159132338</v>
      </c>
      <c r="N104" s="10">
        <f t="shared" si="12"/>
        <v>3084.9723714628599</v>
      </c>
      <c r="O104" s="10">
        <f t="shared" si="13"/>
        <v>7256.17540559195</v>
      </c>
      <c r="P104" s="10">
        <f>SUM($O104:O$110)</f>
        <v>19473.335610727336</v>
      </c>
      <c r="Q104" s="8">
        <f>P104/O104</f>
        <v>2.6836914107286143</v>
      </c>
      <c r="R104" s="11">
        <f t="shared" si="15"/>
        <v>1.1539206544660477E-4</v>
      </c>
      <c r="S104" s="9">
        <f t="shared" si="16"/>
        <v>7672.0097128489397</v>
      </c>
    </row>
    <row r="105" spans="11:19" x14ac:dyDescent="0.3">
      <c r="K105" s="14">
        <v>95</v>
      </c>
      <c r="L105" s="19">
        <f t="shared" si="11"/>
        <v>0.35061836842378868</v>
      </c>
      <c r="M105" s="10">
        <f t="shared" si="17"/>
        <v>5713.6892198605201</v>
      </c>
      <c r="N105" s="10">
        <f t="shared" si="12"/>
        <v>2003.3243919480856</v>
      </c>
      <c r="O105" s="10">
        <f t="shared" si="13"/>
        <v>4712.0270238864778</v>
      </c>
      <c r="P105" s="10">
        <f>SUM($O105:O$110)</f>
        <v>12217.160205135386</v>
      </c>
      <c r="Q105" s="8">
        <f t="shared" si="14"/>
        <v>2.5927610650795203</v>
      </c>
      <c r="R105" s="11">
        <f t="shared" si="15"/>
        <v>7.4933487730665163E-5</v>
      </c>
      <c r="S105" s="9">
        <f t="shared" si="16"/>
        <v>4982.0621847983848</v>
      </c>
    </row>
    <row r="106" spans="11:19" x14ac:dyDescent="0.3">
      <c r="K106" s="14">
        <v>96</v>
      </c>
      <c r="L106" s="19">
        <f t="shared" si="11"/>
        <v>0.35061836842378868</v>
      </c>
      <c r="M106" s="10">
        <f t="shared" si="17"/>
        <v>3710.3648279124345</v>
      </c>
      <c r="N106" s="10">
        <f t="shared" si="12"/>
        <v>1300.9220622196692</v>
      </c>
      <c r="O106" s="10">
        <f t="shared" si="13"/>
        <v>3059.9037968025996</v>
      </c>
      <c r="P106" s="10">
        <f>SUM($O106:O$110)</f>
        <v>7505.1331812489107</v>
      </c>
      <c r="Q106" s="8">
        <f t="shared" si="14"/>
        <v>2.4527350137907233</v>
      </c>
      <c r="R106" s="11">
        <f t="shared" si="15"/>
        <v>4.8660430522235353E-5</v>
      </c>
      <c r="S106" s="9">
        <f t="shared" si="16"/>
        <v>3235.2596701785187</v>
      </c>
    </row>
    <row r="107" spans="11:19" x14ac:dyDescent="0.3">
      <c r="K107" s="14">
        <v>97</v>
      </c>
      <c r="L107" s="19">
        <f t="shared" si="11"/>
        <v>0.35061836842378868</v>
      </c>
      <c r="M107" s="10">
        <f t="shared" si="17"/>
        <v>2409.4427656927651</v>
      </c>
      <c r="N107" s="10">
        <f t="shared" si="12"/>
        <v>844.79489131769822</v>
      </c>
      <c r="O107" s="10">
        <f t="shared" si="13"/>
        <v>1987.0453200339159</v>
      </c>
      <c r="P107" s="10">
        <f>SUM($O107:O$110)</f>
        <v>4445.2293844463111</v>
      </c>
      <c r="Q107" s="8">
        <f t="shared" si="14"/>
        <v>2.2371051830717366</v>
      </c>
      <c r="R107" s="11">
        <f t="shared" si="15"/>
        <v>3.1599189765730067E-5</v>
      </c>
      <c r="S107" s="9">
        <f t="shared" si="16"/>
        <v>2100.9182031932419</v>
      </c>
    </row>
    <row r="108" spans="11:19" x14ac:dyDescent="0.3">
      <c r="K108" s="14">
        <v>98</v>
      </c>
      <c r="L108" s="19">
        <f t="shared" si="11"/>
        <v>0.35061836842378868</v>
      </c>
      <c r="M108" s="10">
        <f t="shared" si="17"/>
        <v>1564.6478743750667</v>
      </c>
      <c r="N108" s="10">
        <f t="shared" si="12"/>
        <v>548.59428487113496</v>
      </c>
      <c r="O108" s="10">
        <f t="shared" si="13"/>
        <v>1290.3507319394994</v>
      </c>
      <c r="P108" s="10">
        <f>SUM($O108:O$110)</f>
        <v>2458.1840644123949</v>
      </c>
      <c r="Q108" s="8">
        <f t="shared" si="14"/>
        <v>1.905051086937851</v>
      </c>
      <c r="R108" s="11">
        <f t="shared" si="15"/>
        <v>2.0519933406556106E-5</v>
      </c>
      <c r="S108" s="9">
        <f t="shared" si="16"/>
        <v>1364.2976905977894</v>
      </c>
    </row>
    <row r="109" spans="11:19" x14ac:dyDescent="0.3">
      <c r="K109" s="14">
        <v>99</v>
      </c>
      <c r="L109" s="19">
        <f t="shared" si="11"/>
        <v>0.35061836842378868</v>
      </c>
      <c r="M109" s="10">
        <f t="shared" si="17"/>
        <v>1016.0535895039318</v>
      </c>
      <c r="N109" s="10">
        <f t="shared" si="12"/>
        <v>356.24705178300252</v>
      </c>
      <c r="O109" s="10">
        <f t="shared" si="13"/>
        <v>837.93006361243056</v>
      </c>
      <c r="P109" s="10">
        <f>SUM($O109:O$110)</f>
        <v>1167.8333324728951</v>
      </c>
      <c r="Q109" s="8">
        <f t="shared" si="14"/>
        <v>1.3937121762145717</v>
      </c>
      <c r="R109" s="11">
        <f t="shared" si="15"/>
        <v>1.3325267835384608E-5</v>
      </c>
      <c r="S109" s="9">
        <f t="shared" si="16"/>
        <v>885.94986027604966</v>
      </c>
    </row>
    <row r="110" spans="11:19" x14ac:dyDescent="0.3">
      <c r="K110" s="14">
        <v>100</v>
      </c>
      <c r="L110" s="19">
        <f t="shared" si="11"/>
        <v>1</v>
      </c>
      <c r="M110" s="10">
        <f t="shared" si="17"/>
        <v>659.80653772092933</v>
      </c>
      <c r="N110" s="10">
        <f t="shared" si="12"/>
        <v>659.80653772092933</v>
      </c>
      <c r="O110" s="10">
        <f t="shared" si="13"/>
        <v>329.90326886046466</v>
      </c>
      <c r="P110" s="10">
        <f>SUM($O110:O$110)</f>
        <v>329.90326886046466</v>
      </c>
      <c r="Q110" s="8">
        <f>P110/O110</f>
        <v>1</v>
      </c>
      <c r="R110" s="11">
        <f t="shared" si="15"/>
        <v>8.6531841681320674E-6</v>
      </c>
      <c r="S110" s="9">
        <f t="shared" si="16"/>
        <v>575.31956576077766</v>
      </c>
    </row>
  </sheetData>
  <mergeCells count="10">
    <mergeCell ref="C8:E8"/>
    <mergeCell ref="K8:K9"/>
    <mergeCell ref="Q8:Q9"/>
    <mergeCell ref="R8:R9"/>
    <mergeCell ref="S8:S9"/>
    <mergeCell ref="L8:L9"/>
    <mergeCell ref="M8:M9"/>
    <mergeCell ref="N8:N9"/>
    <mergeCell ref="O8:O9"/>
    <mergeCell ref="P8:P9"/>
  </mergeCells>
  <dataValidations count="1">
    <dataValidation type="decimal" allowBlank="1" showInputMessage="1" showErrorMessage="1" errorTitle="Impossible value" error="Probability of all-cause death should be comprised between 0 and 1" sqref="E10:F34" xr:uid="{A5DD0CEF-9A6E-412A-8F06-CCF5487340B3}">
      <formula1>0</formula1>
      <formula2>1</formula2>
    </dataValidation>
  </dataValidation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55838B07875A4DB93FD5182C141E9F" ma:contentTypeVersion="9" ma:contentTypeDescription="Create a new document." ma:contentTypeScope="" ma:versionID="9b5aab17874b7c6e7ea9b3524ed06aa0">
  <xsd:schema xmlns:xsd="http://www.w3.org/2001/XMLSchema" xmlns:xs="http://www.w3.org/2001/XMLSchema" xmlns:p="http://schemas.microsoft.com/office/2006/metadata/properties" xmlns:ns2="5d426748-5a62-4fc3-b256-e3b9e8d96bf1" targetNamespace="http://schemas.microsoft.com/office/2006/metadata/properties" ma:root="true" ma:fieldsID="301f1c1ed3cc95b703b21e3b3dfec10e" ns2:_="">
    <xsd:import namespace="5d426748-5a62-4fc3-b256-e3b9e8d96bf1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Version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26748-5a62-4fc3-b256-e3b9e8d96bf1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MigrationWizIdPermissionLevels" ma:index="11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2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3" nillable="true" ma:displayName="MigrationWizIdSecurityGroups" ma:internalName="MigrationWizIdSecurityGroups">
      <xsd:simpleType>
        <xsd:restriction base="dms:Text"/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Levels xmlns="5d426748-5a62-4fc3-b256-e3b9e8d96bf1" xsi:nil="true"/>
    <MigrationWizIdPermissions xmlns="5d426748-5a62-4fc3-b256-e3b9e8d96bf1" xsi:nil="true"/>
    <MigrationWizIdSecurityGroups xmlns="5d426748-5a62-4fc3-b256-e3b9e8d96bf1" xsi:nil="true"/>
    <MigrationWizId xmlns="5d426748-5a62-4fc3-b256-e3b9e8d96bf1" xsi:nil="true"/>
    <MigrationWizIdDocumentLibraryPermissions xmlns="5d426748-5a62-4fc3-b256-e3b9e8d96bf1" xsi:nil="true"/>
    <MigrationWizIdVersion xmlns="5d426748-5a62-4fc3-b256-e3b9e8d96bf1" xsi:nil="true"/>
  </documentManagement>
</p:properties>
</file>

<file path=customXml/itemProps1.xml><?xml version="1.0" encoding="utf-8"?>
<ds:datastoreItem xmlns:ds="http://schemas.openxmlformats.org/officeDocument/2006/customXml" ds:itemID="{BFF09A18-F2FE-4E77-BE9A-E758F62CAE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26748-5a62-4fc3-b256-e3b9e8d96b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EFB27E-E6FF-479C-BD59-FD562B758C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65CE39-7D8D-4C0C-814D-C0A113C9CEAF}">
  <ds:schemaRefs>
    <ds:schemaRef ds:uri="http://schemas.microsoft.com/office/2006/metadata/properties"/>
    <ds:schemaRef ds:uri="http://schemas.microsoft.com/office/infopath/2007/PartnerControls"/>
    <ds:schemaRef ds:uri="5d426748-5a62-4fc3-b256-e3b9e8d96bf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Elizaveta Kharitonova</dc:creator>
  <cp:lastModifiedBy>Elizaveta Kharitonova</cp:lastModifiedBy>
  <dcterms:created xsi:type="dcterms:W3CDTF">2021-12-29T18:17:14Z</dcterms:created>
  <dcterms:modified xsi:type="dcterms:W3CDTF">2023-07-26T15:52:10Z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0x010100F255838B07875A4DB93FD5182C141E9F</vt:lpwstr>
  </property>
</Properties>
</file>