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<sst xmlns="http://schemas.openxmlformats.org/spreadsheetml/2006/main" count="88" uniqueCount="78">
  <si>
    <t>Aplicação da Métrica de Pontos por Caso de Uso</t>
  </si>
  <si>
    <r>
      <rPr>
        <rFont val="Calibri"/>
        <b/>
        <color theme="1"/>
        <sz val="11.0"/>
      </rPr>
      <t>Passo 1</t>
    </r>
    <r>
      <rPr>
        <rFont val="Calibri"/>
        <color theme="1"/>
        <sz val="11.0"/>
      </rPr>
      <t xml:space="preserve"> - Atribuição de Pesos aos Casos de Uso da Aplicação LOI e calcular o TAP</t>
    </r>
  </si>
  <si>
    <t xml:space="preserve">Quantidade de Atores </t>
  </si>
  <si>
    <t>Tipos Atores</t>
  </si>
  <si>
    <t>Pesos</t>
  </si>
  <si>
    <t>Simples</t>
  </si>
  <si>
    <t xml:space="preserve">Medio </t>
  </si>
  <si>
    <t>Complexo</t>
  </si>
  <si>
    <t>TAP:</t>
  </si>
  <si>
    <r>
      <rPr>
        <rFont val="Calibri"/>
        <b/>
        <color theme="1"/>
        <sz val="11.0"/>
      </rPr>
      <t>Passo 2</t>
    </r>
    <r>
      <rPr>
        <rFont val="Calibri"/>
        <color theme="1"/>
        <sz val="11.0"/>
      </rPr>
      <t xml:space="preserve"> - Atribuição de pesos aos casos de uso e calcular o TUCP da aplicação LOI </t>
    </r>
  </si>
  <si>
    <t>Quantidade de Tipos</t>
  </si>
  <si>
    <t>Tipo</t>
  </si>
  <si>
    <t>Descrição</t>
  </si>
  <si>
    <t>Até 3 transações</t>
  </si>
  <si>
    <t>De 4 a 7 transações</t>
  </si>
  <si>
    <t>Mais que 7 transações</t>
  </si>
  <si>
    <t>TUCP:</t>
  </si>
  <si>
    <r>
      <rPr>
        <rFont val="Calibri"/>
        <b/>
        <color theme="1"/>
        <sz val="11.0"/>
      </rPr>
      <t xml:space="preserve">Passo 3 - </t>
    </r>
    <r>
      <rPr>
        <rFont val="Calibri"/>
        <color theme="1"/>
        <sz val="11.0"/>
      </rPr>
      <t>calcular o total de pontos de casos de uso não ajustados - UUCP</t>
    </r>
  </si>
  <si>
    <t>UUCP:</t>
  </si>
  <si>
    <t>Fatores Tecnicos</t>
  </si>
  <si>
    <t>Passo 4</t>
  </si>
  <si>
    <t>Conta:</t>
  </si>
  <si>
    <t>Escala</t>
  </si>
  <si>
    <t>Fator</t>
  </si>
  <si>
    <t xml:space="preserve">Descrição </t>
  </si>
  <si>
    <t>Peso</t>
  </si>
  <si>
    <t>TCF=0,6+(0,01*Tfactor)</t>
  </si>
  <si>
    <t>T1</t>
  </si>
  <si>
    <t xml:space="preserve">Sistemas Distribuídos </t>
  </si>
  <si>
    <t>EF=1,4 + (-0,03*Efactor)</t>
  </si>
  <si>
    <t>T2</t>
  </si>
  <si>
    <t>Tempo de resposta/performance</t>
  </si>
  <si>
    <t>T3</t>
  </si>
  <si>
    <t xml:space="preserve">Eficiência (on-line) </t>
  </si>
  <si>
    <t>Passo 5</t>
  </si>
  <si>
    <t>T4</t>
  </si>
  <si>
    <t>Processamento interno complexo</t>
  </si>
  <si>
    <t>UCP = UUCP*TCF*EF</t>
  </si>
  <si>
    <t>T5</t>
  </si>
  <si>
    <t>Código deve ser reutilizável</t>
  </si>
  <si>
    <t>T6</t>
  </si>
  <si>
    <t xml:space="preserve">Facilidade de instalação </t>
  </si>
  <si>
    <t>Passo 6</t>
  </si>
  <si>
    <t>T7</t>
  </si>
  <si>
    <t>Usabilidade</t>
  </si>
  <si>
    <t>UCP*20h</t>
  </si>
  <si>
    <t>T8</t>
  </si>
  <si>
    <t>Portabilidade</t>
  </si>
  <si>
    <t>Valor hora: 250 Reais</t>
  </si>
  <si>
    <t>T9</t>
  </si>
  <si>
    <t>Facilidade de manutenção</t>
  </si>
  <si>
    <t>T10</t>
  </si>
  <si>
    <t>Acessos simultâneos (concorrência)</t>
  </si>
  <si>
    <t>T11</t>
  </si>
  <si>
    <t>Aspectos especiais de segurança</t>
  </si>
  <si>
    <t>T12</t>
  </si>
  <si>
    <t>Acesso direto para terceiros</t>
  </si>
  <si>
    <t>T13</t>
  </si>
  <si>
    <t>Facilidades especiais de treinamento</t>
  </si>
  <si>
    <t>Tfactor</t>
  </si>
  <si>
    <t xml:space="preserve">Fatores Ambientais </t>
  </si>
  <si>
    <t>F1</t>
  </si>
  <si>
    <t xml:space="preserve">Familiaridade com a Metodologia de Gestão e Desenvolvimento </t>
  </si>
  <si>
    <t>F2</t>
  </si>
  <si>
    <t>Experiência na Aplicação</t>
  </si>
  <si>
    <t>F3</t>
  </si>
  <si>
    <t>Expert na Técnica de Desenvolvimento</t>
  </si>
  <si>
    <t>F4</t>
  </si>
  <si>
    <t>Experiência do Gerente de Projeto</t>
  </si>
  <si>
    <t>F5</t>
  </si>
  <si>
    <t>Motivação</t>
  </si>
  <si>
    <t>F6</t>
  </si>
  <si>
    <t xml:space="preserve">Requisitos estáveis </t>
  </si>
  <si>
    <t>F7</t>
  </si>
  <si>
    <t>Trabalhadores part-time</t>
  </si>
  <si>
    <t>F8</t>
  </si>
  <si>
    <t>Dificuldade da Linguagem de Programação</t>
  </si>
  <si>
    <t>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</si>
</sst>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</font>
    <font>
      <color theme="1"/>
      <name val="Calibri"/>
    </font>
    <font>
      <sz val="11.0"/>
      <color theme="1"/>
      <name val="Calibri"/>
    </font>
    <font>
      <b/>
      <sz val="11.0"/>
      <color theme="1"/>
    </font>
    <font>
      <b/>
    </font>
    <font>
      <b/>
      <sz val="11.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1" fillId="0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4" fillId="0" fontId="8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horizontal="center"/>
    </xf>
    <xf borderId="0" fillId="0" fontId="9" numFmtId="0" xfId="0" applyAlignment="1" applyFont="1">
      <alignment horizontal="center" vertical="bottom"/>
    </xf>
    <xf borderId="4" fillId="0" fontId="8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/>
    </xf>
    <xf borderId="4" fillId="0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15.63"/>
    <col customWidth="1" min="3" max="3" width="50.75"/>
    <col customWidth="1" min="4" max="6" width="7.63"/>
    <col customWidth="1" min="7" max="7" width="6.5"/>
    <col customWidth="1" min="8" max="8" width="41.75"/>
    <col customWidth="1" min="9" max="9" width="11.25"/>
    <col customWidth="1" min="10" max="26" width="7.63"/>
  </cols>
  <sheetData>
    <row r="1">
      <c r="A1" s="1" t="s">
        <v>0</v>
      </c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5"/>
    </row>
    <row r="2">
      <c r="A2" s="6" t="s">
        <v>1</v>
      </c>
      <c r="B2" s="2"/>
      <c r="C2" s="2"/>
      <c r="D2" s="3"/>
      <c r="E2" s="4"/>
      <c r="F2" s="5"/>
      <c r="G2" s="5"/>
      <c r="H2" s="5"/>
      <c r="I2" s="5"/>
      <c r="J2" s="5"/>
      <c r="K2" s="5"/>
      <c r="L2" s="5"/>
      <c r="M2" s="5"/>
    </row>
    <row r="3">
      <c r="A3" s="7" t="s">
        <v>2</v>
      </c>
      <c r="B3" s="7" t="s">
        <v>3</v>
      </c>
      <c r="C3" s="7" t="s">
        <v>4</v>
      </c>
      <c r="D3" s="8"/>
      <c r="E3" s="4"/>
      <c r="F3" s="5"/>
      <c r="G3" s="5"/>
      <c r="H3" s="5"/>
      <c r="I3" s="5"/>
      <c r="J3" s="5"/>
      <c r="K3" s="5"/>
      <c r="L3" s="5"/>
      <c r="M3" s="5"/>
    </row>
    <row r="4">
      <c r="A4" s="8">
        <v>0.0</v>
      </c>
      <c r="B4" s="8" t="s">
        <v>5</v>
      </c>
      <c r="C4" s="8">
        <v>1.0</v>
      </c>
      <c r="D4" s="9">
        <f t="shared" ref="D4:D6" si="1">PRODUCT(C4,A4)</f>
        <v>0</v>
      </c>
      <c r="E4" s="4"/>
      <c r="F4" s="5"/>
      <c r="G4" s="5"/>
      <c r="H4" s="5"/>
      <c r="I4" s="5"/>
      <c r="J4" s="5"/>
      <c r="K4" s="5"/>
      <c r="L4" s="5"/>
      <c r="M4" s="5"/>
    </row>
    <row r="5">
      <c r="A5" s="8">
        <v>0.0</v>
      </c>
      <c r="B5" s="8" t="s">
        <v>6</v>
      </c>
      <c r="C5" s="8">
        <v>2.0</v>
      </c>
      <c r="D5" s="9">
        <f t="shared" si="1"/>
        <v>0</v>
      </c>
      <c r="E5" s="4"/>
      <c r="F5" s="5"/>
      <c r="G5" s="5"/>
      <c r="H5" s="5"/>
      <c r="I5" s="5"/>
      <c r="J5" s="5"/>
      <c r="K5" s="5"/>
      <c r="L5" s="5"/>
      <c r="M5" s="5"/>
    </row>
    <row r="6">
      <c r="A6" s="8">
        <v>2.0</v>
      </c>
      <c r="B6" s="8" t="s">
        <v>7</v>
      </c>
      <c r="C6" s="8">
        <v>3.0</v>
      </c>
      <c r="D6" s="9">
        <f t="shared" si="1"/>
        <v>6</v>
      </c>
      <c r="E6" s="4"/>
      <c r="F6" s="5"/>
      <c r="G6" s="5"/>
      <c r="H6" s="5"/>
      <c r="I6" s="5"/>
      <c r="J6" s="5"/>
      <c r="K6" s="5"/>
      <c r="L6" s="5"/>
      <c r="M6" s="5"/>
    </row>
    <row r="7">
      <c r="A7" s="6"/>
      <c r="B7" s="3"/>
      <c r="C7" s="7" t="s">
        <v>8</v>
      </c>
      <c r="D7" s="9">
        <f>SUM(D4,D5,D6)</f>
        <v>6</v>
      </c>
      <c r="E7" s="4"/>
      <c r="F7" s="5"/>
      <c r="G7" s="5"/>
      <c r="H7" s="5"/>
      <c r="I7" s="5"/>
      <c r="J7" s="5"/>
      <c r="K7" s="5"/>
      <c r="L7" s="5"/>
      <c r="M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10" t="s">
        <v>9</v>
      </c>
      <c r="B9" s="2"/>
      <c r="C9" s="2"/>
      <c r="D9" s="2"/>
      <c r="E9" s="3"/>
      <c r="F9" s="5"/>
      <c r="G9" s="5"/>
      <c r="H9" s="5"/>
      <c r="I9" s="5"/>
      <c r="J9" s="5"/>
      <c r="K9" s="5"/>
      <c r="L9" s="5"/>
      <c r="M9" s="5"/>
    </row>
    <row r="10">
      <c r="A10" s="11" t="s">
        <v>10</v>
      </c>
      <c r="B10" s="11" t="s">
        <v>11</v>
      </c>
      <c r="C10" s="12" t="s">
        <v>12</v>
      </c>
      <c r="D10" s="7" t="s">
        <v>4</v>
      </c>
      <c r="E10" s="13"/>
      <c r="F10" s="5"/>
      <c r="G10" s="5"/>
      <c r="H10" s="5"/>
      <c r="I10" s="5"/>
      <c r="J10" s="5"/>
      <c r="K10" s="5"/>
      <c r="L10" s="5"/>
      <c r="M10" s="5"/>
    </row>
    <row r="11">
      <c r="A11" s="14">
        <v>7.0</v>
      </c>
      <c r="B11" s="8" t="s">
        <v>5</v>
      </c>
      <c r="C11" s="15" t="s">
        <v>13</v>
      </c>
      <c r="D11" s="8">
        <v>5.0</v>
      </c>
      <c r="E11" s="9">
        <f t="shared" ref="E11:E13" si="2">PRODUCT(D11,A11)</f>
        <v>35</v>
      </c>
      <c r="F11" s="5"/>
      <c r="G11" s="5"/>
      <c r="H11" s="5"/>
      <c r="I11" s="5"/>
      <c r="J11" s="5"/>
      <c r="K11" s="5"/>
      <c r="L11" s="5"/>
      <c r="M11" s="5"/>
    </row>
    <row r="12">
      <c r="A12" s="14">
        <v>4.0</v>
      </c>
      <c r="B12" s="8" t="s">
        <v>6</v>
      </c>
      <c r="C12" s="15" t="s">
        <v>14</v>
      </c>
      <c r="D12" s="8">
        <v>10.0</v>
      </c>
      <c r="E12" s="9">
        <f t="shared" si="2"/>
        <v>40</v>
      </c>
      <c r="F12" s="5"/>
      <c r="G12" s="5"/>
      <c r="H12" s="5"/>
      <c r="I12" s="5"/>
      <c r="J12" s="5"/>
      <c r="K12" s="5"/>
      <c r="L12" s="5"/>
      <c r="M12" s="5"/>
    </row>
    <row r="13">
      <c r="A13" s="8">
        <v>0.0</v>
      </c>
      <c r="B13" s="8" t="s">
        <v>7</v>
      </c>
      <c r="C13" s="15" t="s">
        <v>15</v>
      </c>
      <c r="D13" s="8">
        <v>15.0</v>
      </c>
      <c r="E13" s="9">
        <f t="shared" si="2"/>
        <v>0</v>
      </c>
      <c r="F13" s="5"/>
      <c r="G13" s="5"/>
      <c r="H13" s="5"/>
      <c r="I13" s="5"/>
      <c r="J13" s="5"/>
      <c r="K13" s="5"/>
      <c r="L13" s="5"/>
      <c r="M13" s="5"/>
    </row>
    <row r="14">
      <c r="A14" s="13"/>
      <c r="B14" s="13"/>
      <c r="C14" s="13"/>
      <c r="D14" s="7" t="s">
        <v>16</v>
      </c>
      <c r="E14" s="9">
        <f>SUM(E11,E12,E13)</f>
        <v>75</v>
      </c>
      <c r="F14" s="5"/>
      <c r="G14" s="5"/>
      <c r="H14" s="5"/>
      <c r="I14" s="5"/>
      <c r="J14" s="5"/>
      <c r="K14" s="5"/>
      <c r="L14" s="5"/>
      <c r="M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16" t="s">
        <v>17</v>
      </c>
      <c r="B16" s="2"/>
      <c r="C16" s="2"/>
      <c r="D16" s="3"/>
      <c r="E16" s="5"/>
      <c r="F16" s="5"/>
      <c r="G16" s="5"/>
      <c r="H16" s="5"/>
      <c r="I16" s="5"/>
      <c r="J16" s="5"/>
      <c r="K16" s="5"/>
      <c r="L16" s="5"/>
      <c r="M16" s="5"/>
    </row>
    <row r="17">
      <c r="A17" s="16"/>
      <c r="B17" s="2"/>
      <c r="C17" s="2"/>
      <c r="D17" s="3"/>
      <c r="E17" s="5"/>
      <c r="F17" s="5"/>
      <c r="G17" s="5"/>
      <c r="H17" s="5"/>
      <c r="I17" s="5"/>
      <c r="J17" s="5"/>
      <c r="K17" s="5"/>
      <c r="L17" s="5"/>
      <c r="M17" s="5"/>
    </row>
    <row r="18">
      <c r="A18" s="16"/>
      <c r="B18" s="3"/>
      <c r="C18" s="17" t="s">
        <v>18</v>
      </c>
      <c r="D18" s="18">
        <f>SUM(D7,E14)</f>
        <v>81</v>
      </c>
      <c r="E18" s="5"/>
      <c r="F18" s="5"/>
      <c r="G18" s="5"/>
      <c r="H18" s="5"/>
      <c r="I18" s="5"/>
      <c r="J18" s="5"/>
      <c r="K18" s="5"/>
      <c r="L18" s="5"/>
      <c r="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75" customHeight="1">
      <c r="A21" s="19" t="s">
        <v>19</v>
      </c>
      <c r="B21" s="2"/>
      <c r="C21" s="3"/>
      <c r="D21" s="13"/>
      <c r="E21" s="13"/>
      <c r="F21" s="5"/>
      <c r="G21" s="20" t="s">
        <v>20</v>
      </c>
      <c r="H21" s="21"/>
      <c r="I21" s="12" t="s">
        <v>21</v>
      </c>
      <c r="J21" s="5"/>
      <c r="K21" s="5"/>
      <c r="L21" s="5"/>
      <c r="M21" s="5"/>
    </row>
    <row r="22" ht="15.75" customHeight="1">
      <c r="A22" s="17" t="s">
        <v>22</v>
      </c>
      <c r="B22" s="17" t="s">
        <v>23</v>
      </c>
      <c r="C22" s="17" t="s">
        <v>24</v>
      </c>
      <c r="D22" s="17" t="s">
        <v>25</v>
      </c>
      <c r="E22" s="13"/>
      <c r="F22" s="5"/>
      <c r="G22" s="21"/>
      <c r="H22" s="22" t="s">
        <v>26</v>
      </c>
      <c r="I22" s="18">
        <f>(0.6+(0.01*E36))</f>
        <v>1.045</v>
      </c>
      <c r="J22" s="5"/>
      <c r="K22" s="5"/>
      <c r="L22" s="5"/>
      <c r="M22" s="5"/>
    </row>
    <row r="23" ht="15.75" customHeight="1">
      <c r="A23" s="15">
        <v>3.0</v>
      </c>
      <c r="B23" s="13" t="s">
        <v>27</v>
      </c>
      <c r="C23" s="13" t="s">
        <v>28</v>
      </c>
      <c r="D23" s="23">
        <v>2.0</v>
      </c>
      <c r="E23" s="18">
        <f t="shared" ref="E23:E35" si="3">PRODUCT(A23,D23)</f>
        <v>6</v>
      </c>
      <c r="F23" s="5"/>
      <c r="G23" s="21"/>
      <c r="H23" s="22" t="s">
        <v>29</v>
      </c>
      <c r="I23" s="18">
        <f>(1.4+(-0.03*E49))</f>
        <v>1.055</v>
      </c>
      <c r="J23" s="5"/>
      <c r="K23" s="5"/>
      <c r="L23" s="5"/>
      <c r="M23" s="5"/>
    </row>
    <row r="24" ht="15.75" customHeight="1">
      <c r="A24" s="15">
        <v>4.0</v>
      </c>
      <c r="B24" s="13" t="s">
        <v>30</v>
      </c>
      <c r="C24" s="13" t="s">
        <v>31</v>
      </c>
      <c r="D24" s="23">
        <v>1.0</v>
      </c>
      <c r="E24" s="18">
        <f t="shared" si="3"/>
        <v>4</v>
      </c>
      <c r="F24" s="5"/>
      <c r="G24" s="24"/>
      <c r="H24" s="24"/>
      <c r="I24" s="5"/>
      <c r="J24" s="5"/>
      <c r="K24" s="5"/>
      <c r="L24" s="5"/>
      <c r="M24" s="5"/>
    </row>
    <row r="25" ht="15.75" customHeight="1">
      <c r="A25" s="15">
        <v>5.0</v>
      </c>
      <c r="B25" s="13" t="s">
        <v>32</v>
      </c>
      <c r="C25" s="13" t="s">
        <v>33</v>
      </c>
      <c r="D25" s="23">
        <v>1.0</v>
      </c>
      <c r="E25" s="18">
        <f t="shared" si="3"/>
        <v>5</v>
      </c>
      <c r="F25" s="5"/>
      <c r="G25" s="20" t="s">
        <v>34</v>
      </c>
      <c r="H25" s="21"/>
      <c r="I25" s="12" t="s">
        <v>21</v>
      </c>
      <c r="J25" s="5"/>
      <c r="K25" s="5"/>
      <c r="L25" s="5"/>
      <c r="M25" s="5"/>
    </row>
    <row r="26" ht="15.75" customHeight="1">
      <c r="A26" s="15">
        <v>2.0</v>
      </c>
      <c r="B26" s="13" t="s">
        <v>35</v>
      </c>
      <c r="C26" s="13" t="s">
        <v>36</v>
      </c>
      <c r="D26" s="23">
        <v>1.0</v>
      </c>
      <c r="E26" s="18">
        <f t="shared" si="3"/>
        <v>2</v>
      </c>
      <c r="F26" s="5"/>
      <c r="G26" s="21"/>
      <c r="H26" s="21" t="s">
        <v>37</v>
      </c>
      <c r="I26" s="18">
        <f>(D18*I22*I23)</f>
        <v>89.300475</v>
      </c>
      <c r="J26" s="5"/>
      <c r="K26" s="5"/>
      <c r="L26" s="5"/>
      <c r="M26" s="5"/>
    </row>
    <row r="27" ht="15.75" customHeight="1">
      <c r="A27" s="15">
        <v>3.0</v>
      </c>
      <c r="B27" s="13" t="s">
        <v>38</v>
      </c>
      <c r="C27" s="13" t="s">
        <v>39</v>
      </c>
      <c r="D27" s="23">
        <v>1.0</v>
      </c>
      <c r="E27" s="18">
        <f t="shared" si="3"/>
        <v>3</v>
      </c>
      <c r="F27" s="5"/>
      <c r="G27" s="5"/>
      <c r="H27" s="5"/>
      <c r="I27" s="5"/>
      <c r="J27" s="5"/>
      <c r="K27" s="5"/>
      <c r="L27" s="5"/>
      <c r="M27" s="5"/>
    </row>
    <row r="28" ht="15.75" customHeight="1">
      <c r="A28" s="15">
        <v>2.0</v>
      </c>
      <c r="B28" s="13" t="s">
        <v>40</v>
      </c>
      <c r="C28" s="13" t="s">
        <v>41</v>
      </c>
      <c r="D28" s="23">
        <v>0.5</v>
      </c>
      <c r="E28" s="18">
        <f t="shared" si="3"/>
        <v>1</v>
      </c>
      <c r="F28" s="5"/>
      <c r="G28" s="25" t="s">
        <v>42</v>
      </c>
      <c r="H28" s="21"/>
      <c r="I28" s="12" t="s">
        <v>21</v>
      </c>
      <c r="J28" s="5"/>
      <c r="K28" s="5"/>
      <c r="L28" s="5"/>
      <c r="M28" s="5"/>
    </row>
    <row r="29" ht="15.75" customHeight="1">
      <c r="A29" s="15">
        <v>5.0</v>
      </c>
      <c r="B29" s="13" t="s">
        <v>43</v>
      </c>
      <c r="C29" s="13" t="s">
        <v>44</v>
      </c>
      <c r="D29" s="23">
        <v>0.5</v>
      </c>
      <c r="E29" s="18">
        <f t="shared" si="3"/>
        <v>2.5</v>
      </c>
      <c r="F29" s="5"/>
      <c r="G29" s="21"/>
      <c r="H29" s="26" t="s">
        <v>45</v>
      </c>
      <c r="I29" s="18">
        <f>(I26*20)</f>
        <v>1786.0095</v>
      </c>
      <c r="J29" s="5"/>
      <c r="K29" s="5"/>
      <c r="L29" s="5"/>
      <c r="M29" s="5"/>
    </row>
    <row r="30" ht="15.75" customHeight="1">
      <c r="A30" s="15">
        <v>4.0</v>
      </c>
      <c r="B30" s="13" t="s">
        <v>46</v>
      </c>
      <c r="C30" s="13" t="s">
        <v>47</v>
      </c>
      <c r="D30" s="23">
        <v>2.0</v>
      </c>
      <c r="E30" s="18">
        <f t="shared" si="3"/>
        <v>8</v>
      </c>
      <c r="F30" s="5"/>
      <c r="G30" s="21"/>
      <c r="H30" s="15" t="s">
        <v>48</v>
      </c>
      <c r="I30" s="27">
        <f>(I29*250)</f>
        <v>446502.375</v>
      </c>
      <c r="J30" s="5"/>
      <c r="K30" s="5"/>
      <c r="L30" s="5"/>
      <c r="M30" s="5"/>
    </row>
    <row r="31" ht="15.75" customHeight="1">
      <c r="A31" s="15">
        <v>5.0</v>
      </c>
      <c r="B31" s="13" t="s">
        <v>49</v>
      </c>
      <c r="C31" s="13" t="s">
        <v>50</v>
      </c>
      <c r="D31" s="23">
        <v>1.0</v>
      </c>
      <c r="E31" s="18">
        <f t="shared" si="3"/>
        <v>5</v>
      </c>
      <c r="F31" s="5"/>
      <c r="G31" s="5"/>
      <c r="H31" s="5"/>
      <c r="I31" s="5"/>
      <c r="J31" s="5"/>
      <c r="K31" s="5"/>
      <c r="L31" s="5"/>
      <c r="M31" s="5"/>
    </row>
    <row r="32" ht="15.75" customHeight="1">
      <c r="A32" s="15">
        <v>4.0</v>
      </c>
      <c r="B32" s="13" t="s">
        <v>51</v>
      </c>
      <c r="C32" s="13" t="s">
        <v>52</v>
      </c>
      <c r="D32" s="23">
        <v>1.0</v>
      </c>
      <c r="E32" s="18">
        <f t="shared" si="3"/>
        <v>4</v>
      </c>
      <c r="F32" s="5"/>
      <c r="G32" s="5"/>
      <c r="H32" s="5"/>
      <c r="I32" s="5"/>
      <c r="J32" s="5"/>
      <c r="K32" s="5"/>
      <c r="L32" s="5"/>
      <c r="M32" s="5"/>
    </row>
    <row r="33" ht="15.75" customHeight="1">
      <c r="A33" s="15">
        <v>4.0</v>
      </c>
      <c r="B33" s="13" t="s">
        <v>53</v>
      </c>
      <c r="C33" s="13" t="s">
        <v>54</v>
      </c>
      <c r="D33" s="23">
        <v>1.0</v>
      </c>
      <c r="E33" s="18">
        <f t="shared" si="3"/>
        <v>4</v>
      </c>
      <c r="F33" s="5"/>
      <c r="G33" s="5"/>
      <c r="H33" s="5"/>
      <c r="I33" s="5"/>
      <c r="J33" s="5"/>
      <c r="K33" s="5"/>
      <c r="L33" s="5"/>
      <c r="M33" s="5"/>
    </row>
    <row r="34" ht="15.75" customHeight="1">
      <c r="A34" s="13">
        <v>0.0</v>
      </c>
      <c r="B34" s="13" t="s">
        <v>55</v>
      </c>
      <c r="C34" s="13" t="s">
        <v>56</v>
      </c>
      <c r="D34" s="23">
        <v>1.0</v>
      </c>
      <c r="E34" s="18">
        <f t="shared" si="3"/>
        <v>0</v>
      </c>
      <c r="F34" s="5"/>
      <c r="G34" s="5"/>
      <c r="H34" s="5"/>
      <c r="I34" s="5"/>
      <c r="J34" s="5"/>
      <c r="K34" s="5"/>
      <c r="L34" s="5"/>
      <c r="M34" s="5"/>
    </row>
    <row r="35" ht="15.75" customHeight="1">
      <c r="A35" s="13">
        <v>0.0</v>
      </c>
      <c r="B35" s="13" t="s">
        <v>57</v>
      </c>
      <c r="C35" s="13" t="s">
        <v>58</v>
      </c>
      <c r="D35" s="23">
        <v>1.0</v>
      </c>
      <c r="E35" s="18">
        <f t="shared" si="3"/>
        <v>0</v>
      </c>
      <c r="F35" s="5"/>
      <c r="G35" s="5"/>
      <c r="H35" s="5"/>
      <c r="I35" s="5"/>
      <c r="J35" s="5"/>
      <c r="K35" s="5"/>
      <c r="L35" s="5"/>
      <c r="M35" s="5"/>
    </row>
    <row r="36" ht="15.75" customHeight="1">
      <c r="A36" s="16"/>
      <c r="B36" s="2"/>
      <c r="C36" s="3"/>
      <c r="D36" s="17" t="s">
        <v>59</v>
      </c>
      <c r="E36" s="18">
        <f>SUM(E23,E24,E25,E26,E27,E28,E29,E31,E30,E32,E33,E34,E35)</f>
        <v>44.5</v>
      </c>
      <c r="F36" s="5"/>
      <c r="G36" s="5"/>
      <c r="H36" s="5"/>
      <c r="I36" s="5"/>
      <c r="J36" s="5"/>
      <c r="K36" s="5"/>
      <c r="L36" s="5"/>
      <c r="M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ht="15.75" customHeight="1">
      <c r="A39" s="19" t="s">
        <v>60</v>
      </c>
      <c r="B39" s="2"/>
      <c r="C39" s="2"/>
      <c r="D39" s="2"/>
      <c r="E39" s="3"/>
      <c r="F39" s="5"/>
      <c r="G39" s="5"/>
      <c r="H39" s="5"/>
      <c r="I39" s="5"/>
      <c r="J39" s="5"/>
      <c r="K39" s="5"/>
      <c r="L39" s="5"/>
      <c r="M39" s="5"/>
    </row>
    <row r="40" ht="15.75" customHeight="1">
      <c r="A40" s="17" t="s">
        <v>22</v>
      </c>
      <c r="B40" s="17" t="s">
        <v>23</v>
      </c>
      <c r="C40" s="17" t="s">
        <v>24</v>
      </c>
      <c r="D40" s="17" t="s">
        <v>25</v>
      </c>
      <c r="E40" s="13"/>
      <c r="F40" s="5"/>
      <c r="G40" s="5"/>
      <c r="H40" s="5"/>
      <c r="I40" s="5"/>
      <c r="J40" s="5"/>
      <c r="K40" s="5"/>
      <c r="L40" s="5"/>
      <c r="M40" s="5"/>
    </row>
    <row r="41" ht="15.75" customHeight="1">
      <c r="A41" s="15">
        <v>2.0</v>
      </c>
      <c r="B41" s="13" t="s">
        <v>61</v>
      </c>
      <c r="C41" s="13" t="s">
        <v>62</v>
      </c>
      <c r="D41" s="13">
        <v>1.5</v>
      </c>
      <c r="E41" s="18">
        <f t="shared" ref="E41:E48" si="4">PRODUCT(D41,A41)</f>
        <v>3</v>
      </c>
      <c r="F41" s="5"/>
      <c r="G41" s="5"/>
      <c r="H41" s="5"/>
      <c r="I41" s="5"/>
      <c r="J41" s="5"/>
      <c r="K41" s="5"/>
      <c r="L41" s="5"/>
      <c r="M41" s="5"/>
    </row>
    <row r="42" ht="15.75" customHeight="1">
      <c r="A42" s="15">
        <v>3.0</v>
      </c>
      <c r="B42" s="13" t="s">
        <v>63</v>
      </c>
      <c r="C42" s="13" t="s">
        <v>64</v>
      </c>
      <c r="D42" s="13">
        <v>0.5</v>
      </c>
      <c r="E42" s="18">
        <f t="shared" si="4"/>
        <v>1.5</v>
      </c>
      <c r="F42" s="5"/>
      <c r="G42" s="5"/>
      <c r="H42" s="5"/>
      <c r="I42" s="5"/>
      <c r="J42" s="5"/>
      <c r="K42" s="5"/>
      <c r="L42" s="5"/>
      <c r="M42" s="5"/>
    </row>
    <row r="43" ht="15.75" customHeight="1">
      <c r="A43" s="15">
        <v>2.0</v>
      </c>
      <c r="B43" s="13" t="s">
        <v>65</v>
      </c>
      <c r="C43" s="13" t="s">
        <v>66</v>
      </c>
      <c r="D43" s="13">
        <v>1.0</v>
      </c>
      <c r="E43" s="18">
        <f t="shared" si="4"/>
        <v>2</v>
      </c>
      <c r="F43" s="5"/>
      <c r="G43" s="5"/>
      <c r="H43" s="5"/>
      <c r="I43" s="5"/>
      <c r="J43" s="5"/>
      <c r="K43" s="5"/>
      <c r="L43" s="5"/>
      <c r="M43" s="5"/>
    </row>
    <row r="44" ht="15.75" customHeight="1">
      <c r="A44" s="15">
        <v>0.0</v>
      </c>
      <c r="B44" s="13" t="s">
        <v>67</v>
      </c>
      <c r="C44" s="13" t="s">
        <v>68</v>
      </c>
      <c r="D44" s="13">
        <v>0.5</v>
      </c>
      <c r="E44" s="18">
        <f t="shared" si="4"/>
        <v>0</v>
      </c>
      <c r="F44" s="5"/>
      <c r="G44" s="5"/>
      <c r="H44" s="5"/>
      <c r="I44" s="5"/>
      <c r="J44" s="5"/>
      <c r="K44" s="5"/>
      <c r="L44" s="5"/>
      <c r="M44" s="5"/>
    </row>
    <row r="45" ht="15.75" customHeight="1">
      <c r="A45" s="15">
        <v>3.0</v>
      </c>
      <c r="B45" s="13" t="s">
        <v>69</v>
      </c>
      <c r="C45" s="13" t="s">
        <v>70</v>
      </c>
      <c r="D45" s="13">
        <v>1.0</v>
      </c>
      <c r="E45" s="18">
        <f t="shared" si="4"/>
        <v>3</v>
      </c>
      <c r="F45" s="5"/>
      <c r="G45" s="5"/>
      <c r="H45" s="5"/>
      <c r="I45" s="5"/>
      <c r="J45" s="5"/>
      <c r="K45" s="5"/>
      <c r="L45" s="5"/>
      <c r="M45" s="5"/>
    </row>
    <row r="46" ht="15.75" customHeight="1">
      <c r="A46" s="15">
        <v>4.0</v>
      </c>
      <c r="B46" s="13" t="s">
        <v>71</v>
      </c>
      <c r="C46" s="13" t="s">
        <v>72</v>
      </c>
      <c r="D46" s="13">
        <v>2.0</v>
      </c>
      <c r="E46" s="18">
        <f t="shared" si="4"/>
        <v>8</v>
      </c>
      <c r="F46" s="5"/>
      <c r="G46" s="5"/>
      <c r="H46" s="5"/>
      <c r="I46" s="5"/>
      <c r="J46" s="5"/>
      <c r="K46" s="5"/>
      <c r="L46" s="5"/>
      <c r="M46" s="5"/>
    </row>
    <row r="47" ht="15.75" customHeight="1">
      <c r="A47" s="15">
        <v>3.0</v>
      </c>
      <c r="B47" s="13" t="s">
        <v>73</v>
      </c>
      <c r="C47" s="13" t="s">
        <v>74</v>
      </c>
      <c r="D47" s="13">
        <v>-1.0</v>
      </c>
      <c r="E47" s="18">
        <f t="shared" si="4"/>
        <v>-3</v>
      </c>
      <c r="F47" s="5"/>
      <c r="G47" s="5"/>
      <c r="H47" s="5"/>
      <c r="I47" s="5"/>
      <c r="J47" s="5"/>
      <c r="K47" s="5"/>
      <c r="L47" s="5"/>
      <c r="M47" s="5"/>
    </row>
    <row r="48" ht="15.75" customHeight="1">
      <c r="A48" s="15">
        <v>3.0</v>
      </c>
      <c r="B48" s="13" t="s">
        <v>75</v>
      </c>
      <c r="C48" s="13" t="s">
        <v>76</v>
      </c>
      <c r="D48" s="13">
        <v>-1.0</v>
      </c>
      <c r="E48" s="18">
        <f t="shared" si="4"/>
        <v>-3</v>
      </c>
      <c r="F48" s="5"/>
      <c r="G48" s="5"/>
      <c r="H48" s="5"/>
      <c r="I48" s="5"/>
      <c r="J48" s="5"/>
      <c r="K48" s="5"/>
      <c r="L48" s="5"/>
      <c r="M48" s="5"/>
    </row>
    <row r="49" ht="15.75" customHeight="1">
      <c r="A49" s="16"/>
      <c r="B49" s="2"/>
      <c r="C49" s="3"/>
      <c r="D49" s="28" t="s">
        <v>77</v>
      </c>
      <c r="E49" s="18">
        <f>SUM(E41,E42,E43,E44,E45,E46,E47,E48)</f>
        <v>11.5</v>
      </c>
      <c r="F49" s="5"/>
      <c r="G49" s="5"/>
      <c r="H49" s="5"/>
      <c r="I49" s="5"/>
      <c r="J49" s="5"/>
      <c r="K49" s="5"/>
      <c r="L49" s="5"/>
      <c r="M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7:D17"/>
    <mergeCell ref="A18:B18"/>
    <mergeCell ref="A39:E39"/>
    <mergeCell ref="A36:C36"/>
    <mergeCell ref="A1:D1"/>
    <mergeCell ref="A2:D2"/>
    <mergeCell ref="A21:C21"/>
    <mergeCell ref="A16:D16"/>
    <mergeCell ref="A9:E9"/>
    <mergeCell ref="A7:B7"/>
    <mergeCell ref="A49:C49"/>
  </mergeCells>
  <printOptions/>
  <pageMargins bottom="0.787401575" footer="0.0" header="0.0" left="0.511811024" right="0.511811024" top="0.787401575"/>
  <pageSetup paperSize="9" orientation="portrait"/>
  <drawing r:id="rId1"/>
</worksheet>
</file>