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майн\ННГАСУ\"/>
    </mc:Choice>
  </mc:AlternateContent>
  <bookViews>
    <workbookView xWindow="0" yWindow="0" windowWidth="20490" windowHeight="7620"/>
  </bookViews>
  <sheets>
    <sheet name="Задание1" sheetId="1" r:id="rId1"/>
    <sheet name="Задание1_Прогнозиров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E14" i="2" l="1" a="1"/>
  <c r="E14" i="2" s="1"/>
  <c r="E15" i="2" s="1" a="1"/>
  <c r="E15" i="2" s="1"/>
  <c r="E13" i="2" a="1"/>
  <c r="E13" i="2" s="1"/>
  <c r="D14" i="2"/>
  <c r="D15" i="2" s="1"/>
  <c r="D13" i="2"/>
  <c r="C14" i="2"/>
  <c r="C15" i="2"/>
  <c r="C13" i="2"/>
  <c r="A19" i="2" a="1"/>
  <c r="A19" i="2" s="1"/>
  <c r="G23" i="1"/>
  <c r="B14" i="1"/>
  <c r="B19" i="2" l="1"/>
  <c r="G22" i="1"/>
  <c r="D16" i="1" l="1" a="1"/>
  <c r="D16" i="1" s="1"/>
  <c r="F14" i="1"/>
  <c r="C13" i="1"/>
  <c r="E16" i="1" l="1"/>
</calcChain>
</file>

<file path=xl/sharedStrings.xml><?xml version="1.0" encoding="utf-8"?>
<sst xmlns="http://schemas.openxmlformats.org/spreadsheetml/2006/main" count="68" uniqueCount="62">
  <si>
    <t>Затраты на продвижение(Xi), руб.</t>
  </si>
  <si>
    <t>Количество покупателей, воспользовавшихся услугами магазина (Yi)</t>
  </si>
  <si>
    <t>Коэффициент корреляции r</t>
  </si>
  <si>
    <t>t-Стьюдента</t>
  </si>
  <si>
    <t>Коэффициенты уравнения регрессии</t>
  </si>
  <si>
    <t>a</t>
  </si>
  <si>
    <t>b</t>
  </si>
  <si>
    <t>Уравнение регрессии</t>
  </si>
  <si>
    <t>степени свободы</t>
  </si>
  <si>
    <t>Доверительная вероятность</t>
  </si>
  <si>
    <t>Табличное значение t-Стьюдента</t>
  </si>
  <si>
    <t>то нулевая гипотеза не принимается, следовательно коэффициент корреляции 0,921559</t>
  </si>
  <si>
    <t>значим для нашей выборки.</t>
  </si>
  <si>
    <t xml:space="preserve">При графическом изображении корреляции данных </t>
  </si>
  <si>
    <t>уравнение регрессии имеет вид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</si>
  <si>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</si>
  <si>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</si>
  <si>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</si>
  <si>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</si>
  <si>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</si>
  <si>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</si>
  <si>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</si>
  <si>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</si>
  <si>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</si>
  <si>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</si>
  <si>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</si>
  <si>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</si>
  <si>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</si>
  <si>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</si>
  <si>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</si>
  <si>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</si>
  <si>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</si>
  <si>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</si>
  <si>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</si>
  <si>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</si>
  <si>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</si>
  <si>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</si>
  <si>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</si>
  <si>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</si>
  <si>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</si>
  <si>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</si>
  <si>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</si>
  <si>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</si>
  <si>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</si>
  <si>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Стандартные остатки</t>
  </si>
  <si>
    <t>ВЫВОД ВЕРОЯТНОСТИ</t>
  </si>
  <si>
    <t>Персентиль</t>
  </si>
  <si>
    <t>Y</t>
  </si>
  <si>
    <t>Корреляция очень сильная.</t>
  </si>
  <si>
    <t>Способ 1</t>
  </si>
  <si>
    <t>Способ 2</t>
  </si>
  <si>
    <t>Способ 3</t>
  </si>
  <si>
    <t xml:space="preserve">Порядковый номер </t>
  </si>
  <si>
    <t>Цена(Xi), руб.</t>
  </si>
  <si>
    <t>Спрос (Yi)</t>
  </si>
  <si>
    <t>Порядковый номер</t>
  </si>
  <si>
    <t>Y=-1,72296*X+1841,75192</t>
  </si>
  <si>
    <t>y=-1,723*x+1841,8</t>
  </si>
  <si>
    <t>Регрессионый анализ</t>
  </si>
  <si>
    <t>Результаты прогнозирования</t>
  </si>
  <si>
    <t>3мя способами</t>
  </si>
  <si>
    <t>Так как расчетный критерий Стьюдента |8,824|&gt;табличного 2,306 для нашей вероятности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</si>
</sst>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D85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" fontId="1" fillId="5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4" borderId="0" xfId="3"/>
    <xf numFmtId="164" fontId="1" fillId="4" borderId="0" xfId="3" applyNumberFormat="1"/>
    <xf numFmtId="0" fontId="1" fillId="3" borderId="0" xfId="2"/>
    <xf numFmtId="1" fontId="1" fillId="4" borderId="0" xfId="3" applyNumberFormat="1"/>
    <xf numFmtId="0" fontId="1" fillId="4" borderId="0" xfId="3" applyBorder="1" applyAlignment="1"/>
    <xf numFmtId="0" fontId="1" fillId="4" borderId="1" xfId="3" applyBorder="1" applyAlignment="1"/>
    <xf numFmtId="0" fontId="0" fillId="3" borderId="0" xfId="2" applyFont="1"/>
    <xf numFmtId="1" fontId="1" fillId="2" borderId="0" xfId="1" applyNumberFormat="1"/>
    <xf numFmtId="0" fontId="0" fillId="0" borderId="0" xfId="0" applyAlignment="1">
      <alignment horizontal="center" wrapText="1"/>
    </xf>
  </cellXfs>
  <cellStyles count="5">
    <cellStyle name="40% — акцент2" xfId="1" builtinId="35"/>
    <cellStyle name="40% — акцент4" xfId="2" builtinId="43"/>
    <cellStyle name="40% — акцент6" xfId="3" builtinId="51"/>
    <cellStyle name="Обычный" xfId="0" builtinId="0"/>
    <cellStyle name="Стиль 1" xfId="4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5013779527559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0364984281271067E-2"/>
          <c:y val="0.17634259259259263"/>
          <c:w val="0.906243202853231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Задание1!$B$1</c:f>
              <c:strCache>
                <c:ptCount val="1"/>
                <c:pt idx="0">
                  <c:v>Цена(Xi), руб.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Задание1!$B$2:$B$11</c:f>
              <c:numCache>
                <c:formatCode>General</c:formatCode>
                <c:ptCount val="10"/>
                <c:pt idx="0">
                  <c:v>995</c:v>
                </c:pt>
                <c:pt idx="1">
                  <c:v>983</c:v>
                </c:pt>
                <c:pt idx="2">
                  <c:v>1001</c:v>
                </c:pt>
                <c:pt idx="3">
                  <c:v>1012</c:v>
                </c:pt>
                <c:pt idx="4">
                  <c:v>1011</c:v>
                </c:pt>
                <c:pt idx="5">
                  <c:v>1017</c:v>
                </c:pt>
                <c:pt idx="6">
                  <c:v>978</c:v>
                </c:pt>
                <c:pt idx="7">
                  <c:v>997</c:v>
                </c:pt>
                <c:pt idx="8">
                  <c:v>1010</c:v>
                </c:pt>
                <c:pt idx="9">
                  <c:v>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EF-478A-940D-588556DA9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954000"/>
        <c:axId val="491948096"/>
      </c:lineChart>
      <c:catAx>
        <c:axId val="49195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48096"/>
        <c:crosses val="autoZero"/>
        <c:auto val="1"/>
        <c:lblAlgn val="ctr"/>
        <c:lblOffset val="100"/>
        <c:noMultiLvlLbl val="0"/>
      </c:catAx>
      <c:valAx>
        <c:axId val="49194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95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Задание1!$C$1</c:f>
              <c:strCache>
                <c:ptCount val="1"/>
                <c:pt idx="0">
                  <c:v>Спрос (Yi)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Задание1!$C$2:$C$11</c:f>
              <c:numCache>
                <c:formatCode>General</c:formatCode>
                <c:ptCount val="10"/>
                <c:pt idx="0">
                  <c:v>122</c:v>
                </c:pt>
                <c:pt idx="1">
                  <c:v>144</c:v>
                </c:pt>
                <c:pt idx="2">
                  <c:v>114</c:v>
                </c:pt>
                <c:pt idx="3">
                  <c:v>100</c:v>
                </c:pt>
                <c:pt idx="4">
                  <c:v>100</c:v>
                </c:pt>
                <c:pt idx="5">
                  <c:v>90</c:v>
                </c:pt>
                <c:pt idx="6">
                  <c:v>150</c:v>
                </c:pt>
                <c:pt idx="7">
                  <c:v>130</c:v>
                </c:pt>
                <c:pt idx="8">
                  <c:v>95</c:v>
                </c:pt>
                <c:pt idx="9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B-47F8-8D07-E589DAAA2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72784"/>
        <c:axId val="491274096"/>
      </c:lineChart>
      <c:catAx>
        <c:axId val="491272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274096"/>
        <c:crosses val="autoZero"/>
        <c:auto val="1"/>
        <c:lblAlgn val="ctr"/>
        <c:lblOffset val="100"/>
        <c:noMultiLvlLbl val="0"/>
      </c:catAx>
      <c:valAx>
        <c:axId val="4912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27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616929133858268"/>
                  <c:y val="-4.21864975211431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Задание1!$B$2:$B$11</c:f>
              <c:numCache>
                <c:formatCode>General</c:formatCode>
                <c:ptCount val="10"/>
                <c:pt idx="0">
                  <c:v>995</c:v>
                </c:pt>
                <c:pt idx="1">
                  <c:v>983</c:v>
                </c:pt>
                <c:pt idx="2">
                  <c:v>1001</c:v>
                </c:pt>
                <c:pt idx="3">
                  <c:v>1012</c:v>
                </c:pt>
                <c:pt idx="4">
                  <c:v>1011</c:v>
                </c:pt>
                <c:pt idx="5">
                  <c:v>1017</c:v>
                </c:pt>
                <c:pt idx="6">
                  <c:v>978</c:v>
                </c:pt>
                <c:pt idx="7">
                  <c:v>997</c:v>
                </c:pt>
                <c:pt idx="8">
                  <c:v>1010</c:v>
                </c:pt>
                <c:pt idx="9">
                  <c:v>989</c:v>
                </c:pt>
              </c:numCache>
            </c:numRef>
          </c:xVal>
          <c:yVal>
            <c:numRef>
              <c:f>Задание1!$C$2:$C$11</c:f>
              <c:numCache>
                <c:formatCode>General</c:formatCode>
                <c:ptCount val="10"/>
                <c:pt idx="0">
                  <c:v>122</c:v>
                </c:pt>
                <c:pt idx="1">
                  <c:v>144</c:v>
                </c:pt>
                <c:pt idx="2">
                  <c:v>114</c:v>
                </c:pt>
                <c:pt idx="3">
                  <c:v>100</c:v>
                </c:pt>
                <c:pt idx="4">
                  <c:v>100</c:v>
                </c:pt>
                <c:pt idx="5">
                  <c:v>90</c:v>
                </c:pt>
                <c:pt idx="6">
                  <c:v>150</c:v>
                </c:pt>
                <c:pt idx="7">
                  <c:v>130</c:v>
                </c:pt>
                <c:pt idx="8">
                  <c:v>95</c:v>
                </c:pt>
                <c:pt idx="9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3-4BA4-B670-161E127F4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337136"/>
        <c:axId val="491331888"/>
      </c:scatterChart>
      <c:valAx>
        <c:axId val="49133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331888"/>
        <c:crosses val="autoZero"/>
        <c:crossBetween val="midCat"/>
      </c:valAx>
      <c:valAx>
        <c:axId val="49133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33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Задание1!$B$2:$B$11</c:f>
              <c:numCache>
                <c:formatCode>General</c:formatCode>
                <c:ptCount val="10"/>
                <c:pt idx="0">
                  <c:v>995</c:v>
                </c:pt>
                <c:pt idx="1">
                  <c:v>983</c:v>
                </c:pt>
                <c:pt idx="2">
                  <c:v>1001</c:v>
                </c:pt>
                <c:pt idx="3">
                  <c:v>1012</c:v>
                </c:pt>
                <c:pt idx="4">
                  <c:v>1011</c:v>
                </c:pt>
                <c:pt idx="5">
                  <c:v>1017</c:v>
                </c:pt>
                <c:pt idx="6">
                  <c:v>978</c:v>
                </c:pt>
                <c:pt idx="7">
                  <c:v>997</c:v>
                </c:pt>
                <c:pt idx="8">
                  <c:v>1010</c:v>
                </c:pt>
                <c:pt idx="9">
                  <c:v>989</c:v>
                </c:pt>
              </c:numCache>
            </c:numRef>
          </c:xVal>
          <c:yVal>
            <c:numRef>
              <c:f>Задание1!$E$49:$E$58</c:f>
              <c:numCache>
                <c:formatCode>General</c:formatCode>
                <c:ptCount val="10"/>
                <c:pt idx="0">
                  <c:v>-5.4087193460491108</c:v>
                </c:pt>
                <c:pt idx="1">
                  <c:v>-4.0842151954882411</c:v>
                </c:pt>
                <c:pt idx="2">
                  <c:v>-3.0709714213294319</c:v>
                </c:pt>
                <c:pt idx="3">
                  <c:v>1.8815664406565702</c:v>
                </c:pt>
                <c:pt idx="4">
                  <c:v>0.15860845320321459</c:v>
                </c:pt>
                <c:pt idx="5">
                  <c:v>0.49635637792289344</c:v>
                </c:pt>
                <c:pt idx="6">
                  <c:v>-6.6990051327545643</c:v>
                </c:pt>
                <c:pt idx="7">
                  <c:v>6.0371966288576004</c:v>
                </c:pt>
                <c:pt idx="8">
                  <c:v>-6.564349534250141</c:v>
                </c:pt>
                <c:pt idx="9">
                  <c:v>17.253532729231438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7A-4BF6-9B1A-9E923B7D5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59336"/>
        <c:axId val="491259664"/>
      </c:scatterChart>
      <c:valAx>
        <c:axId val="49125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1259664"/>
        <c:crosses val="autoZero"/>
        <c:crossBetween val="midCat"/>
      </c:valAx>
      <c:valAx>
        <c:axId val="491259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1259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>
        <c:manualLayout>
          <c:xMode val="edge"/>
          <c:yMode val="edge"/>
          <c:x val="0.31748250218722662"/>
          <c:y val="7.9207920792079209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Задание1!$H$49:$H$58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Задание1!$I$49:$I$58</c:f>
              <c:numCache>
                <c:formatCode>General</c:formatCode>
                <c:ptCount val="10"/>
                <c:pt idx="0">
                  <c:v>90</c:v>
                </c:pt>
                <c:pt idx="1">
                  <c:v>95</c:v>
                </c:pt>
                <c:pt idx="2">
                  <c:v>100</c:v>
                </c:pt>
                <c:pt idx="3">
                  <c:v>100</c:v>
                </c:pt>
                <c:pt idx="4">
                  <c:v>114</c:v>
                </c:pt>
                <c:pt idx="5">
                  <c:v>122</c:v>
                </c:pt>
                <c:pt idx="6">
                  <c:v>130</c:v>
                </c:pt>
                <c:pt idx="7">
                  <c:v>144</c:v>
                </c:pt>
                <c:pt idx="8">
                  <c:v>150</c:v>
                </c:pt>
                <c:pt idx="9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32-40CE-904A-E306C9B8D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524360"/>
        <c:axId val="491533216"/>
      </c:scatterChart>
      <c:valAx>
        <c:axId val="491524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1533216"/>
        <c:crosses val="autoZero"/>
        <c:crossBetween val="midCat"/>
      </c:valAx>
      <c:valAx>
        <c:axId val="491533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1524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Задание1!$B$2:$B$11</c:f>
              <c:numCache>
                <c:formatCode>General</c:formatCode>
                <c:ptCount val="10"/>
                <c:pt idx="0">
                  <c:v>995</c:v>
                </c:pt>
                <c:pt idx="1">
                  <c:v>983</c:v>
                </c:pt>
                <c:pt idx="2">
                  <c:v>1001</c:v>
                </c:pt>
                <c:pt idx="3">
                  <c:v>1012</c:v>
                </c:pt>
                <c:pt idx="4">
                  <c:v>1011</c:v>
                </c:pt>
                <c:pt idx="5">
                  <c:v>1017</c:v>
                </c:pt>
                <c:pt idx="6">
                  <c:v>978</c:v>
                </c:pt>
                <c:pt idx="7">
                  <c:v>997</c:v>
                </c:pt>
                <c:pt idx="8">
                  <c:v>1010</c:v>
                </c:pt>
                <c:pt idx="9">
                  <c:v>989</c:v>
                </c:pt>
              </c:numCache>
            </c:numRef>
          </c:xVal>
          <c:yVal>
            <c:numRef>
              <c:f>Задание1!$E$49:$E$58</c:f>
              <c:numCache>
                <c:formatCode>General</c:formatCode>
                <c:ptCount val="10"/>
                <c:pt idx="0">
                  <c:v>-5.4087193460491108</c:v>
                </c:pt>
                <c:pt idx="1">
                  <c:v>-4.0842151954882411</c:v>
                </c:pt>
                <c:pt idx="2">
                  <c:v>-3.0709714213294319</c:v>
                </c:pt>
                <c:pt idx="3">
                  <c:v>1.8815664406565702</c:v>
                </c:pt>
                <c:pt idx="4">
                  <c:v>0.15860845320321459</c:v>
                </c:pt>
                <c:pt idx="5">
                  <c:v>0.49635637792289344</c:v>
                </c:pt>
                <c:pt idx="6">
                  <c:v>-6.6990051327545643</c:v>
                </c:pt>
                <c:pt idx="7">
                  <c:v>6.0371966288576004</c:v>
                </c:pt>
                <c:pt idx="8">
                  <c:v>-6.564349534250141</c:v>
                </c:pt>
                <c:pt idx="9">
                  <c:v>17.253532729231438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C-4CC3-8514-EBC66AB83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103616"/>
        <c:axId val="493105912"/>
      </c:scatterChart>
      <c:valAx>
        <c:axId val="49310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105912"/>
        <c:crosses val="autoZero"/>
        <c:crossBetween val="midCat"/>
      </c:valAx>
      <c:valAx>
        <c:axId val="493105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103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Задание1!$H$49:$H$58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Задание1!$I$49:$I$58</c:f>
              <c:numCache>
                <c:formatCode>General</c:formatCode>
                <c:ptCount val="10"/>
                <c:pt idx="0">
                  <c:v>90</c:v>
                </c:pt>
                <c:pt idx="1">
                  <c:v>95</c:v>
                </c:pt>
                <c:pt idx="2">
                  <c:v>100</c:v>
                </c:pt>
                <c:pt idx="3">
                  <c:v>100</c:v>
                </c:pt>
                <c:pt idx="4">
                  <c:v>114</c:v>
                </c:pt>
                <c:pt idx="5">
                  <c:v>122</c:v>
                </c:pt>
                <c:pt idx="6">
                  <c:v>130</c:v>
                </c:pt>
                <c:pt idx="7">
                  <c:v>144</c:v>
                </c:pt>
                <c:pt idx="8">
                  <c:v>150</c:v>
                </c:pt>
                <c:pt idx="9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0-4389-990C-EF1795D50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97384"/>
        <c:axId val="493090824"/>
      </c:scatterChart>
      <c:valAx>
        <c:axId val="493097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090824"/>
        <c:crosses val="autoZero"/>
        <c:crossBetween val="midCat"/>
      </c:valAx>
      <c:valAx>
        <c:axId val="493090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3097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57150</xdr:rowOff>
    </xdr:from>
    <xdr:to>
      <xdr:col>19</xdr:col>
      <xdr:colOff>523875</xdr:colOff>
      <xdr:row>10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304800</xdr:colOff>
      <xdr:row>0</xdr:row>
      <xdr:rowOff>0</xdr:rowOff>
    </xdr:from>
    <xdr:to>
      <xdr:col>26</xdr:col>
      <xdr:colOff>0</xdr:colOff>
      <xdr:row>10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0</xdr:row>
      <xdr:rowOff>38099</xdr:rowOff>
    </xdr:from>
    <xdr:to>
      <xdr:col>10</xdr:col>
      <xdr:colOff>123825</xdr:colOff>
      <xdr:row>12</xdr:row>
      <xdr:rowOff>38100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304800</xdr:colOff>
      <xdr:row>42</xdr:row>
      <xdr:rowOff>76200</xdr:rowOff>
    </xdr:from>
    <xdr:to>
      <xdr:col>17</xdr:col>
      <xdr:colOff>304800</xdr:colOff>
      <xdr:row>52</xdr:row>
      <xdr:rowOff>95250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228600</xdr:colOff>
      <xdr:row>32</xdr:row>
      <xdr:rowOff>76200</xdr:rowOff>
    </xdr:from>
    <xdr:to>
      <xdr:col>17</xdr:col>
      <xdr:colOff>228600</xdr:colOff>
      <xdr:row>41</xdr:row>
      <xdr:rowOff>66675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238125</xdr:colOff>
      <xdr:row>22</xdr:row>
      <xdr:rowOff>180975</xdr:rowOff>
    </xdr:from>
    <xdr:to>
      <xdr:col>17</xdr:col>
      <xdr:colOff>238125</xdr:colOff>
      <xdr:row>33</xdr:row>
      <xdr:rowOff>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238125</xdr:colOff>
      <xdr:row>25</xdr:row>
      <xdr:rowOff>0</xdr:rowOff>
    </xdr:from>
    <xdr:to>
      <xdr:col>18</xdr:col>
      <xdr:colOff>238125</xdr:colOff>
      <xdr:row>34</xdr:row>
      <xdr:rowOff>180975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I17" sqref="I17"/>
    </sheetView>
  </sheetViews>
  <sheetFormatPr defaultRowHeight="15" x14ac:dyDescent="0.25"/>
  <cols>
    <col min="1" max="1" width="13" customWidth="1"/>
    <col min="2" max="2" width="13.140625" customWidth="1"/>
    <col min="3" max="3" width="18.140625" customWidth="1"/>
    <col min="5" max="5" width="15.28515625" customWidth="1"/>
    <col min="6" max="6" width="15.7109375" customWidth="1"/>
    <col min="7" max="7" width="11.85546875" customWidth="1"/>
    <col min="8" max="8" width="14.7109375" customWidth="1"/>
  </cols>
  <sheetData>
    <row r="1" spans="1:7" ht="30" x14ac:dyDescent="0.25">
      <c r="A1" s="1" t="s">
        <v>55</v>
      </c>
      <c r="B1" s="1" t="s">
        <v>53</v>
      </c>
      <c r="C1" s="1" t="s">
        <v>54</v>
      </c>
    </row>
    <row r="2" spans="1:7" x14ac:dyDescent="0.25">
      <c r="A2">
        <v>1</v>
      </c>
      <c r="B2">
        <v>995</v>
      </c>
      <c r="C2">
        <v>122</v>
      </c>
    </row>
    <row r="3" spans="1:7" x14ac:dyDescent="0.25">
      <c r="A3">
        <v>2</v>
      </c>
      <c r="B3">
        <v>983</v>
      </c>
      <c r="C3">
        <v>144</v>
      </c>
    </row>
    <row r="4" spans="1:7" x14ac:dyDescent="0.25">
      <c r="A4">
        <v>3</v>
      </c>
      <c r="B4">
        <v>1001</v>
      </c>
      <c r="C4">
        <v>114</v>
      </c>
    </row>
    <row r="5" spans="1:7" x14ac:dyDescent="0.25">
      <c r="A5">
        <v>4</v>
      </c>
      <c r="B5">
        <v>1012</v>
      </c>
      <c r="C5">
        <v>100</v>
      </c>
    </row>
    <row r="6" spans="1:7" x14ac:dyDescent="0.25">
      <c r="A6">
        <v>5</v>
      </c>
      <c r="B6">
        <v>1011</v>
      </c>
      <c r="C6">
        <v>100</v>
      </c>
    </row>
    <row r="7" spans="1:7" x14ac:dyDescent="0.25">
      <c r="A7">
        <v>6</v>
      </c>
      <c r="B7">
        <v>1017</v>
      </c>
      <c r="C7">
        <v>90</v>
      </c>
    </row>
    <row r="8" spans="1:7" x14ac:dyDescent="0.25">
      <c r="A8">
        <v>7</v>
      </c>
      <c r="B8">
        <v>978</v>
      </c>
      <c r="C8">
        <v>150</v>
      </c>
    </row>
    <row r="9" spans="1:7" x14ac:dyDescent="0.25">
      <c r="A9">
        <v>8</v>
      </c>
      <c r="B9">
        <v>997</v>
      </c>
      <c r="C9">
        <v>130</v>
      </c>
    </row>
    <row r="10" spans="1:7" x14ac:dyDescent="0.25">
      <c r="A10">
        <v>9</v>
      </c>
      <c r="B10">
        <v>1010</v>
      </c>
      <c r="C10">
        <v>95</v>
      </c>
    </row>
    <row r="11" spans="1:7" x14ac:dyDescent="0.25">
      <c r="A11">
        <v>10</v>
      </c>
      <c r="B11">
        <v>989</v>
      </c>
      <c r="C11">
        <v>155</v>
      </c>
    </row>
    <row r="13" spans="1:7" x14ac:dyDescent="0.25">
      <c r="A13" t="s">
        <v>2</v>
      </c>
      <c r="C13" s="6">
        <f>CORREL(B2:B11,C2:C11)</f>
        <v>-0.95228018304286366</v>
      </c>
      <c r="E13" t="s">
        <v>48</v>
      </c>
    </row>
    <row r="14" spans="1:7" x14ac:dyDescent="0.25">
      <c r="A14" t="s">
        <v>3</v>
      </c>
      <c r="B14">
        <f>TINV(D19,F14)</f>
        <v>2.3060041352041671</v>
      </c>
      <c r="C14" s="6">
        <f>C13*SQRT(F14)/SQRT(1-(C13*C13))</f>
        <v>-8.8244832422753063</v>
      </c>
      <c r="D14" t="s">
        <v>8</v>
      </c>
      <c r="F14" s="9">
        <f>A11-2</f>
        <v>8</v>
      </c>
      <c r="G14" t="s">
        <v>61</v>
      </c>
    </row>
    <row r="15" spans="1:7" x14ac:dyDescent="0.25">
      <c r="A15" t="s">
        <v>4</v>
      </c>
      <c r="D15" t="s">
        <v>5</v>
      </c>
      <c r="E15" t="s">
        <v>6</v>
      </c>
      <c r="G15" t="s">
        <v>11</v>
      </c>
    </row>
    <row r="16" spans="1:7" x14ac:dyDescent="0.25">
      <c r="D16" s="7">
        <f t="array" ref="D16:E16">LINEST(C2:C11,B2:B11)</f>
        <v>-1.7229579874532663</v>
      </c>
      <c r="E16" s="7">
        <v>1841.751916862049</v>
      </c>
      <c r="G16" t="s">
        <v>12</v>
      </c>
    </row>
    <row r="17" spans="1:7" x14ac:dyDescent="0.25">
      <c r="A17" t="s">
        <v>7</v>
      </c>
      <c r="C17" s="12" t="s">
        <v>56</v>
      </c>
      <c r="D17" s="8"/>
    </row>
    <row r="19" spans="1:7" x14ac:dyDescent="0.25">
      <c r="A19" t="s">
        <v>9</v>
      </c>
      <c r="D19" s="6">
        <v>0.05</v>
      </c>
    </row>
    <row r="20" spans="1:7" x14ac:dyDescent="0.25">
      <c r="A20" t="s">
        <v>10</v>
      </c>
      <c r="D20" s="6">
        <v>2.306</v>
      </c>
    </row>
    <row r="22" spans="1:7" x14ac:dyDescent="0.25">
      <c r="A22" t="s">
        <v>13</v>
      </c>
      <c r="F22" t="s">
        <v>5</v>
      </c>
      <c r="G22" s="6">
        <f>SLOPE(C2:C11,B2:B11)</f>
        <v>-1.722957987453267</v>
      </c>
    </row>
    <row r="23" spans="1:7" x14ac:dyDescent="0.25">
      <c r="A23" t="s">
        <v>14</v>
      </c>
      <c r="D23" s="12" t="s">
        <v>57</v>
      </c>
      <c r="E23" s="8"/>
      <c r="F23" t="s">
        <v>6</v>
      </c>
      <c r="G23" s="6">
        <f>INTERCEPT(C2:C11,B2:B11)</f>
        <v>1841.7519168620497</v>
      </c>
    </row>
    <row r="25" spans="1:7" x14ac:dyDescent="0.25">
      <c r="A25" t="s">
        <v>58</v>
      </c>
      <c r="C25" t="s">
        <v>15</v>
      </c>
    </row>
    <row r="26" spans="1:7" ht="15.75" thickBot="1" x14ac:dyDescent="0.3"/>
    <row r="27" spans="1:7" x14ac:dyDescent="0.25">
      <c r="C27" s="5" t="s">
        <v>16</v>
      </c>
      <c r="D27" s="5"/>
    </row>
    <row r="28" spans="1:7" x14ac:dyDescent="0.25">
      <c r="C28" s="2" t="s">
        <v>17</v>
      </c>
      <c r="D28" s="2">
        <v>0.95228018304286377</v>
      </c>
    </row>
    <row r="29" spans="1:7" x14ac:dyDescent="0.25">
      <c r="C29" s="2" t="s">
        <v>18</v>
      </c>
      <c r="D29" s="2">
        <v>0.90683754701615016</v>
      </c>
    </row>
    <row r="30" spans="1:7" x14ac:dyDescent="0.25">
      <c r="C30" s="2" t="s">
        <v>19</v>
      </c>
      <c r="D30" s="2">
        <v>0.89519224039316891</v>
      </c>
    </row>
    <row r="31" spans="1:7" x14ac:dyDescent="0.25">
      <c r="C31" s="2" t="s">
        <v>20</v>
      </c>
      <c r="D31" s="2">
        <v>7.7562654682727965</v>
      </c>
    </row>
    <row r="32" spans="1:7" ht="15.75" thickBot="1" x14ac:dyDescent="0.3">
      <c r="C32" s="3" t="s">
        <v>21</v>
      </c>
      <c r="D32" s="3">
        <v>10</v>
      </c>
    </row>
    <row r="34" spans="3:11" ht="15.75" thickBot="1" x14ac:dyDescent="0.3">
      <c r="C34" t="s">
        <v>22</v>
      </c>
    </row>
    <row r="35" spans="3:11" x14ac:dyDescent="0.25">
      <c r="C35" s="4"/>
      <c r="D35" s="4" t="s">
        <v>27</v>
      </c>
      <c r="E35" s="4" t="s">
        <v>28</v>
      </c>
      <c r="F35" s="4" t="s">
        <v>29</v>
      </c>
      <c r="G35" s="4" t="s">
        <v>30</v>
      </c>
      <c r="H35" s="4" t="s">
        <v>31</v>
      </c>
    </row>
    <row r="36" spans="3:11" x14ac:dyDescent="0.25">
      <c r="C36" s="2" t="s">
        <v>23</v>
      </c>
      <c r="D36" s="2">
        <v>1</v>
      </c>
      <c r="E36" s="2">
        <v>4684.7227678854315</v>
      </c>
      <c r="F36" s="2">
        <v>4684.7227678854315</v>
      </c>
      <c r="G36" s="2">
        <v>77.871504493197918</v>
      </c>
      <c r="H36" s="2">
        <v>2.1413317598348059E-5</v>
      </c>
    </row>
    <row r="37" spans="3:11" x14ac:dyDescent="0.25">
      <c r="C37" s="2" t="s">
        <v>24</v>
      </c>
      <c r="D37" s="10">
        <v>8</v>
      </c>
      <c r="E37" s="2">
        <v>481.27723211456816</v>
      </c>
      <c r="F37" s="2">
        <v>60.159654014321021</v>
      </c>
      <c r="G37" s="2"/>
      <c r="H37" s="2"/>
    </row>
    <row r="38" spans="3:11" ht="15.75" thickBot="1" x14ac:dyDescent="0.3">
      <c r="C38" s="3" t="s">
        <v>25</v>
      </c>
      <c r="D38" s="3">
        <v>9</v>
      </c>
      <c r="E38" s="3">
        <v>5166</v>
      </c>
      <c r="F38" s="3"/>
      <c r="G38" s="3"/>
      <c r="H38" s="3"/>
    </row>
    <row r="39" spans="3:11" ht="15.75" thickBot="1" x14ac:dyDescent="0.3"/>
    <row r="40" spans="3:11" x14ac:dyDescent="0.25">
      <c r="C40" s="4"/>
      <c r="D40" s="4" t="s">
        <v>32</v>
      </c>
      <c r="E40" s="4" t="s">
        <v>20</v>
      </c>
      <c r="F40" s="4" t="s">
        <v>33</v>
      </c>
      <c r="G40" s="4" t="s">
        <v>34</v>
      </c>
      <c r="H40" s="4" t="s">
        <v>35</v>
      </c>
      <c r="I40" s="4" t="s">
        <v>36</v>
      </c>
      <c r="J40" s="4" t="s">
        <v>37</v>
      </c>
      <c r="K40" s="4" t="s">
        <v>38</v>
      </c>
    </row>
    <row r="41" spans="3:11" x14ac:dyDescent="0.25">
      <c r="C41" s="2" t="s">
        <v>26</v>
      </c>
      <c r="D41" s="10">
        <v>1841.751916862049</v>
      </c>
      <c r="E41" s="2">
        <v>195.12620846400011</v>
      </c>
      <c r="F41" s="2">
        <v>9.4387726352087853</v>
      </c>
      <c r="G41" s="2">
        <v>1.3042270766913593E-5</v>
      </c>
      <c r="H41" s="2">
        <v>1391.7900732573544</v>
      </c>
      <c r="I41" s="2">
        <v>2291.7137604667437</v>
      </c>
      <c r="J41" s="2">
        <v>1391.7900732573544</v>
      </c>
      <c r="K41" s="2">
        <v>2291.7137604667437</v>
      </c>
    </row>
    <row r="42" spans="3:11" ht="15.75" thickBot="1" x14ac:dyDescent="0.3">
      <c r="C42" s="3" t="s">
        <v>39</v>
      </c>
      <c r="D42" s="11">
        <v>-1.7229579874532663</v>
      </c>
      <c r="E42" s="3">
        <v>0.19524746550586869</v>
      </c>
      <c r="F42" s="3">
        <v>-8.824483242275317</v>
      </c>
      <c r="G42" s="3">
        <v>2.1413317598348059E-5</v>
      </c>
      <c r="H42" s="3">
        <v>-2.1731994502979326</v>
      </c>
      <c r="I42" s="3">
        <v>-1.2727165246086001</v>
      </c>
      <c r="J42" s="3">
        <v>-2.1731994502979326</v>
      </c>
      <c r="K42" s="3">
        <v>-1.2727165246086001</v>
      </c>
    </row>
    <row r="46" spans="3:11" x14ac:dyDescent="0.25">
      <c r="C46" t="s">
        <v>40</v>
      </c>
      <c r="H46" t="s">
        <v>45</v>
      </c>
    </row>
    <row r="47" spans="3:11" ht="15.75" thickBot="1" x14ac:dyDescent="0.3"/>
    <row r="48" spans="3:11" x14ac:dyDescent="0.25">
      <c r="C48" s="4" t="s">
        <v>41</v>
      </c>
      <c r="D48" s="4" t="s">
        <v>42</v>
      </c>
      <c r="E48" s="4" t="s">
        <v>43</v>
      </c>
      <c r="F48" s="4" t="s">
        <v>44</v>
      </c>
      <c r="H48" s="4" t="s">
        <v>46</v>
      </c>
      <c r="I48" s="4" t="s">
        <v>47</v>
      </c>
    </row>
    <row r="49" spans="3:9" x14ac:dyDescent="0.25">
      <c r="C49" s="2">
        <v>1</v>
      </c>
      <c r="D49" s="2">
        <v>127.40871934604911</v>
      </c>
      <c r="E49" s="2">
        <v>-5.4087193460491108</v>
      </c>
      <c r="F49" s="2">
        <v>-0.73963600319713629</v>
      </c>
      <c r="H49" s="2">
        <v>5</v>
      </c>
      <c r="I49" s="2">
        <v>90</v>
      </c>
    </row>
    <row r="50" spans="3:9" x14ac:dyDescent="0.25">
      <c r="C50" s="2">
        <v>2</v>
      </c>
      <c r="D50" s="2">
        <v>148.08421519548824</v>
      </c>
      <c r="E50" s="2">
        <v>-4.0842151954882411</v>
      </c>
      <c r="F50" s="2">
        <v>-0.55851161987070941</v>
      </c>
      <c r="H50" s="2">
        <v>15</v>
      </c>
      <c r="I50" s="2">
        <v>95</v>
      </c>
    </row>
    <row r="51" spans="3:9" x14ac:dyDescent="0.25">
      <c r="C51" s="2">
        <v>3</v>
      </c>
      <c r="D51" s="2">
        <v>117.07097142132943</v>
      </c>
      <c r="E51" s="2">
        <v>-3.0709714213294319</v>
      </c>
      <c r="F51" s="2">
        <v>-0.41995172658827501</v>
      </c>
      <c r="H51" s="2">
        <v>25</v>
      </c>
      <c r="I51" s="2">
        <v>100</v>
      </c>
    </row>
    <row r="52" spans="3:9" x14ac:dyDescent="0.25">
      <c r="C52" s="2">
        <v>4</v>
      </c>
      <c r="D52" s="2">
        <v>98.11843355934343</v>
      </c>
      <c r="E52" s="2">
        <v>1.8815664406565702</v>
      </c>
      <c r="F52" s="2">
        <v>0.25730199569952894</v>
      </c>
      <c r="H52" s="2">
        <v>35</v>
      </c>
      <c r="I52" s="2">
        <v>100</v>
      </c>
    </row>
    <row r="53" spans="3:9" x14ac:dyDescent="0.25">
      <c r="C53" s="2">
        <v>5</v>
      </c>
      <c r="D53" s="2">
        <v>99.841391546796785</v>
      </c>
      <c r="E53" s="2">
        <v>0.15860845320321459</v>
      </c>
      <c r="F53" s="2">
        <v>2.1689519254904317E-2</v>
      </c>
      <c r="H53" s="2">
        <v>45</v>
      </c>
      <c r="I53" s="2">
        <v>114</v>
      </c>
    </row>
    <row r="54" spans="3:9" x14ac:dyDescent="0.25">
      <c r="C54" s="2">
        <v>6</v>
      </c>
      <c r="D54" s="2">
        <v>89.503643622077107</v>
      </c>
      <c r="E54" s="2">
        <v>0.49635637792289344</v>
      </c>
      <c r="F54" s="2">
        <v>6.78761503490595E-2</v>
      </c>
      <c r="H54" s="2">
        <v>55</v>
      </c>
      <c r="I54" s="2">
        <v>122</v>
      </c>
    </row>
    <row r="55" spans="3:9" x14ac:dyDescent="0.25">
      <c r="C55" s="2">
        <v>7</v>
      </c>
      <c r="D55" s="2">
        <v>156.69900513275456</v>
      </c>
      <c r="E55" s="2">
        <v>-6.6990051327545643</v>
      </c>
      <c r="F55" s="2">
        <v>-0.91608106554965218</v>
      </c>
      <c r="H55" s="2">
        <v>65</v>
      </c>
      <c r="I55" s="2">
        <v>130</v>
      </c>
    </row>
    <row r="56" spans="3:9" x14ac:dyDescent="0.25">
      <c r="C56" s="2">
        <v>8</v>
      </c>
      <c r="D56" s="2">
        <v>123.9628033711424</v>
      </c>
      <c r="E56" s="2">
        <v>6.0371966288576004</v>
      </c>
      <c r="F56" s="2">
        <v>0.82557953175093723</v>
      </c>
      <c r="H56" s="2">
        <v>75</v>
      </c>
      <c r="I56" s="2">
        <v>144</v>
      </c>
    </row>
    <row r="57" spans="3:9" x14ac:dyDescent="0.25">
      <c r="C57" s="2">
        <v>9</v>
      </c>
      <c r="D57" s="2">
        <v>101.56434953425014</v>
      </c>
      <c r="E57" s="2">
        <v>-6.564349534250141</v>
      </c>
      <c r="F57" s="2">
        <v>-0.89766707097648546</v>
      </c>
      <c r="H57" s="2">
        <v>85</v>
      </c>
      <c r="I57" s="2">
        <v>150</v>
      </c>
    </row>
    <row r="58" spans="3:9" ht="15.75" thickBot="1" x14ac:dyDescent="0.3">
      <c r="C58" s="3">
        <v>10</v>
      </c>
      <c r="D58" s="3">
        <v>137.74646727076856</v>
      </c>
      <c r="E58" s="3">
        <v>17.253532729231438</v>
      </c>
      <c r="F58" s="3">
        <v>2.3594002891278594</v>
      </c>
      <c r="H58" s="3">
        <v>95</v>
      </c>
      <c r="I58" s="3">
        <v>155</v>
      </c>
    </row>
  </sheetData>
  <sortState ref="I49:I58">
    <sortCondition ref="I4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G18" sqref="G18"/>
    </sheetView>
  </sheetViews>
  <sheetFormatPr defaultRowHeight="15" x14ac:dyDescent="0.25"/>
  <cols>
    <col min="1" max="1" width="16.5703125" customWidth="1"/>
    <col min="2" max="2" width="13.42578125" customWidth="1"/>
  </cols>
  <sheetData>
    <row r="1" spans="1:6" x14ac:dyDescent="0.25">
      <c r="A1" s="14" t="s">
        <v>52</v>
      </c>
      <c r="B1" s="14" t="s">
        <v>0</v>
      </c>
      <c r="C1" s="14" t="s">
        <v>1</v>
      </c>
      <c r="D1" s="14"/>
      <c r="E1" s="14"/>
    </row>
    <row r="2" spans="1:6" ht="12.75" customHeight="1" x14ac:dyDescent="0.25">
      <c r="A2" s="14"/>
      <c r="B2" s="14"/>
      <c r="C2" s="1" t="s">
        <v>49</v>
      </c>
      <c r="D2" t="s">
        <v>50</v>
      </c>
      <c r="E2" t="s">
        <v>51</v>
      </c>
    </row>
    <row r="3" spans="1:6" x14ac:dyDescent="0.25">
      <c r="A3">
        <v>1</v>
      </c>
      <c r="B3">
        <v>995</v>
      </c>
      <c r="C3">
        <v>122</v>
      </c>
      <c r="D3">
        <v>122</v>
      </c>
      <c r="E3">
        <v>122</v>
      </c>
    </row>
    <row r="4" spans="1:6" x14ac:dyDescent="0.25">
      <c r="A4">
        <v>2</v>
      </c>
      <c r="B4">
        <v>983</v>
      </c>
      <c r="C4">
        <v>144</v>
      </c>
      <c r="D4">
        <v>144</v>
      </c>
      <c r="E4">
        <v>144</v>
      </c>
    </row>
    <row r="5" spans="1:6" x14ac:dyDescent="0.25">
      <c r="A5">
        <v>3</v>
      </c>
      <c r="B5">
        <v>1001</v>
      </c>
      <c r="C5">
        <v>114</v>
      </c>
      <c r="D5">
        <v>114</v>
      </c>
      <c r="E5">
        <v>114</v>
      </c>
    </row>
    <row r="6" spans="1:6" x14ac:dyDescent="0.25">
      <c r="A6">
        <v>4</v>
      </c>
      <c r="B6">
        <v>1012</v>
      </c>
      <c r="C6">
        <v>100</v>
      </c>
      <c r="D6">
        <v>100</v>
      </c>
      <c r="E6">
        <v>100</v>
      </c>
    </row>
    <row r="7" spans="1:6" x14ac:dyDescent="0.25">
      <c r="A7">
        <v>5</v>
      </c>
      <c r="B7">
        <v>1011</v>
      </c>
      <c r="C7">
        <v>100</v>
      </c>
      <c r="D7">
        <v>100</v>
      </c>
      <c r="E7">
        <v>100</v>
      </c>
    </row>
    <row r="8" spans="1:6" x14ac:dyDescent="0.25">
      <c r="A8">
        <v>6</v>
      </c>
      <c r="B8">
        <v>1017</v>
      </c>
      <c r="C8">
        <v>90</v>
      </c>
      <c r="D8">
        <v>90</v>
      </c>
      <c r="E8">
        <v>90</v>
      </c>
    </row>
    <row r="9" spans="1:6" x14ac:dyDescent="0.25">
      <c r="A9">
        <v>7</v>
      </c>
      <c r="B9">
        <v>978</v>
      </c>
      <c r="C9">
        <v>150</v>
      </c>
      <c r="D9">
        <v>150</v>
      </c>
      <c r="E9">
        <v>150</v>
      </c>
    </row>
    <row r="10" spans="1:6" x14ac:dyDescent="0.25">
      <c r="A10">
        <v>8</v>
      </c>
      <c r="B10">
        <v>997</v>
      </c>
      <c r="C10">
        <v>130</v>
      </c>
      <c r="D10">
        <v>130</v>
      </c>
      <c r="E10">
        <v>130</v>
      </c>
    </row>
    <row r="11" spans="1:6" x14ac:dyDescent="0.25">
      <c r="A11">
        <v>9</v>
      </c>
      <c r="B11">
        <v>1010</v>
      </c>
      <c r="C11">
        <v>95</v>
      </c>
      <c r="D11">
        <v>95</v>
      </c>
      <c r="E11">
        <v>95</v>
      </c>
    </row>
    <row r="12" spans="1:6" x14ac:dyDescent="0.25">
      <c r="A12">
        <v>10</v>
      </c>
      <c r="B12">
        <v>989</v>
      </c>
      <c r="C12">
        <v>155</v>
      </c>
      <c r="D12">
        <v>155</v>
      </c>
      <c r="E12">
        <v>155</v>
      </c>
    </row>
    <row r="13" spans="1:6" x14ac:dyDescent="0.25">
      <c r="A13">
        <v>11</v>
      </c>
      <c r="B13">
        <v>900</v>
      </c>
      <c r="C13" s="13">
        <f>$A$19*B13+$B$19</f>
        <v>291.08972815410925</v>
      </c>
      <c r="D13" s="13">
        <f>FORECAST(B13,D3:D12,B3:B12)</f>
        <v>291.08972815410948</v>
      </c>
      <c r="E13" s="13">
        <f t="array" ref="E13">TREND(E3:E12,B3:B12,B13:B15)</f>
        <v>291.08972815410925</v>
      </c>
      <c r="F13" t="s">
        <v>59</v>
      </c>
    </row>
    <row r="14" spans="1:6" x14ac:dyDescent="0.25">
      <c r="A14">
        <v>12</v>
      </c>
      <c r="B14">
        <v>1100</v>
      </c>
      <c r="C14" s="13">
        <f t="shared" ref="C14:C15" si="0">$A$19*B14+$B$19</f>
        <v>-53.501869336543905</v>
      </c>
      <c r="D14" s="13">
        <f t="shared" ref="D14:D15" si="1">FORECAST(B14,D4:D13,B4:B13)</f>
        <v>-52.666309209380188</v>
      </c>
      <c r="E14" s="13">
        <f t="array" ref="E14">TREND(E4:E13,B4:B13,B14:B16)</f>
        <v>-52.666309209379961</v>
      </c>
      <c r="F14" t="s">
        <v>60</v>
      </c>
    </row>
    <row r="15" spans="1:6" x14ac:dyDescent="0.25">
      <c r="A15">
        <v>13</v>
      </c>
      <c r="B15">
        <v>5000</v>
      </c>
      <c r="C15" s="13">
        <f t="shared" si="0"/>
        <v>-6773.0380204042831</v>
      </c>
      <c r="D15" s="13">
        <f t="shared" si="1"/>
        <v>-6777.3521842988812</v>
      </c>
      <c r="E15" s="13">
        <f t="array" ref="E15">TREND(E5:E14,B5:B14,B15:B17)</f>
        <v>-6777.352184298873</v>
      </c>
    </row>
    <row r="17" spans="1:2" x14ac:dyDescent="0.25">
      <c r="A17" t="s">
        <v>4</v>
      </c>
    </row>
    <row r="18" spans="1:2" x14ac:dyDescent="0.25">
      <c r="A18" t="s">
        <v>5</v>
      </c>
      <c r="B18" t="s">
        <v>6</v>
      </c>
    </row>
    <row r="19" spans="1:2" x14ac:dyDescent="0.25">
      <c r="A19" s="7">
        <f t="array" ref="A19:B19">LINEST(C3:C12,B3:B12)</f>
        <v>-1.7229579874532663</v>
      </c>
      <c r="B19" s="7">
        <v>1841.751916862049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Задание1</vt:lpstr>
      <vt:lpstr>Задание1_Прогнозирование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Хазова</dc:creator>
  <cp:lastModifiedBy>Александра Хазова</cp:lastModifiedBy>
  <dcterms:created xsi:type="dcterms:W3CDTF">2023-11-16T06:02:32Z</dcterms:created>
  <dcterms:modified xsi:type="dcterms:W3CDTF">2023-11-30T06:12:16Z</dcterms:modified>
</cp:coreProperties>
</file>