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data science project/"/>
    </mc:Choice>
  </mc:AlternateContent>
  <xr:revisionPtr revIDLastSave="0" documentId="13_ncr:1_{7A7FA09A-3EDA-BC4C-BE60-843714031BA5}" xr6:coauthVersionLast="45" xr6:coauthVersionMax="45" xr10:uidLastSave="{00000000-0000-0000-0000-000000000000}"/>
  <bookViews>
    <workbookView xWindow="0" yWindow="460" windowWidth="33600" windowHeight="19800" activeTab="1" xr2:uid="{915ABFA8-4B06-AF4F-A2AE-0D5C19EA983C}"/>
  </bookViews>
  <sheets>
    <sheet name="Transport Problem 1" sheetId="1" r:id="rId1"/>
    <sheet name="Transport problem 2" sheetId="2" r:id="rId2"/>
  </sheets>
  <definedNames>
    <definedName name="solver_adj" localSheetId="0" hidden="1">'Transport Problem 1'!$E$13:$J$15</definedName>
    <definedName name="solver_adj" localSheetId="1" hidden="1">'Transport problem 2'!$H$16:$I$18,'Transport problem 2'!$L$16:$M$18,'Transport problem 2'!$G$26:$J$28,'Transport problem 2'!$O$26:$T$28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'Transport Problem 1'!$N$4:$P$6</definedName>
    <definedName name="solver_lhs1" localSheetId="1" hidden="1">'Transport problem 2'!$B$22:$B$31</definedName>
    <definedName name="solver_lhs10" localSheetId="1" hidden="1">'Transport problem 2'!$L$16:$M$18</definedName>
    <definedName name="solver_lhs2" localSheetId="0" hidden="1">'Transport Problem 1'!$Q$17:$Q$18</definedName>
    <definedName name="solver_lhs2" localSheetId="1" hidden="1">'Transport problem 2'!$C$14:$E$16</definedName>
    <definedName name="solver_lhs3" localSheetId="0" hidden="1">'Transport Problem 1'!$N$17:$N$18</definedName>
    <definedName name="solver_lhs3" localSheetId="1" hidden="1">'Transport problem 2'!$D$22:$E$24</definedName>
    <definedName name="solver_lhs4" localSheetId="1" hidden="1">'Transport problem 2'!$H$16:$I$18</definedName>
    <definedName name="solver_lhs5" localSheetId="1" hidden="1">'Transport problem 2'!$J$37:$K$39</definedName>
    <definedName name="solver_lhs6" localSheetId="1" hidden="1">'Transport problem 2'!$L$16:$M$18</definedName>
    <definedName name="solver_lhs7" localSheetId="1" hidden="1">'Transport problem 2'!$J$16:$J$18</definedName>
    <definedName name="solver_lhs8" localSheetId="1" hidden="1">'Transport problem 2'!$K$26:$K$28</definedName>
    <definedName name="solver_lhs9" localSheetId="1" hidden="1">'Transport problem 2'!$K$31:$K$32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6</definedName>
    <definedName name="solver_opt" localSheetId="0" hidden="1">'Transport Problem 1'!$F$19</definedName>
    <definedName name="solver_opt" localSheetId="1" hidden="1">'Transport problem 2'!$G$33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10" localSheetId="1" hidden="1">5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1" hidden="1">1</definedName>
    <definedName name="solver_rel5" localSheetId="1" hidden="1">2</definedName>
    <definedName name="solver_rel6" localSheetId="1" hidden="1">5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0" hidden="1">'Transport Problem 1'!$H$4:$J$6</definedName>
    <definedName name="solver_rhs1" localSheetId="1" hidden="1">0</definedName>
    <definedName name="solver_rhs10" localSheetId="1" hidden="1">binary</definedName>
    <definedName name="solver_rhs2" localSheetId="0" hidden="1">'Transport Problem 1'!$N$17:$N$18</definedName>
    <definedName name="solver_rhs2" localSheetId="1" hidden="1">'Transport problem 2'!$R$16:$T$18</definedName>
    <definedName name="solver_rhs3" localSheetId="0" hidden="1">'Transport Problem 1'!$Q$17:$Q$18</definedName>
    <definedName name="solver_rhs3" localSheetId="1" hidden="1">0</definedName>
    <definedName name="solver_rhs4" localSheetId="1" hidden="1">'Transport problem 2'!$F$4:$G$6</definedName>
    <definedName name="solver_rhs5" localSheetId="1" hidden="1">0</definedName>
    <definedName name="solver_rhs6" localSheetId="1" hidden="1">binary</definedName>
    <definedName name="solver_rhs7" localSheetId="1" hidden="1">'Transport problem 2'!$K$26:$K$28</definedName>
    <definedName name="solver_rhs8" localSheetId="1" hidden="1">'Transport problem 2'!$U$26:$U$28</definedName>
    <definedName name="solver_rhs9" localSheetId="1" hidden="1">'Transport problem 2'!$O$31:$O$32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" l="1"/>
  <c r="K39" i="2"/>
  <c r="K37" i="2"/>
  <c r="J38" i="2"/>
  <c r="J39" i="2"/>
  <c r="J37" i="2"/>
  <c r="T18" i="2"/>
  <c r="S18" i="2"/>
  <c r="S17" i="2"/>
  <c r="S16" i="2"/>
  <c r="R16" i="2"/>
  <c r="R17" i="2"/>
  <c r="R18" i="2"/>
  <c r="G33" i="2"/>
  <c r="D24" i="2" l="1"/>
  <c r="E24" i="2"/>
  <c r="D22" i="2"/>
  <c r="E22" i="2"/>
  <c r="E23" i="2"/>
  <c r="D23" i="2"/>
  <c r="T16" i="2"/>
  <c r="P29" i="2"/>
  <c r="Q29" i="2"/>
  <c r="R29" i="2"/>
  <c r="S29" i="2"/>
  <c r="T29" i="2"/>
  <c r="O29" i="2"/>
  <c r="J16" i="2"/>
  <c r="U28" i="2"/>
  <c r="K26" i="2"/>
  <c r="J17" i="2"/>
  <c r="J18" i="2"/>
  <c r="K27" i="2"/>
  <c r="K28" i="2"/>
  <c r="U27" i="2"/>
  <c r="U26" i="2"/>
  <c r="H19" i="2"/>
  <c r="T17" i="2"/>
  <c r="H29" i="2"/>
  <c r="I29" i="2"/>
  <c r="J29" i="2"/>
  <c r="G29" i="2"/>
  <c r="I19" i="2"/>
  <c r="N5" i="1"/>
  <c r="F19" i="1"/>
  <c r="P6" i="1"/>
  <c r="O5" i="1"/>
  <c r="O4" i="1"/>
  <c r="P4" i="1"/>
  <c r="P5" i="1"/>
  <c r="O6" i="1"/>
  <c r="N6" i="1"/>
  <c r="N4" i="1"/>
  <c r="Q18" i="1"/>
  <c r="Q17" i="1"/>
  <c r="K31" i="2" l="1"/>
  <c r="B28" i="2"/>
  <c r="B27" i="2"/>
  <c r="O32" i="2"/>
  <c r="B26" i="2"/>
  <c r="B31" i="2"/>
  <c r="B30" i="2"/>
  <c r="B29" i="2"/>
  <c r="O31" i="2"/>
  <c r="K32" i="2"/>
  <c r="G32" i="2"/>
  <c r="B23" i="2" s="1"/>
  <c r="G31" i="2"/>
  <c r="B22" i="2" s="1"/>
  <c r="J7" i="1"/>
  <c r="I7" i="1"/>
  <c r="H7" i="1"/>
  <c r="B24" i="2" l="1"/>
  <c r="B25" i="2"/>
</calcChain>
</file>

<file path=xl/sharedStrings.xml><?xml version="1.0" encoding="utf-8"?>
<sst xmlns="http://schemas.openxmlformats.org/spreadsheetml/2006/main" count="154" uniqueCount="47">
  <si>
    <t>Factory 1</t>
  </si>
  <si>
    <t>Factory 2</t>
  </si>
  <si>
    <t>Chairs</t>
  </si>
  <si>
    <t>tables</t>
  </si>
  <si>
    <t>Beds</t>
  </si>
  <si>
    <t>Capacity</t>
  </si>
  <si>
    <t>Australia</t>
  </si>
  <si>
    <t>Sweeden</t>
  </si>
  <si>
    <t>Brazil</t>
  </si>
  <si>
    <t>Chair</t>
  </si>
  <si>
    <t>Tables</t>
  </si>
  <si>
    <t>Demand</t>
  </si>
  <si>
    <t>total</t>
  </si>
  <si>
    <t>Factory1</t>
  </si>
  <si>
    <t>total sent</t>
  </si>
  <si>
    <t>Objective Function</t>
  </si>
  <si>
    <t>Supply cost</t>
  </si>
  <si>
    <t>total demand</t>
  </si>
  <si>
    <t>Total Sent</t>
  </si>
  <si>
    <t>Sent</t>
  </si>
  <si>
    <t>Total sent</t>
  </si>
  <si>
    <t>DC1</t>
  </si>
  <si>
    <t>DC2</t>
  </si>
  <si>
    <t>Variable Cost</t>
  </si>
  <si>
    <t xml:space="preserve">Factory 1 </t>
  </si>
  <si>
    <t>Inbound</t>
  </si>
  <si>
    <t>Fixed Cost</t>
  </si>
  <si>
    <t>Outbound Logistics</t>
  </si>
  <si>
    <t>Production Costs</t>
  </si>
  <si>
    <t>Production Variable</t>
  </si>
  <si>
    <t>Total</t>
  </si>
  <si>
    <t>Opening Cost</t>
  </si>
  <si>
    <t>Min</t>
  </si>
  <si>
    <t>sent from factory 1</t>
  </si>
  <si>
    <t>sent from factory 2</t>
  </si>
  <si>
    <t>total from DC1</t>
  </si>
  <si>
    <t>gooing to DC1</t>
  </si>
  <si>
    <t>GOING TO dc2</t>
  </si>
  <si>
    <t>total from DC2</t>
  </si>
  <si>
    <t>Linking flows</t>
  </si>
  <si>
    <t>rule</t>
  </si>
  <si>
    <t>flow in - flow out</t>
  </si>
  <si>
    <t>production-(capacity* binnary)</t>
  </si>
  <si>
    <t>less or equal to zero</t>
  </si>
  <si>
    <t>Binnary</t>
  </si>
  <si>
    <t>Product DC1</t>
  </si>
  <si>
    <t>Product 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</si>
</sst>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0" fillId="5" borderId="1" xfId="0" applyFill="1" applyBorder="1"/>
    <xf numFmtId="0" fontId="0" fillId="6" borderId="1" xfId="0" applyFill="1" applyBorder="1"/>
    <xf numFmtId="0" fontId="0" fillId="0" borderId="5" xfId="0" applyFill="1" applyBorder="1"/>
    <xf numFmtId="0" fontId="0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5E5-BECC-5346-A216-A9D749F8BA91}">
  <dimension ref="B2:S19"/>
  <sheetViews>
    <sheetView topLeftCell="C1" zoomScale="130" zoomScaleNormal="130" workbookViewId="0">
      <selection activeCell="N6" sqref="N6"/>
    </sheetView>
  </sheetViews>
  <sheetFormatPr baseColWidth="10" defaultRowHeight="16" x14ac:dyDescent="0.2"/>
  <cols>
    <col min="5" max="5" width="16.5" bestFit="1" customWidth="1"/>
    <col min="7" max="7" width="12.1640625" bestFit="1" customWidth="1"/>
    <col min="11" max="11" width="14.1640625" bestFit="1" customWidth="1"/>
  </cols>
  <sheetData>
    <row r="2" spans="2:19" x14ac:dyDescent="0.2">
      <c r="B2" s="24"/>
      <c r="C2" s="24"/>
      <c r="D2" s="24"/>
      <c r="G2" s="24" t="s">
        <v>11</v>
      </c>
      <c r="H2" s="24"/>
      <c r="I2" s="24"/>
      <c r="J2" s="24"/>
      <c r="M2" s="24" t="s">
        <v>20</v>
      </c>
      <c r="N2" s="24"/>
      <c r="O2" s="24"/>
      <c r="P2" s="24"/>
    </row>
    <row r="3" spans="2:19" x14ac:dyDescent="0.2">
      <c r="H3" t="s">
        <v>6</v>
      </c>
      <c r="I3" t="s">
        <v>7</v>
      </c>
      <c r="J3" t="s">
        <v>8</v>
      </c>
      <c r="N3" t="s">
        <v>6</v>
      </c>
      <c r="O3" t="s">
        <v>7</v>
      </c>
      <c r="P3" t="s">
        <v>8</v>
      </c>
    </row>
    <row r="4" spans="2:19" x14ac:dyDescent="0.2">
      <c r="G4" t="s">
        <v>9</v>
      </c>
      <c r="H4" s="3">
        <v>50</v>
      </c>
      <c r="I4" s="4">
        <v>120</v>
      </c>
      <c r="J4" s="5">
        <v>30</v>
      </c>
      <c r="M4" t="s">
        <v>9</v>
      </c>
      <c r="N4">
        <f>SUM(E13,H13)</f>
        <v>50</v>
      </c>
      <c r="O4">
        <f t="shared" ref="O4:P4" si="0">SUM(F13,I13)</f>
        <v>120</v>
      </c>
      <c r="P4">
        <f t="shared" si="0"/>
        <v>30</v>
      </c>
    </row>
    <row r="5" spans="2:19" x14ac:dyDescent="0.2">
      <c r="G5" t="s">
        <v>10</v>
      </c>
      <c r="H5">
        <v>80</v>
      </c>
      <c r="I5">
        <v>80</v>
      </c>
      <c r="J5">
        <v>60</v>
      </c>
      <c r="M5" t="s">
        <v>10</v>
      </c>
      <c r="N5">
        <f>SUM(E14,H14)</f>
        <v>80</v>
      </c>
      <c r="O5">
        <f>SUM(F14,I14)</f>
        <v>80</v>
      </c>
      <c r="P5">
        <f t="shared" ref="P5" si="1">SUM(G14,J14)</f>
        <v>60</v>
      </c>
    </row>
    <row r="6" spans="2:19" x14ac:dyDescent="0.2">
      <c r="G6" t="s">
        <v>4</v>
      </c>
      <c r="H6">
        <v>200</v>
      </c>
      <c r="I6">
        <v>40</v>
      </c>
      <c r="J6">
        <v>175</v>
      </c>
      <c r="M6" t="s">
        <v>4</v>
      </c>
      <c r="N6">
        <f>SUM(E15,H15)</f>
        <v>200</v>
      </c>
      <c r="O6">
        <f t="shared" ref="O6" si="2">SUM(F15,I15)</f>
        <v>40</v>
      </c>
      <c r="P6">
        <f>SUM(G15,J15)</f>
        <v>175</v>
      </c>
    </row>
    <row r="7" spans="2:19" x14ac:dyDescent="0.2">
      <c r="G7" t="s">
        <v>17</v>
      </c>
      <c r="H7">
        <f>SUM(H4:H6)</f>
        <v>330</v>
      </c>
      <c r="I7">
        <f>SUM(I4:I6)</f>
        <v>240</v>
      </c>
      <c r="J7">
        <f>SUM(J4:J6)</f>
        <v>265</v>
      </c>
    </row>
    <row r="8" spans="2:19" x14ac:dyDescent="0.2">
      <c r="G8" t="s">
        <v>14</v>
      </c>
    </row>
    <row r="9" spans="2:19" x14ac:dyDescent="0.2">
      <c r="M9" s="24" t="s">
        <v>16</v>
      </c>
      <c r="N9" s="24"/>
      <c r="O9" s="24"/>
      <c r="P9" s="24"/>
      <c r="Q9" s="24"/>
      <c r="R9" s="24"/>
      <c r="S9" s="24"/>
    </row>
    <row r="10" spans="2:19" x14ac:dyDescent="0.2">
      <c r="N10" s="24" t="s">
        <v>13</v>
      </c>
      <c r="O10" s="24"/>
      <c r="P10" s="24"/>
      <c r="Q10" s="24" t="s">
        <v>1</v>
      </c>
      <c r="R10" s="24"/>
      <c r="S10" s="24"/>
    </row>
    <row r="11" spans="2:19" x14ac:dyDescent="0.2">
      <c r="E11" s="24" t="s">
        <v>13</v>
      </c>
      <c r="F11" s="24"/>
      <c r="G11" s="24"/>
      <c r="H11" s="24" t="s">
        <v>1</v>
      </c>
      <c r="I11" s="24"/>
      <c r="J11" s="24"/>
      <c r="N11" t="s">
        <v>6</v>
      </c>
      <c r="O11" t="s">
        <v>7</v>
      </c>
      <c r="P11" t="s">
        <v>8</v>
      </c>
      <c r="Q11" t="s">
        <v>6</v>
      </c>
      <c r="R11" t="s">
        <v>7</v>
      </c>
      <c r="S11" t="s">
        <v>8</v>
      </c>
    </row>
    <row r="12" spans="2:19" x14ac:dyDescent="0.2">
      <c r="E12" t="s">
        <v>6</v>
      </c>
      <c r="F12" t="s">
        <v>7</v>
      </c>
      <c r="G12" t="s">
        <v>8</v>
      </c>
      <c r="H12" t="s">
        <v>6</v>
      </c>
      <c r="I12" t="s">
        <v>7</v>
      </c>
      <c r="J12" t="s">
        <v>8</v>
      </c>
      <c r="K12" t="s">
        <v>18</v>
      </c>
      <c r="M12" t="s">
        <v>2</v>
      </c>
      <c r="N12">
        <v>50</v>
      </c>
      <c r="O12">
        <v>80</v>
      </c>
      <c r="P12">
        <v>50</v>
      </c>
      <c r="Q12">
        <v>80</v>
      </c>
      <c r="R12">
        <v>50</v>
      </c>
      <c r="S12">
        <v>80</v>
      </c>
    </row>
    <row r="13" spans="2:19" x14ac:dyDescent="0.2">
      <c r="D13" t="s">
        <v>2</v>
      </c>
      <c r="E13" s="3">
        <v>50</v>
      </c>
      <c r="F13" s="4">
        <v>0</v>
      </c>
      <c r="G13" s="5">
        <v>30</v>
      </c>
      <c r="H13" s="3">
        <v>0</v>
      </c>
      <c r="I13" s="4">
        <v>120</v>
      </c>
      <c r="J13" s="5">
        <v>0</v>
      </c>
      <c r="M13" t="s">
        <v>3</v>
      </c>
      <c r="N13">
        <v>60</v>
      </c>
      <c r="O13">
        <v>90</v>
      </c>
      <c r="P13">
        <v>60</v>
      </c>
      <c r="Q13">
        <v>90</v>
      </c>
      <c r="R13">
        <v>60</v>
      </c>
      <c r="S13">
        <v>90</v>
      </c>
    </row>
    <row r="14" spans="2:19" x14ac:dyDescent="0.2">
      <c r="D14" t="s">
        <v>3</v>
      </c>
      <c r="E14">
        <v>80</v>
      </c>
      <c r="F14">
        <v>0</v>
      </c>
      <c r="G14">
        <v>60</v>
      </c>
      <c r="H14">
        <v>0</v>
      </c>
      <c r="I14">
        <v>80</v>
      </c>
      <c r="J14">
        <v>0</v>
      </c>
      <c r="M14" t="s">
        <v>4</v>
      </c>
      <c r="N14">
        <v>70</v>
      </c>
      <c r="O14">
        <v>90</v>
      </c>
      <c r="P14">
        <v>70</v>
      </c>
      <c r="Q14">
        <v>90</v>
      </c>
      <c r="R14">
        <v>70</v>
      </c>
      <c r="S14">
        <v>90</v>
      </c>
    </row>
    <row r="15" spans="2:19" x14ac:dyDescent="0.2">
      <c r="D15" t="s">
        <v>4</v>
      </c>
      <c r="E15">
        <v>105</v>
      </c>
      <c r="F15">
        <v>0</v>
      </c>
      <c r="G15">
        <v>175</v>
      </c>
      <c r="H15">
        <v>95</v>
      </c>
      <c r="I15">
        <v>40</v>
      </c>
      <c r="J15">
        <v>0</v>
      </c>
    </row>
    <row r="16" spans="2:19" x14ac:dyDescent="0.2">
      <c r="D16" t="s">
        <v>14</v>
      </c>
      <c r="M16" s="24" t="s">
        <v>5</v>
      </c>
      <c r="N16" s="24"/>
      <c r="P16" s="24" t="s">
        <v>19</v>
      </c>
      <c r="Q16" s="24"/>
    </row>
    <row r="17" spans="5:17" x14ac:dyDescent="0.2">
      <c r="M17" t="s">
        <v>0</v>
      </c>
      <c r="N17">
        <v>500</v>
      </c>
      <c r="P17" t="s">
        <v>0</v>
      </c>
      <c r="Q17">
        <f>SUM(E13:G15)</f>
        <v>500</v>
      </c>
    </row>
    <row r="18" spans="5:17" x14ac:dyDescent="0.2">
      <c r="M18" t="s">
        <v>1</v>
      </c>
      <c r="N18">
        <v>500</v>
      </c>
      <c r="P18" t="s">
        <v>1</v>
      </c>
      <c r="Q18">
        <f>SUM(H13:J15)</f>
        <v>335</v>
      </c>
    </row>
    <row r="19" spans="5:17" x14ac:dyDescent="0.2">
      <c r="E19" t="s">
        <v>15</v>
      </c>
      <c r="F19">
        <f>SUMPRODUCT(E13:J15,N12:S14)</f>
        <v>54150</v>
      </c>
    </row>
  </sheetData>
  <mergeCells count="10">
    <mergeCell ref="M16:N16"/>
    <mergeCell ref="P16:Q16"/>
    <mergeCell ref="M2:P2"/>
    <mergeCell ref="B2:D2"/>
    <mergeCell ref="G2:J2"/>
    <mergeCell ref="E11:G11"/>
    <mergeCell ref="H11:J11"/>
    <mergeCell ref="N10:P10"/>
    <mergeCell ref="Q10:S10"/>
    <mergeCell ref="M9:S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5C63-7424-CC46-8F7C-31CBDC4E7381}">
  <dimension ref="A1:Y39"/>
  <sheetViews>
    <sheetView tabSelected="1" topLeftCell="E1" zoomScale="120" zoomScaleNormal="120" workbookViewId="0">
      <selection activeCell="N31" sqref="N31"/>
    </sheetView>
  </sheetViews>
  <sheetFormatPr baseColWidth="10" defaultRowHeight="16" x14ac:dyDescent="0.2"/>
  <cols>
    <col min="2" max="2" width="12.5" bestFit="1" customWidth="1"/>
    <col min="4" max="4" width="26.33203125" bestFit="1" customWidth="1"/>
    <col min="5" max="5" width="17.83203125" bestFit="1" customWidth="1"/>
    <col min="6" max="6" width="17" bestFit="1" customWidth="1"/>
    <col min="9" max="9" width="17.5" bestFit="1" customWidth="1"/>
    <col min="10" max="10" width="21.1640625" bestFit="1" customWidth="1"/>
    <col min="11" max="11" width="12.5" customWidth="1"/>
    <col min="14" max="14" width="13.1640625" bestFit="1" customWidth="1"/>
  </cols>
  <sheetData>
    <row r="1" spans="1:25" x14ac:dyDescent="0.2">
      <c r="A1" s="26" t="s">
        <v>28</v>
      </c>
      <c r="B1" s="26"/>
      <c r="C1" s="26"/>
      <c r="D1" s="26"/>
      <c r="E1" s="26"/>
    </row>
    <row r="2" spans="1:25" x14ac:dyDescent="0.2">
      <c r="A2" s="9"/>
      <c r="B2" s="25" t="s">
        <v>23</v>
      </c>
      <c r="C2" s="25"/>
      <c r="D2" s="25" t="s">
        <v>26</v>
      </c>
      <c r="E2" s="25"/>
      <c r="F2" s="27" t="s">
        <v>5</v>
      </c>
      <c r="G2" s="24"/>
      <c r="J2" s="25" t="s">
        <v>25</v>
      </c>
      <c r="K2" s="25"/>
      <c r="L2" s="25"/>
      <c r="M2" s="25"/>
      <c r="N2" s="25"/>
      <c r="O2" s="6"/>
      <c r="S2" s="25" t="s">
        <v>27</v>
      </c>
      <c r="T2" s="25"/>
      <c r="U2" s="25"/>
      <c r="V2" s="25"/>
      <c r="W2" s="25"/>
      <c r="X2" s="25"/>
      <c r="Y2" s="25"/>
    </row>
    <row r="3" spans="1:25" x14ac:dyDescent="0.2">
      <c r="A3" s="7"/>
      <c r="B3" s="8" t="s">
        <v>13</v>
      </c>
      <c r="C3" s="9" t="s">
        <v>1</v>
      </c>
      <c r="D3" s="8" t="s">
        <v>13</v>
      </c>
      <c r="E3" s="9" t="s">
        <v>1</v>
      </c>
      <c r="F3" s="14" t="s">
        <v>0</v>
      </c>
      <c r="G3" s="15" t="s">
        <v>1</v>
      </c>
      <c r="J3" s="7"/>
      <c r="K3" s="25" t="s">
        <v>21</v>
      </c>
      <c r="L3" s="25"/>
      <c r="M3" s="25" t="s">
        <v>22</v>
      </c>
      <c r="N3" s="25"/>
      <c r="O3" s="6"/>
      <c r="S3" s="7"/>
      <c r="T3" s="25" t="s">
        <v>21</v>
      </c>
      <c r="U3" s="25"/>
      <c r="V3" s="25"/>
      <c r="W3" s="25" t="s">
        <v>22</v>
      </c>
      <c r="X3" s="25"/>
      <c r="Y3" s="25"/>
    </row>
    <row r="4" spans="1:25" x14ac:dyDescent="0.2">
      <c r="A4" s="7" t="s">
        <v>2</v>
      </c>
      <c r="B4" s="11">
        <v>50</v>
      </c>
      <c r="C4" s="11">
        <v>80</v>
      </c>
      <c r="D4" s="16">
        <v>30000</v>
      </c>
      <c r="E4" s="16">
        <v>25000</v>
      </c>
      <c r="F4" s="13">
        <v>100000</v>
      </c>
      <c r="G4" s="13">
        <v>100000</v>
      </c>
      <c r="J4" s="7"/>
      <c r="K4" s="7" t="s">
        <v>0</v>
      </c>
      <c r="L4" s="7" t="s">
        <v>1</v>
      </c>
      <c r="M4" s="7" t="s">
        <v>24</v>
      </c>
      <c r="N4" s="7" t="s">
        <v>1</v>
      </c>
      <c r="S4" s="7"/>
      <c r="T4" s="7" t="s">
        <v>6</v>
      </c>
      <c r="U4" s="7" t="s">
        <v>7</v>
      </c>
      <c r="V4" s="7" t="s">
        <v>8</v>
      </c>
      <c r="W4" s="7" t="s">
        <v>6</v>
      </c>
      <c r="X4" s="7" t="s">
        <v>7</v>
      </c>
      <c r="Y4" s="7" t="s">
        <v>8</v>
      </c>
    </row>
    <row r="5" spans="1:25" x14ac:dyDescent="0.2">
      <c r="A5" s="7" t="s">
        <v>3</v>
      </c>
      <c r="B5" s="11">
        <v>60</v>
      </c>
      <c r="C5" s="11">
        <v>90</v>
      </c>
      <c r="D5" s="16">
        <v>25000</v>
      </c>
      <c r="E5" s="16">
        <v>40000</v>
      </c>
      <c r="F5" s="13">
        <v>100000</v>
      </c>
      <c r="G5" s="13">
        <v>100000</v>
      </c>
      <c r="J5" s="7" t="s">
        <v>2</v>
      </c>
      <c r="K5" s="16">
        <v>10</v>
      </c>
      <c r="L5" s="16">
        <v>2</v>
      </c>
      <c r="M5" s="16">
        <v>4</v>
      </c>
      <c r="N5" s="16">
        <v>10</v>
      </c>
      <c r="S5" s="7" t="s">
        <v>2</v>
      </c>
      <c r="T5" s="17">
        <v>8</v>
      </c>
      <c r="U5" s="17">
        <v>7</v>
      </c>
      <c r="V5" s="17">
        <v>8</v>
      </c>
      <c r="W5" s="17">
        <v>7</v>
      </c>
      <c r="X5" s="17">
        <v>4</v>
      </c>
      <c r="Y5" s="17">
        <v>10</v>
      </c>
    </row>
    <row r="6" spans="1:25" x14ac:dyDescent="0.2">
      <c r="A6" s="7" t="s">
        <v>4</v>
      </c>
      <c r="B6" s="11">
        <v>70</v>
      </c>
      <c r="C6" s="11">
        <v>90</v>
      </c>
      <c r="D6" s="16">
        <v>50000</v>
      </c>
      <c r="E6" s="16">
        <v>40000</v>
      </c>
      <c r="F6" s="13">
        <v>130000</v>
      </c>
      <c r="G6" s="13">
        <v>130000</v>
      </c>
      <c r="J6" s="7" t="s">
        <v>3</v>
      </c>
      <c r="K6" s="16">
        <v>20</v>
      </c>
      <c r="L6" s="16">
        <v>3</v>
      </c>
      <c r="M6" s="16">
        <v>5</v>
      </c>
      <c r="N6" s="16">
        <v>12</v>
      </c>
      <c r="P6" s="1"/>
      <c r="Q6" s="1"/>
      <c r="R6" s="1"/>
      <c r="S6" s="7" t="s">
        <v>3</v>
      </c>
      <c r="T6" s="17">
        <v>9</v>
      </c>
      <c r="U6" s="17">
        <v>6</v>
      </c>
      <c r="V6" s="17">
        <v>9</v>
      </c>
      <c r="W6" s="17">
        <v>6</v>
      </c>
      <c r="X6" s="17">
        <v>5</v>
      </c>
      <c r="Y6" s="17">
        <v>12</v>
      </c>
    </row>
    <row r="7" spans="1:25" x14ac:dyDescent="0.2">
      <c r="J7" s="7" t="s">
        <v>4</v>
      </c>
      <c r="K7" s="16">
        <v>6</v>
      </c>
      <c r="L7" s="16">
        <v>4</v>
      </c>
      <c r="M7" s="16">
        <v>5</v>
      </c>
      <c r="N7" s="16">
        <v>15</v>
      </c>
      <c r="P7" s="1"/>
      <c r="Q7" s="1"/>
      <c r="R7" s="1"/>
      <c r="S7" s="7" t="s">
        <v>4</v>
      </c>
      <c r="T7" s="17">
        <v>10</v>
      </c>
      <c r="U7" s="17">
        <v>12</v>
      </c>
      <c r="V7" s="17">
        <v>10</v>
      </c>
      <c r="W7" s="17">
        <v>12</v>
      </c>
      <c r="X7" s="17">
        <v>6</v>
      </c>
      <c r="Y7" s="17">
        <v>15</v>
      </c>
    </row>
    <row r="8" spans="1:25" x14ac:dyDescent="0.2">
      <c r="G8" s="13"/>
      <c r="J8" s="13" t="s">
        <v>5</v>
      </c>
      <c r="K8" s="13">
        <v>300000</v>
      </c>
      <c r="M8" t="s">
        <v>5</v>
      </c>
      <c r="N8" s="13">
        <v>300000</v>
      </c>
    </row>
    <row r="12" spans="1:25" x14ac:dyDescent="0.2">
      <c r="B12" s="25" t="s">
        <v>11</v>
      </c>
      <c r="C12" s="25"/>
      <c r="D12" s="25"/>
      <c r="E12" s="25"/>
      <c r="H12" s="1"/>
      <c r="I12" s="1"/>
      <c r="J12" s="1"/>
      <c r="K12" s="1"/>
      <c r="L12" s="1"/>
      <c r="M12" s="1"/>
      <c r="N12" s="1"/>
      <c r="O12" s="2"/>
    </row>
    <row r="13" spans="1:25" x14ac:dyDescent="0.2">
      <c r="B13" s="7"/>
      <c r="C13" s="7" t="s">
        <v>6</v>
      </c>
      <c r="D13" s="7" t="s">
        <v>7</v>
      </c>
      <c r="E13" s="7" t="s">
        <v>8</v>
      </c>
      <c r="I13" s="24"/>
      <c r="J13" s="24"/>
      <c r="K13" s="24"/>
      <c r="L13" s="24"/>
      <c r="M13" s="24"/>
      <c r="N13" s="24"/>
      <c r="O13" s="2"/>
    </row>
    <row r="14" spans="1:25" x14ac:dyDescent="0.2">
      <c r="B14" s="7" t="s">
        <v>9</v>
      </c>
      <c r="C14" s="10">
        <v>50000</v>
      </c>
      <c r="D14" s="11">
        <v>12000</v>
      </c>
      <c r="E14" s="12">
        <v>30000</v>
      </c>
      <c r="H14" s="25" t="s">
        <v>29</v>
      </c>
      <c r="I14" s="25"/>
      <c r="L14" s="25" t="s">
        <v>31</v>
      </c>
      <c r="M14" s="25"/>
      <c r="Q14" s="25" t="s">
        <v>11</v>
      </c>
      <c r="R14" s="25"/>
      <c r="S14" s="25"/>
      <c r="T14" s="25"/>
    </row>
    <row r="15" spans="1:25" x14ac:dyDescent="0.2">
      <c r="B15" s="7" t="s">
        <v>10</v>
      </c>
      <c r="C15" s="7">
        <v>30000</v>
      </c>
      <c r="D15" s="7">
        <v>80000</v>
      </c>
      <c r="E15" s="7">
        <v>60000</v>
      </c>
      <c r="H15" s="8" t="s">
        <v>13</v>
      </c>
      <c r="I15" s="9" t="s">
        <v>1</v>
      </c>
      <c r="J15" t="s">
        <v>30</v>
      </c>
      <c r="L15" s="8" t="s">
        <v>13</v>
      </c>
      <c r="M15" s="9" t="s">
        <v>1</v>
      </c>
      <c r="Q15" s="7"/>
      <c r="R15" s="7" t="s">
        <v>6</v>
      </c>
      <c r="S15" s="7" t="s">
        <v>7</v>
      </c>
      <c r="T15" s="7" t="s">
        <v>8</v>
      </c>
    </row>
    <row r="16" spans="1:25" x14ac:dyDescent="0.2">
      <c r="B16" s="7" t="s">
        <v>4</v>
      </c>
      <c r="C16" s="7">
        <v>45000</v>
      </c>
      <c r="D16" s="7">
        <v>40000</v>
      </c>
      <c r="E16" s="7">
        <v>175000</v>
      </c>
      <c r="G16" s="7" t="s">
        <v>2</v>
      </c>
      <c r="H16" s="11">
        <v>91999.999999999956</v>
      </c>
      <c r="I16" s="11">
        <v>0</v>
      </c>
      <c r="J16" s="22">
        <f>SUM(H16:I16)</f>
        <v>91999.999999999956</v>
      </c>
      <c r="K16" s="7" t="s">
        <v>2</v>
      </c>
      <c r="L16" s="11">
        <v>1</v>
      </c>
      <c r="M16" s="11">
        <v>0</v>
      </c>
      <c r="Q16" s="7" t="s">
        <v>9</v>
      </c>
      <c r="R16" s="10">
        <f>O26+R26</f>
        <v>50000</v>
      </c>
      <c r="S16" s="10">
        <f>P26+S26</f>
        <v>12000</v>
      </c>
      <c r="T16" s="10">
        <f>Q26+T26</f>
        <v>30000</v>
      </c>
    </row>
    <row r="17" spans="2:21" x14ac:dyDescent="0.2">
      <c r="B17" s="7"/>
      <c r="C17" s="7"/>
      <c r="D17" s="7"/>
      <c r="E17" s="7"/>
      <c r="G17" s="7" t="s">
        <v>3</v>
      </c>
      <c r="H17" s="11">
        <v>99999.999999999985</v>
      </c>
      <c r="I17" s="11">
        <v>70000.000000000015</v>
      </c>
      <c r="J17" s="22">
        <f t="shared" ref="J17:J18" si="0">SUM(H17:I17)</f>
        <v>170000</v>
      </c>
      <c r="K17" s="7" t="s">
        <v>3</v>
      </c>
      <c r="L17" s="11">
        <v>1</v>
      </c>
      <c r="M17" s="11">
        <v>1</v>
      </c>
      <c r="Q17" s="7" t="s">
        <v>10</v>
      </c>
      <c r="R17" s="10">
        <f>O27+R27</f>
        <v>30000</v>
      </c>
      <c r="S17" s="10">
        <f>P27+S27</f>
        <v>80000</v>
      </c>
      <c r="T17" s="10">
        <f t="shared" ref="T17" si="1">Q27+T27</f>
        <v>60000</v>
      </c>
    </row>
    <row r="18" spans="2:21" x14ac:dyDescent="0.2">
      <c r="G18" s="7" t="s">
        <v>4</v>
      </c>
      <c r="H18" s="11">
        <v>130000</v>
      </c>
      <c r="I18" s="11">
        <v>129999.99999999999</v>
      </c>
      <c r="J18" s="22">
        <f t="shared" si="0"/>
        <v>260000</v>
      </c>
      <c r="K18" s="7" t="s">
        <v>4</v>
      </c>
      <c r="L18" s="11">
        <v>1</v>
      </c>
      <c r="M18" s="11">
        <v>1</v>
      </c>
      <c r="Q18" s="7" t="s">
        <v>4</v>
      </c>
      <c r="R18" s="10">
        <f>O28+R28</f>
        <v>45000</v>
      </c>
      <c r="S18" s="10">
        <f>P28+S28</f>
        <v>40000</v>
      </c>
      <c r="T18" s="10">
        <f>Q28+T28</f>
        <v>175000</v>
      </c>
    </row>
    <row r="19" spans="2:21" x14ac:dyDescent="0.2">
      <c r="G19" s="18" t="s">
        <v>12</v>
      </c>
      <c r="H19" s="20">
        <f>SUM(H16:H18)</f>
        <v>321999.99999999994</v>
      </c>
      <c r="I19" s="21">
        <f>SUM(I16:I18)</f>
        <v>200000</v>
      </c>
      <c r="Q19" s="7"/>
      <c r="R19" s="7"/>
      <c r="S19" s="7"/>
      <c r="T19" s="7"/>
    </row>
    <row r="21" spans="2:21" x14ac:dyDescent="0.2">
      <c r="B21" t="s">
        <v>39</v>
      </c>
      <c r="D21" t="s">
        <v>44</v>
      </c>
    </row>
    <row r="22" spans="2:21" x14ac:dyDescent="0.2">
      <c r="B22">
        <f>H19-G31</f>
        <v>0</v>
      </c>
      <c r="D22">
        <f>H16-(F4*L16)</f>
        <v>-8000.0000000000437</v>
      </c>
      <c r="E22">
        <f>I16-(G4*M16)</f>
        <v>0</v>
      </c>
    </row>
    <row r="23" spans="2:21" x14ac:dyDescent="0.2">
      <c r="B23">
        <f>I19-G32</f>
        <v>0</v>
      </c>
      <c r="D23">
        <f t="shared" ref="D23:E23" si="2">H17-(F5*L17)</f>
        <v>0</v>
      </c>
      <c r="E23">
        <f t="shared" si="2"/>
        <v>-29999.999999999985</v>
      </c>
      <c r="F23" s="25" t="s">
        <v>25</v>
      </c>
      <c r="G23" s="25"/>
      <c r="H23" s="25"/>
      <c r="I23" s="25"/>
      <c r="J23" s="25"/>
      <c r="N23" s="25" t="s">
        <v>27</v>
      </c>
      <c r="O23" s="25"/>
      <c r="P23" s="25"/>
      <c r="Q23" s="25"/>
      <c r="R23" s="25"/>
      <c r="S23" s="25"/>
      <c r="T23" s="25"/>
    </row>
    <row r="24" spans="2:21" x14ac:dyDescent="0.2">
      <c r="B24">
        <f>K31-O31</f>
        <v>0</v>
      </c>
      <c r="D24">
        <f>H18-(F6*L18)</f>
        <v>0</v>
      </c>
      <c r="E24">
        <f>I18-(G6*M18)</f>
        <v>0</v>
      </c>
      <c r="F24" s="7"/>
      <c r="G24" s="25" t="s">
        <v>21</v>
      </c>
      <c r="H24" s="25"/>
      <c r="I24" s="25" t="s">
        <v>22</v>
      </c>
      <c r="J24" s="25"/>
      <c r="N24" s="7"/>
      <c r="O24" s="25" t="s">
        <v>21</v>
      </c>
      <c r="P24" s="25"/>
      <c r="Q24" s="25"/>
      <c r="R24" s="25" t="s">
        <v>22</v>
      </c>
      <c r="S24" s="25"/>
      <c r="T24" s="25"/>
    </row>
    <row r="25" spans="2:21" x14ac:dyDescent="0.2">
      <c r="B25">
        <f>K32-O32</f>
        <v>0</v>
      </c>
      <c r="F25" s="7"/>
      <c r="G25" s="7" t="s">
        <v>0</v>
      </c>
      <c r="H25" s="7" t="s">
        <v>1</v>
      </c>
      <c r="I25" s="7" t="s">
        <v>24</v>
      </c>
      <c r="J25" s="7" t="s">
        <v>1</v>
      </c>
      <c r="K25" s="13" t="s">
        <v>30</v>
      </c>
      <c r="N25" s="7"/>
      <c r="O25" s="7" t="s">
        <v>6</v>
      </c>
      <c r="P25" s="7" t="s">
        <v>7</v>
      </c>
      <c r="Q25" s="7" t="s">
        <v>8</v>
      </c>
      <c r="R25" s="7" t="s">
        <v>6</v>
      </c>
      <c r="S25" s="7" t="s">
        <v>7</v>
      </c>
      <c r="T25" s="7" t="s">
        <v>8</v>
      </c>
      <c r="U25" s="13" t="s">
        <v>12</v>
      </c>
    </row>
    <row r="26" spans="2:21" x14ac:dyDescent="0.2">
      <c r="B26">
        <f>K26-U26</f>
        <v>0</v>
      </c>
      <c r="F26" s="7" t="s">
        <v>2</v>
      </c>
      <c r="G26" s="16">
        <v>0</v>
      </c>
      <c r="H26" s="16">
        <v>30000</v>
      </c>
      <c r="I26" s="16">
        <v>62000</v>
      </c>
      <c r="J26" s="16">
        <v>0</v>
      </c>
      <c r="K26" s="22">
        <f>SUM(G26:J26)</f>
        <v>92000</v>
      </c>
      <c r="N26" s="7" t="s">
        <v>2</v>
      </c>
      <c r="O26" s="17">
        <v>0</v>
      </c>
      <c r="P26" s="17">
        <v>0</v>
      </c>
      <c r="Q26" s="17">
        <v>30000</v>
      </c>
      <c r="R26" s="17">
        <v>50000</v>
      </c>
      <c r="S26" s="17">
        <v>12000</v>
      </c>
      <c r="T26" s="17">
        <v>0</v>
      </c>
      <c r="U26">
        <f>SUM(O26:T26)</f>
        <v>92000</v>
      </c>
    </row>
    <row r="27" spans="2:21" x14ac:dyDescent="0.2">
      <c r="B27">
        <f>K27-U27</f>
        <v>0</v>
      </c>
      <c r="F27" s="7" t="s">
        <v>3</v>
      </c>
      <c r="G27" s="16">
        <v>0</v>
      </c>
      <c r="H27" s="16">
        <v>60000</v>
      </c>
      <c r="I27" s="16">
        <v>110000</v>
      </c>
      <c r="J27" s="16">
        <v>0</v>
      </c>
      <c r="K27" s="22">
        <f t="shared" ref="K27:K28" si="3">SUM(G27:J27)</f>
        <v>170000</v>
      </c>
      <c r="N27" s="7" t="s">
        <v>3</v>
      </c>
      <c r="O27" s="17">
        <v>0</v>
      </c>
      <c r="P27" s="17">
        <v>0</v>
      </c>
      <c r="Q27" s="17">
        <v>60000</v>
      </c>
      <c r="R27" s="17">
        <v>30000</v>
      </c>
      <c r="S27" s="17">
        <v>80000</v>
      </c>
      <c r="T27" s="17">
        <v>0</v>
      </c>
      <c r="U27">
        <f t="shared" ref="U27" si="4">SUM(O27:T27)</f>
        <v>170000</v>
      </c>
    </row>
    <row r="28" spans="2:21" x14ac:dyDescent="0.2">
      <c r="B28">
        <f>K28-U28</f>
        <v>0</v>
      </c>
      <c r="F28" s="7" t="s">
        <v>4</v>
      </c>
      <c r="G28" s="16">
        <v>109999.99999999996</v>
      </c>
      <c r="H28" s="16">
        <v>110000.00000000004</v>
      </c>
      <c r="I28" s="16">
        <v>40000</v>
      </c>
      <c r="J28" s="16">
        <v>0</v>
      </c>
      <c r="K28" s="22">
        <f t="shared" si="3"/>
        <v>260000</v>
      </c>
      <c r="N28" s="7" t="s">
        <v>4</v>
      </c>
      <c r="O28" s="17">
        <v>45000</v>
      </c>
      <c r="P28" s="17">
        <v>0</v>
      </c>
      <c r="Q28" s="17">
        <v>175000</v>
      </c>
      <c r="R28" s="17">
        <v>0</v>
      </c>
      <c r="S28" s="17">
        <v>40000</v>
      </c>
      <c r="T28" s="17">
        <v>0</v>
      </c>
      <c r="U28">
        <f>SUM(O28:T28)</f>
        <v>260000</v>
      </c>
    </row>
    <row r="29" spans="2:21" x14ac:dyDescent="0.2">
      <c r="B29">
        <f>J16-K26</f>
        <v>0</v>
      </c>
      <c r="F29" s="13" t="s">
        <v>12</v>
      </c>
      <c r="G29">
        <f>SUM(G26:G28)</f>
        <v>109999.99999999996</v>
      </c>
      <c r="H29">
        <f t="shared" ref="H29:J29" si="5">SUM(H26:H28)</f>
        <v>200000.00000000006</v>
      </c>
      <c r="I29">
        <f t="shared" si="5"/>
        <v>212000</v>
      </c>
      <c r="J29">
        <f t="shared" si="5"/>
        <v>0</v>
      </c>
      <c r="N29" s="13" t="s">
        <v>12</v>
      </c>
      <c r="O29">
        <f>SUM(O26:O28)</f>
        <v>45000</v>
      </c>
      <c r="P29">
        <f t="shared" ref="P29:S29" si="6">SUM(P26:P28)</f>
        <v>0</v>
      </c>
      <c r="Q29">
        <f t="shared" si="6"/>
        <v>265000</v>
      </c>
      <c r="R29">
        <f>SUM(R26:R28)</f>
        <v>80000</v>
      </c>
      <c r="S29">
        <f t="shared" si="6"/>
        <v>132000</v>
      </c>
      <c r="T29">
        <f>SUM(T26:T28)</f>
        <v>0</v>
      </c>
    </row>
    <row r="30" spans="2:21" x14ac:dyDescent="0.2">
      <c r="B30">
        <f>J17-K27</f>
        <v>0</v>
      </c>
    </row>
    <row r="31" spans="2:21" x14ac:dyDescent="0.2">
      <c r="B31">
        <f>J18-K28</f>
        <v>0</v>
      </c>
      <c r="F31" t="s">
        <v>33</v>
      </c>
      <c r="G31" s="19">
        <f>SUM(G29+I29)</f>
        <v>321999.99999999994</v>
      </c>
      <c r="J31" t="s">
        <v>36</v>
      </c>
      <c r="K31" s="23">
        <f>G29+H29</f>
        <v>310000</v>
      </c>
      <c r="N31" t="s">
        <v>35</v>
      </c>
      <c r="O31" s="23">
        <f>O29+P29+Q29</f>
        <v>310000</v>
      </c>
    </row>
    <row r="32" spans="2:21" x14ac:dyDescent="0.2">
      <c r="F32" t="s">
        <v>34</v>
      </c>
      <c r="G32" s="21">
        <f>H29+J29</f>
        <v>200000.00000000006</v>
      </c>
      <c r="J32" t="s">
        <v>37</v>
      </c>
      <c r="K32" s="23">
        <f>I29+J29</f>
        <v>212000</v>
      </c>
      <c r="N32" t="s">
        <v>38</v>
      </c>
      <c r="O32" s="23">
        <f>SUM(R29:T29)</f>
        <v>212000</v>
      </c>
    </row>
    <row r="33" spans="4:11" x14ac:dyDescent="0.2">
      <c r="F33" t="s">
        <v>32</v>
      </c>
      <c r="G33">
        <f>SUMPRODUCT(H16:I18,B4:C6)+SUMPRODUCT(D4:E6,L16:M18)+SUMPRODUCT(G26:J28,K5:N7)+SUMPRODUCT(O26:T28,T5:Y7)</f>
        <v>44420999.999999993</v>
      </c>
    </row>
    <row r="34" spans="4:11" x14ac:dyDescent="0.2">
      <c r="D34" t="s">
        <v>40</v>
      </c>
    </row>
    <row r="35" spans="4:11" x14ac:dyDescent="0.2">
      <c r="D35" t="s">
        <v>41</v>
      </c>
      <c r="E35">
        <v>0</v>
      </c>
    </row>
    <row r="36" spans="4:11" x14ac:dyDescent="0.2">
      <c r="D36" t="s">
        <v>42</v>
      </c>
      <c r="E36" t="s">
        <v>43</v>
      </c>
      <c r="J36" t="s">
        <v>45</v>
      </c>
      <c r="K36" t="s">
        <v>46</v>
      </c>
    </row>
    <row r="37" spans="4:11" x14ac:dyDescent="0.2">
      <c r="J37">
        <f>(G26+H26)-SUM(O26:Q26)</f>
        <v>0</v>
      </c>
      <c r="K37">
        <f>(I26+J26)-SUM(R26:T26)</f>
        <v>0</v>
      </c>
    </row>
    <row r="38" spans="4:11" x14ac:dyDescent="0.2">
      <c r="J38">
        <f t="shared" ref="J38:J39" si="7">(G27+H27)-SUM(O27:Q27)</f>
        <v>0</v>
      </c>
      <c r="K38">
        <f t="shared" ref="K38:K39" si="8">(I27+J27)-SUM(R27:T27)</f>
        <v>0</v>
      </c>
    </row>
    <row r="39" spans="4:11" x14ac:dyDescent="0.2">
      <c r="J39">
        <f t="shared" si="7"/>
        <v>0</v>
      </c>
      <c r="K39">
        <f t="shared" si="8"/>
        <v>0</v>
      </c>
    </row>
  </sheetData>
  <mergeCells count="22">
    <mergeCell ref="H14:I14"/>
    <mergeCell ref="L14:M14"/>
    <mergeCell ref="Q14:T14"/>
    <mergeCell ref="B2:C2"/>
    <mergeCell ref="D2:E2"/>
    <mergeCell ref="B12:E12"/>
    <mergeCell ref="I13:K13"/>
    <mergeCell ref="L13:N13"/>
    <mergeCell ref="K3:L3"/>
    <mergeCell ref="M3:N3"/>
    <mergeCell ref="J2:N2"/>
    <mergeCell ref="T3:V3"/>
    <mergeCell ref="W3:Y3"/>
    <mergeCell ref="S2:Y2"/>
    <mergeCell ref="A1:E1"/>
    <mergeCell ref="F2:G2"/>
    <mergeCell ref="F23:J23"/>
    <mergeCell ref="G24:H24"/>
    <mergeCell ref="I24:J24"/>
    <mergeCell ref="N23:T23"/>
    <mergeCell ref="O24:Q24"/>
    <mergeCell ref="R24:T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 Problem 1</vt:lpstr>
      <vt:lpstr>Transport 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2020-08-18T18:44:02Z</dcterms:created>
  <dcterms:modified xsi:type="dcterms:W3CDTF">2020-08-20T19:10:24Z</dcterms:modified>
</cp:coreProperties>
</file>