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hotom\Desktop\"/>
    </mc:Choice>
  </mc:AlternateContent>
  <xr:revisionPtr revIDLastSave="0" documentId="13_ncr:1_{CDDCFF23-9B29-4985-B861-39DF858F8D5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iche_de_paie" sheetId="1" r:id="rId1"/>
  </sheets>
  <definedNames>
    <definedName name="_xlnm.Print_Area" localSheetId="0">Fiche_de_paie!$B$2:$J$50</definedName>
  </definedNames>
  <calcPr calcId="191029" concurrentCalc="0"/>
</workbook>
</file>

<file path=xl/calcChain.xml><?xml version="1.0" encoding="utf-8"?>
<calcChain xmlns="http://schemas.openxmlformats.org/spreadsheetml/2006/main">
  <c r="F13" i="1" l="1"/>
  <c r="F14" i="1"/>
  <c r="G14" i="1"/>
  <c r="G13" i="1"/>
  <c r="G12" i="1"/>
  <c r="G15" i="1"/>
  <c r="H29" i="1"/>
  <c r="J29" i="1"/>
  <c r="E25" i="1"/>
  <c r="G25" i="1"/>
  <c r="E26" i="1"/>
  <c r="G26" i="1"/>
  <c r="H38" i="1"/>
  <c r="J38" i="1"/>
  <c r="E23" i="1"/>
  <c r="G23" i="1"/>
  <c r="H33" i="1"/>
  <c r="J33" i="1"/>
  <c r="H34" i="1"/>
  <c r="J34" i="1"/>
  <c r="E22" i="1"/>
  <c r="G22" i="1"/>
  <c r="H28" i="1"/>
  <c r="J28" i="1"/>
  <c r="H30" i="1"/>
  <c r="J30" i="1"/>
  <c r="H31" i="1"/>
  <c r="J31" i="1"/>
  <c r="E36" i="1"/>
  <c r="H36" i="1"/>
  <c r="J36" i="1"/>
  <c r="H25" i="1"/>
  <c r="J25" i="1"/>
  <c r="I15" i="1"/>
  <c r="E37" i="1"/>
  <c r="E41" i="1"/>
  <c r="E21" i="1"/>
  <c r="G21" i="1"/>
  <c r="E28" i="1"/>
  <c r="G28" i="1"/>
  <c r="G37" i="1"/>
  <c r="H37" i="1"/>
  <c r="J37" i="1"/>
  <c r="E40" i="1"/>
  <c r="H40" i="1"/>
  <c r="J40" i="1"/>
  <c r="G36" i="1"/>
  <c r="H41" i="1"/>
  <c r="J41" i="1"/>
  <c r="G41" i="1"/>
  <c r="G40" i="1"/>
  <c r="G42" i="1"/>
  <c r="J46" i="1"/>
  <c r="J42" i="1"/>
  <c r="J48" i="1"/>
  <c r="N34" i="1"/>
</calcChain>
</file>

<file path=xl/sharedStrings.xml><?xml version="1.0" encoding="utf-8"?>
<sst xmlns="http://schemas.openxmlformats.org/spreadsheetml/2006/main" count="56" uniqueCount="52">
  <si>
    <t>SALARIE:</t>
  </si>
  <si>
    <t>EMPLOYEUR:</t>
  </si>
  <si>
    <t>Nom:</t>
  </si>
  <si>
    <t>Adresse:</t>
  </si>
  <si>
    <t>Numéro APE:</t>
  </si>
  <si>
    <t>Numéro SIRET:</t>
  </si>
  <si>
    <t>URSSAF:</t>
  </si>
  <si>
    <t>Nom et Prénom:</t>
  </si>
  <si>
    <t>Numéro SS:</t>
  </si>
  <si>
    <t>Convention collective:</t>
  </si>
  <si>
    <t>Emploi:</t>
  </si>
  <si>
    <t>Coefficient:</t>
  </si>
  <si>
    <t>Salaire de base</t>
  </si>
  <si>
    <t>SALAIRE BRUT</t>
  </si>
  <si>
    <t>PART SALARIALE</t>
  </si>
  <si>
    <t>COTISATIONS</t>
  </si>
  <si>
    <t>PART PATRONALE</t>
  </si>
  <si>
    <t>Assurance maladie</t>
  </si>
  <si>
    <t>ASSEDIC</t>
  </si>
  <si>
    <t>Caisse de retraite (non cadre)</t>
  </si>
  <si>
    <t>Net à payer</t>
  </si>
  <si>
    <t>Sécurité sociale</t>
  </si>
  <si>
    <t>TOTAL des cotisations</t>
  </si>
  <si>
    <t>HS à 25%</t>
  </si>
  <si>
    <t>HS à 50%</t>
  </si>
  <si>
    <t>Plafond SS :</t>
  </si>
  <si>
    <t>Base</t>
  </si>
  <si>
    <t>Taux</t>
  </si>
  <si>
    <t>Montant</t>
  </si>
  <si>
    <t>CP et Ville :</t>
  </si>
  <si>
    <t>Csg déductible</t>
  </si>
  <si>
    <t>Assurance veuvage</t>
  </si>
  <si>
    <t>Assurance vieillesse</t>
  </si>
  <si>
    <t>Accidents du travail</t>
  </si>
  <si>
    <t>Allocation familiales</t>
  </si>
  <si>
    <t>Aide au logement</t>
  </si>
  <si>
    <t>Assurance chômage tranche A</t>
  </si>
  <si>
    <t>Assurance chômage tranche AGS (FNGS)</t>
  </si>
  <si>
    <t>Retraite complémentaire et AGFF tranche 1</t>
  </si>
  <si>
    <t>Retraite complémentaire et AGFF tranche 2</t>
  </si>
  <si>
    <t>A CONSERVER SANS LIMITATION DE DUREE</t>
  </si>
  <si>
    <t>AL déplafonée</t>
  </si>
  <si>
    <t>AL plafonnée</t>
  </si>
  <si>
    <t>Salaire net imposable</t>
  </si>
  <si>
    <t>AV déplafonée</t>
  </si>
  <si>
    <t>AV plafonnée</t>
  </si>
  <si>
    <t>CSG non déductible</t>
  </si>
  <si>
    <t>CRDS non déductible</t>
  </si>
  <si>
    <t>Assurance chômage tranche B</t>
  </si>
  <si>
    <t>Payé par virement bancaire le :</t>
  </si>
  <si>
    <t>BULLETIN DE PAIE</t>
  </si>
  <si>
    <r>
      <rPr>
        <b/>
        <sz val="10"/>
        <rFont val="Arial"/>
        <family val="2"/>
      </rPr>
      <t>Mode d'emploi</t>
    </r>
    <r>
      <rPr>
        <sz val="10"/>
        <rFont val="Arial"/>
        <family val="2"/>
      </rPr>
      <t xml:space="preserve">
Remplir les coordonnées de l'employeur et de l'employé
Le salaire horaire et éventuellement le nombre d'heure
Eventuellement les heures supplémentaires (HS)
Vérifier au préalable les taux CSG CRDS …
Imprimer sans toucher à la mise en page et enregistrer pour chaque mois et chaque salarié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</si>
</sst>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_-* #,##0.00\ &quot;F&quot;_-;\-* #,##0.00\ &quot;F&quot;_-;_-* &quot;-&quot;??\ &quot;F&quot;_-;_-@_-"/>
  </numFmts>
  <fonts count="17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i/>
      <sz val="12"/>
      <name val="Arial"/>
      <family val="2"/>
    </font>
    <font>
      <sz val="9"/>
      <color indexed="50"/>
      <name val="Comic Sans MS"/>
      <family val="4"/>
    </font>
    <font>
      <b/>
      <i/>
      <sz val="9"/>
      <name val="Arial"/>
      <family val="2"/>
    </font>
    <font>
      <u/>
      <sz val="10"/>
      <color theme="10"/>
      <name val="Arial"/>
      <family val="2"/>
    </font>
    <font>
      <sz val="14"/>
      <color theme="0"/>
      <name val="Arial"/>
      <family val="2"/>
    </font>
    <font>
      <u/>
      <sz val="14"/>
      <color theme="0"/>
      <name val="Arial"/>
      <family val="2"/>
    </font>
    <font>
      <sz val="12"/>
      <color theme="0" tint="-0.249977111117893"/>
      <name val="Arial"/>
      <family val="2"/>
    </font>
    <font>
      <b/>
      <i/>
      <sz val="10"/>
      <color theme="0"/>
      <name val="Arial"/>
      <family val="2"/>
    </font>
    <font>
      <b/>
      <sz val="36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</cellStyleXfs>
  <cellXfs count="118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164" fontId="0" fillId="2" borderId="0" xfId="0" applyNumberFormat="1" applyFill="1" applyBorder="1"/>
    <xf numFmtId="164" fontId="0" fillId="0" borderId="2" xfId="0" applyNumberFormat="1" applyBorder="1"/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0" fontId="3" fillId="2" borderId="0" xfId="0" applyFont="1" applyFill="1" applyBorder="1"/>
    <xf numFmtId="0" fontId="0" fillId="2" borderId="4" xfId="0" applyFill="1" applyBorder="1"/>
    <xf numFmtId="164" fontId="0" fillId="2" borderId="4" xfId="0" applyNumberFormat="1" applyFill="1" applyBorder="1"/>
    <xf numFmtId="0" fontId="0" fillId="0" borderId="4" xfId="0" applyBorder="1"/>
    <xf numFmtId="0" fontId="0" fillId="0" borderId="4" xfId="0" applyFill="1" applyBorder="1"/>
    <xf numFmtId="164" fontId="0" fillId="0" borderId="5" xfId="0" applyNumberFormat="1" applyBorder="1"/>
    <xf numFmtId="10" fontId="0" fillId="0" borderId="6" xfId="0" applyNumberFormat="1" applyBorder="1"/>
    <xf numFmtId="10" fontId="0" fillId="0" borderId="2" xfId="0" applyNumberFormat="1" applyBorder="1"/>
    <xf numFmtId="10" fontId="0" fillId="0" borderId="5" xfId="0" applyNumberFormat="1" applyBorder="1"/>
    <xf numFmtId="0" fontId="2" fillId="0" borderId="7" xfId="0" applyFont="1" applyBorder="1" applyAlignment="1"/>
    <xf numFmtId="0" fontId="2" fillId="0" borderId="7" xfId="0" applyFont="1" applyBorder="1"/>
    <xf numFmtId="0" fontId="2" fillId="0" borderId="8" xfId="0" applyFont="1" applyBorder="1"/>
    <xf numFmtId="0" fontId="2" fillId="0" borderId="8" xfId="0" applyFont="1" applyFill="1" applyBorder="1"/>
    <xf numFmtId="0" fontId="2" fillId="0" borderId="9" xfId="0" applyFont="1" applyBorder="1"/>
    <xf numFmtId="164" fontId="6" fillId="2" borderId="7" xfId="0" applyNumberFormat="1" applyFont="1" applyFill="1" applyBorder="1"/>
    <xf numFmtId="0" fontId="0" fillId="3" borderId="1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164" fontId="0" fillId="3" borderId="11" xfId="0" applyNumberFormat="1" applyFill="1" applyBorder="1"/>
    <xf numFmtId="164" fontId="0" fillId="0" borderId="6" xfId="0" applyNumberFormat="1" applyBorder="1"/>
    <xf numFmtId="0" fontId="0" fillId="3" borderId="8" xfId="0" applyFill="1" applyBorder="1"/>
    <xf numFmtId="0" fontId="7" fillId="0" borderId="1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64" fontId="5" fillId="0" borderId="0" xfId="0" applyNumberFormat="1" applyFont="1" applyFill="1" applyBorder="1"/>
    <xf numFmtId="0" fontId="0" fillId="0" borderId="1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4" borderId="3" xfId="0" applyFill="1" applyBorder="1"/>
    <xf numFmtId="164" fontId="5" fillId="4" borderId="8" xfId="0" applyNumberFormat="1" applyFont="1" applyFill="1" applyBorder="1"/>
    <xf numFmtId="164" fontId="0" fillId="0" borderId="11" xfId="0" applyNumberFormat="1" applyFill="1" applyBorder="1"/>
    <xf numFmtId="0" fontId="2" fillId="4" borderId="12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164" fontId="0" fillId="4" borderId="11" xfId="0" applyNumberFormat="1" applyFill="1" applyBorder="1"/>
    <xf numFmtId="0" fontId="0" fillId="4" borderId="11" xfId="0" applyFill="1" applyBorder="1"/>
    <xf numFmtId="0" fontId="0" fillId="4" borderId="9" xfId="0" applyFill="1" applyBorder="1"/>
    <xf numFmtId="0" fontId="0" fillId="3" borderId="10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7" fillId="4" borderId="16" xfId="0" applyFont="1" applyFill="1" applyBorder="1" applyAlignment="1">
      <alignment horizontal="left"/>
    </xf>
    <xf numFmtId="0" fontId="12" fillId="0" borderId="0" xfId="0" applyFont="1" applyFill="1"/>
    <xf numFmtId="0" fontId="12" fillId="0" borderId="0" xfId="0" applyFont="1" applyFill="1" applyBorder="1"/>
    <xf numFmtId="0" fontId="13" fillId="0" borderId="0" xfId="1" applyFont="1" applyFill="1"/>
    <xf numFmtId="0" fontId="6" fillId="4" borderId="0" xfId="0" applyFont="1" applyFill="1" applyBorder="1" applyAlignment="1">
      <alignment horizontal="left"/>
    </xf>
    <xf numFmtId="0" fontId="4" fillId="4" borderId="0" xfId="0" applyFont="1" applyFill="1" applyBorder="1"/>
    <xf numFmtId="164" fontId="5" fillId="0" borderId="4" xfId="0" applyNumberFormat="1" applyFont="1" applyFill="1" applyBorder="1"/>
    <xf numFmtId="164" fontId="6" fillId="4" borderId="4" xfId="0" applyNumberFormat="1" applyFont="1" applyFill="1" applyBorder="1"/>
    <xf numFmtId="164" fontId="3" fillId="0" borderId="2" xfId="0" applyNumberFormat="1" applyFont="1" applyBorder="1"/>
    <xf numFmtId="0" fontId="0" fillId="0" borderId="2" xfId="0" applyBorder="1"/>
    <xf numFmtId="164" fontId="0" fillId="0" borderId="6" xfId="0" applyNumberFormat="1" applyFill="1" applyBorder="1" applyAlignment="1"/>
    <xf numFmtId="164" fontId="0" fillId="0" borderId="2" xfId="0" applyNumberFormat="1" applyFill="1" applyBorder="1" applyAlignment="1"/>
    <xf numFmtId="164" fontId="6" fillId="2" borderId="5" xfId="0" applyNumberFormat="1" applyFont="1" applyFill="1" applyBorder="1"/>
    <xf numFmtId="164" fontId="6" fillId="0" borderId="1" xfId="0" applyNumberFormat="1" applyFont="1" applyBorder="1"/>
    <xf numFmtId="0" fontId="4" fillId="2" borderId="4" xfId="0" applyFont="1" applyFill="1" applyBorder="1"/>
    <xf numFmtId="0" fontId="10" fillId="0" borderId="10" xfId="0" applyFont="1" applyFill="1" applyBorder="1" applyAlignment="1">
      <alignment horizontal="left"/>
    </xf>
    <xf numFmtId="164" fontId="14" fillId="4" borderId="0" xfId="0" applyNumberFormat="1" applyFont="1" applyFill="1" applyBorder="1"/>
    <xf numFmtId="164" fontId="0" fillId="0" borderId="0" xfId="0" applyNumberFormat="1"/>
    <xf numFmtId="0" fontId="0" fillId="2" borderId="10" xfId="0" applyFill="1" applyBorder="1" applyAlignment="1"/>
    <xf numFmtId="0" fontId="0" fillId="2" borderId="0" xfId="0" applyFill="1" applyBorder="1" applyAlignment="1"/>
    <xf numFmtId="0" fontId="0" fillId="2" borderId="17" xfId="0" applyFill="1" applyBorder="1" applyAlignment="1"/>
    <xf numFmtId="0" fontId="3" fillId="2" borderId="10" xfId="0" applyFont="1" applyFill="1" applyBorder="1" applyAlignment="1"/>
    <xf numFmtId="0" fontId="6" fillId="2" borderId="10" xfId="0" applyFont="1" applyFill="1" applyBorder="1" applyAlignment="1"/>
    <xf numFmtId="0" fontId="6" fillId="4" borderId="0" xfId="0" applyFont="1" applyFill="1" applyBorder="1" applyAlignment="1"/>
    <xf numFmtId="0" fontId="6" fillId="4" borderId="17" xfId="0" applyFont="1" applyFill="1" applyBorder="1" applyAlignment="1"/>
    <xf numFmtId="0" fontId="0" fillId="0" borderId="0" xfId="0" applyAlignment="1"/>
    <xf numFmtId="0" fontId="0" fillId="5" borderId="1" xfId="0" applyFill="1" applyBorder="1"/>
    <xf numFmtId="164" fontId="0" fillId="5" borderId="1" xfId="0" applyNumberFormat="1" applyFill="1" applyBorder="1"/>
    <xf numFmtId="0" fontId="3" fillId="0" borderId="0" xfId="0" applyFont="1" applyAlignment="1">
      <alignment horizontal="center" wrapText="1"/>
    </xf>
    <xf numFmtId="0" fontId="6" fillId="2" borderId="16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3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0" xfId="3" applyFont="1" applyAlignment="1">
      <alignment horizontal="center"/>
    </xf>
    <xf numFmtId="0" fontId="15" fillId="3" borderId="16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3" borderId="8" xfId="0" applyFont="1" applyFill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16" fillId="3" borderId="16" xfId="0" applyFont="1" applyFill="1" applyBorder="1" applyAlignment="1">
      <alignment horizontal="center"/>
    </xf>
    <xf numFmtId="0" fontId="16" fillId="3" borderId="3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</cellXfs>
  <cellStyles count="4">
    <cellStyle name="Lien hypertexte" xfId="1" builtinId="8"/>
    <cellStyle name="Monétaire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57"/>
  <sheetViews>
    <sheetView tabSelected="1" topLeftCell="A16" workbookViewId="0">
      <selection activeCell="J46" sqref="J46"/>
    </sheetView>
  </sheetViews>
  <sheetFormatPr baseColWidth="10" defaultColWidth="11.44140625" defaultRowHeight="13.2" x14ac:dyDescent="0.25"/>
  <cols>
    <col min="1" max="1" width="1.5546875" customWidth="1"/>
    <col min="6" max="6" width="12" bestFit="1" customWidth="1"/>
    <col min="7" max="7" width="14" customWidth="1"/>
    <col min="8" max="8" width="12.6640625" bestFit="1" customWidth="1"/>
    <col min="10" max="10" width="16" customWidth="1"/>
    <col min="14" max="14" width="0" hidden="1" customWidth="1"/>
  </cols>
  <sheetData>
    <row r="1" spans="2:17" ht="12.75" customHeight="1" thickBot="1" x14ac:dyDescent="0.35">
      <c r="B1" s="48"/>
      <c r="C1" s="48"/>
      <c r="D1" s="48"/>
      <c r="E1" s="49"/>
      <c r="F1" s="48"/>
      <c r="G1" s="49"/>
      <c r="H1" s="50"/>
      <c r="I1" s="48"/>
      <c r="J1" s="48"/>
    </row>
    <row r="2" spans="2:17" ht="45.75" customHeight="1" thickBot="1" x14ac:dyDescent="0.8">
      <c r="B2" s="108" t="s">
        <v>50</v>
      </c>
      <c r="C2" s="109"/>
      <c r="D2" s="109"/>
      <c r="E2" s="109"/>
      <c r="F2" s="109"/>
      <c r="G2" s="109"/>
      <c r="H2" s="109"/>
      <c r="I2" s="109"/>
      <c r="J2" s="110"/>
      <c r="M2" s="75" t="s">
        <v>51</v>
      </c>
      <c r="N2" s="75"/>
      <c r="O2" s="75"/>
      <c r="P2" s="75"/>
      <c r="Q2" s="75"/>
    </row>
    <row r="3" spans="2:17" ht="16.2" thickBot="1" x14ac:dyDescent="0.35">
      <c r="B3" s="76" t="s">
        <v>1</v>
      </c>
      <c r="C3" s="77"/>
      <c r="D3" s="77"/>
      <c r="E3" s="111"/>
      <c r="F3" s="76" t="s">
        <v>0</v>
      </c>
      <c r="G3" s="77"/>
      <c r="H3" s="77"/>
      <c r="I3" s="77"/>
      <c r="J3" s="111"/>
      <c r="M3" s="75"/>
      <c r="N3" s="75"/>
      <c r="O3" s="75"/>
      <c r="P3" s="75"/>
      <c r="Q3" s="75"/>
    </row>
    <row r="4" spans="2:17" ht="15.6" x14ac:dyDescent="0.3">
      <c r="B4" s="112" t="s">
        <v>2</v>
      </c>
      <c r="C4" s="113"/>
      <c r="D4" s="116"/>
      <c r="E4" s="117"/>
      <c r="F4" s="112" t="s">
        <v>7</v>
      </c>
      <c r="G4" s="113"/>
      <c r="H4" s="114"/>
      <c r="I4" s="114"/>
      <c r="J4" s="115"/>
      <c r="L4" s="72"/>
      <c r="M4" s="75"/>
      <c r="N4" s="75"/>
      <c r="O4" s="75"/>
      <c r="P4" s="75"/>
      <c r="Q4" s="75"/>
    </row>
    <row r="5" spans="2:17" ht="15.6" x14ac:dyDescent="0.3">
      <c r="B5" s="96" t="s">
        <v>3</v>
      </c>
      <c r="C5" s="97"/>
      <c r="D5" s="91"/>
      <c r="E5" s="90"/>
      <c r="F5" s="96" t="s">
        <v>3</v>
      </c>
      <c r="G5" s="97"/>
      <c r="H5" s="91"/>
      <c r="I5" s="91"/>
      <c r="J5" s="90"/>
      <c r="L5" s="72"/>
      <c r="M5" s="75"/>
      <c r="N5" s="75"/>
      <c r="O5" s="75"/>
      <c r="P5" s="75"/>
      <c r="Q5" s="75"/>
    </row>
    <row r="6" spans="2:17" ht="15.6" x14ac:dyDescent="0.3">
      <c r="B6" s="96" t="s">
        <v>29</v>
      </c>
      <c r="C6" s="97"/>
      <c r="D6" s="91"/>
      <c r="E6" s="90"/>
      <c r="F6" s="96" t="s">
        <v>8</v>
      </c>
      <c r="G6" s="97"/>
      <c r="H6" s="91"/>
      <c r="I6" s="91"/>
      <c r="J6" s="90"/>
      <c r="L6" s="72"/>
      <c r="M6" s="75"/>
      <c r="N6" s="75"/>
      <c r="O6" s="75"/>
      <c r="P6" s="75"/>
      <c r="Q6" s="75"/>
    </row>
    <row r="7" spans="2:17" ht="15.6" x14ac:dyDescent="0.3">
      <c r="B7" s="96" t="s">
        <v>4</v>
      </c>
      <c r="C7" s="97"/>
      <c r="D7" s="91"/>
      <c r="E7" s="90"/>
      <c r="F7" s="96" t="s">
        <v>9</v>
      </c>
      <c r="G7" s="97"/>
      <c r="H7" s="91"/>
      <c r="I7" s="91"/>
      <c r="J7" s="90"/>
      <c r="L7" s="72"/>
      <c r="M7" s="75"/>
      <c r="N7" s="75"/>
      <c r="O7" s="75"/>
      <c r="P7" s="75"/>
      <c r="Q7" s="75"/>
    </row>
    <row r="8" spans="2:17" ht="15.6" x14ac:dyDescent="0.3">
      <c r="B8" s="96" t="s">
        <v>5</v>
      </c>
      <c r="C8" s="97"/>
      <c r="D8" s="89"/>
      <c r="E8" s="90"/>
      <c r="F8" s="96" t="s">
        <v>10</v>
      </c>
      <c r="G8" s="97"/>
      <c r="H8" s="91"/>
      <c r="I8" s="91"/>
      <c r="J8" s="90"/>
      <c r="L8" s="72"/>
      <c r="M8" s="75"/>
      <c r="N8" s="75"/>
      <c r="O8" s="75"/>
      <c r="P8" s="75"/>
      <c r="Q8" s="75"/>
    </row>
    <row r="9" spans="2:17" ht="15.6" x14ac:dyDescent="0.3">
      <c r="B9" s="96" t="s">
        <v>6</v>
      </c>
      <c r="C9" s="97"/>
      <c r="D9" s="91"/>
      <c r="E9" s="90"/>
      <c r="F9" s="96" t="s">
        <v>11</v>
      </c>
      <c r="G9" s="97"/>
      <c r="H9" s="91"/>
      <c r="I9" s="91"/>
      <c r="J9" s="90"/>
      <c r="L9" s="72"/>
      <c r="M9" s="75"/>
      <c r="N9" s="75"/>
      <c r="O9" s="75"/>
      <c r="P9" s="75"/>
      <c r="Q9" s="75"/>
    </row>
    <row r="10" spans="2:17" ht="3" customHeight="1" thickBot="1" x14ac:dyDescent="0.3">
      <c r="B10" s="42"/>
      <c r="C10" s="7"/>
      <c r="D10" s="7"/>
      <c r="E10" s="8"/>
      <c r="F10" s="7"/>
      <c r="G10" s="7"/>
      <c r="H10" s="87"/>
      <c r="I10" s="87"/>
      <c r="J10" s="88"/>
      <c r="L10" s="72"/>
      <c r="M10" s="75"/>
      <c r="N10" s="75"/>
      <c r="O10" s="75"/>
      <c r="P10" s="75"/>
      <c r="Q10" s="75"/>
    </row>
    <row r="11" spans="2:17" ht="7.5" customHeight="1" x14ac:dyDescent="0.25">
      <c r="B11" s="43"/>
      <c r="C11" s="44"/>
      <c r="D11" s="44"/>
      <c r="E11" s="44"/>
      <c r="F11" s="44"/>
      <c r="G11" s="44"/>
      <c r="H11" s="45"/>
      <c r="I11" s="45"/>
      <c r="J11" s="46"/>
      <c r="L11" s="72"/>
      <c r="M11" s="75"/>
      <c r="N11" s="75"/>
      <c r="O11" s="75"/>
      <c r="P11" s="75"/>
      <c r="Q11" s="75"/>
    </row>
    <row r="12" spans="2:17" x14ac:dyDescent="0.25">
      <c r="B12" s="65" t="s">
        <v>12</v>
      </c>
      <c r="C12" s="66"/>
      <c r="D12" s="67"/>
      <c r="E12" s="73">
        <v>151.66999999999999</v>
      </c>
      <c r="F12" s="74">
        <v>9.8800000000000008</v>
      </c>
      <c r="G12" s="74">
        <f>E12*F12</f>
        <v>1498.4996000000001</v>
      </c>
      <c r="H12" s="9" t="s">
        <v>25</v>
      </c>
      <c r="I12" s="74">
        <v>3311</v>
      </c>
      <c r="J12" s="11"/>
      <c r="L12" s="72"/>
      <c r="M12" s="75"/>
      <c r="N12" s="75"/>
      <c r="O12" s="75"/>
      <c r="P12" s="75"/>
      <c r="Q12" s="75"/>
    </row>
    <row r="13" spans="2:17" x14ac:dyDescent="0.25">
      <c r="B13" s="68" t="s">
        <v>23</v>
      </c>
      <c r="C13" s="66"/>
      <c r="D13" s="67"/>
      <c r="E13" s="73">
        <v>0</v>
      </c>
      <c r="F13" s="74">
        <f>F12*1.25</f>
        <v>12.350000000000001</v>
      </c>
      <c r="G13" s="74">
        <f>E13*F13</f>
        <v>0</v>
      </c>
      <c r="H13" s="2"/>
      <c r="I13" s="2"/>
      <c r="J13" s="10"/>
      <c r="L13" s="72"/>
      <c r="M13" s="75"/>
      <c r="N13" s="75"/>
      <c r="O13" s="75"/>
      <c r="P13" s="75"/>
      <c r="Q13" s="75"/>
    </row>
    <row r="14" spans="2:17" x14ac:dyDescent="0.25">
      <c r="B14" s="68" t="s">
        <v>24</v>
      </c>
      <c r="C14" s="66"/>
      <c r="D14" s="67"/>
      <c r="E14" s="73">
        <v>0</v>
      </c>
      <c r="F14" s="74">
        <f>F12*1.5</f>
        <v>14.82</v>
      </c>
      <c r="G14" s="74">
        <f>E14*F14</f>
        <v>0</v>
      </c>
      <c r="H14" s="2"/>
      <c r="I14" s="2"/>
      <c r="J14" s="10"/>
      <c r="L14" s="72"/>
      <c r="M14" s="72"/>
      <c r="N14" s="72"/>
      <c r="O14" s="72"/>
      <c r="P14" s="72"/>
    </row>
    <row r="15" spans="2:17" ht="15.6" x14ac:dyDescent="0.3">
      <c r="B15" s="69" t="s">
        <v>13</v>
      </c>
      <c r="C15" s="70"/>
      <c r="D15" s="70"/>
      <c r="E15" s="70"/>
      <c r="F15" s="71"/>
      <c r="G15" s="60">
        <f>G12+G13+G14</f>
        <v>1498.4996000000001</v>
      </c>
      <c r="H15" s="52"/>
      <c r="I15" s="63">
        <f>G15-I12</f>
        <v>-1812.5003999999999</v>
      </c>
      <c r="J15" s="61"/>
    </row>
    <row r="16" spans="2:17" ht="9" customHeight="1" thickBot="1" x14ac:dyDescent="0.3">
      <c r="B16" s="37"/>
      <c r="C16" s="38"/>
      <c r="D16" s="38"/>
      <c r="E16" s="38"/>
      <c r="F16" s="39"/>
      <c r="G16" s="40"/>
      <c r="H16" s="40"/>
      <c r="I16" s="40"/>
      <c r="J16" s="41"/>
    </row>
    <row r="17" spans="2:10" ht="2.25" customHeight="1" thickBot="1" x14ac:dyDescent="0.3">
      <c r="B17" s="24"/>
      <c r="C17" s="25"/>
      <c r="D17" s="25"/>
      <c r="E17" s="25"/>
      <c r="F17" s="26"/>
      <c r="G17" s="7"/>
      <c r="H17" s="7"/>
      <c r="I17" s="7"/>
      <c r="J17" s="8"/>
    </row>
    <row r="18" spans="2:10" ht="8.25" customHeight="1" thickBot="1" x14ac:dyDescent="0.3">
      <c r="B18" s="32"/>
      <c r="C18" s="33"/>
      <c r="D18" s="33"/>
      <c r="E18" s="33"/>
      <c r="F18" s="36"/>
      <c r="G18" s="3"/>
      <c r="H18" s="3"/>
      <c r="I18" s="3"/>
      <c r="J18" s="13"/>
    </row>
    <row r="19" spans="2:10" ht="13.8" thickBot="1" x14ac:dyDescent="0.3">
      <c r="B19" s="98" t="s">
        <v>15</v>
      </c>
      <c r="C19" s="99"/>
      <c r="D19" s="99"/>
      <c r="E19" s="102" t="s">
        <v>14</v>
      </c>
      <c r="F19" s="103"/>
      <c r="G19" s="104"/>
      <c r="H19" s="102" t="s">
        <v>16</v>
      </c>
      <c r="I19" s="105"/>
      <c r="J19" s="104"/>
    </row>
    <row r="20" spans="2:10" ht="13.8" thickBot="1" x14ac:dyDescent="0.3">
      <c r="B20" s="100"/>
      <c r="C20" s="101"/>
      <c r="D20" s="101"/>
      <c r="E20" s="18" t="s">
        <v>26</v>
      </c>
      <c r="F20" s="19" t="s">
        <v>27</v>
      </c>
      <c r="G20" s="20" t="s">
        <v>28</v>
      </c>
      <c r="H20" s="21" t="s">
        <v>26</v>
      </c>
      <c r="I20" s="19" t="s">
        <v>27</v>
      </c>
      <c r="J20" s="22" t="s">
        <v>28</v>
      </c>
    </row>
    <row r="21" spans="2:10" x14ac:dyDescent="0.25">
      <c r="B21" s="106" t="s">
        <v>46</v>
      </c>
      <c r="C21" s="107"/>
      <c r="D21" s="107"/>
      <c r="E21" s="57">
        <f>$G$15*97%</f>
        <v>1453.5446120000001</v>
      </c>
      <c r="F21" s="15">
        <v>2.4E-2</v>
      </c>
      <c r="G21" s="4">
        <f>E21*F21</f>
        <v>34.885070688000006</v>
      </c>
      <c r="H21" s="27"/>
      <c r="I21" s="15"/>
      <c r="J21" s="10"/>
    </row>
    <row r="22" spans="2:10" x14ac:dyDescent="0.25">
      <c r="B22" s="82" t="s">
        <v>47</v>
      </c>
      <c r="C22" s="83"/>
      <c r="D22" s="83"/>
      <c r="E22" s="58">
        <f>$G$15*97%</f>
        <v>1453.5446120000001</v>
      </c>
      <c r="F22" s="16">
        <v>5.0000000000000001E-3</v>
      </c>
      <c r="G22" s="4">
        <f>E22*F22</f>
        <v>7.2677230600000007</v>
      </c>
      <c r="H22" s="5"/>
      <c r="I22" s="16"/>
      <c r="J22" s="10"/>
    </row>
    <row r="23" spans="2:10" x14ac:dyDescent="0.25">
      <c r="B23" s="82" t="s">
        <v>30</v>
      </c>
      <c r="C23" s="83"/>
      <c r="D23" s="83"/>
      <c r="E23" s="58">
        <f>$G$15*97%</f>
        <v>1453.5446120000001</v>
      </c>
      <c r="F23" s="16">
        <v>5.0999999999999997E-2</v>
      </c>
      <c r="G23" s="4">
        <f>E23*F23</f>
        <v>74.130775212000003</v>
      </c>
      <c r="H23" s="5"/>
      <c r="I23" s="16"/>
      <c r="J23" s="10"/>
    </row>
    <row r="24" spans="2:10" x14ac:dyDescent="0.25">
      <c r="B24" s="84" t="s">
        <v>21</v>
      </c>
      <c r="C24" s="85"/>
      <c r="D24" s="85"/>
      <c r="E24" s="5"/>
      <c r="F24" s="16"/>
      <c r="G24" s="4"/>
      <c r="H24" s="5"/>
      <c r="I24" s="16"/>
      <c r="J24" s="10"/>
    </row>
    <row r="25" spans="2:10" x14ac:dyDescent="0.25">
      <c r="B25" s="86" t="s">
        <v>17</v>
      </c>
      <c r="C25" s="83"/>
      <c r="D25" s="83"/>
      <c r="E25" s="5">
        <f>$G$15</f>
        <v>1498.4996000000001</v>
      </c>
      <c r="F25" s="16">
        <v>7.4999999999999997E-3</v>
      </c>
      <c r="G25" s="4">
        <f>E25*F25</f>
        <v>11.238747</v>
      </c>
      <c r="H25" s="5">
        <f>$G$15</f>
        <v>1498.4996000000001</v>
      </c>
      <c r="I25" s="16">
        <v>0.128</v>
      </c>
      <c r="J25" s="11">
        <f>H25*I25</f>
        <v>191.80794880000002</v>
      </c>
    </row>
    <row r="26" spans="2:10" x14ac:dyDescent="0.25">
      <c r="B26" s="82" t="s">
        <v>31</v>
      </c>
      <c r="C26" s="83"/>
      <c r="D26" s="83"/>
      <c r="E26" s="5">
        <f>$G$15</f>
        <v>1498.4996000000001</v>
      </c>
      <c r="F26" s="16">
        <v>1E-3</v>
      </c>
      <c r="G26" s="4">
        <f>E26*F26</f>
        <v>1.4984996000000002</v>
      </c>
      <c r="H26" s="5"/>
      <c r="I26" s="16"/>
      <c r="J26" s="11"/>
    </row>
    <row r="27" spans="2:10" x14ac:dyDescent="0.25">
      <c r="B27" s="84" t="s">
        <v>32</v>
      </c>
      <c r="C27" s="85"/>
      <c r="D27" s="85"/>
      <c r="E27" s="5"/>
      <c r="F27" s="16"/>
      <c r="G27" s="4"/>
      <c r="H27" s="5"/>
      <c r="I27" s="16"/>
      <c r="J27" s="11"/>
    </row>
    <row r="28" spans="2:10" x14ac:dyDescent="0.25">
      <c r="B28" s="82" t="s">
        <v>44</v>
      </c>
      <c r="C28" s="83"/>
      <c r="D28" s="83"/>
      <c r="E28" s="5">
        <f>$G$15</f>
        <v>1498.4996000000001</v>
      </c>
      <c r="F28" s="16">
        <v>6.5500000000000003E-2</v>
      </c>
      <c r="G28" s="4">
        <f>E28*F28</f>
        <v>98.151723800000013</v>
      </c>
      <c r="H28" s="5">
        <f>$G$15</f>
        <v>1498.4996000000001</v>
      </c>
      <c r="I28" s="16">
        <v>1.6E-2</v>
      </c>
      <c r="J28" s="11">
        <f>H28*I28</f>
        <v>23.975993600000002</v>
      </c>
    </row>
    <row r="29" spans="2:10" x14ac:dyDescent="0.25">
      <c r="B29" s="82" t="s">
        <v>45</v>
      </c>
      <c r="C29" s="83"/>
      <c r="D29" s="83"/>
      <c r="E29" s="5"/>
      <c r="F29" s="16"/>
      <c r="G29" s="4"/>
      <c r="H29" s="5">
        <f>IF(G15&gt;I12,I12,G15)</f>
        <v>1498.4996000000001</v>
      </c>
      <c r="I29" s="16">
        <v>8.2000000000000003E-2</v>
      </c>
      <c r="J29" s="11">
        <f>H29*I29</f>
        <v>122.87696720000001</v>
      </c>
    </row>
    <row r="30" spans="2:10" x14ac:dyDescent="0.25">
      <c r="B30" s="82" t="s">
        <v>33</v>
      </c>
      <c r="C30" s="83"/>
      <c r="D30" s="83"/>
      <c r="E30" s="5"/>
      <c r="F30" s="16"/>
      <c r="G30" s="4"/>
      <c r="H30" s="5">
        <f>$G$15</f>
        <v>1498.4996000000001</v>
      </c>
      <c r="I30" s="16">
        <v>7.2999999999999995E-2</v>
      </c>
      <c r="J30" s="11">
        <f>H30*I30</f>
        <v>109.3904708</v>
      </c>
    </row>
    <row r="31" spans="2:10" x14ac:dyDescent="0.25">
      <c r="B31" s="82" t="s">
        <v>34</v>
      </c>
      <c r="C31" s="83"/>
      <c r="D31" s="83"/>
      <c r="E31" s="5"/>
      <c r="F31" s="16"/>
      <c r="G31" s="4"/>
      <c r="H31" s="5">
        <f>$G$15</f>
        <v>1498.4996000000001</v>
      </c>
      <c r="I31" s="16">
        <v>5.3999999999999999E-2</v>
      </c>
      <c r="J31" s="11">
        <f>H31*I31</f>
        <v>80.9189784</v>
      </c>
    </row>
    <row r="32" spans="2:10" x14ac:dyDescent="0.25">
      <c r="B32" s="84" t="s">
        <v>35</v>
      </c>
      <c r="C32" s="85"/>
      <c r="D32" s="85"/>
      <c r="E32" s="5"/>
      <c r="F32" s="16"/>
      <c r="G32" s="4"/>
      <c r="H32" s="5"/>
      <c r="I32" s="16"/>
      <c r="J32" s="11"/>
    </row>
    <row r="33" spans="2:14" x14ac:dyDescent="0.25">
      <c r="B33" s="82" t="s">
        <v>41</v>
      </c>
      <c r="C33" s="83"/>
      <c r="D33" s="83"/>
      <c r="E33" s="5"/>
      <c r="F33" s="16"/>
      <c r="G33" s="4"/>
      <c r="H33" s="5">
        <f>$G$15</f>
        <v>1498.4996000000001</v>
      </c>
      <c r="I33" s="16">
        <v>4.0000000000000001E-3</v>
      </c>
      <c r="J33" s="11">
        <f>H33*I33</f>
        <v>5.9939984000000006</v>
      </c>
    </row>
    <row r="34" spans="2:14" x14ac:dyDescent="0.25">
      <c r="B34" s="82" t="s">
        <v>42</v>
      </c>
      <c r="C34" s="83"/>
      <c r="D34" s="83"/>
      <c r="E34" s="5"/>
      <c r="F34" s="16"/>
      <c r="G34" s="4"/>
      <c r="H34" s="5">
        <f>$G$15</f>
        <v>1498.4996000000001</v>
      </c>
      <c r="I34" s="16">
        <v>1E-3</v>
      </c>
      <c r="J34" s="11">
        <f>H34*I34</f>
        <v>1.4984996000000002</v>
      </c>
      <c r="N34" s="64">
        <f>J46+J42</f>
        <v>1866.23140184</v>
      </c>
    </row>
    <row r="35" spans="2:14" x14ac:dyDescent="0.25">
      <c r="B35" s="84" t="s">
        <v>18</v>
      </c>
      <c r="C35" s="85"/>
      <c r="D35" s="85"/>
      <c r="E35" s="56"/>
      <c r="F35" s="56"/>
      <c r="G35" s="4"/>
      <c r="H35" s="5"/>
      <c r="I35" s="16"/>
      <c r="J35" s="11"/>
    </row>
    <row r="36" spans="2:14" x14ac:dyDescent="0.25">
      <c r="B36" s="82" t="s">
        <v>36</v>
      </c>
      <c r="C36" s="83"/>
      <c r="D36" s="83"/>
      <c r="E36" s="5">
        <f>IF(G15&gt;I12, I12, G15)</f>
        <v>1498.4996000000001</v>
      </c>
      <c r="F36" s="16">
        <v>2.4E-2</v>
      </c>
      <c r="G36" s="4">
        <f>E36*F36</f>
        <v>35.9639904</v>
      </c>
      <c r="H36" s="5">
        <f>E36</f>
        <v>1498.4996000000001</v>
      </c>
      <c r="I36" s="16">
        <v>0.04</v>
      </c>
      <c r="J36" s="11">
        <f>H36*I36</f>
        <v>59.939984000000003</v>
      </c>
    </row>
    <row r="37" spans="2:14" x14ac:dyDescent="0.25">
      <c r="B37" s="82" t="s">
        <v>48</v>
      </c>
      <c r="C37" s="83"/>
      <c r="D37" s="83"/>
      <c r="E37" s="5">
        <f>IF(I15&gt;0,I12, 0)</f>
        <v>0</v>
      </c>
      <c r="F37" s="16">
        <v>2.4E-2</v>
      </c>
      <c r="G37" s="4">
        <f>E37*F37</f>
        <v>0</v>
      </c>
      <c r="H37" s="5">
        <f>E37</f>
        <v>0</v>
      </c>
      <c r="I37" s="16">
        <v>0.04</v>
      </c>
      <c r="J37" s="11">
        <f>H37*I37</f>
        <v>0</v>
      </c>
    </row>
    <row r="38" spans="2:14" x14ac:dyDescent="0.25">
      <c r="B38" s="82" t="s">
        <v>37</v>
      </c>
      <c r="C38" s="83"/>
      <c r="D38" s="83"/>
      <c r="E38" s="55"/>
      <c r="F38" s="16"/>
      <c r="G38" s="4"/>
      <c r="H38" s="5">
        <f>$G$15</f>
        <v>1498.4996000000001</v>
      </c>
      <c r="I38" s="16">
        <v>4.0000000000000001E-3</v>
      </c>
      <c r="J38" s="11">
        <f>H38*I38</f>
        <v>5.9939984000000006</v>
      </c>
    </row>
    <row r="39" spans="2:14" x14ac:dyDescent="0.25">
      <c r="B39" s="84" t="s">
        <v>19</v>
      </c>
      <c r="C39" s="85"/>
      <c r="D39" s="85"/>
      <c r="E39" s="5"/>
      <c r="F39" s="16"/>
      <c r="G39" s="4"/>
      <c r="H39" s="5"/>
      <c r="I39" s="16"/>
      <c r="J39" s="11"/>
    </row>
    <row r="40" spans="2:14" x14ac:dyDescent="0.25">
      <c r="B40" s="82" t="s">
        <v>38</v>
      </c>
      <c r="C40" s="83"/>
      <c r="D40" s="83"/>
      <c r="E40" s="5">
        <f>E36</f>
        <v>1498.4996000000001</v>
      </c>
      <c r="F40" s="16">
        <v>3.7999999999999999E-2</v>
      </c>
      <c r="G40" s="4">
        <f>E40*F40</f>
        <v>56.942984800000005</v>
      </c>
      <c r="H40" s="5">
        <f>E40</f>
        <v>1498.4996000000001</v>
      </c>
      <c r="I40" s="16">
        <v>5.7000000000000002E-2</v>
      </c>
      <c r="J40" s="11">
        <f>H40*I40</f>
        <v>85.414477200000007</v>
      </c>
    </row>
    <row r="41" spans="2:14" ht="13.8" thickBot="1" x14ac:dyDescent="0.3">
      <c r="B41" s="82" t="s">
        <v>39</v>
      </c>
      <c r="C41" s="83"/>
      <c r="D41" s="83"/>
      <c r="E41" s="14">
        <f>E37</f>
        <v>0</v>
      </c>
      <c r="F41" s="17">
        <v>6.9000000000000006E-2</v>
      </c>
      <c r="G41" s="39">
        <f>E41*F41</f>
        <v>0</v>
      </c>
      <c r="H41" s="14">
        <f>E41</f>
        <v>0</v>
      </c>
      <c r="I41" s="17">
        <v>0.10299999999999999</v>
      </c>
      <c r="J41" s="11">
        <f>H41*I41</f>
        <v>0</v>
      </c>
    </row>
    <row r="42" spans="2:14" ht="16.2" thickBot="1" x14ac:dyDescent="0.35">
      <c r="B42" s="76" t="s">
        <v>22</v>
      </c>
      <c r="C42" s="77"/>
      <c r="D42" s="77"/>
      <c r="E42" s="1"/>
      <c r="F42" s="1"/>
      <c r="G42" s="59">
        <f>SUM(G21:G41)</f>
        <v>320.07951456000001</v>
      </c>
      <c r="H42" s="1"/>
      <c r="I42" s="1"/>
      <c r="J42" s="23">
        <f>SUM(J21:J41)</f>
        <v>687.8113163999999</v>
      </c>
      <c r="K42" s="1"/>
    </row>
    <row r="43" spans="2:14" ht="6.75" customHeight="1" thickBot="1" x14ac:dyDescent="0.3">
      <c r="B43" s="78"/>
      <c r="C43" s="79"/>
      <c r="D43" s="79"/>
      <c r="E43" s="1"/>
      <c r="F43" s="1"/>
      <c r="G43" s="1"/>
      <c r="H43" s="1"/>
      <c r="I43" s="1"/>
      <c r="J43" s="12"/>
      <c r="K43" s="1"/>
    </row>
    <row r="44" spans="2:14" ht="3.75" customHeight="1" thickBot="1" x14ac:dyDescent="0.3">
      <c r="B44" s="80"/>
      <c r="C44" s="81"/>
      <c r="D44" s="81"/>
      <c r="E44" s="6"/>
      <c r="F44" s="6"/>
      <c r="G44" s="6"/>
      <c r="H44" s="6"/>
      <c r="I44" s="6"/>
      <c r="J44" s="28"/>
    </row>
    <row r="45" spans="2:14" ht="5.25" customHeight="1" thickBot="1" x14ac:dyDescent="0.3">
      <c r="B45" s="32"/>
      <c r="C45" s="33"/>
      <c r="D45" s="33"/>
      <c r="E45" s="3"/>
      <c r="F45" s="3"/>
      <c r="G45" s="3"/>
      <c r="H45" s="3"/>
      <c r="I45" s="3"/>
      <c r="J45" s="13"/>
    </row>
    <row r="46" spans="2:14" ht="21.6" thickBot="1" x14ac:dyDescent="0.45">
      <c r="B46" s="29"/>
      <c r="C46" s="30"/>
      <c r="D46" s="30"/>
      <c r="E46" s="3"/>
      <c r="F46" s="13"/>
      <c r="G46" s="47" t="s">
        <v>20</v>
      </c>
      <c r="H46" s="34"/>
      <c r="I46" s="34"/>
      <c r="J46" s="35">
        <f>G15-G42</f>
        <v>1178.4200854400001</v>
      </c>
    </row>
    <row r="47" spans="2:14" ht="7.5" customHeight="1" x14ac:dyDescent="0.4">
      <c r="B47" s="29"/>
      <c r="C47" s="30"/>
      <c r="D47" s="30"/>
      <c r="E47" s="3"/>
      <c r="F47" s="3"/>
      <c r="G47" s="30"/>
      <c r="H47" s="3"/>
      <c r="I47" s="3"/>
      <c r="J47" s="53"/>
    </row>
    <row r="48" spans="2:14" ht="16.5" customHeight="1" x14ac:dyDescent="0.4">
      <c r="B48" s="62" t="s">
        <v>49</v>
      </c>
      <c r="C48" s="30"/>
      <c r="D48" s="30"/>
      <c r="E48" s="3"/>
      <c r="F48" s="3"/>
      <c r="G48" s="51" t="s">
        <v>43</v>
      </c>
      <c r="H48" s="52"/>
      <c r="I48" s="52"/>
      <c r="J48" s="54">
        <f>J46+G21</f>
        <v>1213.3051561280001</v>
      </c>
    </row>
    <row r="49" spans="2:10" ht="4.5" customHeight="1" thickBot="1" x14ac:dyDescent="0.45">
      <c r="B49" s="29"/>
      <c r="C49" s="30"/>
      <c r="D49" s="30"/>
      <c r="E49" s="3"/>
      <c r="F49" s="3"/>
      <c r="G49" s="31"/>
      <c r="H49" s="3"/>
      <c r="I49" s="3"/>
      <c r="J49" s="13"/>
    </row>
    <row r="50" spans="2:10" ht="13.8" thickBot="1" x14ac:dyDescent="0.3">
      <c r="B50" s="93" t="s">
        <v>40</v>
      </c>
      <c r="C50" s="94"/>
      <c r="D50" s="94"/>
      <c r="E50" s="94"/>
      <c r="F50" s="94"/>
      <c r="G50" s="94"/>
      <c r="H50" s="94"/>
      <c r="I50" s="94"/>
      <c r="J50" s="95"/>
    </row>
    <row r="51" spans="2:10" ht="7.5" customHeight="1" x14ac:dyDescent="0.25">
      <c r="E51" s="1"/>
    </row>
    <row r="52" spans="2:10" x14ac:dyDescent="0.25">
      <c r="E52" s="1"/>
    </row>
    <row r="53" spans="2:10" x14ac:dyDescent="0.25">
      <c r="E53" s="1"/>
    </row>
    <row r="54" spans="2:10" x14ac:dyDescent="0.25">
      <c r="E54" s="1"/>
    </row>
    <row r="55" spans="2:10" x14ac:dyDescent="0.25">
      <c r="E55" s="1"/>
    </row>
    <row r="56" spans="2:10" x14ac:dyDescent="0.25">
      <c r="E56" s="1"/>
    </row>
    <row r="57" spans="2:10" ht="13.8" x14ac:dyDescent="0.3">
      <c r="B57" s="92"/>
      <c r="C57" s="92"/>
      <c r="D57" s="92"/>
      <c r="E57" s="92"/>
      <c r="F57" s="92"/>
    </row>
  </sheetData>
  <mergeCells count="58">
    <mergeCell ref="B2:J2"/>
    <mergeCell ref="B3:E3"/>
    <mergeCell ref="F3:J3"/>
    <mergeCell ref="H7:J7"/>
    <mergeCell ref="B6:C6"/>
    <mergeCell ref="B4:C4"/>
    <mergeCell ref="B5:C5"/>
    <mergeCell ref="F5:G5"/>
    <mergeCell ref="F4:G4"/>
    <mergeCell ref="H4:J4"/>
    <mergeCell ref="H5:J5"/>
    <mergeCell ref="D6:E6"/>
    <mergeCell ref="H6:J6"/>
    <mergeCell ref="F6:G6"/>
    <mergeCell ref="D4:E4"/>
    <mergeCell ref="D5:E5"/>
    <mergeCell ref="B57:F57"/>
    <mergeCell ref="B22:D22"/>
    <mergeCell ref="B50:J50"/>
    <mergeCell ref="B7:C7"/>
    <mergeCell ref="B8:C8"/>
    <mergeCell ref="H8:J8"/>
    <mergeCell ref="H9:J9"/>
    <mergeCell ref="F9:G9"/>
    <mergeCell ref="F8:G8"/>
    <mergeCell ref="B9:C9"/>
    <mergeCell ref="D7:E7"/>
    <mergeCell ref="B19:D20"/>
    <mergeCell ref="E19:G19"/>
    <mergeCell ref="F7:G7"/>
    <mergeCell ref="H19:J19"/>
    <mergeCell ref="B21:D21"/>
    <mergeCell ref="H10:J10"/>
    <mergeCell ref="D8:E8"/>
    <mergeCell ref="D9:E9"/>
    <mergeCell ref="B28:D28"/>
    <mergeCell ref="B29:D29"/>
    <mergeCell ref="B30:D30"/>
    <mergeCell ref="B23:D23"/>
    <mergeCell ref="B24:D24"/>
    <mergeCell ref="B25:D25"/>
    <mergeCell ref="B26:D26"/>
    <mergeCell ref="M2:Q13"/>
    <mergeCell ref="B42:D42"/>
    <mergeCell ref="B43:D43"/>
    <mergeCell ref="B44:D44"/>
    <mergeCell ref="B40:D40"/>
    <mergeCell ref="B41:D41"/>
    <mergeCell ref="B35:D35"/>
    <mergeCell ref="B36:D36"/>
    <mergeCell ref="B38:D38"/>
    <mergeCell ref="B39:D39"/>
    <mergeCell ref="B37:D37"/>
    <mergeCell ref="B31:D31"/>
    <mergeCell ref="B32:D32"/>
    <mergeCell ref="B33:D33"/>
    <mergeCell ref="B34:D34"/>
    <mergeCell ref="B27:D27"/>
  </mergeCells>
  <phoneticPr fontId="1" type="noConversion"/>
  <pageMargins left="0.78740157499999996" right="0.78740157499999996" top="0.984251969" bottom="0.984251969" header="0.4921259845" footer="0.4921259845"/>
  <pageSetup paperSize="9" scale="7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Fiche_de_paie</vt:lpstr>
      <vt:lpstr>Fiche_de_paie!Zone_d_impression</vt:lpstr>
    </vt:vector>
  </TitlesOfParts>
  <Company>EuropeSoftwares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EuropeSoftwares</dc:creator>
  <cp:lastModifiedBy>konhotom</cp:lastModifiedBy>
  <cp:lastPrinted>2016-11-04T13:38:40Z</cp:lastPrinted>
  <dcterms:created xsi:type="dcterms:W3CDTF">2008-01-15T09:58:18Z</dcterms:created>
  <dcterms:modified xsi:type="dcterms:W3CDTF">2021-03-20T16:23:52Z</dcterms:modified>
</cp:coreProperties>
</file>