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980"/>
  </bookViews>
  <sheets>
    <sheet name="Sprint 1" sheetId="1" r:id="rId1"/>
    <sheet name="Sprint 2" sheetId="2" r:id="rId2"/>
    <sheet name="Sprint 3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<sst xmlns="http://schemas.openxmlformats.org/spreadsheetml/2006/main" count="486" uniqueCount="212">
  <si>
    <t>Project name:</t>
  </si>
  <si>
    <t>NGHIÊN CỨU VÀ XÂY DỰNG WEBSITE Y TẾ VÀ TƯ VẤN SỨC KHỎE SỬ DỤNG AI CHATBOT</t>
  </si>
  <si>
    <t>Kết thúc</t>
  </si>
  <si>
    <t>Module name:</t>
  </si>
  <si>
    <t>Sprint 1</t>
  </si>
  <si>
    <t>Tăng ca</t>
  </si>
  <si>
    <t>Start date:</t>
  </si>
  <si>
    <t>Muộn</t>
  </si>
  <si>
    <t>End date:</t>
  </si>
  <si>
    <t>Chậm tiến độ</t>
  </si>
  <si>
    <t>Trước thời hạn</t>
  </si>
  <si>
    <t>SPRINT 1 REPORT</t>
  </si>
  <si>
    <t>No</t>
  </si>
  <si>
    <t>Thành viên</t>
  </si>
  <si>
    <t>Thực tế</t>
  </si>
  <si>
    <t>Ước tính</t>
  </si>
  <si>
    <t>Nguyễn Tấn Tân</t>
  </si>
  <si>
    <t>Nguyễn Thành Trung</t>
  </si>
  <si>
    <t>Trần Hải Đăng</t>
  </si>
  <si>
    <t>Từ Minh Hưng</t>
  </si>
  <si>
    <t>Trần Quang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</si>
  <si>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</si>
  <si>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</si>
  <si>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</si>
  <si>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</si>
  <si>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</si>
  <si>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</si>
  <si>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</si>
  <si>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</si>
  <si>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Quang,Đăng</t>
  </si>
  <si>
    <t>Tạo tài liệu kiểm thử cho Sprint</t>
  </si>
  <si>
    <t>User interface design</t>
  </si>
  <si>
    <t>Giao diện đăng nhập</t>
  </si>
  <si>
    <t>Tân</t>
  </si>
  <si>
    <t>Giao diện trang chủ</t>
  </si>
  <si>
    <t>Giao diện tìm kiếm bác sĩ</t>
  </si>
  <si>
    <t>Giao diện chi tiết chuyên ngành</t>
  </si>
  <si>
    <t>Giao diện chi tiết phòng khám</t>
  </si>
  <si>
    <t>Giao diện thông tin bác sĩ</t>
  </si>
  <si>
    <t>Giao diện xem lịch hẹn</t>
  </si>
  <si>
    <t>Giao diện sổ tay cẩm nang</t>
  </si>
  <si>
    <t>Design test case</t>
  </si>
  <si>
    <t>Review all user interfaces of sprint 1</t>
  </si>
  <si>
    <t>Thiết kế trường kiểm thử cho đăng nhập</t>
  </si>
  <si>
    <t>Quang</t>
  </si>
  <si>
    <t>Thiết kế trường kiểm thử cho trang chủ</t>
  </si>
  <si>
    <t>Thiết kế trường kiểm thử cho tìm kiếm bác sĩ</t>
  </si>
  <si>
    <t>Thiết kế trường kiểm thử cho chi tiết chuyên ngành</t>
  </si>
  <si>
    <t>Thiết kế trường kiểm thử cho chi tiết phòng khám</t>
  </si>
  <si>
    <t>Thiết kế trường kiểm thử cho thông tin bác sĩ</t>
  </si>
  <si>
    <t>Thiết kế trường kiểm thử cho xem lịch hẹn</t>
  </si>
  <si>
    <t>Đăng</t>
  </si>
  <si>
    <t>Thiết kế trường kiểm thử cho sổ tay cẩm nang</t>
  </si>
  <si>
    <t>Review all test case of sprint 1</t>
  </si>
  <si>
    <t>Coding</t>
  </si>
  <si>
    <t>Thiết kê front-end cho trang chủ</t>
  </si>
  <si>
    <t>Trung</t>
  </si>
  <si>
    <t>Code back-end cho trang chủ</t>
  </si>
  <si>
    <t>Hưng</t>
  </si>
  <si>
    <t>Thiết kê front-end cho đăng nhập</t>
  </si>
  <si>
    <t>Code back-end cho đăng nhập</t>
  </si>
  <si>
    <t>Thiết kê front-end tìm kiếm bác sĩ</t>
  </si>
  <si>
    <t>Code back-end cho tìm kiếm bác sĩ</t>
  </si>
  <si>
    <t>Thiết kế front-end chi tiết chuyên ngành</t>
  </si>
  <si>
    <t>Code back-end chi tiết chuyên ngành</t>
  </si>
  <si>
    <t>Thiết kế front-end chi tiết phòng khám</t>
  </si>
  <si>
    <t>Code back-end chi tiết phòng khám</t>
  </si>
  <si>
    <t>Thiết kế front-end thông tin bác sĩ</t>
  </si>
  <si>
    <t>Code back-end thông tin bác sĩ</t>
  </si>
  <si>
    <t>Thiết kế front-end xem lịch hẹn</t>
  </si>
  <si>
    <t>Code back-end xem lịch hẹn</t>
  </si>
  <si>
    <t>Thiết kế front-end sổ tay cẩm nang</t>
  </si>
  <si>
    <t>Code back-end sổ tay cẩm nang</t>
  </si>
  <si>
    <t xml:space="preserve">Integrate code </t>
  </si>
  <si>
    <t>Testing</t>
  </si>
  <si>
    <t>Kiểm tra trang chủ</t>
  </si>
  <si>
    <t>Kiểm tra đăng nhập</t>
  </si>
  <si>
    <t>Kiểm tra tìm kiếm bác sĩ</t>
  </si>
  <si>
    <t>Kiểm tra chi tiết chuyên ngành</t>
  </si>
  <si>
    <t>Kiểm tra chi tiết phòng khám</t>
  </si>
  <si>
    <t>Kiểm tra thông tin bác sĩ</t>
  </si>
  <si>
    <t>Kiểm tra xem lịch hẹn</t>
  </si>
  <si>
    <t>Kiểm tra sổ tay cẩm nang</t>
  </si>
  <si>
    <t>Fix Bug</t>
  </si>
  <si>
    <t>Sửa lỗi trang chủ</t>
  </si>
  <si>
    <t>Hưng,Trung</t>
  </si>
  <si>
    <t>Sửa lỗi đăng nhập</t>
  </si>
  <si>
    <t>Sửa lỗi tìm kiếm bác sĩ</t>
  </si>
  <si>
    <t>Sửa lỗi chi tiết chuyên ngành</t>
  </si>
  <si>
    <t>Sửa lỗi chi tiết phòng khám</t>
  </si>
  <si>
    <t>Sửa lỗi thông tin bác sĩ</t>
  </si>
  <si>
    <t>Sửa lỗi xem lịch hẹn</t>
  </si>
  <si>
    <t>Sửa lỗi sổ tay cẩm nang</t>
  </si>
  <si>
    <t>Re-testing</t>
  </si>
  <si>
    <t>Kiểm tra lại trang chủ</t>
  </si>
  <si>
    <t>Kiểm tra lại đăng nhập</t>
  </si>
  <si>
    <t>Kiểm tra lại tìm kiếm bác sĩ</t>
  </si>
  <si>
    <t>Kiểm tra lại chi tiết chuyên ngành</t>
  </si>
  <si>
    <t>Kiểm tra lại chi tiết phòng khám</t>
  </si>
  <si>
    <t>Kiểm tra lại thông tin bác sĩ</t>
  </si>
  <si>
    <t>Kiểm tra lại xem lịch hẹn</t>
  </si>
  <si>
    <t>Kiểm tra lại sổ tay cẩm nang</t>
  </si>
  <si>
    <t>Release Sprint 1</t>
  </si>
  <si>
    <t>Sprint 1 review meeting</t>
  </si>
  <si>
    <t>Sprint 1 retrospective</t>
  </si>
  <si>
    <t>Sprint 2</t>
  </si>
  <si>
    <t>SPRINT 2 REPORT</t>
  </si>
  <si>
    <t>Tạo Sprint Backlog 2</t>
  </si>
  <si>
    <t>Quang, Đăng</t>
  </si>
  <si>
    <t>Giao diện chatAI</t>
  </si>
  <si>
    <t>Giao diện chatBot</t>
  </si>
  <si>
    <t xml:space="preserve">Giao diện đặt lịch khám bệnh </t>
  </si>
  <si>
    <t>Giao diện xem lịch khám bệnh</t>
  </si>
  <si>
    <t>Giao diện xác nhận đặt lịch khám</t>
  </si>
  <si>
    <t>Giao diện thanh toán chi phí khám bệnh</t>
  </si>
  <si>
    <t>Giao diện lấy lại mật khẩu</t>
  </si>
  <si>
    <t>Review all user interfaces of sprint 2</t>
  </si>
  <si>
    <t>Thiết kế trường kiểm thử cho chatAI</t>
  </si>
  <si>
    <t>Thiết kế trường kiểm thử cho chatBot</t>
  </si>
  <si>
    <t>Thiết kế trường kiểm thử cho đặt lịch khám bệnh</t>
  </si>
  <si>
    <t>Thiết kế trường kiểm thử cho xem lịch khám bệnh</t>
  </si>
  <si>
    <t>Thiết kế trường kiểm thử cho xác nhận đặt lịch khám bệnh</t>
  </si>
  <si>
    <t>Thiết kế trường kiểm thử cho thanh toán chi phí khám bệnh</t>
  </si>
  <si>
    <t>Thiết kế trường kiểm thử cho lấy lại mật khẩu</t>
  </si>
  <si>
    <t>Review all test case of sprint 2</t>
  </si>
  <si>
    <t>Thiết kế front-end cho chatAi</t>
  </si>
  <si>
    <t>Code back-end cho chatAi</t>
  </si>
  <si>
    <t>Thiết kế front-end cho chatBot</t>
  </si>
  <si>
    <t>Code back-end cho chatBot</t>
  </si>
  <si>
    <t>Thiết kê front-end cho đặt lịch khám bệnh</t>
  </si>
  <si>
    <t>Code back-end cho đặt lịch khám bệnh</t>
  </si>
  <si>
    <t>Thiết kế front-end cho xem lịch khám bệnh</t>
  </si>
  <si>
    <t>Code back-end cho xem lịch khám bệnh</t>
  </si>
  <si>
    <t>Thiết kế front-end cho xác nhận đặt lịch khám bệnh</t>
  </si>
  <si>
    <t>Code back-end cho xác nhận đặt lịch khám bệnh</t>
  </si>
  <si>
    <t>Thiết kế front-end cho thanh toán chi phí khám bệnh</t>
  </si>
  <si>
    <t>Code back-end cho thanh toán chi phí khám bệnh</t>
  </si>
  <si>
    <t>Thiết kế front-end cho lấy lại mật khẩu</t>
  </si>
  <si>
    <t>Code back-end cho lấy lại mật khẩu</t>
  </si>
  <si>
    <t>Kiểm tra chatAI</t>
  </si>
  <si>
    <t>Kiểm tra chatBot</t>
  </si>
  <si>
    <t>Kiểm tra đặt lịch khám bệnh</t>
  </si>
  <si>
    <t>Kiểm tra xem lịch khám bệnh</t>
  </si>
  <si>
    <t>Kiểm tra xác nhận đặt lịch khám bệnh</t>
  </si>
  <si>
    <t>Kiểm tra lấy lại mật khẩu</t>
  </si>
  <si>
    <t>Sửa lỗi chatAI</t>
  </si>
  <si>
    <t>Hưng, Trung</t>
  </si>
  <si>
    <t>Sửa lỗi chatBot</t>
  </si>
  <si>
    <t>Sửa lỗi đặt lịch khám bệnh</t>
  </si>
  <si>
    <t>Sửa lỗi xem lịch khám bệnh</t>
  </si>
  <si>
    <t>Sửa lỗi xác nhận đặt lịch khám bệnh</t>
  </si>
  <si>
    <t>Sửa lỗi lấy lại mật khẩu</t>
  </si>
  <si>
    <t>Kiểm tra lại chatAI</t>
  </si>
  <si>
    <t>Kiểm tra lại chatBot</t>
  </si>
  <si>
    <t>Kiểm tra lại đặt lịch khám bệnh</t>
  </si>
  <si>
    <t>Kiểm tra lại xem lịch khám bệnh</t>
  </si>
  <si>
    <t>Kiểm tra lại lấy lại mật khẩu</t>
  </si>
  <si>
    <t>Release Sprint 2</t>
  </si>
  <si>
    <t>Sprint 2 review meeting</t>
  </si>
  <si>
    <t>Sprint 2 retrospective</t>
  </si>
  <si>
    <t>Sprint 3</t>
  </si>
  <si>
    <t>SPRINT 3 REPORT</t>
  </si>
  <si>
    <t>Tạo Sprint Backlog 3</t>
  </si>
  <si>
    <t>Giao diện quản lý người dùng</t>
  </si>
  <si>
    <t>Giao diện quản lý bác sĩ</t>
  </si>
  <si>
    <t>Giao diện quản lý kế hoạch khám bệnh</t>
  </si>
  <si>
    <t>Giao diện quản lý bệnh nhân đặt lịch khám</t>
  </si>
  <si>
    <t xml:space="preserve">Giao diện quản lý phòng khám </t>
  </si>
  <si>
    <t>Giao diện quản lý chuyên khoa</t>
  </si>
  <si>
    <t>Giao diện quản lý cẩm nang</t>
  </si>
  <si>
    <t>Review all user interfaces of sprint 3</t>
  </si>
  <si>
    <t>Thiết kế trường kiểm thử cho quản lý người dùng</t>
  </si>
  <si>
    <t>Thiết kế trường kiểm thử cho quản lý bác sĩ</t>
  </si>
  <si>
    <t>Thiết kế trường kiểm thử cho quản lý kế hoạch khám bệnh</t>
  </si>
  <si>
    <t>Thiết kế trường kiểm thử cho quản lý bệnh nhân đặt lịch khám</t>
  </si>
  <si>
    <t xml:space="preserve">Thiết kế trường kiểm thử cho quản lý phòng khám </t>
  </si>
  <si>
    <t>Thiết kế trường kiểm thử cho quản lý chuyên khoa</t>
  </si>
  <si>
    <t>Thiết kế trường kiểm thử cho quản lý cẩm nang</t>
  </si>
  <si>
    <t>Thiết kê front-end cho quản lý người dùng</t>
  </si>
  <si>
    <t>Code back-end cho quản lý người dùng</t>
  </si>
  <si>
    <t>Thiết kê front-end cho quản lý bác sĩ</t>
  </si>
  <si>
    <t>Code back-end cho quản lý bác sĩ</t>
  </si>
  <si>
    <t>Thiết kê front-end quản lý kế hoạch khám bệnh</t>
  </si>
  <si>
    <t>Code back-end cho quản lý kế hoạch khám bệnh</t>
  </si>
  <si>
    <t>Thiết kê front-end cho quản lý bệnh nhân đặt lịch khám</t>
  </si>
  <si>
    <t>Code back-end cho quản lý bệnh nhân đặt lịch khám</t>
  </si>
  <si>
    <t xml:space="preserve">Thiết kê front-end quản lý phòng khám </t>
  </si>
  <si>
    <t xml:space="preserve">Code back-end cho quản quản lý phòng khám </t>
  </si>
  <si>
    <t>Thiết kê front-end quản lý chuyên khoa</t>
  </si>
  <si>
    <t>Code back-end cho quản lý chuyên khoa</t>
  </si>
  <si>
    <t>Thiết kê front-end quản lý cẩm nang</t>
  </si>
  <si>
    <t>Code back-end cho quản lý cẩm nang</t>
  </si>
  <si>
    <t>Kiểm tra quản lý người dùng</t>
  </si>
  <si>
    <t>Kiểm tra quản lý bác sĩ</t>
  </si>
  <si>
    <t>Kiểm tra quản lý kế hoạch khám bệnh</t>
  </si>
  <si>
    <t>Kiểm tra quản lý bệnh nhân đặt lịch khám</t>
  </si>
  <si>
    <t xml:space="preserve">Kiểm tra quản lý phòng khám </t>
  </si>
  <si>
    <t>Kiểm tra quản lý chuyên khoa</t>
  </si>
  <si>
    <t>Kiểm tra quản lý cẩm nang</t>
  </si>
  <si>
    <t>Minh</t>
  </si>
  <si>
    <t>Sửa lỗi quản lý người dùng</t>
  </si>
  <si>
    <t>Trung, Hưng</t>
  </si>
  <si>
    <t>Sửa lỗi quản lý bác sĩ</t>
  </si>
  <si>
    <t>Sửa lỗi quản lý kế hoạch khám bệnh</t>
  </si>
  <si>
    <t>Sửa lỗi quản lý bệnh nhân đặt lịch khám</t>
  </si>
  <si>
    <t xml:space="preserve">Sửa lỗi quản lý phòng khám </t>
  </si>
  <si>
    <t>Sửa lỗi quản lý chuyên khoa</t>
  </si>
  <si>
    <t>Sửa lỗi quản lý cẩm nang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</si>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</sst>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dd/mm"/>
  </numFmts>
  <fonts count="27">
    <font>
      <sz val="11"/>
      <color theme="1"/>
      <name val="Calibri"/>
      <charset val="163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0"/>
      <color theme="1"/>
      <name val="Times New Roman"/>
      <charset val="134"/>
    </font>
    <font>
      <sz val="13"/>
      <name val="Times New Roman"/>
      <charset val="134"/>
    </font>
    <font>
      <sz val="13"/>
      <color indexed="8"/>
      <name val="Times New Roman"/>
      <charset val="134"/>
    </font>
    <font>
      <b/>
      <sz val="13"/>
      <color indexed="8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29" applyNumberFormat="0" applyAlignment="0" applyProtection="0">
      <alignment vertical="center"/>
    </xf>
    <xf numFmtId="0" fontId="17" fillId="16" borderId="30" applyNumberFormat="0" applyAlignment="0" applyProtection="0">
      <alignment vertical="center"/>
    </xf>
    <xf numFmtId="0" fontId="18" fillId="16" borderId="29" applyNumberFormat="0" applyAlignment="0" applyProtection="0">
      <alignment vertical="center"/>
    </xf>
    <xf numFmtId="0" fontId="19" fillId="17" borderId="31" applyNumberFormat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3" xfId="0" applyFont="1" applyFill="1" applyBorder="1"/>
    <xf numFmtId="0" fontId="2" fillId="0" borderId="9" xfId="0" applyFont="1" applyBorder="1"/>
    <xf numFmtId="0" fontId="2" fillId="3" borderId="5" xfId="0" applyFont="1" applyFill="1" applyBorder="1"/>
    <xf numFmtId="0" fontId="2" fillId="0" borderId="10" xfId="0" applyFont="1" applyBorder="1"/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0" xfId="0" applyFont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3" fillId="0" borderId="14" xfId="0" applyFont="1" applyBorder="1"/>
    <xf numFmtId="0" fontId="2" fillId="4" borderId="7" xfId="0" applyFont="1" applyFill="1" applyBorder="1"/>
    <xf numFmtId="0" fontId="4" fillId="0" borderId="8" xfId="0" applyFont="1" applyBorder="1" applyAlignment="1">
      <alignment horizontal="left" vertical="center"/>
    </xf>
    <xf numFmtId="0" fontId="2" fillId="0" borderId="14" xfId="0" applyFont="1" applyBorder="1"/>
    <xf numFmtId="0" fontId="2" fillId="5" borderId="3" xfId="0" applyFont="1" applyFill="1" applyBorder="1"/>
    <xf numFmtId="0" fontId="4" fillId="0" borderId="9" xfId="0" applyFont="1" applyBorder="1" applyAlignment="1">
      <alignment horizontal="left" vertical="center" wrapText="1"/>
    </xf>
    <xf numFmtId="58" fontId="2" fillId="0" borderId="14" xfId="0" applyNumberFormat="1" applyFont="1" applyBorder="1" applyAlignment="1">
      <alignment horizontal="left"/>
    </xf>
    <xf numFmtId="0" fontId="2" fillId="6" borderId="3" xfId="0" applyFont="1" applyFill="1" applyBorder="1"/>
    <xf numFmtId="0" fontId="2" fillId="7" borderId="3" xfId="0" applyFont="1" applyFill="1" applyBorder="1"/>
    <xf numFmtId="0" fontId="2" fillId="8" borderId="5" xfId="0" applyFont="1" applyFill="1" applyBorder="1"/>
    <xf numFmtId="0" fontId="4" fillId="0" borderId="10" xfId="0" applyFont="1" applyBorder="1" applyAlignment="1">
      <alignment vertical="center" wrapText="1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9" borderId="14" xfId="0" applyFont="1" applyFill="1" applyBorder="1"/>
    <xf numFmtId="0" fontId="1" fillId="9" borderId="4" xfId="0" applyFont="1" applyFill="1" applyBorder="1"/>
    <xf numFmtId="0" fontId="1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textRotation="90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178" fontId="2" fillId="0" borderId="4" xfId="0" applyNumberFormat="1" applyFont="1" applyBorder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79" fontId="1" fillId="0" borderId="4" xfId="0" applyNumberFormat="1" applyFont="1" applyBorder="1" applyAlignment="1">
      <alignment textRotation="90" wrapText="1"/>
    </xf>
    <xf numFmtId="0" fontId="2" fillId="4" borderId="4" xfId="0" applyFont="1" applyFill="1" applyBorder="1"/>
    <xf numFmtId="0" fontId="2" fillId="8" borderId="4" xfId="0" applyFont="1" applyFill="1" applyBorder="1"/>
    <xf numFmtId="0" fontId="2" fillId="6" borderId="4" xfId="0" applyFont="1" applyFill="1" applyBorder="1"/>
    <xf numFmtId="0" fontId="1" fillId="9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1" fillId="12" borderId="4" xfId="0" applyFont="1" applyFill="1" applyBorder="1"/>
    <xf numFmtId="0" fontId="1" fillId="12" borderId="4" xfId="0" applyFont="1" applyFill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2" fontId="2" fillId="0" borderId="4" xfId="0" applyNumberFormat="1" applyFont="1" applyBorder="1"/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79" fontId="1" fillId="0" borderId="0" xfId="0" applyNumberFormat="1" applyFont="1" applyAlignment="1">
      <alignment textRotation="90" wrapText="1"/>
    </xf>
    <xf numFmtId="179" fontId="0" fillId="0" borderId="0" xfId="0" applyNumberFormat="1"/>
    <xf numFmtId="0" fontId="1" fillId="12" borderId="4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NumberFormat="1" applyFont="1" applyBorder="1"/>
    <xf numFmtId="0" fontId="1" fillId="9" borderId="14" xfId="0" applyNumberFormat="1" applyFont="1" applyFill="1" applyBorder="1"/>
    <xf numFmtId="0" fontId="5" fillId="0" borderId="4" xfId="0" applyFont="1" applyBorder="1"/>
    <xf numFmtId="0" fontId="5" fillId="0" borderId="16" xfId="0" applyFont="1" applyBorder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4" borderId="4" xfId="0" applyFont="1" applyFill="1" applyBorder="1"/>
    <xf numFmtId="0" fontId="2" fillId="13" borderId="4" xfId="0" applyFont="1" applyFill="1" applyBorder="1"/>
    <xf numFmtId="0" fontId="5" fillId="6" borderId="4" xfId="0" applyFont="1" applyFill="1" applyBorder="1"/>
    <xf numFmtId="0" fontId="5" fillId="8" borderId="4" xfId="0" applyFont="1" applyFill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178" fontId="5" fillId="0" borderId="4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30F035"/>
      <color rgb="00CC00CC"/>
      <color rgb="00FF66CC"/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1612699027339"/>
          <c:y val="0.0305592071001867"/>
          <c:w val="0.88494028746276"/>
          <c:h val="0.931386957517738"/>
        </c:manualLayout>
      </c:layout>
      <c:lineChart>
        <c:grouping val="standard"/>
        <c:varyColors val="0"/>
        <c:ser>
          <c:idx val="0"/>
          <c:order val="0"/>
          <c:tx>
            <c:strRef>
              <c:f>"Thực tế"</c:f>
              <c:strCache>
                <c:ptCount val="1"/>
                <c:pt idx="0">
                  <c:v>Thực tế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'Sprint 1'!$I$15:$AF$15</c:f>
              <c:numCache>
                <c:formatCode>dd/mm</c:formatCode>
                <c:ptCount val="24"/>
                <c:pt idx="0" c:formatCode="dd/mm">
                  <c:v>44268</c:v>
                </c:pt>
                <c:pt idx="1" c:formatCode="dd/mm">
                  <c:v>44269</c:v>
                </c:pt>
                <c:pt idx="2" c:formatCode="dd/mm">
                  <c:v>44270</c:v>
                </c:pt>
                <c:pt idx="3" c:formatCode="dd/mm">
                  <c:v>44271</c:v>
                </c:pt>
                <c:pt idx="4" c:formatCode="dd/mm">
                  <c:v>44272</c:v>
                </c:pt>
                <c:pt idx="5" c:formatCode="dd/mm">
                  <c:v>44273</c:v>
                </c:pt>
                <c:pt idx="6" c:formatCode="dd/mm">
                  <c:v>44274</c:v>
                </c:pt>
                <c:pt idx="7" c:formatCode="dd/mm">
                  <c:v>44275</c:v>
                </c:pt>
                <c:pt idx="8" c:formatCode="dd/mm">
                  <c:v>44276</c:v>
                </c:pt>
                <c:pt idx="9" c:formatCode="dd/mm">
                  <c:v>44277</c:v>
                </c:pt>
                <c:pt idx="10" c:formatCode="dd/mm">
                  <c:v>44278</c:v>
                </c:pt>
                <c:pt idx="11" c:formatCode="dd/mm">
                  <c:v>44279</c:v>
                </c:pt>
                <c:pt idx="12" c:formatCode="dd/mm">
                  <c:v>44280</c:v>
                </c:pt>
                <c:pt idx="13" c:formatCode="dd/mm">
                  <c:v>44281</c:v>
                </c:pt>
                <c:pt idx="14" c:formatCode="dd/mm">
                  <c:v>44282</c:v>
                </c:pt>
                <c:pt idx="15" c:formatCode="dd/mm">
                  <c:v>44283</c:v>
                </c:pt>
                <c:pt idx="16" c:formatCode="dd/mm">
                  <c:v>44284</c:v>
                </c:pt>
                <c:pt idx="17" c:formatCode="dd/mm">
                  <c:v>44285</c:v>
                </c:pt>
                <c:pt idx="18" c:formatCode="dd/mm">
                  <c:v>44286</c:v>
                </c:pt>
                <c:pt idx="19" c:formatCode="dd/mm">
                  <c:v>44287</c:v>
                </c:pt>
                <c:pt idx="20" c:formatCode="dd/mm">
                  <c:v>44288</c:v>
                </c:pt>
                <c:pt idx="21" c:formatCode="dd/mm">
                  <c:v>44289</c:v>
                </c:pt>
                <c:pt idx="22" c:formatCode="dd/mm">
                  <c:v>44290</c:v>
                </c:pt>
                <c:pt idx="23" c:formatCode="dd/mm">
                  <c:v>44291</c:v>
                </c:pt>
              </c:numCache>
            </c:numRef>
          </c:cat>
          <c:val>
            <c:numRef>
              <c:f>'Sprint 1'!$I$91:$AF$91</c:f>
              <c:numCache>
                <c:formatCode>General</c:formatCode>
                <c:ptCount val="24"/>
                <c:pt idx="0">
                  <c:v>128</c:v>
                </c:pt>
                <c:pt idx="1">
                  <c:v>116</c:v>
                </c:pt>
                <c:pt idx="2">
                  <c:v>114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98</c:v>
                </c:pt>
                <c:pt idx="7">
                  <c:v>95</c:v>
                </c:pt>
                <c:pt idx="8">
                  <c:v>93</c:v>
                </c:pt>
                <c:pt idx="9">
                  <c:v>83</c:v>
                </c:pt>
                <c:pt idx="10">
                  <c:v>79</c:v>
                </c:pt>
                <c:pt idx="11">
                  <c:v>78</c:v>
                </c:pt>
                <c:pt idx="12">
                  <c:v>73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55</c:v>
                </c:pt>
                <c:pt idx="17">
                  <c:v>49</c:v>
                </c:pt>
                <c:pt idx="18">
                  <c:v>41</c:v>
                </c:pt>
                <c:pt idx="19">
                  <c:v>35</c:v>
                </c:pt>
                <c:pt idx="20">
                  <c:v>32</c:v>
                </c:pt>
                <c:pt idx="21">
                  <c:v>26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"Ước tính"</c:f>
              <c:strCache>
                <c:ptCount val="1"/>
                <c:pt idx="0">
                  <c:v>Ước tính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'Sprint 1'!$I$15:$AF$15</c:f>
              <c:numCache>
                <c:formatCode>dd/mm</c:formatCode>
                <c:ptCount val="24"/>
                <c:pt idx="0" c:formatCode="dd/mm">
                  <c:v>44268</c:v>
                </c:pt>
                <c:pt idx="1" c:formatCode="dd/mm">
                  <c:v>44269</c:v>
                </c:pt>
                <c:pt idx="2" c:formatCode="dd/mm">
                  <c:v>44270</c:v>
                </c:pt>
                <c:pt idx="3" c:formatCode="dd/mm">
                  <c:v>44271</c:v>
                </c:pt>
                <c:pt idx="4" c:formatCode="dd/mm">
                  <c:v>44272</c:v>
                </c:pt>
                <c:pt idx="5" c:formatCode="dd/mm">
                  <c:v>44273</c:v>
                </c:pt>
                <c:pt idx="6" c:formatCode="dd/mm">
                  <c:v>44274</c:v>
                </c:pt>
                <c:pt idx="7" c:formatCode="dd/mm">
                  <c:v>44275</c:v>
                </c:pt>
                <c:pt idx="8" c:formatCode="dd/mm">
                  <c:v>44276</c:v>
                </c:pt>
                <c:pt idx="9" c:formatCode="dd/mm">
                  <c:v>44277</c:v>
                </c:pt>
                <c:pt idx="10" c:formatCode="dd/mm">
                  <c:v>44278</c:v>
                </c:pt>
                <c:pt idx="11" c:formatCode="dd/mm">
                  <c:v>44279</c:v>
                </c:pt>
                <c:pt idx="12" c:formatCode="dd/mm">
                  <c:v>44280</c:v>
                </c:pt>
                <c:pt idx="13" c:formatCode="dd/mm">
                  <c:v>44281</c:v>
                </c:pt>
                <c:pt idx="14" c:formatCode="dd/mm">
                  <c:v>44282</c:v>
                </c:pt>
                <c:pt idx="15" c:formatCode="dd/mm">
                  <c:v>44283</c:v>
                </c:pt>
                <c:pt idx="16" c:formatCode="dd/mm">
                  <c:v>44284</c:v>
                </c:pt>
                <c:pt idx="17" c:formatCode="dd/mm">
                  <c:v>44285</c:v>
                </c:pt>
                <c:pt idx="18" c:formatCode="dd/mm">
                  <c:v>44286</c:v>
                </c:pt>
                <c:pt idx="19" c:formatCode="dd/mm">
                  <c:v>44287</c:v>
                </c:pt>
                <c:pt idx="20" c:formatCode="dd/mm">
                  <c:v>44288</c:v>
                </c:pt>
                <c:pt idx="21" c:formatCode="dd/mm">
                  <c:v>44289</c:v>
                </c:pt>
                <c:pt idx="22" c:formatCode="dd/mm">
                  <c:v>44290</c:v>
                </c:pt>
                <c:pt idx="23" c:formatCode="dd/mm">
                  <c:v>44291</c:v>
                </c:pt>
              </c:numCache>
            </c:numRef>
          </c:cat>
          <c:val>
            <c:numRef>
              <c:f>'Sprint 1'!$I$92:$AF$92</c:f>
              <c:numCache>
                <c:formatCode>General</c:formatCode>
                <c:ptCount val="24"/>
                <c:pt idx="0">
                  <c:v>128</c:v>
                </c:pt>
                <c:pt idx="1">
                  <c:v>116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102</c:v>
                </c:pt>
                <c:pt idx="7">
                  <c:v>95</c:v>
                </c:pt>
                <c:pt idx="8">
                  <c:v>92</c:v>
                </c:pt>
                <c:pt idx="9">
                  <c:v>85</c:v>
                </c:pt>
                <c:pt idx="10">
                  <c:v>79</c:v>
                </c:pt>
                <c:pt idx="11">
                  <c:v>76</c:v>
                </c:pt>
                <c:pt idx="12">
                  <c:v>73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55</c:v>
                </c:pt>
                <c:pt idx="17">
                  <c:v>49</c:v>
                </c:pt>
                <c:pt idx="18">
                  <c:v>43</c:v>
                </c:pt>
                <c:pt idx="19">
                  <c:v>35</c:v>
                </c:pt>
                <c:pt idx="20">
                  <c:v>31</c:v>
                </c:pt>
                <c:pt idx="21">
                  <c:v>26</c:v>
                </c:pt>
                <c:pt idx="22">
                  <c:v>11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6296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82b7d7-1614-4e73-b19d-65c2cac64811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"Thực tế"</c:f>
              <c:strCache>
                <c:ptCount val="1"/>
                <c:pt idx="0">
                  <c:v>Thực tế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'Sprint 2'!$I$15:$AD$15</c:f>
              <c:numCache>
                <c:formatCode>dd/mm</c:formatCode>
                <c:ptCount val="22"/>
                <c:pt idx="0" c:formatCode="dd/mm">
                  <c:v>44291</c:v>
                </c:pt>
                <c:pt idx="1" c:formatCode="dd/mm">
                  <c:v>44292</c:v>
                </c:pt>
                <c:pt idx="2" c:formatCode="dd/mm">
                  <c:v>44293</c:v>
                </c:pt>
                <c:pt idx="3" c:formatCode="dd/mm">
                  <c:v>44294</c:v>
                </c:pt>
                <c:pt idx="4" c:formatCode="dd/mm">
                  <c:v>44295</c:v>
                </c:pt>
                <c:pt idx="5" c:formatCode="dd/mm">
                  <c:v>44296</c:v>
                </c:pt>
                <c:pt idx="6" c:formatCode="dd/mm">
                  <c:v>44297</c:v>
                </c:pt>
                <c:pt idx="7" c:formatCode="dd/mm">
                  <c:v>44298</c:v>
                </c:pt>
                <c:pt idx="8" c:formatCode="dd/mm">
                  <c:v>44299</c:v>
                </c:pt>
                <c:pt idx="9" c:formatCode="dd/mm">
                  <c:v>44300</c:v>
                </c:pt>
                <c:pt idx="10" c:formatCode="dd/mm">
                  <c:v>44301</c:v>
                </c:pt>
                <c:pt idx="11" c:formatCode="dd/mm">
                  <c:v>44302</c:v>
                </c:pt>
                <c:pt idx="12" c:formatCode="dd/mm">
                  <c:v>44303</c:v>
                </c:pt>
                <c:pt idx="13" c:formatCode="dd/mm">
                  <c:v>44304</c:v>
                </c:pt>
                <c:pt idx="14" c:formatCode="dd/mm">
                  <c:v>44305</c:v>
                </c:pt>
                <c:pt idx="15" c:formatCode="dd/mm">
                  <c:v>44306</c:v>
                </c:pt>
                <c:pt idx="16" c:formatCode="dd/mm">
                  <c:v>44307</c:v>
                </c:pt>
                <c:pt idx="17" c:formatCode="dd/mm">
                  <c:v>44308</c:v>
                </c:pt>
                <c:pt idx="18" c:formatCode="dd/mm">
                  <c:v>44309</c:v>
                </c:pt>
                <c:pt idx="19" c:formatCode="dd/mm">
                  <c:v>44310</c:v>
                </c:pt>
                <c:pt idx="20" c:formatCode="dd/mm">
                  <c:v>44311</c:v>
                </c:pt>
                <c:pt idx="21" c:formatCode="dd/mm">
                  <c:v>44312</c:v>
                </c:pt>
              </c:numCache>
            </c:numRef>
          </c:cat>
          <c:val>
            <c:numRef>
              <c:f>'Sprint 2'!$I$83:$AD$83</c:f>
              <c:numCache>
                <c:formatCode>General</c:formatCode>
                <c:ptCount val="22"/>
                <c:pt idx="0">
                  <c:v>122</c:v>
                </c:pt>
                <c:pt idx="1">
                  <c:v>110</c:v>
                </c:pt>
                <c:pt idx="2">
                  <c:v>108</c:v>
                </c:pt>
                <c:pt idx="3">
                  <c:v>106</c:v>
                </c:pt>
                <c:pt idx="4">
                  <c:v>103</c:v>
                </c:pt>
                <c:pt idx="5">
                  <c:v>95</c:v>
                </c:pt>
                <c:pt idx="6">
                  <c:v>90</c:v>
                </c:pt>
                <c:pt idx="7">
                  <c:v>87</c:v>
                </c:pt>
                <c:pt idx="8">
                  <c:v>80</c:v>
                </c:pt>
                <c:pt idx="9">
                  <c:v>72</c:v>
                </c:pt>
                <c:pt idx="10">
                  <c:v>65</c:v>
                </c:pt>
                <c:pt idx="11">
                  <c:v>61</c:v>
                </c:pt>
                <c:pt idx="12">
                  <c:v>55</c:v>
                </c:pt>
                <c:pt idx="13">
                  <c:v>52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30</c:v>
                </c:pt>
                <c:pt idx="18">
                  <c:v>25</c:v>
                </c:pt>
                <c:pt idx="19">
                  <c:v>19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"Ước Tính"</c:f>
              <c:strCache>
                <c:ptCount val="1"/>
                <c:pt idx="0">
                  <c:v>Ước Tính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'Sprint 2'!$I$15:$AD$15</c:f>
              <c:numCache>
                <c:formatCode>dd/mm</c:formatCode>
                <c:ptCount val="22"/>
                <c:pt idx="0" c:formatCode="dd/mm">
                  <c:v>44291</c:v>
                </c:pt>
                <c:pt idx="1" c:formatCode="dd/mm">
                  <c:v>44292</c:v>
                </c:pt>
                <c:pt idx="2" c:formatCode="dd/mm">
                  <c:v>44293</c:v>
                </c:pt>
                <c:pt idx="3" c:formatCode="dd/mm">
                  <c:v>44294</c:v>
                </c:pt>
                <c:pt idx="4" c:formatCode="dd/mm">
                  <c:v>44295</c:v>
                </c:pt>
                <c:pt idx="5" c:formatCode="dd/mm">
                  <c:v>44296</c:v>
                </c:pt>
                <c:pt idx="6" c:formatCode="dd/mm">
                  <c:v>44297</c:v>
                </c:pt>
                <c:pt idx="7" c:formatCode="dd/mm">
                  <c:v>44298</c:v>
                </c:pt>
                <c:pt idx="8" c:formatCode="dd/mm">
                  <c:v>44299</c:v>
                </c:pt>
                <c:pt idx="9" c:formatCode="dd/mm">
                  <c:v>44300</c:v>
                </c:pt>
                <c:pt idx="10" c:formatCode="dd/mm">
                  <c:v>44301</c:v>
                </c:pt>
                <c:pt idx="11" c:formatCode="dd/mm">
                  <c:v>44302</c:v>
                </c:pt>
                <c:pt idx="12" c:formatCode="dd/mm">
                  <c:v>44303</c:v>
                </c:pt>
                <c:pt idx="13" c:formatCode="dd/mm">
                  <c:v>44304</c:v>
                </c:pt>
                <c:pt idx="14" c:formatCode="dd/mm">
                  <c:v>44305</c:v>
                </c:pt>
                <c:pt idx="15" c:formatCode="dd/mm">
                  <c:v>44306</c:v>
                </c:pt>
                <c:pt idx="16" c:formatCode="dd/mm">
                  <c:v>44307</c:v>
                </c:pt>
                <c:pt idx="17" c:formatCode="dd/mm">
                  <c:v>44308</c:v>
                </c:pt>
                <c:pt idx="18" c:formatCode="dd/mm">
                  <c:v>44309</c:v>
                </c:pt>
                <c:pt idx="19" c:formatCode="dd/mm">
                  <c:v>44310</c:v>
                </c:pt>
                <c:pt idx="20" c:formatCode="dd/mm">
                  <c:v>44311</c:v>
                </c:pt>
                <c:pt idx="21" c:formatCode="dd/mm">
                  <c:v>44312</c:v>
                </c:pt>
              </c:numCache>
            </c:numRef>
          </c:cat>
          <c:val>
            <c:numRef>
              <c:f>'Sprint 2'!$I$84:$AD$84</c:f>
              <c:numCache>
                <c:formatCode>General</c:formatCode>
                <c:ptCount val="22"/>
                <c:pt idx="0">
                  <c:v>122</c:v>
                </c:pt>
                <c:pt idx="1">
                  <c:v>112</c:v>
                </c:pt>
                <c:pt idx="2">
                  <c:v>108</c:v>
                </c:pt>
                <c:pt idx="3">
                  <c:v>104</c:v>
                </c:pt>
                <c:pt idx="4">
                  <c:v>103</c:v>
                </c:pt>
                <c:pt idx="5">
                  <c:v>100</c:v>
                </c:pt>
                <c:pt idx="6">
                  <c:v>95</c:v>
                </c:pt>
                <c:pt idx="7">
                  <c:v>85</c:v>
                </c:pt>
                <c:pt idx="8">
                  <c:v>83</c:v>
                </c:pt>
                <c:pt idx="9">
                  <c:v>73</c:v>
                </c:pt>
                <c:pt idx="10">
                  <c:v>65</c:v>
                </c:pt>
                <c:pt idx="11">
                  <c:v>59</c:v>
                </c:pt>
                <c:pt idx="12">
                  <c:v>55</c:v>
                </c:pt>
                <c:pt idx="13">
                  <c:v>51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62956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1a3503-318c-478f-94ab-f15bd46594ad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"Thực tế"</c:f>
              <c:strCache>
                <c:ptCount val="1"/>
                <c:pt idx="0">
                  <c:v>Thực tế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'Sprint 3'!$I$15:$AC$15</c:f>
              <c:numCache>
                <c:formatCode>dd/mm</c:formatCode>
                <c:ptCount val="21"/>
                <c:pt idx="0" c:formatCode="dd/mm">
                  <c:v>44312</c:v>
                </c:pt>
                <c:pt idx="1" c:formatCode="dd/mm">
                  <c:v>44313</c:v>
                </c:pt>
                <c:pt idx="2" c:formatCode="dd/mm">
                  <c:v>44314</c:v>
                </c:pt>
                <c:pt idx="3" c:formatCode="dd/mm">
                  <c:v>44315</c:v>
                </c:pt>
                <c:pt idx="4" c:formatCode="dd/mm">
                  <c:v>44316</c:v>
                </c:pt>
                <c:pt idx="5" c:formatCode="dd/mm">
                  <c:v>44317</c:v>
                </c:pt>
                <c:pt idx="6" c:formatCode="dd/mm">
                  <c:v>44318</c:v>
                </c:pt>
                <c:pt idx="7" c:formatCode="dd/mm">
                  <c:v>44319</c:v>
                </c:pt>
                <c:pt idx="8" c:formatCode="dd/mm">
                  <c:v>44320</c:v>
                </c:pt>
                <c:pt idx="9" c:formatCode="dd/mm">
                  <c:v>44321</c:v>
                </c:pt>
                <c:pt idx="10" c:formatCode="dd/mm">
                  <c:v>44322</c:v>
                </c:pt>
                <c:pt idx="11" c:formatCode="dd/mm">
                  <c:v>44323</c:v>
                </c:pt>
                <c:pt idx="12" c:formatCode="dd/mm">
                  <c:v>44324</c:v>
                </c:pt>
                <c:pt idx="13" c:formatCode="dd/mm">
                  <c:v>44325</c:v>
                </c:pt>
                <c:pt idx="14" c:formatCode="dd/mm">
                  <c:v>44326</c:v>
                </c:pt>
                <c:pt idx="15" c:formatCode="dd/mm">
                  <c:v>44327</c:v>
                </c:pt>
                <c:pt idx="16" c:formatCode="dd/mm">
                  <c:v>44328</c:v>
                </c:pt>
                <c:pt idx="17" c:formatCode="dd/mm">
                  <c:v>44329</c:v>
                </c:pt>
                <c:pt idx="18" c:formatCode="dd/mm">
                  <c:v>44330</c:v>
                </c:pt>
                <c:pt idx="19" c:formatCode="dd/mm">
                  <c:v>44331</c:v>
                </c:pt>
                <c:pt idx="20" c:formatCode="dd/mm">
                  <c:v>44332</c:v>
                </c:pt>
              </c:numCache>
            </c:numRef>
          </c:cat>
          <c:val>
            <c:numRef>
              <c:f>'Sprint 3'!$I$79:$AC$79</c:f>
              <c:numCache>
                <c:formatCode>General</c:formatCode>
                <c:ptCount val="21"/>
                <c:pt idx="0">
                  <c:v>109</c:v>
                </c:pt>
                <c:pt idx="1">
                  <c:v>98</c:v>
                </c:pt>
                <c:pt idx="2">
                  <c:v>95</c:v>
                </c:pt>
                <c:pt idx="3">
                  <c:v>93</c:v>
                </c:pt>
                <c:pt idx="4">
                  <c:v>86</c:v>
                </c:pt>
                <c:pt idx="5">
                  <c:v>81</c:v>
                </c:pt>
                <c:pt idx="6">
                  <c:v>79</c:v>
                </c:pt>
                <c:pt idx="7">
                  <c:v>75</c:v>
                </c:pt>
                <c:pt idx="8">
                  <c:v>67</c:v>
                </c:pt>
                <c:pt idx="9">
                  <c:v>64</c:v>
                </c:pt>
                <c:pt idx="10">
                  <c:v>61</c:v>
                </c:pt>
                <c:pt idx="11">
                  <c:v>58</c:v>
                </c:pt>
                <c:pt idx="12">
                  <c:v>55</c:v>
                </c:pt>
                <c:pt idx="13">
                  <c:v>44</c:v>
                </c:pt>
                <c:pt idx="14">
                  <c:v>36</c:v>
                </c:pt>
                <c:pt idx="15">
                  <c:v>34</c:v>
                </c:pt>
                <c:pt idx="16">
                  <c:v>27</c:v>
                </c:pt>
                <c:pt idx="17">
                  <c:v>24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"Ước tính"</c:f>
              <c:strCache>
                <c:ptCount val="1"/>
                <c:pt idx="0">
                  <c:v>Ước tính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'Sprint 3'!$I$15:$AC$15</c:f>
              <c:numCache>
                <c:formatCode>dd/mm</c:formatCode>
                <c:ptCount val="21"/>
                <c:pt idx="0" c:formatCode="dd/mm">
                  <c:v>44312</c:v>
                </c:pt>
                <c:pt idx="1" c:formatCode="dd/mm">
                  <c:v>44313</c:v>
                </c:pt>
                <c:pt idx="2" c:formatCode="dd/mm">
                  <c:v>44314</c:v>
                </c:pt>
                <c:pt idx="3" c:formatCode="dd/mm">
                  <c:v>44315</c:v>
                </c:pt>
                <c:pt idx="4" c:formatCode="dd/mm">
                  <c:v>44316</c:v>
                </c:pt>
                <c:pt idx="5" c:formatCode="dd/mm">
                  <c:v>44317</c:v>
                </c:pt>
                <c:pt idx="6" c:formatCode="dd/mm">
                  <c:v>44318</c:v>
                </c:pt>
                <c:pt idx="7" c:formatCode="dd/mm">
                  <c:v>44319</c:v>
                </c:pt>
                <c:pt idx="8" c:formatCode="dd/mm">
                  <c:v>44320</c:v>
                </c:pt>
                <c:pt idx="9" c:formatCode="dd/mm">
                  <c:v>44321</c:v>
                </c:pt>
                <c:pt idx="10" c:formatCode="dd/mm">
                  <c:v>44322</c:v>
                </c:pt>
                <c:pt idx="11" c:formatCode="dd/mm">
                  <c:v>44323</c:v>
                </c:pt>
                <c:pt idx="12" c:formatCode="dd/mm">
                  <c:v>44324</c:v>
                </c:pt>
                <c:pt idx="13" c:formatCode="dd/mm">
                  <c:v>44325</c:v>
                </c:pt>
                <c:pt idx="14" c:formatCode="dd/mm">
                  <c:v>44326</c:v>
                </c:pt>
                <c:pt idx="15" c:formatCode="dd/mm">
                  <c:v>44327</c:v>
                </c:pt>
                <c:pt idx="16" c:formatCode="dd/mm">
                  <c:v>44328</c:v>
                </c:pt>
                <c:pt idx="17" c:formatCode="dd/mm">
                  <c:v>44329</c:v>
                </c:pt>
                <c:pt idx="18" c:formatCode="dd/mm">
                  <c:v>44330</c:v>
                </c:pt>
                <c:pt idx="19" c:formatCode="dd/mm">
                  <c:v>44331</c:v>
                </c:pt>
                <c:pt idx="20" c:formatCode="dd/mm">
                  <c:v>44332</c:v>
                </c:pt>
              </c:numCache>
            </c:numRef>
          </c:cat>
          <c:val>
            <c:numRef>
              <c:f>'Sprint 3'!$I$80:$AC$80</c:f>
              <c:numCache>
                <c:formatCode>General</c:formatCode>
                <c:ptCount val="21"/>
                <c:pt idx="0">
                  <c:v>109</c:v>
                </c:pt>
                <c:pt idx="1">
                  <c:v>99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81</c:v>
                </c:pt>
                <c:pt idx="6">
                  <c:v>79</c:v>
                </c:pt>
                <c:pt idx="7">
                  <c:v>78</c:v>
                </c:pt>
                <c:pt idx="8">
                  <c:v>67</c:v>
                </c:pt>
                <c:pt idx="9">
                  <c:v>65</c:v>
                </c:pt>
                <c:pt idx="10">
                  <c:v>61</c:v>
                </c:pt>
                <c:pt idx="11">
                  <c:v>58</c:v>
                </c:pt>
                <c:pt idx="12">
                  <c:v>55</c:v>
                </c:pt>
                <c:pt idx="13">
                  <c:v>46</c:v>
                </c:pt>
                <c:pt idx="14">
                  <c:v>36</c:v>
                </c:pt>
                <c:pt idx="15">
                  <c:v>34</c:v>
                </c:pt>
                <c:pt idx="16">
                  <c:v>28</c:v>
                </c:pt>
                <c:pt idx="17">
                  <c:v>24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290544"/>
        <c:axId val="226297600"/>
      </c:lineChart>
      <c:dateAx>
        <c:axId val="22629054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6297600"/>
        <c:crosses val="autoZero"/>
        <c:auto val="1"/>
        <c:lblOffset val="100"/>
        <c:baseTimeUnit val="days"/>
      </c:dateAx>
      <c:valAx>
        <c:axId val="22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6290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ddd07f5-c187-4a4a-9419-de54f534782c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95249</xdr:colOff>
      <xdr:row>97</xdr:row>
      <xdr:rowOff>111578</xdr:rowOff>
    </xdr:from>
    <xdr:to>
      <xdr:col>20</xdr:col>
      <xdr:colOff>68035</xdr:colOff>
      <xdr:row>124</xdr:row>
      <xdr:rowOff>0</xdr:rowOff>
    </xdr:to>
    <xdr:graphicFrame>
      <xdr:nvGraphicFramePr>
        <xdr:cNvPr id="2" name="Chart 1"/>
        <xdr:cNvGraphicFramePr/>
      </xdr:nvGraphicFramePr>
      <xdr:xfrm>
        <a:off x="2693670" y="21132800"/>
        <a:ext cx="14967585" cy="5546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336175</xdr:colOff>
      <xdr:row>84</xdr:row>
      <xdr:rowOff>107574</xdr:rowOff>
    </xdr:from>
    <xdr:to>
      <xdr:col>12</xdr:col>
      <xdr:colOff>212911</xdr:colOff>
      <xdr:row>106</xdr:row>
      <xdr:rowOff>22411</xdr:rowOff>
    </xdr:to>
    <xdr:graphicFrame>
      <xdr:nvGraphicFramePr>
        <xdr:cNvPr id="3" name="Chart 2"/>
        <xdr:cNvGraphicFramePr/>
      </xdr:nvGraphicFramePr>
      <xdr:xfrm>
        <a:off x="2823210" y="18433415"/>
        <a:ext cx="10351770" cy="389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1266264</xdr:colOff>
      <xdr:row>80</xdr:row>
      <xdr:rowOff>168088</xdr:rowOff>
    </xdr:from>
    <xdr:to>
      <xdr:col>13</xdr:col>
      <xdr:colOff>123263</xdr:colOff>
      <xdr:row>101</xdr:row>
      <xdr:rowOff>33618</xdr:rowOff>
    </xdr:to>
    <xdr:graphicFrame>
      <xdr:nvGraphicFramePr>
        <xdr:cNvPr id="2" name="Chart 1"/>
        <xdr:cNvGraphicFramePr/>
      </xdr:nvGraphicFramePr>
      <xdr:xfrm>
        <a:off x="4032885" y="17684115"/>
        <a:ext cx="9476105" cy="4265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2"/>
  <sheetViews>
    <sheetView tabSelected="1" zoomScale="70" zoomScaleNormal="70" topLeftCell="A65" workbookViewId="0">
      <selection activeCell="E14" sqref="E14"/>
    </sheetView>
  </sheetViews>
  <sheetFormatPr defaultColWidth="9.10619469026549" defaultRowHeight="16.5"/>
  <cols>
    <col min="1" max="1" width="16" style="17" customWidth="1"/>
    <col min="2" max="2" width="20.2212389380531" style="17" customWidth="1"/>
    <col min="3" max="3" width="81.5575221238938" style="17" customWidth="1"/>
    <col min="4" max="5" width="11" style="17" customWidth="1"/>
    <col min="6" max="6" width="20.5575221238938" style="17" customWidth="1"/>
    <col min="7" max="9" width="6.10619469026549" style="17" customWidth="1"/>
    <col min="10" max="10" width="6" style="17" customWidth="1"/>
    <col min="11" max="14" width="6.10619469026549" style="17" customWidth="1"/>
    <col min="15" max="15" width="6" style="17" customWidth="1"/>
    <col min="16" max="16" width="6.10619469026549" style="17" customWidth="1"/>
    <col min="17" max="21" width="6" style="17" customWidth="1"/>
    <col min="22" max="24" width="6.10619469026549" style="17" customWidth="1"/>
    <col min="25" max="25" width="6" style="17" customWidth="1"/>
    <col min="26" max="26" width="6.10619469026549" style="17" customWidth="1"/>
    <col min="27" max="27" width="6" style="17" customWidth="1"/>
    <col min="28" max="28" width="5.88495575221239" style="17" customWidth="1"/>
    <col min="29" max="29" width="6.10619469026549" style="17" customWidth="1"/>
    <col min="30" max="32" width="6" style="17" customWidth="1"/>
    <col min="33" max="16384" width="9.10619469026549" style="17"/>
  </cols>
  <sheetData>
    <row r="1" ht="17.25" spans="1:6">
      <c r="A1" s="54" t="s">
        <v>0</v>
      </c>
      <c r="B1" s="54"/>
      <c r="C1" s="20" t="s">
        <v>1</v>
      </c>
      <c r="E1" s="21"/>
      <c r="F1" s="22" t="s">
        <v>2</v>
      </c>
    </row>
    <row r="2" ht="17.25" spans="1:6">
      <c r="A2" s="54" t="s">
        <v>3</v>
      </c>
      <c r="B2" s="54"/>
      <c r="C2" s="23" t="s">
        <v>4</v>
      </c>
      <c r="E2" s="24"/>
      <c r="F2" s="25" t="s">
        <v>5</v>
      </c>
    </row>
    <row r="3" ht="17.25" spans="1:6">
      <c r="A3" s="54" t="s">
        <v>6</v>
      </c>
      <c r="B3" s="54"/>
      <c r="C3" s="26">
        <v>45729</v>
      </c>
      <c r="E3" s="27"/>
      <c r="F3" s="25" t="s">
        <v>7</v>
      </c>
    </row>
    <row r="4" ht="17.25" customHeight="1" spans="1:6">
      <c r="A4" s="54" t="s">
        <v>8</v>
      </c>
      <c r="B4" s="54"/>
      <c r="C4" s="26">
        <v>45751</v>
      </c>
      <c r="E4" s="28"/>
      <c r="F4" s="25" t="s">
        <v>9</v>
      </c>
    </row>
    <row r="5" customHeight="1" spans="5:6">
      <c r="E5" s="29"/>
      <c r="F5" s="30" t="s">
        <v>10</v>
      </c>
    </row>
    <row r="6" ht="17.25" spans="2:5">
      <c r="B6" s="31" t="s">
        <v>11</v>
      </c>
      <c r="C6" s="31"/>
      <c r="D6" s="31"/>
      <c r="E6" s="32"/>
    </row>
    <row r="7" ht="17.25" spans="2:5">
      <c r="B7" s="33" t="s">
        <v>12</v>
      </c>
      <c r="C7" s="33" t="s">
        <v>13</v>
      </c>
      <c r="D7" s="33" t="s">
        <v>14</v>
      </c>
      <c r="E7" s="33" t="s">
        <v>15</v>
      </c>
    </row>
    <row r="8" ht="17.25" spans="2:5">
      <c r="B8" s="34">
        <v>1</v>
      </c>
      <c r="C8" s="23" t="s">
        <v>16</v>
      </c>
      <c r="D8" s="23">
        <f ca="1">SUMIF($E$16:$F$90,"Tân",$G$16:$G$90)+SUMIF($E$16:$F$90,"All team",$G$16:$G$90)/5</f>
        <v>16.6</v>
      </c>
      <c r="E8" s="23">
        <f ca="1">SUMIF($E$16:$F$90,"Tân",$H$16:$H$90)+SUMIF($E$16:$F$90,"All team",$H$16:$H$90)/5</f>
        <v>18.2</v>
      </c>
    </row>
    <row r="9" ht="17.25" spans="2:5">
      <c r="B9" s="34">
        <v>2</v>
      </c>
      <c r="C9" s="23" t="s">
        <v>17</v>
      </c>
      <c r="D9" s="23">
        <f ca="1">SUMIF($E$16:$F$90,"Trung",$G$16:$G$90)+SUMIF($E$16:$F$90,"All team",$G$16:$G$90)/5+SUMIF($E$16:$F$90,"Hưng,Trung",$G$16:$G$90)/2</f>
        <v>32.1</v>
      </c>
      <c r="E9" s="23">
        <f ca="1">SUMIF($E$16:$F$90,"Trung",$H$16:$H$90)+SUMIF($E$16:$F$90,"All team",$H$16:$H$90)/5+SUMIF($E$16:$F$90,"Hưng,Trung",$H$16:$H$90)/2</f>
        <v>33.7</v>
      </c>
    </row>
    <row r="10" ht="17.25" spans="2:5">
      <c r="B10" s="34">
        <v>3</v>
      </c>
      <c r="C10" s="23" t="s">
        <v>18</v>
      </c>
      <c r="D10" s="23">
        <f ca="1">SUMIF($E$16:$F$90,"Đăng",$G$16:$G$90)+SUMIF($E$16:$F$90,"All team",$G$16:$G$90)/5+SUMIF($E$16:$F$90,"Quang,Đăng",$G$16:$G$90)/2</f>
        <v>16.6</v>
      </c>
      <c r="E10" s="23">
        <f ca="1">SUMIF($E$16:$F$90,"Đăng",$H$16:$H$90)+SUMIF($E$16:$F$90,"All team",$H$16:$H$90)/5+SUMIF($E$16:$F$90,"Quang,Đăng",$H$16:$H$90)/2</f>
        <v>19.2</v>
      </c>
    </row>
    <row r="11" ht="17.25" spans="2:5">
      <c r="B11" s="34">
        <v>4</v>
      </c>
      <c r="C11" s="23" t="s">
        <v>19</v>
      </c>
      <c r="D11" s="23">
        <f ca="1">SUMIF($E$16:$F$90,"Hưng",$G$16:$G$90)+SUMIF($E$16:$F$90,"All team",$G$16:$G$90)/5+SUMIF($E$16:$F$90,"Hưng,Trung",$G$16:$G$90)/2</f>
        <v>32.1</v>
      </c>
      <c r="E11" s="23">
        <f ca="1">SUMIF($E$16:$F$90,"Hưng",$H$16:$H$90)+SUMIF($E$16:$F$90,"All team",$H$16:$H$90)/5+SUMIF($E$16:$F$90,"Hưng,Trung",$H$16:$H$90)/2</f>
        <v>33.7</v>
      </c>
    </row>
    <row r="12" ht="17.25" spans="2:5">
      <c r="B12" s="34">
        <v>5</v>
      </c>
      <c r="C12" s="23" t="s">
        <v>20</v>
      </c>
      <c r="D12" s="23">
        <f ca="1">SUMIF($E$16:$F$90,"Quang",$G$16:$G$90)+SUMIF($E$16:$F$90,"All team",$G$16:$G$90)/5+SUMIF($E$16:$F$90,"Quang,Đăng",$G$16:$G$90)/2</f>
        <v>20.6</v>
      </c>
      <c r="E12" s="23">
        <f ca="1">SUMIF($E$16:$F$90,"Quang",$H$16:$H$90)+SUMIF($E$16:$F$90,"All team",$H$16:$H$90)/5+SUMIF($E$16:$F$90,"Quang,Đăng",$H$16:$H$90)/2</f>
        <v>23.2</v>
      </c>
    </row>
    <row r="13" ht="17.25" spans="2:5">
      <c r="B13" s="31" t="s">
        <v>21</v>
      </c>
      <c r="C13" s="31"/>
      <c r="D13" s="35">
        <f ca="1">SUM(D8:D12)</f>
        <v>118</v>
      </c>
      <c r="E13" s="75">
        <f ca="1">SUM(E8:E12)</f>
        <v>128</v>
      </c>
    </row>
    <row r="15" ht="62.25" customHeight="1" spans="1:32">
      <c r="A15" s="36" t="s">
        <v>22</v>
      </c>
      <c r="B15" s="36" t="s">
        <v>23</v>
      </c>
      <c r="C15" s="37" t="s">
        <v>24</v>
      </c>
      <c r="D15" s="37"/>
      <c r="E15" s="37" t="s">
        <v>25</v>
      </c>
      <c r="F15" s="37"/>
      <c r="G15" s="38" t="s">
        <v>14</v>
      </c>
      <c r="H15" s="38" t="s">
        <v>15</v>
      </c>
      <c r="I15" s="48">
        <v>44268</v>
      </c>
      <c r="J15" s="48">
        <v>44269</v>
      </c>
      <c r="K15" s="48">
        <v>44270</v>
      </c>
      <c r="L15" s="48">
        <v>44271</v>
      </c>
      <c r="M15" s="48">
        <v>44272</v>
      </c>
      <c r="N15" s="48">
        <v>44273</v>
      </c>
      <c r="O15" s="48">
        <v>44274</v>
      </c>
      <c r="P15" s="48">
        <v>44275</v>
      </c>
      <c r="Q15" s="48">
        <v>44276</v>
      </c>
      <c r="R15" s="48">
        <v>44277</v>
      </c>
      <c r="S15" s="48">
        <v>44278</v>
      </c>
      <c r="T15" s="48">
        <v>44279</v>
      </c>
      <c r="U15" s="48">
        <v>44280</v>
      </c>
      <c r="V15" s="48">
        <v>44281</v>
      </c>
      <c r="W15" s="48">
        <v>44282</v>
      </c>
      <c r="X15" s="48">
        <v>44283</v>
      </c>
      <c r="Y15" s="48">
        <v>44284</v>
      </c>
      <c r="Z15" s="48">
        <v>44285</v>
      </c>
      <c r="AA15" s="48">
        <v>44286</v>
      </c>
      <c r="AB15" s="48">
        <v>44287</v>
      </c>
      <c r="AC15" s="48">
        <v>44288</v>
      </c>
      <c r="AD15" s="48">
        <v>44289</v>
      </c>
      <c r="AE15" s="48">
        <v>44290</v>
      </c>
      <c r="AF15" s="48">
        <v>44291</v>
      </c>
    </row>
    <row r="16" spans="1:32">
      <c r="A16" s="39" t="s">
        <v>4</v>
      </c>
      <c r="B16" s="40" t="s">
        <v>26</v>
      </c>
      <c r="C16" s="40"/>
      <c r="D16" s="40"/>
      <c r="E16" s="41" t="s">
        <v>27</v>
      </c>
      <c r="F16" s="41"/>
      <c r="G16" s="42">
        <v>10</v>
      </c>
      <c r="H16" s="42">
        <v>10</v>
      </c>
      <c r="I16" s="42">
        <v>10</v>
      </c>
      <c r="J16" s="49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</row>
    <row r="17" spans="1:32">
      <c r="A17" s="39"/>
      <c r="B17" s="40" t="s">
        <v>28</v>
      </c>
      <c r="C17" s="40"/>
      <c r="D17" s="40"/>
      <c r="E17" s="41" t="s">
        <v>29</v>
      </c>
      <c r="F17" s="41"/>
      <c r="G17" s="42">
        <v>2</v>
      </c>
      <c r="H17" s="42">
        <v>4</v>
      </c>
      <c r="I17" s="42">
        <v>4</v>
      </c>
      <c r="J17" s="42">
        <v>2</v>
      </c>
      <c r="K17" s="49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</row>
    <row r="18" spans="1:32">
      <c r="A18" s="39"/>
      <c r="B18" s="41"/>
      <c r="C18" s="41"/>
      <c r="D18" s="41"/>
      <c r="E18" s="41"/>
      <c r="F18" s="41"/>
      <c r="G18" s="42"/>
      <c r="H18" s="42"/>
      <c r="I18" s="42"/>
      <c r="J18" s="42"/>
      <c r="K18" s="50">
        <v>2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</row>
    <row r="19" spans="1:32">
      <c r="A19" s="39"/>
      <c r="B19" s="40" t="s">
        <v>30</v>
      </c>
      <c r="C19" s="40"/>
      <c r="D19" s="40"/>
      <c r="E19" s="41" t="s">
        <v>29</v>
      </c>
      <c r="F19" s="41"/>
      <c r="G19" s="42">
        <v>2</v>
      </c>
      <c r="H19" s="42">
        <v>2</v>
      </c>
      <c r="I19" s="42">
        <v>2</v>
      </c>
      <c r="J19" s="42">
        <v>2</v>
      </c>
      <c r="K19" s="42">
        <v>2</v>
      </c>
      <c r="L19" s="49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</row>
    <row r="20" spans="1:32">
      <c r="A20" s="39"/>
      <c r="B20" s="39" t="s">
        <v>31</v>
      </c>
      <c r="C20" s="40" t="s">
        <v>32</v>
      </c>
      <c r="D20" s="40"/>
      <c r="E20" s="41" t="s">
        <v>33</v>
      </c>
      <c r="F20" s="41"/>
      <c r="G20" s="42">
        <v>0.5</v>
      </c>
      <c r="H20" s="42">
        <v>0.5</v>
      </c>
      <c r="I20" s="42">
        <v>0.5</v>
      </c>
      <c r="J20" s="42">
        <v>0.5</v>
      </c>
      <c r="K20" s="42">
        <v>0.5</v>
      </c>
      <c r="L20" s="42">
        <v>0.5</v>
      </c>
      <c r="M20" s="49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</row>
    <row r="21" spans="1:32">
      <c r="A21" s="39"/>
      <c r="B21" s="39"/>
      <c r="C21" s="40" t="s">
        <v>34</v>
      </c>
      <c r="D21" s="40"/>
      <c r="E21" s="41" t="s">
        <v>33</v>
      </c>
      <c r="F21" s="41"/>
      <c r="G21" s="42">
        <v>0.5</v>
      </c>
      <c r="H21" s="42">
        <v>0.5</v>
      </c>
      <c r="I21" s="42">
        <v>0.5</v>
      </c>
      <c r="J21" s="42">
        <v>0.5</v>
      </c>
      <c r="K21" s="42">
        <v>0.5</v>
      </c>
      <c r="L21" s="42">
        <v>0.5</v>
      </c>
      <c r="M21" s="49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</row>
    <row r="22" spans="1:32">
      <c r="A22" s="39"/>
      <c r="B22" s="39"/>
      <c r="C22" s="40" t="s">
        <v>35</v>
      </c>
      <c r="D22" s="40"/>
      <c r="E22" s="41" t="s">
        <v>33</v>
      </c>
      <c r="F22" s="41"/>
      <c r="G22" s="42">
        <v>0.5</v>
      </c>
      <c r="H22" s="42">
        <v>0.5</v>
      </c>
      <c r="I22" s="42">
        <v>0.5</v>
      </c>
      <c r="J22" s="42">
        <v>0.5</v>
      </c>
      <c r="K22" s="42">
        <v>0.5</v>
      </c>
      <c r="L22" s="42">
        <v>0.5</v>
      </c>
      <c r="M22" s="49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</row>
    <row r="23" spans="1:32">
      <c r="A23" s="39"/>
      <c r="B23" s="39"/>
      <c r="C23" s="40" t="s">
        <v>36</v>
      </c>
      <c r="D23" s="40"/>
      <c r="E23" s="41" t="s">
        <v>33</v>
      </c>
      <c r="F23" s="41"/>
      <c r="G23" s="42">
        <v>0.5</v>
      </c>
      <c r="H23" s="42">
        <v>0.5</v>
      </c>
      <c r="I23" s="42">
        <v>0.5</v>
      </c>
      <c r="J23" s="42">
        <v>0.5</v>
      </c>
      <c r="K23" s="42">
        <v>0.5</v>
      </c>
      <c r="L23" s="42">
        <v>0.5</v>
      </c>
      <c r="M23" s="49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</row>
    <row r="24" spans="1:32">
      <c r="A24" s="39"/>
      <c r="B24" s="39"/>
      <c r="C24" s="44" t="s">
        <v>37</v>
      </c>
      <c r="D24" s="45"/>
      <c r="E24" s="46" t="s">
        <v>33</v>
      </c>
      <c r="F24" s="47"/>
      <c r="G24" s="42">
        <v>0.5</v>
      </c>
      <c r="H24" s="42">
        <v>0.5</v>
      </c>
      <c r="I24" s="42">
        <v>0.5</v>
      </c>
      <c r="J24" s="42">
        <v>0.5</v>
      </c>
      <c r="K24" s="42">
        <v>0.5</v>
      </c>
      <c r="L24" s="42">
        <v>0.5</v>
      </c>
      <c r="M24" s="49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</row>
    <row r="25" spans="1:32">
      <c r="A25" s="39"/>
      <c r="B25" s="39"/>
      <c r="C25" s="44" t="s">
        <v>38</v>
      </c>
      <c r="D25" s="45"/>
      <c r="E25" s="46" t="s">
        <v>33</v>
      </c>
      <c r="F25" s="47"/>
      <c r="G25" s="42">
        <v>0.5</v>
      </c>
      <c r="H25" s="42">
        <v>0.5</v>
      </c>
      <c r="I25" s="42">
        <v>0.5</v>
      </c>
      <c r="J25" s="42">
        <v>0.5</v>
      </c>
      <c r="K25" s="42">
        <v>0.5</v>
      </c>
      <c r="L25" s="42">
        <v>0.5</v>
      </c>
      <c r="M25" s="49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</row>
    <row r="26" spans="1:32">
      <c r="A26" s="39"/>
      <c r="B26" s="39"/>
      <c r="C26" s="40" t="s">
        <v>39</v>
      </c>
      <c r="D26" s="40"/>
      <c r="E26" s="41" t="s">
        <v>33</v>
      </c>
      <c r="F26" s="41"/>
      <c r="G26" s="42">
        <v>0.5</v>
      </c>
      <c r="H26" s="42">
        <v>0.5</v>
      </c>
      <c r="I26" s="42">
        <v>0.5</v>
      </c>
      <c r="J26" s="42">
        <v>0.5</v>
      </c>
      <c r="K26" s="42">
        <v>0.5</v>
      </c>
      <c r="L26" s="42">
        <v>0.5</v>
      </c>
      <c r="M26" s="42">
        <v>0.5</v>
      </c>
      <c r="N26" s="49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</row>
    <row r="27" spans="1:32">
      <c r="A27" s="39"/>
      <c r="B27" s="39"/>
      <c r="C27" s="40" t="s">
        <v>40</v>
      </c>
      <c r="D27" s="40"/>
      <c r="E27" s="41" t="s">
        <v>33</v>
      </c>
      <c r="F27" s="41"/>
      <c r="G27" s="42">
        <v>0.5</v>
      </c>
      <c r="H27" s="42">
        <v>0.5</v>
      </c>
      <c r="I27" s="42">
        <v>0.5</v>
      </c>
      <c r="J27" s="42">
        <v>0.5</v>
      </c>
      <c r="K27" s="42">
        <v>0.5</v>
      </c>
      <c r="L27" s="42">
        <v>0.5</v>
      </c>
      <c r="M27" s="42">
        <v>0.5</v>
      </c>
      <c r="N27" s="49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</row>
    <row r="28" spans="1:32">
      <c r="A28" s="39"/>
      <c r="B28" s="39" t="s">
        <v>41</v>
      </c>
      <c r="C28" s="40" t="s">
        <v>42</v>
      </c>
      <c r="D28" s="40"/>
      <c r="E28" s="41" t="s">
        <v>27</v>
      </c>
      <c r="F28" s="41"/>
      <c r="G28" s="42">
        <v>6</v>
      </c>
      <c r="H28" s="42">
        <v>10</v>
      </c>
      <c r="I28" s="42">
        <v>10</v>
      </c>
      <c r="J28" s="42">
        <v>10</v>
      </c>
      <c r="K28" s="42">
        <v>10</v>
      </c>
      <c r="L28" s="42">
        <v>10</v>
      </c>
      <c r="M28" s="42">
        <v>10</v>
      </c>
      <c r="N28" s="42">
        <v>6</v>
      </c>
      <c r="O28" s="49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</row>
    <row r="29" spans="1:32">
      <c r="A29" s="39"/>
      <c r="B29" s="39"/>
      <c r="C29" s="40"/>
      <c r="D29" s="40"/>
      <c r="E29" s="40"/>
      <c r="F29" s="40"/>
      <c r="G29" s="42"/>
      <c r="H29" s="42"/>
      <c r="I29" s="42"/>
      <c r="J29" s="42"/>
      <c r="K29" s="42"/>
      <c r="L29" s="42"/>
      <c r="M29" s="42"/>
      <c r="N29" s="42"/>
      <c r="O29" s="50">
        <v>4</v>
      </c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</row>
    <row r="30" spans="1:32">
      <c r="A30" s="39"/>
      <c r="B30" s="39"/>
      <c r="C30" s="40" t="s">
        <v>43</v>
      </c>
      <c r="D30" s="40"/>
      <c r="E30" s="41" t="s">
        <v>44</v>
      </c>
      <c r="F30" s="41"/>
      <c r="G30" s="42">
        <v>0.5</v>
      </c>
      <c r="H30" s="42">
        <v>0.5</v>
      </c>
      <c r="I30" s="42">
        <v>0.5</v>
      </c>
      <c r="J30" s="42">
        <v>0.5</v>
      </c>
      <c r="K30" s="42">
        <v>0.5</v>
      </c>
      <c r="L30" s="42">
        <v>0.5</v>
      </c>
      <c r="M30" s="42">
        <v>0.5</v>
      </c>
      <c r="N30" s="42">
        <v>0.5</v>
      </c>
      <c r="O30" s="42">
        <v>0.5</v>
      </c>
      <c r="P30" s="49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</row>
    <row r="31" spans="1:32">
      <c r="A31" s="39"/>
      <c r="B31" s="39"/>
      <c r="C31" s="40" t="s">
        <v>45</v>
      </c>
      <c r="D31" s="40"/>
      <c r="E31" s="41" t="s">
        <v>44</v>
      </c>
      <c r="F31" s="41"/>
      <c r="G31" s="42">
        <v>0.5</v>
      </c>
      <c r="H31" s="42">
        <v>0.5</v>
      </c>
      <c r="I31" s="42">
        <v>0.5</v>
      </c>
      <c r="J31" s="42">
        <v>0.5</v>
      </c>
      <c r="K31" s="42">
        <v>0.5</v>
      </c>
      <c r="L31" s="42">
        <v>0.5</v>
      </c>
      <c r="M31" s="42">
        <v>0.5</v>
      </c>
      <c r="N31" s="42">
        <v>0.5</v>
      </c>
      <c r="O31" s="42">
        <v>0.5</v>
      </c>
      <c r="P31" s="49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</row>
    <row r="32" spans="1:32">
      <c r="A32" s="39"/>
      <c r="B32" s="39"/>
      <c r="C32" s="40" t="s">
        <v>46</v>
      </c>
      <c r="D32" s="40"/>
      <c r="E32" s="41" t="s">
        <v>44</v>
      </c>
      <c r="F32" s="41"/>
      <c r="G32" s="42">
        <v>0.5</v>
      </c>
      <c r="H32" s="42">
        <v>0.5</v>
      </c>
      <c r="I32" s="42">
        <v>0.5</v>
      </c>
      <c r="J32" s="42">
        <v>0.5</v>
      </c>
      <c r="K32" s="42">
        <v>0.5</v>
      </c>
      <c r="L32" s="42">
        <v>0.5</v>
      </c>
      <c r="M32" s="42">
        <v>0.5</v>
      </c>
      <c r="N32" s="42">
        <v>0.5</v>
      </c>
      <c r="O32" s="42">
        <v>0.5</v>
      </c>
      <c r="P32" s="49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</row>
    <row r="33" spans="1:32">
      <c r="A33" s="39"/>
      <c r="B33" s="39"/>
      <c r="C33" s="44" t="s">
        <v>47</v>
      </c>
      <c r="D33" s="45"/>
      <c r="E33" s="46" t="s">
        <v>44</v>
      </c>
      <c r="F33" s="47"/>
      <c r="G33" s="42">
        <v>0.5</v>
      </c>
      <c r="H33" s="42">
        <v>0.5</v>
      </c>
      <c r="I33" s="42">
        <v>0.5</v>
      </c>
      <c r="J33" s="42">
        <v>0.5</v>
      </c>
      <c r="K33" s="42">
        <v>0.5</v>
      </c>
      <c r="L33" s="42">
        <v>0.5</v>
      </c>
      <c r="M33" s="42">
        <v>0.5</v>
      </c>
      <c r="N33" s="42">
        <v>0.5</v>
      </c>
      <c r="O33" s="42">
        <v>0.5</v>
      </c>
      <c r="P33" s="49">
        <v>0</v>
      </c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</row>
    <row r="34" spans="1:32">
      <c r="A34" s="39"/>
      <c r="B34" s="39"/>
      <c r="C34" s="44" t="s">
        <v>48</v>
      </c>
      <c r="D34" s="45"/>
      <c r="E34" s="46" t="s">
        <v>44</v>
      </c>
      <c r="F34" s="47"/>
      <c r="G34" s="42">
        <v>0.5</v>
      </c>
      <c r="H34" s="42">
        <v>0.5</v>
      </c>
      <c r="I34" s="42">
        <v>0.5</v>
      </c>
      <c r="J34" s="42">
        <v>0.5</v>
      </c>
      <c r="K34" s="42">
        <v>0.5</v>
      </c>
      <c r="L34" s="42">
        <v>0.5</v>
      </c>
      <c r="M34" s="42">
        <v>0.5</v>
      </c>
      <c r="N34" s="42">
        <v>0.5</v>
      </c>
      <c r="O34" s="42">
        <v>0.5</v>
      </c>
      <c r="P34" s="49">
        <v>0</v>
      </c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</row>
    <row r="35" spans="1:32">
      <c r="A35" s="39"/>
      <c r="B35" s="39"/>
      <c r="C35" s="40" t="s">
        <v>49</v>
      </c>
      <c r="D35" s="40"/>
      <c r="E35" s="41" t="s">
        <v>44</v>
      </c>
      <c r="F35" s="41"/>
      <c r="G35" s="42">
        <v>0.5</v>
      </c>
      <c r="H35" s="42">
        <v>0.5</v>
      </c>
      <c r="I35" s="42">
        <v>0.5</v>
      </c>
      <c r="J35" s="42">
        <v>0.5</v>
      </c>
      <c r="K35" s="42">
        <v>0.5</v>
      </c>
      <c r="L35" s="42">
        <v>0.5</v>
      </c>
      <c r="M35" s="42">
        <v>0.5</v>
      </c>
      <c r="N35" s="42">
        <v>0.5</v>
      </c>
      <c r="O35" s="42">
        <v>0.5</v>
      </c>
      <c r="P35" s="49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</row>
    <row r="36" spans="1:32">
      <c r="A36" s="39"/>
      <c r="B36" s="39"/>
      <c r="C36" s="40" t="s">
        <v>50</v>
      </c>
      <c r="D36" s="40"/>
      <c r="E36" s="41" t="s">
        <v>51</v>
      </c>
      <c r="F36" s="41"/>
      <c r="G36" s="42">
        <v>1</v>
      </c>
      <c r="H36" s="42">
        <v>1</v>
      </c>
      <c r="I36" s="42">
        <v>1</v>
      </c>
      <c r="J36" s="42">
        <v>1</v>
      </c>
      <c r="K36" s="42">
        <v>1</v>
      </c>
      <c r="L36" s="42">
        <v>1</v>
      </c>
      <c r="M36" s="42">
        <v>1</v>
      </c>
      <c r="N36" s="42">
        <v>1</v>
      </c>
      <c r="O36" s="42">
        <v>1</v>
      </c>
      <c r="P36" s="42">
        <v>1</v>
      </c>
      <c r="Q36" s="49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</row>
    <row r="37" spans="1:32">
      <c r="A37" s="39"/>
      <c r="B37" s="39"/>
      <c r="C37" s="40" t="s">
        <v>52</v>
      </c>
      <c r="D37" s="40"/>
      <c r="E37" s="41" t="s">
        <v>51</v>
      </c>
      <c r="F37" s="41"/>
      <c r="G37" s="42">
        <v>1</v>
      </c>
      <c r="H37" s="42">
        <v>1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2">
        <v>1</v>
      </c>
      <c r="Q37" s="49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</row>
    <row r="38" spans="1:32">
      <c r="A38" s="39"/>
      <c r="B38" s="39"/>
      <c r="C38" s="46"/>
      <c r="D38" s="47"/>
      <c r="E38" s="46"/>
      <c r="F38" s="4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51">
        <v>1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</row>
    <row r="39" spans="1:32">
      <c r="A39" s="39"/>
      <c r="B39" s="39"/>
      <c r="C39" s="62" t="s">
        <v>53</v>
      </c>
      <c r="D39" s="63"/>
      <c r="E39" s="65" t="s">
        <v>27</v>
      </c>
      <c r="F39" s="66"/>
      <c r="G39" s="76">
        <v>8</v>
      </c>
      <c r="H39" s="76">
        <v>10</v>
      </c>
      <c r="I39" s="76">
        <v>10</v>
      </c>
      <c r="J39" s="76">
        <v>10</v>
      </c>
      <c r="K39" s="76">
        <v>10</v>
      </c>
      <c r="L39" s="76">
        <v>10</v>
      </c>
      <c r="M39" s="76">
        <v>10</v>
      </c>
      <c r="N39" s="76">
        <v>10</v>
      </c>
      <c r="O39" s="76">
        <v>10</v>
      </c>
      <c r="P39" s="76">
        <v>10</v>
      </c>
      <c r="Q39" s="76">
        <v>8</v>
      </c>
      <c r="R39" s="79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0</v>
      </c>
      <c r="Z39" s="76">
        <v>0</v>
      </c>
      <c r="AA39" s="76">
        <v>0</v>
      </c>
      <c r="AB39" s="76">
        <v>0</v>
      </c>
      <c r="AC39" s="76">
        <v>0</v>
      </c>
      <c r="AD39" s="76">
        <v>0</v>
      </c>
      <c r="AE39" s="76">
        <v>0</v>
      </c>
      <c r="AF39" s="76">
        <v>0</v>
      </c>
    </row>
    <row r="40" spans="1:32">
      <c r="A40" s="39"/>
      <c r="B40" s="39"/>
      <c r="C40" s="40"/>
      <c r="D40" s="40"/>
      <c r="E40" s="41"/>
      <c r="F40" s="41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80"/>
      <c r="R40" s="50">
        <v>2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</row>
    <row r="41" spans="1:32">
      <c r="A41" s="39"/>
      <c r="B41" s="39" t="s">
        <v>54</v>
      </c>
      <c r="C41" s="62" t="s">
        <v>55</v>
      </c>
      <c r="D41" s="63"/>
      <c r="E41" s="65" t="s">
        <v>56</v>
      </c>
      <c r="F41" s="66"/>
      <c r="G41" s="76">
        <v>2</v>
      </c>
      <c r="H41" s="76">
        <v>2</v>
      </c>
      <c r="I41" s="76">
        <v>2</v>
      </c>
      <c r="J41" s="76">
        <v>2</v>
      </c>
      <c r="K41" s="76">
        <v>2</v>
      </c>
      <c r="L41" s="76">
        <v>2</v>
      </c>
      <c r="M41" s="76">
        <v>2</v>
      </c>
      <c r="N41" s="76">
        <v>2</v>
      </c>
      <c r="O41" s="76">
        <v>2</v>
      </c>
      <c r="P41" s="76">
        <v>2</v>
      </c>
      <c r="Q41" s="76">
        <v>2</v>
      </c>
      <c r="R41" s="76">
        <v>2</v>
      </c>
      <c r="S41" s="79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6">
        <v>0</v>
      </c>
      <c r="AC41" s="76">
        <v>0</v>
      </c>
      <c r="AD41" s="76">
        <v>0</v>
      </c>
      <c r="AE41" s="76">
        <v>0</v>
      </c>
      <c r="AF41" s="76">
        <v>0</v>
      </c>
    </row>
    <row r="42" spans="1:32">
      <c r="A42" s="39"/>
      <c r="B42" s="39"/>
      <c r="C42" s="62" t="s">
        <v>57</v>
      </c>
      <c r="D42" s="63"/>
      <c r="E42" s="65" t="s">
        <v>58</v>
      </c>
      <c r="F42" s="66"/>
      <c r="G42" s="76">
        <v>2</v>
      </c>
      <c r="H42" s="76">
        <v>2</v>
      </c>
      <c r="I42" s="76">
        <v>2</v>
      </c>
      <c r="J42" s="76">
        <v>2</v>
      </c>
      <c r="K42" s="76">
        <v>2</v>
      </c>
      <c r="L42" s="76">
        <v>2</v>
      </c>
      <c r="M42" s="76">
        <v>2</v>
      </c>
      <c r="N42" s="76">
        <v>2</v>
      </c>
      <c r="O42" s="76">
        <v>2</v>
      </c>
      <c r="P42" s="76">
        <v>2</v>
      </c>
      <c r="Q42" s="76">
        <v>2</v>
      </c>
      <c r="R42" s="76">
        <v>2</v>
      </c>
      <c r="S42" s="79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</row>
    <row r="43" spans="1:32">
      <c r="A43" s="39"/>
      <c r="B43" s="39"/>
      <c r="C43" s="62" t="s">
        <v>59</v>
      </c>
      <c r="D43" s="63"/>
      <c r="E43" s="65" t="s">
        <v>56</v>
      </c>
      <c r="F43" s="66"/>
      <c r="G43" s="76">
        <v>2</v>
      </c>
      <c r="H43" s="76">
        <v>2</v>
      </c>
      <c r="I43" s="76">
        <v>2</v>
      </c>
      <c r="J43" s="76">
        <v>2</v>
      </c>
      <c r="K43" s="76">
        <v>2</v>
      </c>
      <c r="L43" s="76">
        <v>2</v>
      </c>
      <c r="M43" s="76">
        <v>2</v>
      </c>
      <c r="N43" s="76">
        <v>2</v>
      </c>
      <c r="O43" s="76">
        <v>2</v>
      </c>
      <c r="P43" s="76">
        <v>2</v>
      </c>
      <c r="Q43" s="76">
        <v>2</v>
      </c>
      <c r="R43" s="76">
        <v>2</v>
      </c>
      <c r="S43" s="76">
        <v>2</v>
      </c>
      <c r="T43" s="79">
        <v>0</v>
      </c>
      <c r="U43" s="76">
        <v>0</v>
      </c>
      <c r="V43" s="76">
        <v>0</v>
      </c>
      <c r="W43" s="76">
        <v>0</v>
      </c>
      <c r="X43" s="76">
        <v>0</v>
      </c>
      <c r="Y43" s="76">
        <v>0</v>
      </c>
      <c r="Z43" s="76">
        <v>0</v>
      </c>
      <c r="AA43" s="76">
        <v>0</v>
      </c>
      <c r="AB43" s="76">
        <v>0</v>
      </c>
      <c r="AC43" s="76">
        <v>0</v>
      </c>
      <c r="AD43" s="76">
        <v>0</v>
      </c>
      <c r="AE43" s="76">
        <v>0</v>
      </c>
      <c r="AF43" s="76">
        <v>0</v>
      </c>
    </row>
    <row r="44" spans="1:32">
      <c r="A44" s="39"/>
      <c r="B44" s="39"/>
      <c r="C44" s="62"/>
      <c r="D44" s="63"/>
      <c r="E44" s="65"/>
      <c r="F44" s="6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81">
        <v>1</v>
      </c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</row>
    <row r="45" spans="1:32">
      <c r="A45" s="39"/>
      <c r="B45" s="39"/>
      <c r="C45" s="62" t="s">
        <v>60</v>
      </c>
      <c r="D45" s="63"/>
      <c r="E45" s="65" t="s">
        <v>58</v>
      </c>
      <c r="F45" s="66"/>
      <c r="G45" s="76">
        <v>2</v>
      </c>
      <c r="H45" s="76">
        <v>2</v>
      </c>
      <c r="I45" s="76">
        <v>2</v>
      </c>
      <c r="J45" s="76">
        <v>2</v>
      </c>
      <c r="K45" s="76">
        <v>2</v>
      </c>
      <c r="L45" s="76">
        <v>2</v>
      </c>
      <c r="M45" s="76">
        <v>2</v>
      </c>
      <c r="N45" s="76">
        <v>2</v>
      </c>
      <c r="O45" s="76">
        <v>2</v>
      </c>
      <c r="P45" s="76">
        <v>2</v>
      </c>
      <c r="Q45" s="76">
        <v>2</v>
      </c>
      <c r="R45" s="76">
        <v>2</v>
      </c>
      <c r="S45" s="76">
        <v>2</v>
      </c>
      <c r="T45" s="79">
        <v>0</v>
      </c>
      <c r="U45" s="76">
        <v>0</v>
      </c>
      <c r="V45" s="76">
        <v>0</v>
      </c>
      <c r="W45" s="76">
        <v>0</v>
      </c>
      <c r="X45" s="76">
        <v>0</v>
      </c>
      <c r="Y45" s="76">
        <v>0</v>
      </c>
      <c r="Z45" s="76">
        <v>0</v>
      </c>
      <c r="AA45" s="76">
        <v>0</v>
      </c>
      <c r="AB45" s="76">
        <v>0</v>
      </c>
      <c r="AC45" s="76">
        <v>0</v>
      </c>
      <c r="AD45" s="76">
        <v>0</v>
      </c>
      <c r="AE45" s="76">
        <v>0</v>
      </c>
      <c r="AF45" s="76">
        <v>0</v>
      </c>
    </row>
    <row r="46" spans="1:32">
      <c r="A46" s="39"/>
      <c r="B46" s="39"/>
      <c r="C46" s="62"/>
      <c r="D46" s="63"/>
      <c r="E46" s="65"/>
      <c r="F46" s="6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81">
        <v>1</v>
      </c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</row>
    <row r="47" spans="1:32">
      <c r="A47" s="39"/>
      <c r="B47" s="39"/>
      <c r="C47" s="62" t="s">
        <v>61</v>
      </c>
      <c r="D47" s="63"/>
      <c r="E47" s="65" t="s">
        <v>56</v>
      </c>
      <c r="F47" s="66"/>
      <c r="G47" s="76">
        <v>2</v>
      </c>
      <c r="H47" s="76">
        <v>2</v>
      </c>
      <c r="I47" s="76">
        <v>2</v>
      </c>
      <c r="J47" s="76">
        <v>2</v>
      </c>
      <c r="K47" s="76">
        <v>2</v>
      </c>
      <c r="L47" s="76">
        <v>2</v>
      </c>
      <c r="M47" s="76">
        <v>2</v>
      </c>
      <c r="N47" s="76">
        <v>2</v>
      </c>
      <c r="O47" s="76">
        <v>2</v>
      </c>
      <c r="P47" s="76">
        <v>2</v>
      </c>
      <c r="Q47" s="76">
        <v>2</v>
      </c>
      <c r="R47" s="76">
        <v>2</v>
      </c>
      <c r="S47" s="76">
        <v>2</v>
      </c>
      <c r="T47" s="76">
        <v>1</v>
      </c>
      <c r="U47" s="79">
        <v>0</v>
      </c>
      <c r="V47" s="76">
        <v>0</v>
      </c>
      <c r="W47" s="76">
        <v>0</v>
      </c>
      <c r="X47" s="76">
        <v>0</v>
      </c>
      <c r="Y47" s="76">
        <v>0</v>
      </c>
      <c r="Z47" s="76">
        <v>0</v>
      </c>
      <c r="AA47" s="76">
        <v>0</v>
      </c>
      <c r="AB47" s="76">
        <v>0</v>
      </c>
      <c r="AC47" s="76">
        <v>0</v>
      </c>
      <c r="AD47" s="76">
        <v>0</v>
      </c>
      <c r="AE47" s="76">
        <v>0</v>
      </c>
      <c r="AF47" s="76">
        <v>0</v>
      </c>
    </row>
    <row r="48" spans="1:32">
      <c r="A48" s="39"/>
      <c r="B48" s="39"/>
      <c r="C48" s="62"/>
      <c r="D48" s="63"/>
      <c r="E48" s="65"/>
      <c r="F48" s="6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82">
        <v>1</v>
      </c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</row>
    <row r="49" spans="1:32">
      <c r="A49" s="39"/>
      <c r="B49" s="39"/>
      <c r="C49" s="62" t="s">
        <v>62</v>
      </c>
      <c r="D49" s="63"/>
      <c r="E49" s="65" t="s">
        <v>58</v>
      </c>
      <c r="F49" s="66"/>
      <c r="G49" s="76">
        <v>2</v>
      </c>
      <c r="H49" s="76">
        <v>2</v>
      </c>
      <c r="I49" s="76">
        <v>2</v>
      </c>
      <c r="J49" s="76">
        <v>2</v>
      </c>
      <c r="K49" s="76">
        <v>2</v>
      </c>
      <c r="L49" s="76">
        <v>2</v>
      </c>
      <c r="M49" s="76">
        <v>2</v>
      </c>
      <c r="N49" s="76">
        <v>2</v>
      </c>
      <c r="O49" s="76">
        <v>2</v>
      </c>
      <c r="P49" s="76">
        <v>2</v>
      </c>
      <c r="Q49" s="76">
        <v>2</v>
      </c>
      <c r="R49" s="76">
        <v>2</v>
      </c>
      <c r="S49" s="76">
        <v>2</v>
      </c>
      <c r="T49" s="76">
        <v>2</v>
      </c>
      <c r="U49" s="79">
        <v>0</v>
      </c>
      <c r="V49" s="76">
        <v>0</v>
      </c>
      <c r="W49" s="76">
        <v>0</v>
      </c>
      <c r="X49" s="76">
        <v>0</v>
      </c>
      <c r="Y49" s="76">
        <v>0</v>
      </c>
      <c r="Z49" s="76">
        <v>0</v>
      </c>
      <c r="AA49" s="76">
        <v>0</v>
      </c>
      <c r="AB49" s="76">
        <v>0</v>
      </c>
      <c r="AC49" s="76">
        <v>0</v>
      </c>
      <c r="AD49" s="76">
        <v>0</v>
      </c>
      <c r="AE49" s="76">
        <v>0</v>
      </c>
      <c r="AF49" s="76">
        <v>0</v>
      </c>
    </row>
    <row r="50" spans="1:32">
      <c r="A50" s="39"/>
      <c r="B50" s="39"/>
      <c r="C50" s="62"/>
      <c r="D50" s="63"/>
      <c r="E50" s="65"/>
      <c r="F50" s="6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81">
        <v>1</v>
      </c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</row>
    <row r="51" spans="1:32">
      <c r="A51" s="39"/>
      <c r="B51" s="39"/>
      <c r="C51" s="62" t="s">
        <v>63</v>
      </c>
      <c r="D51" s="63"/>
      <c r="E51" s="65" t="s">
        <v>56</v>
      </c>
      <c r="F51" s="66"/>
      <c r="G51" s="76">
        <v>2</v>
      </c>
      <c r="H51" s="76">
        <v>2</v>
      </c>
      <c r="I51" s="76">
        <v>2</v>
      </c>
      <c r="J51" s="76">
        <v>2</v>
      </c>
      <c r="K51" s="76">
        <v>2</v>
      </c>
      <c r="L51" s="76">
        <v>2</v>
      </c>
      <c r="M51" s="76">
        <v>2</v>
      </c>
      <c r="N51" s="76">
        <v>2</v>
      </c>
      <c r="O51" s="76">
        <v>2</v>
      </c>
      <c r="P51" s="76">
        <v>2</v>
      </c>
      <c r="Q51" s="76">
        <v>2</v>
      </c>
      <c r="R51" s="76">
        <v>2</v>
      </c>
      <c r="S51" s="76">
        <v>2</v>
      </c>
      <c r="T51" s="76">
        <v>2</v>
      </c>
      <c r="U51" s="76">
        <v>2</v>
      </c>
      <c r="V51" s="79">
        <v>0</v>
      </c>
      <c r="W51" s="76">
        <v>0</v>
      </c>
      <c r="X51" s="76">
        <v>0</v>
      </c>
      <c r="Y51" s="76">
        <v>0</v>
      </c>
      <c r="Z51" s="76">
        <v>0</v>
      </c>
      <c r="AA51" s="76">
        <v>0</v>
      </c>
      <c r="AB51" s="76">
        <v>0</v>
      </c>
      <c r="AC51" s="76">
        <v>0</v>
      </c>
      <c r="AD51" s="76">
        <v>0</v>
      </c>
      <c r="AE51" s="76">
        <v>0</v>
      </c>
      <c r="AF51" s="76">
        <v>0</v>
      </c>
    </row>
    <row r="52" spans="1:32">
      <c r="A52" s="39"/>
      <c r="B52" s="39"/>
      <c r="C52" s="62" t="s">
        <v>64</v>
      </c>
      <c r="D52" s="63"/>
      <c r="E52" s="65" t="s">
        <v>58</v>
      </c>
      <c r="F52" s="66"/>
      <c r="G52" s="76">
        <v>2</v>
      </c>
      <c r="H52" s="76">
        <v>2</v>
      </c>
      <c r="I52" s="76">
        <v>2</v>
      </c>
      <c r="J52" s="76">
        <v>2</v>
      </c>
      <c r="K52" s="76">
        <v>2</v>
      </c>
      <c r="L52" s="76">
        <v>2</v>
      </c>
      <c r="M52" s="76">
        <v>2</v>
      </c>
      <c r="N52" s="76">
        <v>2</v>
      </c>
      <c r="O52" s="76">
        <v>2</v>
      </c>
      <c r="P52" s="76">
        <v>2</v>
      </c>
      <c r="Q52" s="76">
        <v>2</v>
      </c>
      <c r="R52" s="76">
        <v>2</v>
      </c>
      <c r="S52" s="76">
        <v>2</v>
      </c>
      <c r="T52" s="76">
        <v>2</v>
      </c>
      <c r="U52" s="76">
        <v>2</v>
      </c>
      <c r="V52" s="79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>
        <v>0</v>
      </c>
      <c r="AC52" s="76">
        <v>0</v>
      </c>
      <c r="AD52" s="76">
        <v>0</v>
      </c>
      <c r="AE52" s="76">
        <v>0</v>
      </c>
      <c r="AF52" s="76">
        <v>0</v>
      </c>
    </row>
    <row r="53" spans="1:32">
      <c r="A53" s="39"/>
      <c r="B53" s="39"/>
      <c r="C53" s="62" t="s">
        <v>65</v>
      </c>
      <c r="D53" s="63"/>
      <c r="E53" s="65" t="s">
        <v>56</v>
      </c>
      <c r="F53" s="66"/>
      <c r="G53" s="76">
        <v>2</v>
      </c>
      <c r="H53" s="76">
        <v>2</v>
      </c>
      <c r="I53" s="76">
        <v>2</v>
      </c>
      <c r="J53" s="76">
        <v>2</v>
      </c>
      <c r="K53" s="76">
        <v>2</v>
      </c>
      <c r="L53" s="76">
        <v>2</v>
      </c>
      <c r="M53" s="76">
        <v>2</v>
      </c>
      <c r="N53" s="76">
        <v>2</v>
      </c>
      <c r="O53" s="76">
        <v>2</v>
      </c>
      <c r="P53" s="76">
        <v>2</v>
      </c>
      <c r="Q53" s="76">
        <v>2</v>
      </c>
      <c r="R53" s="76">
        <v>2</v>
      </c>
      <c r="S53" s="76">
        <v>2</v>
      </c>
      <c r="T53" s="76">
        <v>2</v>
      </c>
      <c r="U53" s="76">
        <v>2</v>
      </c>
      <c r="V53" s="76">
        <v>2</v>
      </c>
      <c r="W53" s="79">
        <v>0</v>
      </c>
      <c r="X53" s="76"/>
      <c r="Y53" s="76"/>
      <c r="Z53" s="76"/>
      <c r="AA53" s="76"/>
      <c r="AB53" s="76"/>
      <c r="AC53" s="76"/>
      <c r="AD53" s="76"/>
      <c r="AE53" s="76"/>
      <c r="AF53" s="76"/>
    </row>
    <row r="54" spans="1:32">
      <c r="A54" s="39"/>
      <c r="B54" s="39"/>
      <c r="C54" s="62" t="s">
        <v>66</v>
      </c>
      <c r="D54" s="63"/>
      <c r="E54" s="65" t="s">
        <v>58</v>
      </c>
      <c r="F54" s="66"/>
      <c r="G54" s="76">
        <v>2</v>
      </c>
      <c r="H54" s="76">
        <v>2</v>
      </c>
      <c r="I54" s="76">
        <v>2</v>
      </c>
      <c r="J54" s="76">
        <v>2</v>
      </c>
      <c r="K54" s="76">
        <v>2</v>
      </c>
      <c r="L54" s="76">
        <v>2</v>
      </c>
      <c r="M54" s="76">
        <v>2</v>
      </c>
      <c r="N54" s="76">
        <v>2</v>
      </c>
      <c r="O54" s="76">
        <v>2</v>
      </c>
      <c r="P54" s="76">
        <v>2</v>
      </c>
      <c r="Q54" s="76">
        <v>2</v>
      </c>
      <c r="R54" s="76">
        <v>2</v>
      </c>
      <c r="S54" s="76">
        <v>2</v>
      </c>
      <c r="T54" s="76">
        <v>2</v>
      </c>
      <c r="U54" s="76">
        <v>2</v>
      </c>
      <c r="V54" s="76">
        <v>2</v>
      </c>
      <c r="W54" s="79">
        <v>0</v>
      </c>
      <c r="X54" s="76"/>
      <c r="Y54" s="76"/>
      <c r="Z54" s="76"/>
      <c r="AA54" s="76"/>
      <c r="AB54" s="76"/>
      <c r="AC54" s="76"/>
      <c r="AD54" s="76"/>
      <c r="AE54" s="76"/>
      <c r="AF54" s="76"/>
    </row>
    <row r="55" spans="1:32">
      <c r="A55" s="39"/>
      <c r="B55" s="39"/>
      <c r="C55" s="62" t="s">
        <v>67</v>
      </c>
      <c r="D55" s="63"/>
      <c r="E55" s="65" t="s">
        <v>56</v>
      </c>
      <c r="F55" s="66"/>
      <c r="G55" s="76">
        <v>2</v>
      </c>
      <c r="H55" s="76">
        <v>2</v>
      </c>
      <c r="I55" s="76">
        <v>2</v>
      </c>
      <c r="J55" s="76">
        <v>2</v>
      </c>
      <c r="K55" s="76">
        <v>2</v>
      </c>
      <c r="L55" s="76">
        <v>2</v>
      </c>
      <c r="M55" s="76">
        <v>2</v>
      </c>
      <c r="N55" s="76">
        <v>2</v>
      </c>
      <c r="O55" s="76">
        <v>2</v>
      </c>
      <c r="P55" s="76">
        <v>2</v>
      </c>
      <c r="Q55" s="76">
        <v>2</v>
      </c>
      <c r="R55" s="76">
        <v>2</v>
      </c>
      <c r="S55" s="76">
        <v>2</v>
      </c>
      <c r="T55" s="76">
        <v>2</v>
      </c>
      <c r="U55" s="76">
        <v>2</v>
      </c>
      <c r="V55" s="76">
        <v>2</v>
      </c>
      <c r="W55" s="76">
        <v>2</v>
      </c>
      <c r="X55" s="79">
        <v>0</v>
      </c>
      <c r="Y55" s="76">
        <v>0</v>
      </c>
      <c r="Z55" s="76">
        <v>0</v>
      </c>
      <c r="AA55" s="76">
        <v>0</v>
      </c>
      <c r="AB55" s="76">
        <v>0</v>
      </c>
      <c r="AC55" s="76">
        <v>0</v>
      </c>
      <c r="AD55" s="76">
        <v>0</v>
      </c>
      <c r="AE55" s="76">
        <v>0</v>
      </c>
      <c r="AF55" s="76">
        <v>0</v>
      </c>
    </row>
    <row r="56" spans="1:32">
      <c r="A56" s="39"/>
      <c r="B56" s="39"/>
      <c r="C56" s="77" t="s">
        <v>68</v>
      </c>
      <c r="D56" s="78"/>
      <c r="E56" s="65" t="s">
        <v>58</v>
      </c>
      <c r="F56" s="66"/>
      <c r="G56" s="76">
        <v>2</v>
      </c>
      <c r="H56" s="76">
        <v>2</v>
      </c>
      <c r="I56" s="76">
        <v>2</v>
      </c>
      <c r="J56" s="76">
        <v>2</v>
      </c>
      <c r="K56" s="76">
        <v>2</v>
      </c>
      <c r="L56" s="76">
        <v>2</v>
      </c>
      <c r="M56" s="76">
        <v>2</v>
      </c>
      <c r="N56" s="76">
        <v>2</v>
      </c>
      <c r="O56" s="76">
        <v>2</v>
      </c>
      <c r="P56" s="76">
        <v>2</v>
      </c>
      <c r="Q56" s="76">
        <v>2</v>
      </c>
      <c r="R56" s="76">
        <v>2</v>
      </c>
      <c r="S56" s="76">
        <v>2</v>
      </c>
      <c r="T56" s="76">
        <v>2</v>
      </c>
      <c r="U56" s="76">
        <v>2</v>
      </c>
      <c r="V56" s="76">
        <v>2</v>
      </c>
      <c r="W56" s="76">
        <v>2</v>
      </c>
      <c r="X56" s="79">
        <v>0</v>
      </c>
      <c r="Y56" s="76">
        <v>0</v>
      </c>
      <c r="Z56" s="76">
        <v>0</v>
      </c>
      <c r="AA56" s="76">
        <v>0</v>
      </c>
      <c r="AB56" s="76">
        <v>0</v>
      </c>
      <c r="AC56" s="76">
        <v>0</v>
      </c>
      <c r="AD56" s="76">
        <v>0</v>
      </c>
      <c r="AE56" s="76">
        <v>0</v>
      </c>
      <c r="AF56" s="76">
        <v>0</v>
      </c>
    </row>
    <row r="57" spans="1:32">
      <c r="A57" s="39"/>
      <c r="B57" s="39"/>
      <c r="C57" s="62" t="s">
        <v>69</v>
      </c>
      <c r="D57" s="63"/>
      <c r="E57" s="65" t="s">
        <v>56</v>
      </c>
      <c r="F57" s="66"/>
      <c r="G57" s="76">
        <v>2</v>
      </c>
      <c r="H57" s="76">
        <v>2</v>
      </c>
      <c r="I57" s="76">
        <v>2</v>
      </c>
      <c r="J57" s="76">
        <v>2</v>
      </c>
      <c r="K57" s="76">
        <v>2</v>
      </c>
      <c r="L57" s="76">
        <v>2</v>
      </c>
      <c r="M57" s="76">
        <v>2</v>
      </c>
      <c r="N57" s="76">
        <v>2</v>
      </c>
      <c r="O57" s="76">
        <v>2</v>
      </c>
      <c r="P57" s="76">
        <v>2</v>
      </c>
      <c r="Q57" s="76">
        <v>2</v>
      </c>
      <c r="R57" s="76">
        <v>2</v>
      </c>
      <c r="S57" s="76">
        <v>2</v>
      </c>
      <c r="T57" s="76">
        <v>2</v>
      </c>
      <c r="U57" s="76">
        <v>2</v>
      </c>
      <c r="V57" s="76">
        <v>2</v>
      </c>
      <c r="W57" s="76">
        <v>2</v>
      </c>
      <c r="X57" s="76">
        <v>2</v>
      </c>
      <c r="Y57" s="79">
        <v>0</v>
      </c>
      <c r="Z57" s="76">
        <v>0</v>
      </c>
      <c r="AA57" s="76"/>
      <c r="AB57" s="76"/>
      <c r="AC57" s="76"/>
      <c r="AD57" s="76"/>
      <c r="AE57" s="76"/>
      <c r="AF57" s="76"/>
    </row>
    <row r="58" spans="1:32">
      <c r="A58" s="39"/>
      <c r="B58" s="39"/>
      <c r="C58" s="62" t="s">
        <v>70</v>
      </c>
      <c r="D58" s="63"/>
      <c r="E58" s="65" t="s">
        <v>58</v>
      </c>
      <c r="F58" s="66"/>
      <c r="G58" s="76">
        <v>2</v>
      </c>
      <c r="H58" s="76">
        <v>2</v>
      </c>
      <c r="I58" s="76">
        <v>2</v>
      </c>
      <c r="J58" s="76">
        <v>2</v>
      </c>
      <c r="K58" s="76">
        <v>2</v>
      </c>
      <c r="L58" s="76">
        <v>2</v>
      </c>
      <c r="M58" s="76">
        <v>2</v>
      </c>
      <c r="N58" s="76">
        <v>2</v>
      </c>
      <c r="O58" s="76">
        <v>2</v>
      </c>
      <c r="P58" s="76">
        <v>2</v>
      </c>
      <c r="Q58" s="76">
        <v>2</v>
      </c>
      <c r="R58" s="76">
        <v>2</v>
      </c>
      <c r="S58" s="76">
        <v>2</v>
      </c>
      <c r="T58" s="76">
        <v>2</v>
      </c>
      <c r="U58" s="76">
        <v>2</v>
      </c>
      <c r="V58" s="76">
        <v>2</v>
      </c>
      <c r="W58" s="76">
        <v>2</v>
      </c>
      <c r="X58" s="76">
        <v>2</v>
      </c>
      <c r="Y58" s="79">
        <v>0</v>
      </c>
      <c r="Z58" s="76">
        <v>0</v>
      </c>
      <c r="AA58" s="76"/>
      <c r="AB58" s="76"/>
      <c r="AC58" s="76"/>
      <c r="AD58" s="76"/>
      <c r="AE58" s="76"/>
      <c r="AF58" s="76"/>
    </row>
    <row r="59" spans="1:32">
      <c r="A59" s="39"/>
      <c r="B59" s="39"/>
      <c r="C59" s="62" t="s">
        <v>71</v>
      </c>
      <c r="D59" s="63"/>
      <c r="E59" s="65" t="s">
        <v>56</v>
      </c>
      <c r="F59" s="66"/>
      <c r="G59" s="76">
        <v>2</v>
      </c>
      <c r="H59" s="76">
        <v>2</v>
      </c>
      <c r="I59" s="76">
        <v>2</v>
      </c>
      <c r="J59" s="76">
        <v>2</v>
      </c>
      <c r="K59" s="76">
        <v>2</v>
      </c>
      <c r="L59" s="76">
        <v>2</v>
      </c>
      <c r="M59" s="76">
        <v>2</v>
      </c>
      <c r="N59" s="76">
        <v>2</v>
      </c>
      <c r="O59" s="76">
        <v>2</v>
      </c>
      <c r="P59" s="76">
        <v>2</v>
      </c>
      <c r="Q59" s="76">
        <v>2</v>
      </c>
      <c r="R59" s="76">
        <v>2</v>
      </c>
      <c r="S59" s="76">
        <v>2</v>
      </c>
      <c r="T59" s="76">
        <v>2</v>
      </c>
      <c r="U59" s="76">
        <v>2</v>
      </c>
      <c r="V59" s="76">
        <v>2</v>
      </c>
      <c r="W59" s="76">
        <v>2</v>
      </c>
      <c r="X59" s="76">
        <v>2</v>
      </c>
      <c r="Y59" s="76">
        <v>2</v>
      </c>
      <c r="Z59" s="79">
        <v>0</v>
      </c>
      <c r="AA59" s="76">
        <v>0</v>
      </c>
      <c r="AB59" s="76">
        <v>0</v>
      </c>
      <c r="AC59" s="76">
        <v>0</v>
      </c>
      <c r="AD59" s="76">
        <v>0</v>
      </c>
      <c r="AE59" s="76">
        <v>0</v>
      </c>
      <c r="AF59" s="76">
        <v>0</v>
      </c>
    </row>
    <row r="60" spans="1:32">
      <c r="A60" s="39"/>
      <c r="B60" s="39"/>
      <c r="C60" s="62" t="s">
        <v>72</v>
      </c>
      <c r="D60" s="63"/>
      <c r="E60" s="65" t="s">
        <v>58</v>
      </c>
      <c r="F60" s="66"/>
      <c r="G60" s="76">
        <v>2</v>
      </c>
      <c r="H60" s="76">
        <v>2</v>
      </c>
      <c r="I60" s="76">
        <v>2</v>
      </c>
      <c r="J60" s="76">
        <v>2</v>
      </c>
      <c r="K60" s="76">
        <v>2</v>
      </c>
      <c r="L60" s="76">
        <v>2</v>
      </c>
      <c r="M60" s="76">
        <v>2</v>
      </c>
      <c r="N60" s="76">
        <v>2</v>
      </c>
      <c r="O60" s="76">
        <v>2</v>
      </c>
      <c r="P60" s="76">
        <v>2</v>
      </c>
      <c r="Q60" s="76">
        <v>2</v>
      </c>
      <c r="R60" s="76">
        <v>2</v>
      </c>
      <c r="S60" s="76">
        <v>2</v>
      </c>
      <c r="T60" s="76">
        <v>2</v>
      </c>
      <c r="U60" s="76">
        <v>2</v>
      </c>
      <c r="V60" s="76">
        <v>2</v>
      </c>
      <c r="W60" s="76">
        <v>2</v>
      </c>
      <c r="X60" s="76">
        <v>2</v>
      </c>
      <c r="Y60" s="76">
        <v>2</v>
      </c>
      <c r="Z60" s="79">
        <v>0</v>
      </c>
      <c r="AA60" s="76">
        <v>0</v>
      </c>
      <c r="AB60" s="76">
        <v>0</v>
      </c>
      <c r="AC60" s="76">
        <v>0</v>
      </c>
      <c r="AD60" s="76">
        <v>0</v>
      </c>
      <c r="AE60" s="76">
        <v>0</v>
      </c>
      <c r="AF60" s="76">
        <v>0</v>
      </c>
    </row>
    <row r="61" spans="1:32">
      <c r="A61" s="39"/>
      <c r="B61" s="39"/>
      <c r="C61" s="62" t="s">
        <v>73</v>
      </c>
      <c r="D61" s="63"/>
      <c r="E61" s="65" t="s">
        <v>27</v>
      </c>
      <c r="F61" s="66"/>
      <c r="G61" s="76">
        <v>8</v>
      </c>
      <c r="H61" s="76">
        <v>10</v>
      </c>
      <c r="I61" s="76">
        <v>10</v>
      </c>
      <c r="J61" s="76">
        <v>10</v>
      </c>
      <c r="K61" s="76">
        <v>10</v>
      </c>
      <c r="L61" s="76">
        <v>10</v>
      </c>
      <c r="M61" s="76">
        <v>10</v>
      </c>
      <c r="N61" s="76">
        <v>10</v>
      </c>
      <c r="O61" s="76">
        <v>10</v>
      </c>
      <c r="P61" s="76">
        <v>10</v>
      </c>
      <c r="Q61" s="76">
        <v>10</v>
      </c>
      <c r="R61" s="76">
        <v>10</v>
      </c>
      <c r="S61" s="76">
        <v>10</v>
      </c>
      <c r="T61" s="76">
        <v>10</v>
      </c>
      <c r="U61" s="76">
        <v>10</v>
      </c>
      <c r="V61" s="76">
        <v>10</v>
      </c>
      <c r="W61" s="76">
        <v>10</v>
      </c>
      <c r="X61" s="76">
        <v>10</v>
      </c>
      <c r="Y61" s="76">
        <v>10</v>
      </c>
      <c r="Z61" s="76">
        <v>8</v>
      </c>
      <c r="AA61" s="79">
        <v>0</v>
      </c>
      <c r="AB61" s="76">
        <v>0</v>
      </c>
      <c r="AC61" s="76">
        <v>0</v>
      </c>
      <c r="AD61" s="76">
        <v>0</v>
      </c>
      <c r="AE61" s="76">
        <v>0</v>
      </c>
      <c r="AF61" s="76">
        <v>0</v>
      </c>
    </row>
    <row r="62" spans="1:32">
      <c r="A62" s="39"/>
      <c r="B62" s="39"/>
      <c r="C62" s="65"/>
      <c r="D62" s="66"/>
      <c r="E62" s="65"/>
      <c r="F62" s="6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82">
        <v>2</v>
      </c>
      <c r="AB62" s="76"/>
      <c r="AC62" s="76"/>
      <c r="AD62" s="76"/>
      <c r="AE62" s="76"/>
      <c r="AF62" s="76"/>
    </row>
    <row r="63" spans="1:32">
      <c r="A63" s="39"/>
      <c r="B63" s="39" t="s">
        <v>74</v>
      </c>
      <c r="C63" s="62" t="s">
        <v>75</v>
      </c>
      <c r="D63" s="63"/>
      <c r="E63" s="65" t="s">
        <v>44</v>
      </c>
      <c r="F63" s="66"/>
      <c r="G63" s="76">
        <v>1</v>
      </c>
      <c r="H63" s="76">
        <v>1</v>
      </c>
      <c r="I63" s="76">
        <v>1</v>
      </c>
      <c r="J63" s="76">
        <v>1</v>
      </c>
      <c r="K63" s="76">
        <v>1</v>
      </c>
      <c r="L63" s="76">
        <v>1</v>
      </c>
      <c r="M63" s="76">
        <v>1</v>
      </c>
      <c r="N63" s="76">
        <v>1</v>
      </c>
      <c r="O63" s="76">
        <v>1</v>
      </c>
      <c r="P63" s="76">
        <v>1</v>
      </c>
      <c r="Q63" s="76">
        <v>1</v>
      </c>
      <c r="R63" s="76">
        <v>1</v>
      </c>
      <c r="S63" s="76">
        <v>1</v>
      </c>
      <c r="T63" s="76">
        <v>1</v>
      </c>
      <c r="U63" s="76">
        <v>1</v>
      </c>
      <c r="V63" s="76">
        <v>1</v>
      </c>
      <c r="W63" s="76">
        <v>1</v>
      </c>
      <c r="X63" s="76">
        <v>1</v>
      </c>
      <c r="Y63" s="76">
        <v>1</v>
      </c>
      <c r="Z63" s="76">
        <v>1</v>
      </c>
      <c r="AA63" s="76">
        <v>1</v>
      </c>
      <c r="AB63" s="79">
        <v>0</v>
      </c>
      <c r="AC63" s="76">
        <v>0</v>
      </c>
      <c r="AD63" s="76">
        <v>0</v>
      </c>
      <c r="AE63" s="76">
        <v>0</v>
      </c>
      <c r="AF63" s="76">
        <v>0</v>
      </c>
    </row>
    <row r="64" spans="1:32">
      <c r="A64" s="39"/>
      <c r="B64" s="39"/>
      <c r="C64" s="62" t="s">
        <v>76</v>
      </c>
      <c r="D64" s="63"/>
      <c r="E64" s="65" t="s">
        <v>44</v>
      </c>
      <c r="F64" s="66"/>
      <c r="G64" s="76">
        <v>1</v>
      </c>
      <c r="H64" s="76">
        <v>1</v>
      </c>
      <c r="I64" s="76">
        <v>1</v>
      </c>
      <c r="J64" s="76">
        <v>1</v>
      </c>
      <c r="K64" s="76">
        <v>1</v>
      </c>
      <c r="L64" s="76">
        <v>1</v>
      </c>
      <c r="M64" s="76">
        <v>1</v>
      </c>
      <c r="N64" s="76">
        <v>1</v>
      </c>
      <c r="O64" s="76">
        <v>1</v>
      </c>
      <c r="P64" s="76">
        <v>1</v>
      </c>
      <c r="Q64" s="76">
        <v>1</v>
      </c>
      <c r="R64" s="76">
        <v>1</v>
      </c>
      <c r="S64" s="76">
        <v>1</v>
      </c>
      <c r="T64" s="76">
        <v>1</v>
      </c>
      <c r="U64" s="76">
        <v>1</v>
      </c>
      <c r="V64" s="76">
        <v>1</v>
      </c>
      <c r="W64" s="76">
        <v>1</v>
      </c>
      <c r="X64" s="76">
        <v>1</v>
      </c>
      <c r="Y64" s="76">
        <v>1</v>
      </c>
      <c r="Z64" s="76">
        <v>1</v>
      </c>
      <c r="AA64" s="76">
        <v>1</v>
      </c>
      <c r="AB64" s="79"/>
      <c r="AC64" s="76"/>
      <c r="AD64" s="76"/>
      <c r="AE64" s="76"/>
      <c r="AF64" s="76"/>
    </row>
    <row r="65" spans="1:32">
      <c r="A65" s="39"/>
      <c r="B65" s="39"/>
      <c r="C65" s="62" t="s">
        <v>77</v>
      </c>
      <c r="D65" s="63"/>
      <c r="E65" s="65" t="s">
        <v>44</v>
      </c>
      <c r="F65" s="66"/>
      <c r="G65" s="76">
        <v>1</v>
      </c>
      <c r="H65" s="76">
        <v>1</v>
      </c>
      <c r="I65" s="76">
        <v>1</v>
      </c>
      <c r="J65" s="76">
        <v>1</v>
      </c>
      <c r="K65" s="76">
        <v>1</v>
      </c>
      <c r="L65" s="76">
        <v>1</v>
      </c>
      <c r="M65" s="76">
        <v>1</v>
      </c>
      <c r="N65" s="76">
        <v>1</v>
      </c>
      <c r="O65" s="76">
        <v>1</v>
      </c>
      <c r="P65" s="76">
        <v>1</v>
      </c>
      <c r="Q65" s="76">
        <v>1</v>
      </c>
      <c r="R65" s="76">
        <v>1</v>
      </c>
      <c r="S65" s="76">
        <v>1</v>
      </c>
      <c r="T65" s="76">
        <v>1</v>
      </c>
      <c r="U65" s="76">
        <v>1</v>
      </c>
      <c r="V65" s="76">
        <v>1</v>
      </c>
      <c r="W65" s="76">
        <v>1</v>
      </c>
      <c r="X65" s="76">
        <v>1</v>
      </c>
      <c r="Y65" s="76">
        <v>1</v>
      </c>
      <c r="Z65" s="76">
        <v>1</v>
      </c>
      <c r="AA65" s="76">
        <v>1</v>
      </c>
      <c r="AB65" s="79"/>
      <c r="AC65" s="76"/>
      <c r="AD65" s="76"/>
      <c r="AE65" s="76"/>
      <c r="AF65" s="76"/>
    </row>
    <row r="66" spans="1:32">
      <c r="A66" s="39"/>
      <c r="B66" s="39"/>
      <c r="C66" s="62" t="s">
        <v>78</v>
      </c>
      <c r="D66" s="63"/>
      <c r="E66" s="65" t="s">
        <v>44</v>
      </c>
      <c r="F66" s="66"/>
      <c r="G66" s="76">
        <v>1</v>
      </c>
      <c r="H66" s="76">
        <v>1</v>
      </c>
      <c r="I66" s="76">
        <v>1</v>
      </c>
      <c r="J66" s="76">
        <v>1</v>
      </c>
      <c r="K66" s="76">
        <v>1</v>
      </c>
      <c r="L66" s="76">
        <v>1</v>
      </c>
      <c r="M66" s="76">
        <v>1</v>
      </c>
      <c r="N66" s="76">
        <v>1</v>
      </c>
      <c r="O66" s="76">
        <v>1</v>
      </c>
      <c r="P66" s="76">
        <v>1</v>
      </c>
      <c r="Q66" s="76">
        <v>1</v>
      </c>
      <c r="R66" s="76">
        <v>1</v>
      </c>
      <c r="S66" s="76">
        <v>1</v>
      </c>
      <c r="T66" s="76">
        <v>1</v>
      </c>
      <c r="U66" s="76">
        <v>1</v>
      </c>
      <c r="V66" s="76">
        <v>1</v>
      </c>
      <c r="W66" s="76">
        <v>1</v>
      </c>
      <c r="X66" s="76">
        <v>1</v>
      </c>
      <c r="Y66" s="76">
        <v>1</v>
      </c>
      <c r="Z66" s="76">
        <v>1</v>
      </c>
      <c r="AA66" s="76">
        <v>1</v>
      </c>
      <c r="AB66" s="79">
        <v>0</v>
      </c>
      <c r="AC66" s="76">
        <v>0</v>
      </c>
      <c r="AD66" s="76">
        <v>0</v>
      </c>
      <c r="AE66" s="76">
        <v>0</v>
      </c>
      <c r="AF66" s="76">
        <v>0</v>
      </c>
    </row>
    <row r="67" spans="1:32">
      <c r="A67" s="39"/>
      <c r="B67" s="39"/>
      <c r="C67" s="62" t="s">
        <v>79</v>
      </c>
      <c r="D67" s="63"/>
      <c r="E67" s="65" t="s">
        <v>51</v>
      </c>
      <c r="F67" s="66"/>
      <c r="G67" s="76">
        <v>0.5</v>
      </c>
      <c r="H67" s="76">
        <v>0.5</v>
      </c>
      <c r="I67" s="76">
        <v>0.5</v>
      </c>
      <c r="J67" s="76">
        <v>0.5</v>
      </c>
      <c r="K67" s="76">
        <v>0.5</v>
      </c>
      <c r="L67" s="76">
        <v>0.5</v>
      </c>
      <c r="M67" s="76">
        <v>0.5</v>
      </c>
      <c r="N67" s="76">
        <v>0.5</v>
      </c>
      <c r="O67" s="76">
        <v>0.5</v>
      </c>
      <c r="P67" s="76">
        <v>0.5</v>
      </c>
      <c r="Q67" s="76">
        <v>0.5</v>
      </c>
      <c r="R67" s="76">
        <v>0.5</v>
      </c>
      <c r="S67" s="76">
        <v>0.5</v>
      </c>
      <c r="T67" s="76">
        <v>0.5</v>
      </c>
      <c r="U67" s="76">
        <v>0.5</v>
      </c>
      <c r="V67" s="76">
        <v>0.5</v>
      </c>
      <c r="W67" s="76">
        <v>0.5</v>
      </c>
      <c r="X67" s="76">
        <v>0.5</v>
      </c>
      <c r="Y67" s="76">
        <v>0.5</v>
      </c>
      <c r="Z67" s="76">
        <v>0.5</v>
      </c>
      <c r="AA67" s="76">
        <v>0.5</v>
      </c>
      <c r="AB67" s="79">
        <v>0</v>
      </c>
      <c r="AC67" s="76">
        <v>0</v>
      </c>
      <c r="AD67" s="76">
        <v>0</v>
      </c>
      <c r="AE67" s="76">
        <v>0</v>
      </c>
      <c r="AF67" s="76">
        <v>0</v>
      </c>
    </row>
    <row r="68" spans="1:32">
      <c r="A68" s="39"/>
      <c r="B68" s="39"/>
      <c r="C68" s="62" t="s">
        <v>80</v>
      </c>
      <c r="D68" s="63"/>
      <c r="E68" s="65" t="s">
        <v>51</v>
      </c>
      <c r="F68" s="66"/>
      <c r="G68" s="76">
        <v>0.5</v>
      </c>
      <c r="H68" s="76">
        <v>0.5</v>
      </c>
      <c r="I68" s="76">
        <v>0.5</v>
      </c>
      <c r="J68" s="76">
        <v>0.5</v>
      </c>
      <c r="K68" s="76">
        <v>0.5</v>
      </c>
      <c r="L68" s="76">
        <v>0.5</v>
      </c>
      <c r="M68" s="76">
        <v>0.5</v>
      </c>
      <c r="N68" s="76">
        <v>0.5</v>
      </c>
      <c r="O68" s="76">
        <v>0.5</v>
      </c>
      <c r="P68" s="76">
        <v>0.5</v>
      </c>
      <c r="Q68" s="76">
        <v>0.5</v>
      </c>
      <c r="R68" s="76">
        <v>0.5</v>
      </c>
      <c r="S68" s="76">
        <v>0.5</v>
      </c>
      <c r="T68" s="76">
        <v>0.5</v>
      </c>
      <c r="U68" s="76">
        <v>0.5</v>
      </c>
      <c r="V68" s="76">
        <v>0.5</v>
      </c>
      <c r="W68" s="76">
        <v>0.5</v>
      </c>
      <c r="X68" s="76">
        <v>0.5</v>
      </c>
      <c r="Y68" s="76">
        <v>0.5</v>
      </c>
      <c r="Z68" s="76">
        <v>0.5</v>
      </c>
      <c r="AA68" s="76">
        <v>0.5</v>
      </c>
      <c r="AB68" s="79">
        <v>0</v>
      </c>
      <c r="AC68" s="76">
        <v>0</v>
      </c>
      <c r="AD68" s="76">
        <v>0</v>
      </c>
      <c r="AE68" s="76">
        <v>0</v>
      </c>
      <c r="AF68" s="76">
        <v>0</v>
      </c>
    </row>
    <row r="69" spans="1:32">
      <c r="A69" s="39"/>
      <c r="B69" s="39"/>
      <c r="C69" s="62" t="s">
        <v>81</v>
      </c>
      <c r="D69" s="63"/>
      <c r="E69" s="65" t="s">
        <v>33</v>
      </c>
      <c r="F69" s="66"/>
      <c r="G69" s="76">
        <v>0.5</v>
      </c>
      <c r="H69" s="76">
        <v>0.5</v>
      </c>
      <c r="I69" s="76">
        <v>0.5</v>
      </c>
      <c r="J69" s="76">
        <v>0.5</v>
      </c>
      <c r="K69" s="76">
        <v>0.5</v>
      </c>
      <c r="L69" s="76">
        <v>0.5</v>
      </c>
      <c r="M69" s="76">
        <v>0.5</v>
      </c>
      <c r="N69" s="76">
        <v>0.5</v>
      </c>
      <c r="O69" s="76">
        <v>0.5</v>
      </c>
      <c r="P69" s="76">
        <v>0.5</v>
      </c>
      <c r="Q69" s="76">
        <v>0.5</v>
      </c>
      <c r="R69" s="76">
        <v>0.5</v>
      </c>
      <c r="S69" s="76">
        <v>0.5</v>
      </c>
      <c r="T69" s="76">
        <v>0.5</v>
      </c>
      <c r="U69" s="76">
        <v>0.5</v>
      </c>
      <c r="V69" s="76">
        <v>0.5</v>
      </c>
      <c r="W69" s="76">
        <v>0.5</v>
      </c>
      <c r="X69" s="76">
        <v>0.5</v>
      </c>
      <c r="Y69" s="76">
        <v>0.5</v>
      </c>
      <c r="Z69" s="76">
        <v>0.5</v>
      </c>
      <c r="AA69" s="76">
        <v>0.5</v>
      </c>
      <c r="AB69" s="79">
        <v>0</v>
      </c>
      <c r="AC69" s="76">
        <v>0</v>
      </c>
      <c r="AD69" s="76">
        <v>0</v>
      </c>
      <c r="AE69" s="76">
        <v>0</v>
      </c>
      <c r="AF69" s="76">
        <v>0</v>
      </c>
    </row>
    <row r="70" spans="1:32">
      <c r="A70" s="39"/>
      <c r="B70" s="39"/>
      <c r="C70" s="62" t="s">
        <v>82</v>
      </c>
      <c r="D70" s="63"/>
      <c r="E70" s="65" t="s">
        <v>33</v>
      </c>
      <c r="F70" s="66"/>
      <c r="G70" s="76">
        <v>0.5</v>
      </c>
      <c r="H70" s="76">
        <v>0.5</v>
      </c>
      <c r="I70" s="76">
        <v>0.5</v>
      </c>
      <c r="J70" s="76">
        <v>0.5</v>
      </c>
      <c r="K70" s="76">
        <v>0.5</v>
      </c>
      <c r="L70" s="76">
        <v>0.5</v>
      </c>
      <c r="M70" s="76">
        <v>0.5</v>
      </c>
      <c r="N70" s="76">
        <v>0.5</v>
      </c>
      <c r="O70" s="76">
        <v>0.5</v>
      </c>
      <c r="P70" s="76">
        <v>0.5</v>
      </c>
      <c r="Q70" s="76">
        <v>0.5</v>
      </c>
      <c r="R70" s="76">
        <v>0.5</v>
      </c>
      <c r="S70" s="76">
        <v>0.5</v>
      </c>
      <c r="T70" s="76">
        <v>0.5</v>
      </c>
      <c r="U70" s="76">
        <v>0.5</v>
      </c>
      <c r="V70" s="76">
        <v>0.5</v>
      </c>
      <c r="W70" s="76">
        <v>0.5</v>
      </c>
      <c r="X70" s="76">
        <v>0.5</v>
      </c>
      <c r="Y70" s="76">
        <v>0.5</v>
      </c>
      <c r="Z70" s="76">
        <v>0.5</v>
      </c>
      <c r="AA70" s="76">
        <v>0.5</v>
      </c>
      <c r="AB70" s="79">
        <v>0</v>
      </c>
      <c r="AC70" s="76">
        <v>0</v>
      </c>
      <c r="AD70" s="76">
        <v>0</v>
      </c>
      <c r="AE70" s="76">
        <v>0</v>
      </c>
      <c r="AF70" s="76">
        <v>0</v>
      </c>
    </row>
    <row r="71" spans="1:32">
      <c r="A71" s="39"/>
      <c r="B71" s="39" t="s">
        <v>83</v>
      </c>
      <c r="C71" s="62" t="s">
        <v>84</v>
      </c>
      <c r="D71" s="63"/>
      <c r="E71" s="65" t="s">
        <v>85</v>
      </c>
      <c r="F71" s="66"/>
      <c r="G71" s="76">
        <v>1</v>
      </c>
      <c r="H71" s="76">
        <v>1</v>
      </c>
      <c r="I71" s="76">
        <v>1</v>
      </c>
      <c r="J71" s="76">
        <v>1</v>
      </c>
      <c r="K71" s="76">
        <v>1</v>
      </c>
      <c r="L71" s="76">
        <v>1</v>
      </c>
      <c r="M71" s="76">
        <v>1</v>
      </c>
      <c r="N71" s="76">
        <v>1</v>
      </c>
      <c r="O71" s="76">
        <v>1</v>
      </c>
      <c r="P71" s="76">
        <v>1</v>
      </c>
      <c r="Q71" s="76">
        <v>1</v>
      </c>
      <c r="R71" s="76">
        <v>1</v>
      </c>
      <c r="S71" s="76">
        <v>1</v>
      </c>
      <c r="T71" s="76">
        <v>1</v>
      </c>
      <c r="U71" s="76">
        <v>1</v>
      </c>
      <c r="V71" s="76">
        <v>1</v>
      </c>
      <c r="W71" s="76">
        <v>1</v>
      </c>
      <c r="X71" s="76">
        <v>1</v>
      </c>
      <c r="Y71" s="76">
        <v>1</v>
      </c>
      <c r="Z71" s="76">
        <v>1</v>
      </c>
      <c r="AA71" s="76">
        <v>1</v>
      </c>
      <c r="AB71" s="76">
        <v>1</v>
      </c>
      <c r="AC71" s="79">
        <v>0</v>
      </c>
      <c r="AD71" s="76">
        <v>0</v>
      </c>
      <c r="AE71" s="76">
        <v>0</v>
      </c>
      <c r="AF71" s="76">
        <v>0</v>
      </c>
    </row>
    <row r="72" spans="1:32">
      <c r="A72" s="39"/>
      <c r="B72" s="39"/>
      <c r="C72" s="62" t="s">
        <v>86</v>
      </c>
      <c r="D72" s="63"/>
      <c r="E72" s="65" t="s">
        <v>85</v>
      </c>
      <c r="F72" s="66"/>
      <c r="G72" s="76">
        <v>1</v>
      </c>
      <c r="H72" s="76">
        <v>1</v>
      </c>
      <c r="I72" s="76">
        <v>1</v>
      </c>
      <c r="J72" s="76">
        <v>1</v>
      </c>
      <c r="K72" s="76">
        <v>1</v>
      </c>
      <c r="L72" s="76">
        <v>1</v>
      </c>
      <c r="M72" s="76">
        <v>1</v>
      </c>
      <c r="N72" s="76">
        <v>1</v>
      </c>
      <c r="O72" s="76">
        <v>1</v>
      </c>
      <c r="P72" s="76">
        <v>1</v>
      </c>
      <c r="Q72" s="76">
        <v>1</v>
      </c>
      <c r="R72" s="76">
        <v>1</v>
      </c>
      <c r="S72" s="76">
        <v>1</v>
      </c>
      <c r="T72" s="76">
        <v>1</v>
      </c>
      <c r="U72" s="76">
        <v>1</v>
      </c>
      <c r="V72" s="76">
        <v>1</v>
      </c>
      <c r="W72" s="76">
        <v>1</v>
      </c>
      <c r="X72" s="76">
        <v>1</v>
      </c>
      <c r="Y72" s="76">
        <v>1</v>
      </c>
      <c r="Z72" s="76">
        <v>1</v>
      </c>
      <c r="AA72" s="76">
        <v>1</v>
      </c>
      <c r="AB72" s="76">
        <v>1</v>
      </c>
      <c r="AC72" s="79">
        <v>0</v>
      </c>
      <c r="AD72" s="76">
        <v>0</v>
      </c>
      <c r="AE72" s="76">
        <v>0</v>
      </c>
      <c r="AF72" s="76">
        <v>0</v>
      </c>
    </row>
    <row r="73" spans="1:32">
      <c r="A73" s="39"/>
      <c r="B73" s="39"/>
      <c r="C73" s="46"/>
      <c r="D73" s="83"/>
      <c r="E73" s="83"/>
      <c r="F73" s="47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81">
        <v>1</v>
      </c>
      <c r="AD73" s="76"/>
      <c r="AE73" s="76"/>
      <c r="AF73" s="76"/>
    </row>
    <row r="74" spans="1:32">
      <c r="A74" s="39"/>
      <c r="B74" s="39"/>
      <c r="C74" s="62" t="s">
        <v>87</v>
      </c>
      <c r="D74" s="63"/>
      <c r="E74" s="65" t="s">
        <v>85</v>
      </c>
      <c r="F74" s="66"/>
      <c r="G74" s="76">
        <v>1</v>
      </c>
      <c r="H74" s="76">
        <v>1</v>
      </c>
      <c r="I74" s="76">
        <v>1</v>
      </c>
      <c r="J74" s="76">
        <v>1</v>
      </c>
      <c r="K74" s="76">
        <v>1</v>
      </c>
      <c r="L74" s="76">
        <v>1</v>
      </c>
      <c r="M74" s="76">
        <v>1</v>
      </c>
      <c r="N74" s="76">
        <v>1</v>
      </c>
      <c r="O74" s="76">
        <v>1</v>
      </c>
      <c r="P74" s="76">
        <v>1</v>
      </c>
      <c r="Q74" s="76">
        <v>1</v>
      </c>
      <c r="R74" s="76">
        <v>1</v>
      </c>
      <c r="S74" s="76">
        <v>1</v>
      </c>
      <c r="T74" s="76">
        <v>1</v>
      </c>
      <c r="U74" s="76">
        <v>1</v>
      </c>
      <c r="V74" s="76">
        <v>1</v>
      </c>
      <c r="W74" s="76">
        <v>1</v>
      </c>
      <c r="X74" s="76">
        <v>1</v>
      </c>
      <c r="Y74" s="76">
        <v>1</v>
      </c>
      <c r="Z74" s="76">
        <v>1</v>
      </c>
      <c r="AA74" s="76">
        <v>1</v>
      </c>
      <c r="AB74" s="76">
        <v>1</v>
      </c>
      <c r="AC74" s="79">
        <v>0</v>
      </c>
      <c r="AD74" s="76"/>
      <c r="AE74" s="76"/>
      <c r="AF74" s="76"/>
    </row>
    <row r="75" spans="1:32">
      <c r="A75" s="39"/>
      <c r="B75" s="39"/>
      <c r="C75" s="62" t="s">
        <v>88</v>
      </c>
      <c r="D75" s="63"/>
      <c r="E75" s="65" t="s">
        <v>85</v>
      </c>
      <c r="F75" s="66"/>
      <c r="G75" s="76">
        <v>1</v>
      </c>
      <c r="H75" s="76">
        <v>1</v>
      </c>
      <c r="I75" s="76">
        <v>1</v>
      </c>
      <c r="J75" s="76">
        <v>1</v>
      </c>
      <c r="K75" s="76">
        <v>1</v>
      </c>
      <c r="L75" s="76">
        <v>1</v>
      </c>
      <c r="M75" s="76">
        <v>1</v>
      </c>
      <c r="N75" s="76">
        <v>1</v>
      </c>
      <c r="O75" s="76">
        <v>1</v>
      </c>
      <c r="P75" s="76">
        <v>1</v>
      </c>
      <c r="Q75" s="76">
        <v>1</v>
      </c>
      <c r="R75" s="76">
        <v>1</v>
      </c>
      <c r="S75" s="76">
        <v>1</v>
      </c>
      <c r="T75" s="76">
        <v>1</v>
      </c>
      <c r="U75" s="76">
        <v>1</v>
      </c>
      <c r="V75" s="76">
        <v>1</v>
      </c>
      <c r="W75" s="76">
        <v>1</v>
      </c>
      <c r="X75" s="76">
        <v>1</v>
      </c>
      <c r="Y75" s="76">
        <v>1</v>
      </c>
      <c r="Z75" s="76">
        <v>1</v>
      </c>
      <c r="AA75" s="76">
        <v>1</v>
      </c>
      <c r="AB75" s="76">
        <v>1</v>
      </c>
      <c r="AC75" s="79">
        <v>0</v>
      </c>
      <c r="AD75" s="76"/>
      <c r="AE75" s="76"/>
      <c r="AF75" s="76"/>
    </row>
    <row r="76" spans="1:32">
      <c r="A76" s="39"/>
      <c r="B76" s="39"/>
      <c r="C76" s="62" t="s">
        <v>89</v>
      </c>
      <c r="D76" s="63"/>
      <c r="E76" s="65" t="s">
        <v>85</v>
      </c>
      <c r="F76" s="66"/>
      <c r="G76" s="76">
        <v>1</v>
      </c>
      <c r="H76" s="76">
        <v>1</v>
      </c>
      <c r="I76" s="76">
        <v>1</v>
      </c>
      <c r="J76" s="76">
        <v>1</v>
      </c>
      <c r="K76" s="76">
        <v>1</v>
      </c>
      <c r="L76" s="76">
        <v>1</v>
      </c>
      <c r="M76" s="76">
        <v>1</v>
      </c>
      <c r="N76" s="76">
        <v>1</v>
      </c>
      <c r="O76" s="76">
        <v>1</v>
      </c>
      <c r="P76" s="76">
        <v>1</v>
      </c>
      <c r="Q76" s="76">
        <v>1</v>
      </c>
      <c r="R76" s="76">
        <v>1</v>
      </c>
      <c r="S76" s="76">
        <v>1</v>
      </c>
      <c r="T76" s="76">
        <v>1</v>
      </c>
      <c r="U76" s="76">
        <v>1</v>
      </c>
      <c r="V76" s="76">
        <v>1</v>
      </c>
      <c r="W76" s="76">
        <v>1</v>
      </c>
      <c r="X76" s="76">
        <v>1</v>
      </c>
      <c r="Y76" s="76">
        <v>1</v>
      </c>
      <c r="Z76" s="76">
        <v>1</v>
      </c>
      <c r="AA76" s="76">
        <v>1</v>
      </c>
      <c r="AB76" s="76">
        <v>1</v>
      </c>
      <c r="AC76" s="79">
        <v>0</v>
      </c>
      <c r="AD76" s="76">
        <v>0</v>
      </c>
      <c r="AE76" s="76">
        <v>0</v>
      </c>
      <c r="AF76" s="76">
        <v>0</v>
      </c>
    </row>
    <row r="77" spans="1:32">
      <c r="A77" s="39"/>
      <c r="B77" s="39"/>
      <c r="C77" s="62" t="s">
        <v>90</v>
      </c>
      <c r="D77" s="63"/>
      <c r="E77" s="65" t="s">
        <v>85</v>
      </c>
      <c r="F77" s="66"/>
      <c r="G77" s="76">
        <v>1</v>
      </c>
      <c r="H77" s="76">
        <v>1</v>
      </c>
      <c r="I77" s="76">
        <v>1</v>
      </c>
      <c r="J77" s="76">
        <v>1</v>
      </c>
      <c r="K77" s="76">
        <v>1</v>
      </c>
      <c r="L77" s="76">
        <v>1</v>
      </c>
      <c r="M77" s="76">
        <v>1</v>
      </c>
      <c r="N77" s="76">
        <v>1</v>
      </c>
      <c r="O77" s="76">
        <v>1</v>
      </c>
      <c r="P77" s="76">
        <v>1</v>
      </c>
      <c r="Q77" s="76">
        <v>1</v>
      </c>
      <c r="R77" s="76">
        <v>1</v>
      </c>
      <c r="S77" s="76">
        <v>1</v>
      </c>
      <c r="T77" s="76">
        <v>1</v>
      </c>
      <c r="U77" s="76">
        <v>1</v>
      </c>
      <c r="V77" s="76">
        <v>1</v>
      </c>
      <c r="W77" s="76">
        <v>1</v>
      </c>
      <c r="X77" s="76">
        <v>1</v>
      </c>
      <c r="Y77" s="76">
        <v>1</v>
      </c>
      <c r="Z77" s="76">
        <v>1</v>
      </c>
      <c r="AA77" s="76">
        <v>1</v>
      </c>
      <c r="AB77" s="76">
        <v>1</v>
      </c>
      <c r="AC77" s="76">
        <v>1</v>
      </c>
      <c r="AD77" s="76"/>
      <c r="AE77" s="76"/>
      <c r="AF77" s="76"/>
    </row>
    <row r="78" spans="1:32">
      <c r="A78" s="39"/>
      <c r="B78" s="39"/>
      <c r="C78" s="62" t="s">
        <v>91</v>
      </c>
      <c r="D78" s="63"/>
      <c r="E78" s="65" t="s">
        <v>85</v>
      </c>
      <c r="F78" s="66"/>
      <c r="G78" s="76">
        <v>1.5</v>
      </c>
      <c r="H78" s="76">
        <v>1.5</v>
      </c>
      <c r="I78" s="76">
        <v>1.5</v>
      </c>
      <c r="J78" s="76">
        <v>1.5</v>
      </c>
      <c r="K78" s="76">
        <v>1.5</v>
      </c>
      <c r="L78" s="76">
        <v>1.5</v>
      </c>
      <c r="M78" s="76">
        <v>1.5</v>
      </c>
      <c r="N78" s="76">
        <v>1.5</v>
      </c>
      <c r="O78" s="76">
        <v>1.5</v>
      </c>
      <c r="P78" s="76">
        <v>1.5</v>
      </c>
      <c r="Q78" s="76">
        <v>1.5</v>
      </c>
      <c r="R78" s="76">
        <v>1.5</v>
      </c>
      <c r="S78" s="76">
        <v>1.5</v>
      </c>
      <c r="T78" s="76">
        <v>1.5</v>
      </c>
      <c r="U78" s="76">
        <v>1.5</v>
      </c>
      <c r="V78" s="76">
        <v>1.5</v>
      </c>
      <c r="W78" s="76">
        <v>1.5</v>
      </c>
      <c r="X78" s="76">
        <v>1.5</v>
      </c>
      <c r="Y78" s="76">
        <v>1.5</v>
      </c>
      <c r="Z78" s="76">
        <v>1.5</v>
      </c>
      <c r="AA78" s="76">
        <v>1.5</v>
      </c>
      <c r="AB78" s="93">
        <v>1.5</v>
      </c>
      <c r="AC78" s="76">
        <v>1.5</v>
      </c>
      <c r="AD78" s="79">
        <v>0</v>
      </c>
      <c r="AE78" s="76">
        <v>0</v>
      </c>
      <c r="AF78" s="76">
        <v>0</v>
      </c>
    </row>
    <row r="79" spans="1:32">
      <c r="A79" s="39"/>
      <c r="B79" s="39"/>
      <c r="C79" s="62" t="s">
        <v>92</v>
      </c>
      <c r="D79" s="63"/>
      <c r="E79" s="65" t="s">
        <v>85</v>
      </c>
      <c r="F79" s="66"/>
      <c r="G79" s="76">
        <v>1.5</v>
      </c>
      <c r="H79" s="76">
        <v>1.5</v>
      </c>
      <c r="I79" s="76">
        <v>1.5</v>
      </c>
      <c r="J79" s="76">
        <v>1.5</v>
      </c>
      <c r="K79" s="76">
        <v>1.5</v>
      </c>
      <c r="L79" s="76">
        <v>1.5</v>
      </c>
      <c r="M79" s="76">
        <v>1.5</v>
      </c>
      <c r="N79" s="76">
        <v>1.5</v>
      </c>
      <c r="O79" s="76">
        <v>1.5</v>
      </c>
      <c r="P79" s="76">
        <v>1.5</v>
      </c>
      <c r="Q79" s="76">
        <v>1.5</v>
      </c>
      <c r="R79" s="76">
        <v>1.5</v>
      </c>
      <c r="S79" s="76">
        <v>1.5</v>
      </c>
      <c r="T79" s="76">
        <v>1.5</v>
      </c>
      <c r="U79" s="76">
        <v>1.5</v>
      </c>
      <c r="V79" s="76">
        <v>1.5</v>
      </c>
      <c r="W79" s="76">
        <v>1.5</v>
      </c>
      <c r="X79" s="76">
        <v>1.5</v>
      </c>
      <c r="Y79" s="76">
        <v>1.5</v>
      </c>
      <c r="Z79" s="76">
        <v>1.5</v>
      </c>
      <c r="AA79" s="76">
        <v>1.5</v>
      </c>
      <c r="AB79" s="93">
        <v>1.5</v>
      </c>
      <c r="AC79" s="76">
        <v>1.5</v>
      </c>
      <c r="AD79" s="79">
        <v>0</v>
      </c>
      <c r="AE79" s="76">
        <v>0</v>
      </c>
      <c r="AF79" s="76">
        <v>0</v>
      </c>
    </row>
    <row r="80" spans="1:32">
      <c r="A80" s="39"/>
      <c r="B80" s="84" t="s">
        <v>93</v>
      </c>
      <c r="C80" s="62" t="s">
        <v>94</v>
      </c>
      <c r="D80" s="63"/>
      <c r="E80" s="65" t="s">
        <v>27</v>
      </c>
      <c r="F80" s="66"/>
      <c r="G80" s="76">
        <v>2</v>
      </c>
      <c r="H80" s="76">
        <v>2</v>
      </c>
      <c r="I80" s="76">
        <v>2</v>
      </c>
      <c r="J80" s="76">
        <v>2</v>
      </c>
      <c r="K80" s="76">
        <v>2</v>
      </c>
      <c r="L80" s="76">
        <v>2</v>
      </c>
      <c r="M80" s="76">
        <v>2</v>
      </c>
      <c r="N80" s="76">
        <v>2</v>
      </c>
      <c r="O80" s="76">
        <v>2</v>
      </c>
      <c r="P80" s="76">
        <v>2</v>
      </c>
      <c r="Q80" s="76">
        <v>2</v>
      </c>
      <c r="R80" s="76">
        <v>2</v>
      </c>
      <c r="S80" s="76">
        <v>2</v>
      </c>
      <c r="T80" s="76">
        <v>2</v>
      </c>
      <c r="U80" s="76">
        <v>2</v>
      </c>
      <c r="V80" s="76">
        <v>2</v>
      </c>
      <c r="W80" s="76">
        <v>2</v>
      </c>
      <c r="X80" s="76">
        <v>2</v>
      </c>
      <c r="Y80" s="76">
        <v>2</v>
      </c>
      <c r="Z80" s="76">
        <v>2</v>
      </c>
      <c r="AA80" s="76">
        <v>2</v>
      </c>
      <c r="AB80" s="76">
        <v>2</v>
      </c>
      <c r="AC80" s="76">
        <v>2</v>
      </c>
      <c r="AD80" s="76">
        <v>2</v>
      </c>
      <c r="AE80" s="79">
        <v>0</v>
      </c>
      <c r="AF80" s="76">
        <v>0</v>
      </c>
    </row>
    <row r="81" spans="1:32">
      <c r="A81" s="39"/>
      <c r="B81" s="85"/>
      <c r="C81" s="62" t="s">
        <v>95</v>
      </c>
      <c r="D81" s="63"/>
      <c r="E81" s="65" t="s">
        <v>27</v>
      </c>
      <c r="F81" s="66"/>
      <c r="G81" s="76">
        <v>2</v>
      </c>
      <c r="H81" s="76">
        <v>2</v>
      </c>
      <c r="I81" s="76">
        <v>2</v>
      </c>
      <c r="J81" s="76">
        <v>2</v>
      </c>
      <c r="K81" s="76">
        <v>2</v>
      </c>
      <c r="L81" s="76">
        <v>2</v>
      </c>
      <c r="M81" s="76">
        <v>2</v>
      </c>
      <c r="N81" s="76">
        <v>2</v>
      </c>
      <c r="O81" s="76">
        <v>2</v>
      </c>
      <c r="P81" s="76">
        <v>2</v>
      </c>
      <c r="Q81" s="76">
        <v>2</v>
      </c>
      <c r="R81" s="76">
        <v>2</v>
      </c>
      <c r="S81" s="76">
        <v>2</v>
      </c>
      <c r="T81" s="76">
        <v>2</v>
      </c>
      <c r="U81" s="76">
        <v>2</v>
      </c>
      <c r="V81" s="76">
        <v>2</v>
      </c>
      <c r="W81" s="76">
        <v>2</v>
      </c>
      <c r="X81" s="76">
        <v>2</v>
      </c>
      <c r="Y81" s="76">
        <v>2</v>
      </c>
      <c r="Z81" s="76">
        <v>2</v>
      </c>
      <c r="AA81" s="76">
        <v>2</v>
      </c>
      <c r="AB81" s="76">
        <v>2</v>
      </c>
      <c r="AC81" s="76">
        <v>2</v>
      </c>
      <c r="AD81" s="76">
        <v>2</v>
      </c>
      <c r="AE81" s="79">
        <v>0</v>
      </c>
      <c r="AF81" s="76">
        <v>0</v>
      </c>
    </row>
    <row r="82" spans="1:32">
      <c r="A82" s="39"/>
      <c r="B82" s="85"/>
      <c r="C82" s="62" t="s">
        <v>96</v>
      </c>
      <c r="D82" s="63"/>
      <c r="E82" s="65" t="s">
        <v>27</v>
      </c>
      <c r="F82" s="66"/>
      <c r="G82" s="76">
        <v>2</v>
      </c>
      <c r="H82" s="76">
        <v>2</v>
      </c>
      <c r="I82" s="76">
        <v>2</v>
      </c>
      <c r="J82" s="76">
        <v>2</v>
      </c>
      <c r="K82" s="76">
        <v>2</v>
      </c>
      <c r="L82" s="76">
        <v>2</v>
      </c>
      <c r="M82" s="76">
        <v>2</v>
      </c>
      <c r="N82" s="76">
        <v>2</v>
      </c>
      <c r="O82" s="76">
        <v>2</v>
      </c>
      <c r="P82" s="76">
        <v>2</v>
      </c>
      <c r="Q82" s="76">
        <v>2</v>
      </c>
      <c r="R82" s="76">
        <v>2</v>
      </c>
      <c r="S82" s="76">
        <v>2</v>
      </c>
      <c r="T82" s="76">
        <v>2</v>
      </c>
      <c r="U82" s="76">
        <v>2</v>
      </c>
      <c r="V82" s="76">
        <v>2</v>
      </c>
      <c r="W82" s="76">
        <v>2</v>
      </c>
      <c r="X82" s="76">
        <v>2</v>
      </c>
      <c r="Y82" s="76">
        <v>2</v>
      </c>
      <c r="Z82" s="76">
        <v>2</v>
      </c>
      <c r="AA82" s="76">
        <v>2</v>
      </c>
      <c r="AB82" s="76">
        <v>2</v>
      </c>
      <c r="AC82" s="76">
        <v>2</v>
      </c>
      <c r="AD82" s="76">
        <v>2</v>
      </c>
      <c r="AE82" s="79">
        <v>0</v>
      </c>
      <c r="AF82" s="76">
        <v>0</v>
      </c>
    </row>
    <row r="83" spans="1:32">
      <c r="A83" s="39"/>
      <c r="B83" s="85"/>
      <c r="C83" s="62"/>
      <c r="D83" s="63"/>
      <c r="E83" s="65"/>
      <c r="F83" s="6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81">
        <v>1</v>
      </c>
      <c r="AF83" s="76"/>
    </row>
    <row r="84" spans="1:32">
      <c r="A84" s="39"/>
      <c r="B84" s="85"/>
      <c r="C84" s="62" t="s">
        <v>97</v>
      </c>
      <c r="D84" s="63"/>
      <c r="E84" s="65" t="s">
        <v>27</v>
      </c>
      <c r="F84" s="66"/>
      <c r="G84" s="76">
        <v>2</v>
      </c>
      <c r="H84" s="76">
        <v>2</v>
      </c>
      <c r="I84" s="76">
        <v>2</v>
      </c>
      <c r="J84" s="76">
        <v>2</v>
      </c>
      <c r="K84" s="76">
        <v>2</v>
      </c>
      <c r="L84" s="76">
        <v>2</v>
      </c>
      <c r="M84" s="76">
        <v>2</v>
      </c>
      <c r="N84" s="76">
        <v>2</v>
      </c>
      <c r="O84" s="76">
        <v>2</v>
      </c>
      <c r="P84" s="76">
        <v>2</v>
      </c>
      <c r="Q84" s="76">
        <v>2</v>
      </c>
      <c r="R84" s="76">
        <v>2</v>
      </c>
      <c r="S84" s="76">
        <v>2</v>
      </c>
      <c r="T84" s="76">
        <v>2</v>
      </c>
      <c r="U84" s="76">
        <v>2</v>
      </c>
      <c r="V84" s="76">
        <v>2</v>
      </c>
      <c r="W84" s="76">
        <v>2</v>
      </c>
      <c r="X84" s="76">
        <v>2</v>
      </c>
      <c r="Y84" s="76">
        <v>2</v>
      </c>
      <c r="Z84" s="76">
        <v>2</v>
      </c>
      <c r="AA84" s="76">
        <v>2</v>
      </c>
      <c r="AB84" s="76">
        <v>2</v>
      </c>
      <c r="AC84" s="76">
        <v>2</v>
      </c>
      <c r="AD84" s="76">
        <v>2</v>
      </c>
      <c r="AE84" s="79">
        <v>0</v>
      </c>
      <c r="AF84" s="76">
        <v>0</v>
      </c>
    </row>
    <row r="85" spans="1:32">
      <c r="A85" s="39"/>
      <c r="B85" s="85"/>
      <c r="C85" s="62" t="s">
        <v>98</v>
      </c>
      <c r="D85" s="63"/>
      <c r="E85" s="65" t="s">
        <v>27</v>
      </c>
      <c r="F85" s="66"/>
      <c r="G85" s="76">
        <v>2</v>
      </c>
      <c r="H85" s="76">
        <v>2</v>
      </c>
      <c r="I85" s="76">
        <v>2</v>
      </c>
      <c r="J85" s="76">
        <v>2</v>
      </c>
      <c r="K85" s="76">
        <v>2</v>
      </c>
      <c r="L85" s="76">
        <v>2</v>
      </c>
      <c r="M85" s="76">
        <v>2</v>
      </c>
      <c r="N85" s="76">
        <v>2</v>
      </c>
      <c r="O85" s="76">
        <v>2</v>
      </c>
      <c r="P85" s="76">
        <v>2</v>
      </c>
      <c r="Q85" s="76">
        <v>2</v>
      </c>
      <c r="R85" s="76">
        <v>2</v>
      </c>
      <c r="S85" s="76">
        <v>2</v>
      </c>
      <c r="T85" s="76">
        <v>2</v>
      </c>
      <c r="U85" s="76">
        <v>2</v>
      </c>
      <c r="V85" s="76">
        <v>2</v>
      </c>
      <c r="W85" s="76">
        <v>2</v>
      </c>
      <c r="X85" s="76">
        <v>2</v>
      </c>
      <c r="Y85" s="76">
        <v>2</v>
      </c>
      <c r="Z85" s="76">
        <v>2</v>
      </c>
      <c r="AA85" s="76">
        <v>2</v>
      </c>
      <c r="AB85" s="76">
        <v>2</v>
      </c>
      <c r="AC85" s="76">
        <v>2</v>
      </c>
      <c r="AD85" s="76">
        <v>2</v>
      </c>
      <c r="AE85" s="79">
        <v>0</v>
      </c>
      <c r="AF85" s="76">
        <v>0</v>
      </c>
    </row>
    <row r="86" spans="1:32">
      <c r="A86" s="39"/>
      <c r="B86" s="85"/>
      <c r="C86" s="62" t="s">
        <v>99</v>
      </c>
      <c r="D86" s="63"/>
      <c r="E86" s="65" t="s">
        <v>27</v>
      </c>
      <c r="F86" s="66"/>
      <c r="G86" s="76">
        <v>2</v>
      </c>
      <c r="H86" s="76">
        <v>2</v>
      </c>
      <c r="I86" s="76">
        <v>2</v>
      </c>
      <c r="J86" s="76">
        <v>2</v>
      </c>
      <c r="K86" s="76">
        <v>2</v>
      </c>
      <c r="L86" s="76">
        <v>2</v>
      </c>
      <c r="M86" s="76">
        <v>2</v>
      </c>
      <c r="N86" s="76">
        <v>2</v>
      </c>
      <c r="O86" s="76">
        <v>2</v>
      </c>
      <c r="P86" s="76">
        <v>2</v>
      </c>
      <c r="Q86" s="76">
        <v>2</v>
      </c>
      <c r="R86" s="76">
        <v>2</v>
      </c>
      <c r="S86" s="76">
        <v>2</v>
      </c>
      <c r="T86" s="76">
        <v>2</v>
      </c>
      <c r="U86" s="76">
        <v>2</v>
      </c>
      <c r="V86" s="76">
        <v>2</v>
      </c>
      <c r="W86" s="76">
        <v>2</v>
      </c>
      <c r="X86" s="76">
        <v>2</v>
      </c>
      <c r="Y86" s="76">
        <v>2</v>
      </c>
      <c r="Z86" s="76">
        <v>2</v>
      </c>
      <c r="AA86" s="76">
        <v>2</v>
      </c>
      <c r="AB86" s="76">
        <v>2</v>
      </c>
      <c r="AC86" s="76">
        <v>2</v>
      </c>
      <c r="AD86" s="76">
        <v>2</v>
      </c>
      <c r="AE86" s="79">
        <v>0</v>
      </c>
      <c r="AF86" s="76"/>
    </row>
    <row r="87" spans="1:32">
      <c r="A87" s="39"/>
      <c r="B87" s="85"/>
      <c r="C87" s="62" t="s">
        <v>100</v>
      </c>
      <c r="D87" s="63"/>
      <c r="E87" s="65" t="s">
        <v>27</v>
      </c>
      <c r="F87" s="66"/>
      <c r="G87" s="76">
        <v>2</v>
      </c>
      <c r="H87" s="76">
        <v>2</v>
      </c>
      <c r="I87" s="76">
        <v>2</v>
      </c>
      <c r="J87" s="76">
        <v>2</v>
      </c>
      <c r="K87" s="76">
        <v>2</v>
      </c>
      <c r="L87" s="76">
        <v>2</v>
      </c>
      <c r="M87" s="76">
        <v>2</v>
      </c>
      <c r="N87" s="76">
        <v>2</v>
      </c>
      <c r="O87" s="76">
        <v>2</v>
      </c>
      <c r="P87" s="76">
        <v>2</v>
      </c>
      <c r="Q87" s="76">
        <v>2</v>
      </c>
      <c r="R87" s="76">
        <v>2</v>
      </c>
      <c r="S87" s="76">
        <v>2</v>
      </c>
      <c r="T87" s="76">
        <v>2</v>
      </c>
      <c r="U87" s="76">
        <v>2</v>
      </c>
      <c r="V87" s="76">
        <v>2</v>
      </c>
      <c r="W87" s="76">
        <v>2</v>
      </c>
      <c r="X87" s="76">
        <v>2</v>
      </c>
      <c r="Y87" s="76">
        <v>2</v>
      </c>
      <c r="Z87" s="76">
        <v>2</v>
      </c>
      <c r="AA87" s="76">
        <v>2</v>
      </c>
      <c r="AB87" s="76">
        <v>2</v>
      </c>
      <c r="AC87" s="76">
        <v>2</v>
      </c>
      <c r="AD87" s="76">
        <v>2</v>
      </c>
      <c r="AE87" s="79">
        <v>0</v>
      </c>
      <c r="AF87" s="76"/>
    </row>
    <row r="88" spans="1:32">
      <c r="A88" s="39"/>
      <c r="B88" s="86"/>
      <c r="C88" s="62" t="s">
        <v>101</v>
      </c>
      <c r="D88" s="63"/>
      <c r="E88" s="65" t="s">
        <v>27</v>
      </c>
      <c r="F88" s="66"/>
      <c r="G88" s="76">
        <v>2</v>
      </c>
      <c r="H88" s="76">
        <v>2</v>
      </c>
      <c r="I88" s="76">
        <v>2</v>
      </c>
      <c r="J88" s="76">
        <v>2</v>
      </c>
      <c r="K88" s="76">
        <v>2</v>
      </c>
      <c r="L88" s="76">
        <v>2</v>
      </c>
      <c r="M88" s="76">
        <v>2</v>
      </c>
      <c r="N88" s="76">
        <v>2</v>
      </c>
      <c r="O88" s="76">
        <v>2</v>
      </c>
      <c r="P88" s="76">
        <v>2</v>
      </c>
      <c r="Q88" s="76">
        <v>2</v>
      </c>
      <c r="R88" s="76">
        <v>2</v>
      </c>
      <c r="S88" s="76">
        <v>2</v>
      </c>
      <c r="T88" s="76">
        <v>2</v>
      </c>
      <c r="U88" s="76">
        <v>2</v>
      </c>
      <c r="V88" s="76">
        <v>2</v>
      </c>
      <c r="W88" s="76">
        <v>2</v>
      </c>
      <c r="X88" s="76">
        <v>2</v>
      </c>
      <c r="Y88" s="76">
        <v>2</v>
      </c>
      <c r="Z88" s="76">
        <v>2</v>
      </c>
      <c r="AA88" s="76">
        <v>2</v>
      </c>
      <c r="AB88" s="76">
        <v>2</v>
      </c>
      <c r="AC88" s="76">
        <v>2</v>
      </c>
      <c r="AD88" s="76">
        <v>2</v>
      </c>
      <c r="AE88" s="79">
        <v>0</v>
      </c>
      <c r="AF88" s="76">
        <v>0</v>
      </c>
    </row>
    <row r="89" spans="1:32">
      <c r="A89" s="39"/>
      <c r="B89" s="84" t="s">
        <v>102</v>
      </c>
      <c r="C89" s="62" t="s">
        <v>103</v>
      </c>
      <c r="D89" s="63"/>
      <c r="E89" s="65" t="s">
        <v>27</v>
      </c>
      <c r="F89" s="66"/>
      <c r="G89" s="76">
        <v>5</v>
      </c>
      <c r="H89" s="76">
        <v>5</v>
      </c>
      <c r="I89" s="76">
        <v>5</v>
      </c>
      <c r="J89" s="76">
        <v>5</v>
      </c>
      <c r="K89" s="76">
        <v>5</v>
      </c>
      <c r="L89" s="76">
        <v>5</v>
      </c>
      <c r="M89" s="76">
        <v>5</v>
      </c>
      <c r="N89" s="76">
        <v>5</v>
      </c>
      <c r="O89" s="76">
        <v>5</v>
      </c>
      <c r="P89" s="76">
        <v>5</v>
      </c>
      <c r="Q89" s="76">
        <v>5</v>
      </c>
      <c r="R89" s="76">
        <v>5</v>
      </c>
      <c r="S89" s="76">
        <v>5</v>
      </c>
      <c r="T89" s="76">
        <v>5</v>
      </c>
      <c r="U89" s="76">
        <v>5</v>
      </c>
      <c r="V89" s="76">
        <v>5</v>
      </c>
      <c r="W89" s="76">
        <v>5</v>
      </c>
      <c r="X89" s="76">
        <v>5</v>
      </c>
      <c r="Y89" s="76">
        <v>5</v>
      </c>
      <c r="Z89" s="76">
        <v>5</v>
      </c>
      <c r="AA89" s="76">
        <v>5</v>
      </c>
      <c r="AB89" s="76">
        <v>5</v>
      </c>
      <c r="AC89" s="76">
        <v>5</v>
      </c>
      <c r="AD89" s="76">
        <v>5</v>
      </c>
      <c r="AE89" s="76">
        <v>5</v>
      </c>
      <c r="AF89" s="79">
        <v>0</v>
      </c>
    </row>
    <row r="90" spans="1:32">
      <c r="A90" s="39"/>
      <c r="B90" s="86"/>
      <c r="C90" s="62" t="s">
        <v>104</v>
      </c>
      <c r="D90" s="63"/>
      <c r="E90" s="65" t="s">
        <v>27</v>
      </c>
      <c r="F90" s="66"/>
      <c r="G90" s="76">
        <v>5</v>
      </c>
      <c r="H90" s="76">
        <v>5</v>
      </c>
      <c r="I90" s="76">
        <v>5</v>
      </c>
      <c r="J90" s="76">
        <v>5</v>
      </c>
      <c r="K90" s="76">
        <v>5</v>
      </c>
      <c r="L90" s="76">
        <v>5</v>
      </c>
      <c r="M90" s="76">
        <v>5</v>
      </c>
      <c r="N90" s="76">
        <v>5</v>
      </c>
      <c r="O90" s="76">
        <v>5</v>
      </c>
      <c r="P90" s="76">
        <v>5</v>
      </c>
      <c r="Q90" s="76">
        <v>5</v>
      </c>
      <c r="R90" s="76">
        <v>5</v>
      </c>
      <c r="S90" s="76">
        <v>5</v>
      </c>
      <c r="T90" s="76">
        <v>5</v>
      </c>
      <c r="U90" s="76">
        <v>5</v>
      </c>
      <c r="V90" s="76">
        <v>5</v>
      </c>
      <c r="W90" s="76">
        <v>5</v>
      </c>
      <c r="X90" s="76">
        <v>5</v>
      </c>
      <c r="Y90" s="76">
        <v>5</v>
      </c>
      <c r="Z90" s="76">
        <v>5</v>
      </c>
      <c r="AA90" s="76">
        <v>5</v>
      </c>
      <c r="AB90" s="76">
        <v>5</v>
      </c>
      <c r="AC90" s="76">
        <v>5</v>
      </c>
      <c r="AD90" s="76">
        <v>5</v>
      </c>
      <c r="AE90" s="76">
        <v>5</v>
      </c>
      <c r="AF90" s="79">
        <v>0</v>
      </c>
    </row>
    <row r="91" spans="2:32">
      <c r="B91" s="87" t="s">
        <v>21</v>
      </c>
      <c r="C91" s="87"/>
      <c r="D91" s="88"/>
      <c r="E91" s="89" t="s">
        <v>14</v>
      </c>
      <c r="F91" s="90"/>
      <c r="G91" s="65">
        <f>SUM(G16:G90)</f>
        <v>118</v>
      </c>
      <c r="H91" s="66"/>
      <c r="I91" s="76">
        <f>SUM(I16:I90)</f>
        <v>128</v>
      </c>
      <c r="J91" s="76">
        <f t="shared" ref="J91:AD91" si="0">SUM(J16:J90)</f>
        <v>116</v>
      </c>
      <c r="K91" s="76">
        <f>SUM(K16:K90)-K18</f>
        <v>114</v>
      </c>
      <c r="L91" s="76">
        <f t="shared" si="0"/>
        <v>112</v>
      </c>
      <c r="M91" s="76">
        <f t="shared" si="0"/>
        <v>109</v>
      </c>
      <c r="N91" s="76">
        <f t="shared" si="0"/>
        <v>104</v>
      </c>
      <c r="O91" s="76">
        <f>SUM(O16:O90)-O29</f>
        <v>98</v>
      </c>
      <c r="P91" s="76">
        <f t="shared" si="0"/>
        <v>95</v>
      </c>
      <c r="Q91" s="76">
        <f>SUM(Q16:Q90)+Q38</f>
        <v>93</v>
      </c>
      <c r="R91" s="76">
        <f>SUM(R16:R90)-R40</f>
        <v>83</v>
      </c>
      <c r="S91" s="76">
        <f t="shared" si="0"/>
        <v>79</v>
      </c>
      <c r="T91" s="76">
        <f>SUM(T16:T90)+T44+T46</f>
        <v>78</v>
      </c>
      <c r="U91" s="76">
        <f t="shared" si="0"/>
        <v>73</v>
      </c>
      <c r="V91" s="76">
        <f t="shared" si="0"/>
        <v>67</v>
      </c>
      <c r="W91" s="76">
        <f t="shared" si="0"/>
        <v>63</v>
      </c>
      <c r="X91" s="76">
        <f t="shared" si="0"/>
        <v>59</v>
      </c>
      <c r="Y91" s="76">
        <f t="shared" si="0"/>
        <v>55</v>
      </c>
      <c r="Z91" s="76">
        <f t="shared" si="0"/>
        <v>49</v>
      </c>
      <c r="AA91" s="76">
        <f>SUM(AA16:AA90)-AA62</f>
        <v>41</v>
      </c>
      <c r="AB91" s="76">
        <f t="shared" si="0"/>
        <v>35</v>
      </c>
      <c r="AC91" s="76">
        <f>SUM(AC16:AC90)+AC73</f>
        <v>32</v>
      </c>
      <c r="AD91" s="76">
        <f t="shared" si="0"/>
        <v>26</v>
      </c>
      <c r="AE91" s="76">
        <f>SUM(AE16:AE90)+AE83</f>
        <v>12</v>
      </c>
      <c r="AF91" s="76">
        <v>0</v>
      </c>
    </row>
    <row r="92" spans="2:32">
      <c r="B92" s="91"/>
      <c r="C92" s="91"/>
      <c r="D92" s="92"/>
      <c r="E92" s="89" t="s">
        <v>15</v>
      </c>
      <c r="F92" s="90"/>
      <c r="G92" s="65">
        <f>SUM(H16:H90)</f>
        <v>128</v>
      </c>
      <c r="H92" s="66"/>
      <c r="I92" s="76">
        <f>SUM(I16:I90)</f>
        <v>128</v>
      </c>
      <c r="J92" s="76">
        <f t="shared" ref="J92:AE92" si="1">SUM(J16:J90)</f>
        <v>116</v>
      </c>
      <c r="K92" s="76">
        <f t="shared" si="1"/>
        <v>116</v>
      </c>
      <c r="L92" s="76">
        <f t="shared" si="1"/>
        <v>112</v>
      </c>
      <c r="M92" s="76">
        <f t="shared" si="1"/>
        <v>109</v>
      </c>
      <c r="N92" s="76">
        <f t="shared" si="1"/>
        <v>104</v>
      </c>
      <c r="O92" s="76">
        <f t="shared" si="1"/>
        <v>102</v>
      </c>
      <c r="P92" s="76">
        <f t="shared" si="1"/>
        <v>95</v>
      </c>
      <c r="Q92" s="76">
        <f t="shared" si="1"/>
        <v>92</v>
      </c>
      <c r="R92" s="76">
        <f t="shared" si="1"/>
        <v>85</v>
      </c>
      <c r="S92" s="76">
        <f t="shared" si="1"/>
        <v>79</v>
      </c>
      <c r="T92" s="76">
        <f t="shared" si="1"/>
        <v>76</v>
      </c>
      <c r="U92" s="76">
        <f t="shared" si="1"/>
        <v>73</v>
      </c>
      <c r="V92" s="76">
        <f t="shared" si="1"/>
        <v>67</v>
      </c>
      <c r="W92" s="76">
        <f t="shared" si="1"/>
        <v>63</v>
      </c>
      <c r="X92" s="76">
        <f t="shared" si="1"/>
        <v>59</v>
      </c>
      <c r="Y92" s="76">
        <f t="shared" si="1"/>
        <v>55</v>
      </c>
      <c r="Z92" s="76">
        <f t="shared" si="1"/>
        <v>49</v>
      </c>
      <c r="AA92" s="76">
        <f t="shared" si="1"/>
        <v>43</v>
      </c>
      <c r="AB92" s="76">
        <f t="shared" si="1"/>
        <v>35</v>
      </c>
      <c r="AC92" s="76">
        <f t="shared" si="1"/>
        <v>31</v>
      </c>
      <c r="AD92" s="76">
        <f t="shared" si="1"/>
        <v>26</v>
      </c>
      <c r="AE92" s="76">
        <f t="shared" si="1"/>
        <v>11</v>
      </c>
      <c r="AF92" s="76">
        <v>0</v>
      </c>
    </row>
  </sheetData>
  <mergeCells count="171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89:D89"/>
    <mergeCell ref="E89:F89"/>
    <mergeCell ref="C90:D90"/>
    <mergeCell ref="E90:F90"/>
    <mergeCell ref="E91:F91"/>
    <mergeCell ref="G91:H91"/>
    <mergeCell ref="E92:F92"/>
    <mergeCell ref="G92:H92"/>
    <mergeCell ref="A16:A90"/>
    <mergeCell ref="B20:B27"/>
    <mergeCell ref="B28:B40"/>
    <mergeCell ref="B41:B62"/>
    <mergeCell ref="B63:B70"/>
    <mergeCell ref="B71:B79"/>
    <mergeCell ref="B80:B88"/>
    <mergeCell ref="B89:B90"/>
    <mergeCell ref="B91:D92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05"/>
  <sheetViews>
    <sheetView zoomScale="70" zoomScaleNormal="70" topLeftCell="B80" workbookViewId="0">
      <selection activeCell="Q85" sqref="Q85"/>
    </sheetView>
  </sheetViews>
  <sheetFormatPr defaultColWidth="9" defaultRowHeight="14.25"/>
  <cols>
    <col min="1" max="1" width="13.5575221238938" customWidth="1"/>
    <col min="2" max="2" width="21.1061946902655" customWidth="1"/>
    <col min="3" max="3" width="67.4424778761062" customWidth="1"/>
    <col min="4" max="4" width="12" customWidth="1"/>
    <col min="5" max="5" width="10.2212389380531" customWidth="1"/>
    <col min="6" max="6" width="20.1061946902655" customWidth="1"/>
    <col min="7" max="8" width="6.10619469026549" customWidth="1"/>
    <col min="9" max="19" width="6" customWidth="1"/>
    <col min="20" max="20" width="6.10619469026549" customWidth="1"/>
    <col min="21" max="28" width="6" customWidth="1"/>
    <col min="29" max="29" width="6.10619469026549" customWidth="1"/>
    <col min="30" max="30" width="6" customWidth="1"/>
  </cols>
  <sheetData>
    <row r="1" ht="17.25" spans="1:6">
      <c r="A1" s="54" t="s">
        <v>0</v>
      </c>
      <c r="B1" s="54"/>
      <c r="C1" s="20" t="s">
        <v>1</v>
      </c>
      <c r="D1" s="17"/>
      <c r="E1" s="21"/>
      <c r="F1" s="22" t="s">
        <v>2</v>
      </c>
    </row>
    <row r="2" ht="17.25" spans="1:6">
      <c r="A2" s="54" t="s">
        <v>3</v>
      </c>
      <c r="B2" s="54"/>
      <c r="C2" s="23" t="s">
        <v>105</v>
      </c>
      <c r="D2" s="17"/>
      <c r="E2" s="24"/>
      <c r="F2" s="25" t="s">
        <v>5</v>
      </c>
    </row>
    <row r="3" ht="17.25" spans="1:6">
      <c r="A3" s="54" t="s">
        <v>6</v>
      </c>
      <c r="B3" s="54"/>
      <c r="C3" s="26">
        <v>45752</v>
      </c>
      <c r="D3" s="17"/>
      <c r="E3" s="27"/>
      <c r="F3" s="25" t="s">
        <v>7</v>
      </c>
    </row>
    <row r="4" ht="18" customHeight="1" spans="1:6">
      <c r="A4" s="54" t="s">
        <v>8</v>
      </c>
      <c r="B4" s="54"/>
      <c r="C4" s="26">
        <v>45772</v>
      </c>
      <c r="D4" s="17"/>
      <c r="E4" s="28"/>
      <c r="F4" s="25" t="s">
        <v>9</v>
      </c>
    </row>
    <row r="5" ht="18" customHeight="1" spans="1:6">
      <c r="A5" s="17"/>
      <c r="B5" s="17"/>
      <c r="C5" s="17"/>
      <c r="D5" s="17"/>
      <c r="E5" s="29"/>
      <c r="F5" s="30" t="s">
        <v>10</v>
      </c>
    </row>
    <row r="6" ht="17.25" spans="1:5">
      <c r="A6" s="17"/>
      <c r="B6" s="55" t="s">
        <v>106</v>
      </c>
      <c r="C6" s="55"/>
      <c r="D6" s="55"/>
      <c r="E6" s="56"/>
    </row>
    <row r="7" ht="17.25" spans="1:5">
      <c r="A7" s="17"/>
      <c r="B7" s="33" t="s">
        <v>12</v>
      </c>
      <c r="C7" s="57" t="s">
        <v>13</v>
      </c>
      <c r="D7" s="33" t="s">
        <v>14</v>
      </c>
      <c r="E7" s="33" t="s">
        <v>15</v>
      </c>
    </row>
    <row r="8" ht="17.25" spans="1:5">
      <c r="A8" s="17"/>
      <c r="B8" s="58">
        <v>1</v>
      </c>
      <c r="C8" s="42" t="s">
        <v>16</v>
      </c>
      <c r="D8" s="59">
        <f ca="1">SUMIF($E$16:$F$82,"Tân",$G$16:$G$82)+SUMIF($E$16:$F$82,"All team",$G$16:$G$82)/5</f>
        <v>17.9</v>
      </c>
      <c r="E8" s="23">
        <f ca="1">SUMIF($E$16:$F$82,"Tân",$H$16:$H$82)+SUMIF($E$16:$F$82,"All team",$H$16:$H$82)/5</f>
        <v>17.5</v>
      </c>
    </row>
    <row r="9" ht="17.25" spans="1:5">
      <c r="A9" s="17"/>
      <c r="B9" s="58">
        <v>2</v>
      </c>
      <c r="C9" s="42" t="s">
        <v>17</v>
      </c>
      <c r="D9" s="59">
        <f ca="1">SUMIF($E$16:$F$82,"Trung",$G$16:$G$82)+SUMIF($E$16:$F$82,"All team",$G$16:$G$82)/5+SUMIF($E$16:$F$82,"Hưng, Trung",$G$16:$G$82)/2</f>
        <v>25.15</v>
      </c>
      <c r="E9" s="23">
        <f ca="1">SUMIF($E$16:$F$82,"Trung",$H$16:$H$82)+SUMIF($E$16:$F$82,"All team",$H$16:$H$82)/5+SUMIF($E$16:$F$82,"Hưng, Trung",$H$16:$H$82)/2</f>
        <v>26.25</v>
      </c>
    </row>
    <row r="10" ht="17.25" spans="1:5">
      <c r="A10" s="17"/>
      <c r="B10" s="58">
        <v>3</v>
      </c>
      <c r="C10" s="42" t="s">
        <v>18</v>
      </c>
      <c r="D10" s="59">
        <f ca="1">SUMIF($E$16:$F$82,"Đăng",$G$16:$G$82)+SUMIF($E$16:$F$82,"All team",$G$16:$G$82)/5+SUMIF($E$16:$F$82,"Quang, Đăng",$G$16:$G$82)/2</f>
        <v>24.65</v>
      </c>
      <c r="E10" s="23">
        <f ca="1">SUMIF($E$16:$F$82,"Đăng",$H$16:$H$82)+SUMIF($E$16:$F$82,"All team",$H$16:$H$82)/5+SUMIF($E$16:$F$82,"Quang, Đăng",$H$16:$H$82)/2</f>
        <v>26.25</v>
      </c>
    </row>
    <row r="11" ht="17.25" spans="1:5">
      <c r="A11" s="17"/>
      <c r="B11" s="58">
        <v>4</v>
      </c>
      <c r="C11" s="42" t="s">
        <v>19</v>
      </c>
      <c r="D11" s="59">
        <f ca="1">SUMIF($E$16:$F$82,"Hưng",$G$16:$G$82)+SUMIF($E$16:$F$82,"All team",$G$16:$G$82)/5+SUMIF($E$16:$F$82,"Hưng, Trung",$G$16:$G$82)/2</f>
        <v>28.9</v>
      </c>
      <c r="E11" s="23">
        <f ca="1">SUMIF($E$16:$F$82,"Hưng",$H$16:$H$82)+SUMIF($E$16:$F$82,"All team",$H$16:$H$82)/5+SUMIF($E$16:$F$82,"Hưng, Trung",$H$16:$H$82)/2</f>
        <v>30</v>
      </c>
    </row>
    <row r="12" ht="17.25" spans="1:5">
      <c r="A12" s="17"/>
      <c r="B12" s="58">
        <v>5</v>
      </c>
      <c r="C12" s="42" t="s">
        <v>20</v>
      </c>
      <c r="D12" s="59">
        <f ca="1">SUMIF($E$16:$F$82,"Quang",$G$16:$G$82)+SUMIF($E$16:$F$82,"All team",$G$16:$G$82)/5+SUMIF($E$16:$F$82,"Quang, Đăng",$G$16:$G$82)/2</f>
        <v>22.4</v>
      </c>
      <c r="E12" s="23">
        <f ca="1">SUMIF($E$16:$F$82,"Quang",$H$16:$H$82)+SUMIF($E$16:$F$82,"All team",$H$16:$H$82)/5+SUMIF($E$16:$F$82,"Quang, Đăng",$H$16:$H$82)/2</f>
        <v>22</v>
      </c>
    </row>
    <row r="13" ht="17.25" spans="1:5">
      <c r="A13" s="17"/>
      <c r="B13" s="31" t="s">
        <v>21</v>
      </c>
      <c r="C13" s="32"/>
      <c r="D13" s="35">
        <f ca="1">SUM(D8:D12)</f>
        <v>119</v>
      </c>
      <c r="E13" s="35">
        <f ca="1">SUM(E8:E12)</f>
        <v>122</v>
      </c>
    </row>
    <row r="15" ht="63.75" customHeight="1" spans="1:60">
      <c r="A15" s="60" t="s">
        <v>22</v>
      </c>
      <c r="B15" s="60" t="s">
        <v>23</v>
      </c>
      <c r="C15" s="61" t="s">
        <v>24</v>
      </c>
      <c r="D15" s="61"/>
      <c r="E15" s="61" t="s">
        <v>25</v>
      </c>
      <c r="F15" s="61"/>
      <c r="G15" s="38" t="s">
        <v>14</v>
      </c>
      <c r="H15" s="38" t="s">
        <v>15</v>
      </c>
      <c r="I15" s="48">
        <v>44291</v>
      </c>
      <c r="J15" s="48">
        <v>44292</v>
      </c>
      <c r="K15" s="48">
        <v>44293</v>
      </c>
      <c r="L15" s="48">
        <v>44294</v>
      </c>
      <c r="M15" s="48">
        <v>44295</v>
      </c>
      <c r="N15" s="48">
        <v>44296</v>
      </c>
      <c r="O15" s="48">
        <v>44297</v>
      </c>
      <c r="P15" s="48">
        <v>44298</v>
      </c>
      <c r="Q15" s="48">
        <v>44299</v>
      </c>
      <c r="R15" s="48">
        <v>44300</v>
      </c>
      <c r="S15" s="48">
        <v>44301</v>
      </c>
      <c r="T15" s="48">
        <v>44302</v>
      </c>
      <c r="U15" s="48">
        <v>44303</v>
      </c>
      <c r="V15" s="48">
        <v>44304</v>
      </c>
      <c r="W15" s="48">
        <v>44305</v>
      </c>
      <c r="X15" s="48">
        <v>44306</v>
      </c>
      <c r="Y15" s="48">
        <v>44307</v>
      </c>
      <c r="Z15" s="48">
        <v>44308</v>
      </c>
      <c r="AA15" s="48">
        <v>44309</v>
      </c>
      <c r="AB15" s="48">
        <v>44310</v>
      </c>
      <c r="AC15" s="48">
        <v>44311</v>
      </c>
      <c r="AD15" s="48">
        <v>44312</v>
      </c>
      <c r="AE15" s="69"/>
      <c r="AF15" s="69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</row>
    <row r="16" ht="16.5" spans="1:30">
      <c r="A16" s="39" t="s">
        <v>105</v>
      </c>
      <c r="B16" s="40" t="s">
        <v>26</v>
      </c>
      <c r="C16" s="40"/>
      <c r="D16" s="40"/>
      <c r="E16" s="41" t="s">
        <v>27</v>
      </c>
      <c r="F16" s="41"/>
      <c r="G16" s="42">
        <v>10</v>
      </c>
      <c r="H16" s="42">
        <v>10</v>
      </c>
      <c r="I16" s="42">
        <v>10</v>
      </c>
      <c r="J16" s="49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</row>
    <row r="17" ht="16.5" spans="1:30">
      <c r="A17" s="39"/>
      <c r="B17" s="40" t="s">
        <v>107</v>
      </c>
      <c r="C17" s="40"/>
      <c r="D17" s="40"/>
      <c r="E17" s="41" t="s">
        <v>108</v>
      </c>
      <c r="F17" s="41"/>
      <c r="G17" s="42">
        <v>2</v>
      </c>
      <c r="H17" s="42">
        <v>4</v>
      </c>
      <c r="I17" s="42">
        <v>4</v>
      </c>
      <c r="J17" s="42">
        <v>2</v>
      </c>
      <c r="K17" s="49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</row>
    <row r="18" ht="16.5" spans="1:30">
      <c r="A18" s="39"/>
      <c r="B18" s="41"/>
      <c r="C18" s="41"/>
      <c r="D18" s="41"/>
      <c r="E18" s="41"/>
      <c r="F18" s="41"/>
      <c r="G18" s="42"/>
      <c r="H18" s="42"/>
      <c r="I18" s="42"/>
      <c r="J18" s="42"/>
      <c r="K18" s="50">
        <v>2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ht="16.5" spans="1:30">
      <c r="A19" s="39"/>
      <c r="B19" s="40" t="s">
        <v>30</v>
      </c>
      <c r="C19" s="40"/>
      <c r="D19" s="40"/>
      <c r="E19" s="41" t="s">
        <v>108</v>
      </c>
      <c r="F19" s="41"/>
      <c r="G19" s="42">
        <v>6</v>
      </c>
      <c r="H19" s="42">
        <v>4</v>
      </c>
      <c r="I19" s="42">
        <v>4</v>
      </c>
      <c r="J19" s="42">
        <v>4</v>
      </c>
      <c r="K19" s="42">
        <v>4</v>
      </c>
      <c r="L19" s="49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</row>
    <row r="20" ht="16.5" spans="1:30">
      <c r="A20" s="39"/>
      <c r="B20" s="41"/>
      <c r="C20" s="41"/>
      <c r="D20" s="41"/>
      <c r="E20" s="41"/>
      <c r="F20" s="41"/>
      <c r="G20" s="42"/>
      <c r="H20" s="42"/>
      <c r="I20" s="42"/>
      <c r="J20" s="42"/>
      <c r="K20" s="42"/>
      <c r="L20" s="51">
        <v>2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ht="17.25" customHeight="1" spans="1:30">
      <c r="A21" s="39"/>
      <c r="B21" s="39" t="s">
        <v>31</v>
      </c>
      <c r="C21" s="62" t="s">
        <v>109</v>
      </c>
      <c r="D21" s="63"/>
      <c r="E21" s="41" t="s">
        <v>56</v>
      </c>
      <c r="F21" s="41"/>
      <c r="G21" s="64">
        <v>0.25</v>
      </c>
      <c r="H21" s="64">
        <v>0.25</v>
      </c>
      <c r="I21" s="64">
        <v>0.25</v>
      </c>
      <c r="J21" s="64">
        <v>0.25</v>
      </c>
      <c r="K21" s="64">
        <v>0.25</v>
      </c>
      <c r="L21" s="64">
        <v>0.25</v>
      </c>
      <c r="M21" s="49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</row>
    <row r="22" ht="16.5" spans="1:30">
      <c r="A22" s="39"/>
      <c r="B22" s="39"/>
      <c r="C22" s="62" t="s">
        <v>110</v>
      </c>
      <c r="D22" s="63"/>
      <c r="E22" s="41" t="s">
        <v>51</v>
      </c>
      <c r="F22" s="41"/>
      <c r="G22" s="64">
        <v>0.25</v>
      </c>
      <c r="H22" s="64">
        <v>0.25</v>
      </c>
      <c r="I22" s="64">
        <v>0.25</v>
      </c>
      <c r="J22" s="64">
        <v>0.25</v>
      </c>
      <c r="K22" s="64">
        <v>0.25</v>
      </c>
      <c r="L22" s="64">
        <v>0.25</v>
      </c>
      <c r="M22" s="49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</row>
    <row r="23" ht="16.5" spans="1:30">
      <c r="A23" s="39"/>
      <c r="B23" s="39"/>
      <c r="C23" s="62" t="s">
        <v>111</v>
      </c>
      <c r="D23" s="63"/>
      <c r="E23" s="41" t="s">
        <v>33</v>
      </c>
      <c r="F23" s="41"/>
      <c r="G23" s="64">
        <v>0.25</v>
      </c>
      <c r="H23" s="64">
        <v>0.25</v>
      </c>
      <c r="I23" s="64">
        <v>0.25</v>
      </c>
      <c r="J23" s="64">
        <v>0.25</v>
      </c>
      <c r="K23" s="64">
        <v>0.25</v>
      </c>
      <c r="L23" s="64">
        <v>0.25</v>
      </c>
      <c r="M23" s="49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</row>
    <row r="24" ht="16.5" spans="1:30">
      <c r="A24" s="39"/>
      <c r="B24" s="39"/>
      <c r="C24" s="62" t="s">
        <v>112</v>
      </c>
      <c r="D24" s="63"/>
      <c r="E24" s="41" t="s">
        <v>33</v>
      </c>
      <c r="F24" s="41"/>
      <c r="G24" s="64">
        <v>0.25</v>
      </c>
      <c r="H24" s="64">
        <v>0.25</v>
      </c>
      <c r="I24" s="64">
        <v>0.25</v>
      </c>
      <c r="J24" s="64">
        <v>0.25</v>
      </c>
      <c r="K24" s="64">
        <v>0.25</v>
      </c>
      <c r="L24" s="64">
        <v>0.25</v>
      </c>
      <c r="M24" s="49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</row>
    <row r="25" ht="16.5" spans="1:30">
      <c r="A25" s="39"/>
      <c r="B25" s="39"/>
      <c r="C25" s="62" t="s">
        <v>113</v>
      </c>
      <c r="D25" s="63"/>
      <c r="E25" s="41" t="s">
        <v>33</v>
      </c>
      <c r="F25" s="41"/>
      <c r="G25" s="42">
        <v>1</v>
      </c>
      <c r="H25" s="42">
        <v>1</v>
      </c>
      <c r="I25" s="42">
        <v>1</v>
      </c>
      <c r="J25" s="42">
        <v>1</v>
      </c>
      <c r="K25" s="42">
        <v>1</v>
      </c>
      <c r="L25" s="42">
        <v>1</v>
      </c>
      <c r="M25" s="42">
        <v>1</v>
      </c>
      <c r="N25" s="49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</row>
    <row r="26" ht="16.5" spans="1:30">
      <c r="A26" s="39"/>
      <c r="B26" s="39"/>
      <c r="C26" s="62" t="s">
        <v>114</v>
      </c>
      <c r="D26" s="63"/>
      <c r="E26" s="46" t="s">
        <v>44</v>
      </c>
      <c r="F26" s="47"/>
      <c r="G26" s="42">
        <v>1</v>
      </c>
      <c r="H26" s="42">
        <v>1</v>
      </c>
      <c r="I26" s="42">
        <v>1</v>
      </c>
      <c r="J26" s="42">
        <v>1</v>
      </c>
      <c r="K26" s="42">
        <v>1</v>
      </c>
      <c r="L26" s="42">
        <v>1</v>
      </c>
      <c r="M26" s="42">
        <v>1</v>
      </c>
      <c r="N26" s="49">
        <v>0</v>
      </c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ht="16.5" spans="1:30">
      <c r="A27" s="39"/>
      <c r="B27" s="39"/>
      <c r="C27" s="62" t="s">
        <v>115</v>
      </c>
      <c r="D27" s="63"/>
      <c r="E27" s="41" t="s">
        <v>44</v>
      </c>
      <c r="F27" s="41"/>
      <c r="G27" s="42">
        <v>1</v>
      </c>
      <c r="H27" s="42">
        <v>1</v>
      </c>
      <c r="I27" s="42">
        <v>1</v>
      </c>
      <c r="J27" s="42">
        <v>1</v>
      </c>
      <c r="K27" s="42">
        <v>1</v>
      </c>
      <c r="L27" s="42">
        <v>1</v>
      </c>
      <c r="M27" s="42">
        <v>1</v>
      </c>
      <c r="N27" s="49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</row>
    <row r="28" ht="16.5" spans="1:30">
      <c r="A28" s="39"/>
      <c r="B28" s="39"/>
      <c r="C28" s="62" t="s">
        <v>116</v>
      </c>
      <c r="D28" s="63"/>
      <c r="E28" s="41" t="s">
        <v>27</v>
      </c>
      <c r="F28" s="41"/>
      <c r="G28" s="42">
        <v>5</v>
      </c>
      <c r="H28" s="42">
        <v>10</v>
      </c>
      <c r="I28" s="42">
        <v>10</v>
      </c>
      <c r="J28" s="42">
        <v>10</v>
      </c>
      <c r="K28" s="42">
        <v>10</v>
      </c>
      <c r="L28" s="42">
        <v>10</v>
      </c>
      <c r="M28" s="42">
        <v>10</v>
      </c>
      <c r="N28" s="42">
        <v>5</v>
      </c>
      <c r="O28" s="49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</row>
    <row r="29" ht="16.5" spans="1:30">
      <c r="A29" s="39"/>
      <c r="B29" s="39"/>
      <c r="C29" s="41"/>
      <c r="D29" s="41"/>
      <c r="E29" s="41"/>
      <c r="F29" s="41"/>
      <c r="G29" s="42"/>
      <c r="H29" s="42"/>
      <c r="I29" s="42"/>
      <c r="J29" s="42"/>
      <c r="K29" s="42"/>
      <c r="L29" s="42"/>
      <c r="M29" s="42"/>
      <c r="N29" s="68"/>
      <c r="O29" s="50">
        <v>5</v>
      </c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</row>
    <row r="30" ht="16.5" spans="1:30">
      <c r="A30" s="39"/>
      <c r="B30" s="39" t="s">
        <v>41</v>
      </c>
      <c r="C30" s="62" t="s">
        <v>117</v>
      </c>
      <c r="D30" s="63"/>
      <c r="E30" s="41" t="s">
        <v>44</v>
      </c>
      <c r="F30" s="41"/>
      <c r="G30" s="42">
        <v>1</v>
      </c>
      <c r="H30" s="42">
        <v>1</v>
      </c>
      <c r="I30" s="42">
        <v>1</v>
      </c>
      <c r="J30" s="42">
        <v>1</v>
      </c>
      <c r="K30" s="42">
        <v>1</v>
      </c>
      <c r="L30" s="42">
        <v>1</v>
      </c>
      <c r="M30" s="42">
        <v>1</v>
      </c>
      <c r="N30" s="42">
        <v>1</v>
      </c>
      <c r="O30" s="42">
        <v>1</v>
      </c>
      <c r="P30" s="49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</row>
    <row r="31" ht="16.5" spans="1:30">
      <c r="A31" s="39"/>
      <c r="B31" s="39"/>
      <c r="C31" s="62" t="s">
        <v>118</v>
      </c>
      <c r="D31" s="63"/>
      <c r="E31" s="41" t="s">
        <v>44</v>
      </c>
      <c r="F31" s="41"/>
      <c r="G31" s="42">
        <v>3</v>
      </c>
      <c r="H31" s="42">
        <v>1</v>
      </c>
      <c r="I31" s="42">
        <v>1</v>
      </c>
      <c r="J31" s="42">
        <v>1</v>
      </c>
      <c r="K31" s="42">
        <v>1</v>
      </c>
      <c r="L31" s="42">
        <v>1</v>
      </c>
      <c r="M31" s="42">
        <v>1</v>
      </c>
      <c r="N31" s="42">
        <v>1</v>
      </c>
      <c r="O31" s="42">
        <v>1</v>
      </c>
      <c r="P31" s="49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</row>
    <row r="32" ht="16.5" spans="1:30">
      <c r="A32" s="39"/>
      <c r="B32" s="39"/>
      <c r="C32" s="65"/>
      <c r="D32" s="66"/>
      <c r="E32" s="41"/>
      <c r="F32" s="41"/>
      <c r="G32" s="42"/>
      <c r="H32" s="42"/>
      <c r="I32" s="42"/>
      <c r="J32" s="42"/>
      <c r="K32" s="42"/>
      <c r="L32" s="42"/>
      <c r="M32" s="42"/>
      <c r="N32" s="42"/>
      <c r="O32" s="68"/>
      <c r="P32" s="51">
        <v>2</v>
      </c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</row>
    <row r="33" ht="16.5" spans="1:30">
      <c r="A33" s="39"/>
      <c r="B33" s="39"/>
      <c r="C33" s="62" t="s">
        <v>119</v>
      </c>
      <c r="D33" s="63"/>
      <c r="E33" s="41" t="s">
        <v>51</v>
      </c>
      <c r="F33" s="41"/>
      <c r="G33" s="42">
        <v>1</v>
      </c>
      <c r="H33" s="42">
        <v>1</v>
      </c>
      <c r="I33" s="42">
        <v>1</v>
      </c>
      <c r="J33" s="42">
        <v>1</v>
      </c>
      <c r="K33" s="42">
        <v>1</v>
      </c>
      <c r="L33" s="42">
        <v>1</v>
      </c>
      <c r="M33" s="42">
        <v>1</v>
      </c>
      <c r="N33" s="42">
        <v>1</v>
      </c>
      <c r="O33" s="42">
        <v>1</v>
      </c>
      <c r="P33" s="49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</row>
    <row r="34" ht="16.5" spans="1:30">
      <c r="A34" s="39"/>
      <c r="B34" s="39"/>
      <c r="C34" s="62" t="s">
        <v>120</v>
      </c>
      <c r="D34" s="63"/>
      <c r="E34" s="41" t="s">
        <v>51</v>
      </c>
      <c r="F34" s="41"/>
      <c r="G34" s="42">
        <v>1</v>
      </c>
      <c r="H34" s="42">
        <v>1</v>
      </c>
      <c r="I34" s="42">
        <v>1</v>
      </c>
      <c r="J34" s="42">
        <v>1</v>
      </c>
      <c r="K34" s="42">
        <v>1</v>
      </c>
      <c r="L34" s="42">
        <v>1</v>
      </c>
      <c r="M34" s="42">
        <v>1</v>
      </c>
      <c r="N34" s="42">
        <v>1</v>
      </c>
      <c r="O34" s="42">
        <v>1</v>
      </c>
      <c r="P34" s="49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</row>
    <row r="35" ht="16.5" spans="1:30">
      <c r="A35" s="39"/>
      <c r="B35" s="39"/>
      <c r="C35" s="62" t="s">
        <v>121</v>
      </c>
      <c r="D35" s="63"/>
      <c r="E35" s="46" t="s">
        <v>33</v>
      </c>
      <c r="F35" s="47"/>
      <c r="G35" s="42">
        <v>1</v>
      </c>
      <c r="H35" s="42">
        <v>1</v>
      </c>
      <c r="I35" s="42">
        <v>1</v>
      </c>
      <c r="J35" s="42">
        <v>1</v>
      </c>
      <c r="K35" s="42">
        <v>1</v>
      </c>
      <c r="L35" s="42">
        <v>1</v>
      </c>
      <c r="M35" s="42">
        <v>1</v>
      </c>
      <c r="N35" s="42">
        <v>1</v>
      </c>
      <c r="O35" s="42">
        <v>1</v>
      </c>
      <c r="P35" s="49">
        <v>0</v>
      </c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</row>
    <row r="36" ht="16.5" spans="1:30">
      <c r="A36" s="39"/>
      <c r="B36" s="39"/>
      <c r="C36" s="62" t="s">
        <v>122</v>
      </c>
      <c r="D36" s="63"/>
      <c r="E36" s="41" t="s">
        <v>33</v>
      </c>
      <c r="F36" s="41"/>
      <c r="G36" s="42">
        <v>1</v>
      </c>
      <c r="H36" s="42">
        <v>1</v>
      </c>
      <c r="I36" s="42">
        <v>1</v>
      </c>
      <c r="J36" s="42">
        <v>1</v>
      </c>
      <c r="K36" s="42">
        <v>1</v>
      </c>
      <c r="L36" s="42">
        <v>1</v>
      </c>
      <c r="M36" s="42">
        <v>1</v>
      </c>
      <c r="N36" s="42">
        <v>1</v>
      </c>
      <c r="O36" s="42">
        <v>1</v>
      </c>
      <c r="P36" s="42">
        <v>1</v>
      </c>
      <c r="Q36" s="49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</row>
    <row r="37" ht="16.5" spans="1:30">
      <c r="A37" s="39"/>
      <c r="B37" s="39"/>
      <c r="C37" s="62" t="s">
        <v>123</v>
      </c>
      <c r="D37" s="63"/>
      <c r="E37" s="41" t="s">
        <v>58</v>
      </c>
      <c r="F37" s="41"/>
      <c r="G37" s="42">
        <v>1</v>
      </c>
      <c r="H37" s="42">
        <v>1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2">
        <v>1</v>
      </c>
      <c r="Q37" s="49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</row>
    <row r="38" ht="16.5" spans="1:30">
      <c r="A38" s="39"/>
      <c r="B38" s="39"/>
      <c r="C38" s="40" t="s">
        <v>124</v>
      </c>
      <c r="D38" s="40"/>
      <c r="E38" s="41" t="s">
        <v>27</v>
      </c>
      <c r="F38" s="41"/>
      <c r="G38" s="42">
        <v>7</v>
      </c>
      <c r="H38" s="42">
        <v>10</v>
      </c>
      <c r="I38" s="42">
        <v>10</v>
      </c>
      <c r="J38" s="42">
        <v>10</v>
      </c>
      <c r="K38" s="42">
        <v>10</v>
      </c>
      <c r="L38" s="42">
        <v>10</v>
      </c>
      <c r="M38" s="42">
        <v>10</v>
      </c>
      <c r="N38" s="42">
        <v>10</v>
      </c>
      <c r="O38" s="42">
        <v>10</v>
      </c>
      <c r="P38" s="42">
        <v>10</v>
      </c>
      <c r="Q38" s="42">
        <v>7</v>
      </c>
      <c r="R38" s="49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</row>
    <row r="39" ht="16.5" spans="1:30">
      <c r="A39" s="39"/>
      <c r="B39" s="39"/>
      <c r="C39" s="41"/>
      <c r="D39" s="41"/>
      <c r="E39" s="41"/>
      <c r="F39" s="41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68"/>
      <c r="R39" s="50">
        <v>3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</row>
    <row r="40" ht="16.5" spans="1:30">
      <c r="A40" s="39"/>
      <c r="B40" s="39" t="s">
        <v>54</v>
      </c>
      <c r="C40" s="40" t="s">
        <v>125</v>
      </c>
      <c r="D40" s="40"/>
      <c r="E40" s="41" t="s">
        <v>56</v>
      </c>
      <c r="F40" s="41"/>
      <c r="G40" s="42">
        <v>2</v>
      </c>
      <c r="H40" s="42">
        <v>2</v>
      </c>
      <c r="I40" s="42">
        <v>2</v>
      </c>
      <c r="J40" s="42">
        <v>2</v>
      </c>
      <c r="K40" s="42">
        <v>2</v>
      </c>
      <c r="L40" s="42">
        <v>2</v>
      </c>
      <c r="M40" s="42">
        <v>2</v>
      </c>
      <c r="N40" s="42">
        <v>2</v>
      </c>
      <c r="O40" s="42">
        <v>2</v>
      </c>
      <c r="P40" s="42">
        <v>2</v>
      </c>
      <c r="Q40" s="42">
        <v>2</v>
      </c>
      <c r="R40" s="42">
        <v>1</v>
      </c>
      <c r="S40" s="49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</row>
    <row r="41" ht="16.5" spans="1:30">
      <c r="A41" s="39"/>
      <c r="B41" s="39"/>
      <c r="C41" s="41"/>
      <c r="D41" s="41"/>
      <c r="E41" s="41"/>
      <c r="F41" s="41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68"/>
      <c r="S41" s="50">
        <v>1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</row>
    <row r="42" ht="16.5" spans="1:30">
      <c r="A42" s="39"/>
      <c r="B42" s="39"/>
      <c r="C42" s="40" t="s">
        <v>126</v>
      </c>
      <c r="D42" s="40"/>
      <c r="E42" s="41" t="s">
        <v>56</v>
      </c>
      <c r="F42" s="41"/>
      <c r="G42" s="42">
        <v>2</v>
      </c>
      <c r="H42" s="42">
        <v>2</v>
      </c>
      <c r="I42" s="42">
        <v>2</v>
      </c>
      <c r="J42" s="42">
        <v>2</v>
      </c>
      <c r="K42" s="42">
        <v>2</v>
      </c>
      <c r="L42" s="42">
        <v>2</v>
      </c>
      <c r="M42" s="42">
        <v>2</v>
      </c>
      <c r="N42" s="42">
        <v>2</v>
      </c>
      <c r="O42" s="42">
        <v>2</v>
      </c>
      <c r="P42" s="42">
        <v>2</v>
      </c>
      <c r="Q42" s="42">
        <v>2</v>
      </c>
      <c r="R42" s="42">
        <v>2</v>
      </c>
      <c r="S42" s="49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</row>
    <row r="43" ht="16.5" spans="1:30">
      <c r="A43" s="39"/>
      <c r="B43" s="39"/>
      <c r="C43" s="40" t="s">
        <v>127</v>
      </c>
      <c r="D43" s="40"/>
      <c r="E43" s="41" t="s">
        <v>51</v>
      </c>
      <c r="F43" s="41"/>
      <c r="G43" s="42">
        <v>2</v>
      </c>
      <c r="H43" s="42">
        <v>2</v>
      </c>
      <c r="I43" s="42">
        <v>2</v>
      </c>
      <c r="J43" s="42">
        <v>2</v>
      </c>
      <c r="K43" s="42">
        <v>2</v>
      </c>
      <c r="L43" s="42">
        <v>2</v>
      </c>
      <c r="M43" s="42">
        <v>2</v>
      </c>
      <c r="N43" s="42">
        <v>2</v>
      </c>
      <c r="O43" s="42">
        <v>2</v>
      </c>
      <c r="P43" s="42">
        <v>2</v>
      </c>
      <c r="Q43" s="42">
        <v>2</v>
      </c>
      <c r="R43" s="42">
        <v>2</v>
      </c>
      <c r="S43" s="49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</row>
    <row r="44" ht="16.5" spans="1:30">
      <c r="A44" s="39"/>
      <c r="B44" s="39"/>
      <c r="C44" s="40" t="s">
        <v>128</v>
      </c>
      <c r="D44" s="40"/>
      <c r="E44" s="41" t="s">
        <v>51</v>
      </c>
      <c r="F44" s="41"/>
      <c r="G44" s="42">
        <v>4</v>
      </c>
      <c r="H44" s="42">
        <v>4</v>
      </c>
      <c r="I44" s="42">
        <v>4</v>
      </c>
      <c r="J44" s="42">
        <v>4</v>
      </c>
      <c r="K44" s="42">
        <v>4</v>
      </c>
      <c r="L44" s="42">
        <v>4</v>
      </c>
      <c r="M44" s="42">
        <v>4</v>
      </c>
      <c r="N44" s="42">
        <v>4</v>
      </c>
      <c r="O44" s="42">
        <v>4</v>
      </c>
      <c r="P44" s="42">
        <v>4</v>
      </c>
      <c r="Q44" s="42">
        <v>4</v>
      </c>
      <c r="R44" s="42">
        <v>4</v>
      </c>
      <c r="S44" s="42">
        <v>2</v>
      </c>
      <c r="T44" s="49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</row>
    <row r="45" ht="16.5" spans="1:30">
      <c r="A45" s="39"/>
      <c r="B45" s="39"/>
      <c r="C45" s="67"/>
      <c r="D45" s="67"/>
      <c r="E45" s="41"/>
      <c r="F45" s="41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68"/>
      <c r="T45" s="51">
        <v>2</v>
      </c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ht="16.5" spans="1:30">
      <c r="A46" s="39"/>
      <c r="B46" s="39"/>
      <c r="C46" s="40" t="s">
        <v>129</v>
      </c>
      <c r="D46" s="40"/>
      <c r="E46" s="41" t="s">
        <v>56</v>
      </c>
      <c r="F46" s="41"/>
      <c r="G46" s="42">
        <v>2</v>
      </c>
      <c r="H46" s="42">
        <v>2</v>
      </c>
      <c r="I46" s="42">
        <v>2</v>
      </c>
      <c r="J46" s="42">
        <v>2</v>
      </c>
      <c r="K46" s="42">
        <v>2</v>
      </c>
      <c r="L46" s="42">
        <v>2</v>
      </c>
      <c r="M46" s="42">
        <v>2</v>
      </c>
      <c r="N46" s="42">
        <v>2</v>
      </c>
      <c r="O46" s="42">
        <v>2</v>
      </c>
      <c r="P46" s="42">
        <v>2</v>
      </c>
      <c r="Q46" s="42">
        <v>2</v>
      </c>
      <c r="R46" s="42">
        <v>2</v>
      </c>
      <c r="S46" s="42">
        <v>2</v>
      </c>
      <c r="T46" s="49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</row>
    <row r="47" ht="16.5" spans="1:30">
      <c r="A47" s="39"/>
      <c r="B47" s="39"/>
      <c r="C47" s="40" t="s">
        <v>130</v>
      </c>
      <c r="D47" s="40"/>
      <c r="E47" s="41" t="s">
        <v>58</v>
      </c>
      <c r="F47" s="41"/>
      <c r="G47" s="42">
        <v>2</v>
      </c>
      <c r="H47" s="42">
        <v>2</v>
      </c>
      <c r="I47" s="42">
        <v>2</v>
      </c>
      <c r="J47" s="42">
        <v>2</v>
      </c>
      <c r="K47" s="42">
        <v>2</v>
      </c>
      <c r="L47" s="42">
        <v>2</v>
      </c>
      <c r="M47" s="42">
        <v>2</v>
      </c>
      <c r="N47" s="42">
        <v>2</v>
      </c>
      <c r="O47" s="42">
        <v>2</v>
      </c>
      <c r="P47" s="42">
        <v>2</v>
      </c>
      <c r="Q47" s="42">
        <v>2</v>
      </c>
      <c r="R47" s="42">
        <v>2</v>
      </c>
      <c r="S47" s="42">
        <v>2</v>
      </c>
      <c r="T47" s="49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</row>
    <row r="48" ht="16.5" spans="1:30">
      <c r="A48" s="39"/>
      <c r="B48" s="39"/>
      <c r="C48" s="40" t="s">
        <v>131</v>
      </c>
      <c r="D48" s="40"/>
      <c r="E48" s="41" t="s">
        <v>56</v>
      </c>
      <c r="F48" s="41"/>
      <c r="G48" s="42">
        <v>2</v>
      </c>
      <c r="H48" s="42">
        <v>2</v>
      </c>
      <c r="I48" s="42">
        <v>2</v>
      </c>
      <c r="J48" s="42">
        <v>2</v>
      </c>
      <c r="K48" s="42">
        <v>2</v>
      </c>
      <c r="L48" s="42">
        <v>2</v>
      </c>
      <c r="M48" s="42">
        <v>2</v>
      </c>
      <c r="N48" s="42">
        <v>2</v>
      </c>
      <c r="O48" s="42">
        <v>2</v>
      </c>
      <c r="P48" s="42">
        <v>2</v>
      </c>
      <c r="Q48" s="42">
        <v>2</v>
      </c>
      <c r="R48" s="42">
        <v>2</v>
      </c>
      <c r="S48" s="42">
        <v>2</v>
      </c>
      <c r="T48" s="42">
        <v>2</v>
      </c>
      <c r="U48" s="49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</row>
    <row r="49" ht="16.5" spans="1:30">
      <c r="A49" s="39"/>
      <c r="B49" s="39"/>
      <c r="C49" s="40" t="s">
        <v>132</v>
      </c>
      <c r="D49" s="40"/>
      <c r="E49" s="41" t="s">
        <v>58</v>
      </c>
      <c r="F49" s="41"/>
      <c r="G49" s="42">
        <v>2</v>
      </c>
      <c r="H49" s="42">
        <v>2</v>
      </c>
      <c r="I49" s="42">
        <v>2</v>
      </c>
      <c r="J49" s="42">
        <v>2</v>
      </c>
      <c r="K49" s="42">
        <v>2</v>
      </c>
      <c r="L49" s="42">
        <v>2</v>
      </c>
      <c r="M49" s="42">
        <v>2</v>
      </c>
      <c r="N49" s="42">
        <v>2</v>
      </c>
      <c r="O49" s="42">
        <v>2</v>
      </c>
      <c r="P49" s="42">
        <v>2</v>
      </c>
      <c r="Q49" s="42">
        <v>2</v>
      </c>
      <c r="R49" s="42">
        <v>2</v>
      </c>
      <c r="S49" s="42">
        <v>2</v>
      </c>
      <c r="T49" s="42">
        <v>2</v>
      </c>
      <c r="U49" s="49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</row>
    <row r="50" ht="16.5" spans="1:30">
      <c r="A50" s="39"/>
      <c r="B50" s="39"/>
      <c r="C50" s="40" t="s">
        <v>133</v>
      </c>
      <c r="D50" s="40"/>
      <c r="E50" s="41" t="s">
        <v>56</v>
      </c>
      <c r="F50" s="41"/>
      <c r="G50" s="42">
        <v>2</v>
      </c>
      <c r="H50" s="42">
        <v>2</v>
      </c>
      <c r="I50" s="42">
        <v>2</v>
      </c>
      <c r="J50" s="42">
        <v>2</v>
      </c>
      <c r="K50" s="42">
        <v>2</v>
      </c>
      <c r="L50" s="42">
        <v>2</v>
      </c>
      <c r="M50" s="42">
        <v>2</v>
      </c>
      <c r="N50" s="42">
        <v>2</v>
      </c>
      <c r="O50" s="42">
        <v>2</v>
      </c>
      <c r="P50" s="42">
        <v>2</v>
      </c>
      <c r="Q50" s="42">
        <v>2</v>
      </c>
      <c r="R50" s="42">
        <v>2</v>
      </c>
      <c r="S50" s="42">
        <v>2</v>
      </c>
      <c r="T50" s="42">
        <v>2</v>
      </c>
      <c r="U50" s="42">
        <v>2</v>
      </c>
      <c r="V50" s="49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</row>
    <row r="51" ht="16.5" spans="1:30">
      <c r="A51" s="39"/>
      <c r="B51" s="39"/>
      <c r="C51" s="41"/>
      <c r="D51" s="41"/>
      <c r="E51" s="41"/>
      <c r="F51" s="41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68"/>
      <c r="V51" s="51">
        <v>1</v>
      </c>
      <c r="W51" s="42"/>
      <c r="X51" s="42"/>
      <c r="Y51" s="42"/>
      <c r="Z51" s="42"/>
      <c r="AA51" s="42"/>
      <c r="AB51" s="42"/>
      <c r="AC51" s="42"/>
      <c r="AD51" s="42"/>
    </row>
    <row r="52" ht="16.5" spans="1:30">
      <c r="A52" s="39"/>
      <c r="B52" s="39"/>
      <c r="C52" s="40" t="s">
        <v>134</v>
      </c>
      <c r="D52" s="40"/>
      <c r="E52" s="41" t="s">
        <v>58</v>
      </c>
      <c r="F52" s="41"/>
      <c r="G52" s="42">
        <v>4</v>
      </c>
      <c r="H52" s="42">
        <v>4</v>
      </c>
      <c r="I52" s="42">
        <v>4</v>
      </c>
      <c r="J52" s="42">
        <v>4</v>
      </c>
      <c r="K52" s="42">
        <v>4</v>
      </c>
      <c r="L52" s="42">
        <v>4</v>
      </c>
      <c r="M52" s="42">
        <v>4</v>
      </c>
      <c r="N52" s="42">
        <v>4</v>
      </c>
      <c r="O52" s="42">
        <v>4</v>
      </c>
      <c r="P52" s="42">
        <v>4</v>
      </c>
      <c r="Q52" s="42">
        <v>4</v>
      </c>
      <c r="R52" s="42">
        <v>4</v>
      </c>
      <c r="S52" s="42">
        <v>4</v>
      </c>
      <c r="T52" s="42">
        <v>4</v>
      </c>
      <c r="U52" s="42">
        <v>4</v>
      </c>
      <c r="V52" s="42">
        <v>2</v>
      </c>
      <c r="W52" s="49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</row>
    <row r="53" ht="16.5" spans="1:30">
      <c r="A53" s="39"/>
      <c r="B53" s="39"/>
      <c r="C53" s="40" t="s">
        <v>135</v>
      </c>
      <c r="D53" s="40"/>
      <c r="E53" s="41" t="s">
        <v>58</v>
      </c>
      <c r="F53" s="41"/>
      <c r="G53" s="42">
        <v>1</v>
      </c>
      <c r="H53" s="42">
        <v>1</v>
      </c>
      <c r="I53" s="42">
        <v>1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P53" s="42">
        <v>1</v>
      </c>
      <c r="Q53" s="42">
        <v>1</v>
      </c>
      <c r="R53" s="42">
        <v>1</v>
      </c>
      <c r="S53" s="42">
        <v>1</v>
      </c>
      <c r="T53" s="42">
        <v>1</v>
      </c>
      <c r="U53" s="42">
        <v>1</v>
      </c>
      <c r="V53" s="42">
        <v>1</v>
      </c>
      <c r="W53" s="49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</row>
    <row r="54" ht="16.5" spans="1:30">
      <c r="A54" s="39"/>
      <c r="B54" s="39"/>
      <c r="C54" s="44" t="s">
        <v>136</v>
      </c>
      <c r="D54" s="45"/>
      <c r="E54" s="46" t="s">
        <v>58</v>
      </c>
      <c r="F54" s="47"/>
      <c r="G54" s="42">
        <v>1</v>
      </c>
      <c r="H54" s="42">
        <v>1</v>
      </c>
      <c r="I54" s="42">
        <v>1</v>
      </c>
      <c r="J54" s="42">
        <v>1</v>
      </c>
      <c r="K54" s="42">
        <v>1</v>
      </c>
      <c r="L54" s="42">
        <v>1</v>
      </c>
      <c r="M54" s="42">
        <v>1</v>
      </c>
      <c r="N54" s="42">
        <v>1</v>
      </c>
      <c r="O54" s="42">
        <v>1</v>
      </c>
      <c r="P54" s="42">
        <v>1</v>
      </c>
      <c r="Q54" s="42">
        <v>1</v>
      </c>
      <c r="R54" s="42">
        <v>1</v>
      </c>
      <c r="S54" s="42">
        <v>1</v>
      </c>
      <c r="T54" s="42">
        <v>1</v>
      </c>
      <c r="U54" s="42">
        <v>1</v>
      </c>
      <c r="V54" s="42">
        <v>1</v>
      </c>
      <c r="W54" s="49">
        <v>0</v>
      </c>
      <c r="X54" s="42"/>
      <c r="Y54" s="42"/>
      <c r="Z54" s="42"/>
      <c r="AA54" s="42"/>
      <c r="AB54" s="42"/>
      <c r="AC54" s="42"/>
      <c r="AD54" s="42"/>
    </row>
    <row r="55" ht="16.5" spans="1:30">
      <c r="A55" s="39"/>
      <c r="B55" s="39"/>
      <c r="C55" s="40" t="s">
        <v>137</v>
      </c>
      <c r="D55" s="40"/>
      <c r="E55" s="46" t="s">
        <v>58</v>
      </c>
      <c r="F55" s="47"/>
      <c r="G55" s="42">
        <v>1</v>
      </c>
      <c r="H55" s="42">
        <v>1</v>
      </c>
      <c r="I55" s="42">
        <v>1</v>
      </c>
      <c r="J55" s="42">
        <v>1</v>
      </c>
      <c r="K55" s="42">
        <v>1</v>
      </c>
      <c r="L55" s="42">
        <v>1</v>
      </c>
      <c r="M55" s="42">
        <v>1</v>
      </c>
      <c r="N55" s="42">
        <v>1</v>
      </c>
      <c r="O55" s="42">
        <v>1</v>
      </c>
      <c r="P55" s="42">
        <v>1</v>
      </c>
      <c r="Q55" s="42">
        <v>1</v>
      </c>
      <c r="R55" s="42">
        <v>1</v>
      </c>
      <c r="S55" s="42">
        <v>1</v>
      </c>
      <c r="T55" s="42">
        <v>1</v>
      </c>
      <c r="U55" s="42">
        <v>1</v>
      </c>
      <c r="V55" s="42">
        <v>1</v>
      </c>
      <c r="W55" s="49">
        <v>0</v>
      </c>
      <c r="X55" s="42"/>
      <c r="Y55" s="42"/>
      <c r="Z55" s="42"/>
      <c r="AA55" s="42"/>
      <c r="AB55" s="42"/>
      <c r="AC55" s="42"/>
      <c r="AD55" s="42"/>
    </row>
    <row r="56" ht="16.5" spans="1:30">
      <c r="A56" s="39"/>
      <c r="B56" s="39"/>
      <c r="C56" s="40" t="s">
        <v>138</v>
      </c>
      <c r="D56" s="40"/>
      <c r="E56" s="41" t="s">
        <v>58</v>
      </c>
      <c r="F56" s="41"/>
      <c r="G56" s="42">
        <v>2</v>
      </c>
      <c r="H56" s="42">
        <v>2</v>
      </c>
      <c r="I56" s="42">
        <v>2</v>
      </c>
      <c r="J56" s="42">
        <v>2</v>
      </c>
      <c r="K56" s="42">
        <v>2</v>
      </c>
      <c r="L56" s="42">
        <v>2</v>
      </c>
      <c r="M56" s="42">
        <v>2</v>
      </c>
      <c r="N56" s="42">
        <v>2</v>
      </c>
      <c r="O56" s="42">
        <v>2</v>
      </c>
      <c r="P56" s="42">
        <v>2</v>
      </c>
      <c r="Q56" s="42">
        <v>2</v>
      </c>
      <c r="R56" s="42">
        <v>2</v>
      </c>
      <c r="S56" s="42">
        <v>2</v>
      </c>
      <c r="T56" s="42">
        <v>2</v>
      </c>
      <c r="U56" s="42">
        <v>2</v>
      </c>
      <c r="V56" s="42">
        <v>2</v>
      </c>
      <c r="W56" s="42">
        <v>2</v>
      </c>
      <c r="X56" s="49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</row>
    <row r="57" ht="16.5" spans="1:30">
      <c r="A57" s="39"/>
      <c r="B57" s="39"/>
      <c r="C57" s="40" t="s">
        <v>73</v>
      </c>
      <c r="D57" s="40"/>
      <c r="E57" s="41" t="s">
        <v>27</v>
      </c>
      <c r="F57" s="41"/>
      <c r="G57" s="42">
        <v>10</v>
      </c>
      <c r="H57" s="42">
        <v>10</v>
      </c>
      <c r="I57" s="42">
        <v>10</v>
      </c>
      <c r="J57" s="42">
        <v>10</v>
      </c>
      <c r="K57" s="42">
        <v>10</v>
      </c>
      <c r="L57" s="42">
        <v>10</v>
      </c>
      <c r="M57" s="42">
        <v>10</v>
      </c>
      <c r="N57" s="42">
        <v>10</v>
      </c>
      <c r="O57" s="42">
        <v>10</v>
      </c>
      <c r="P57" s="42">
        <v>10</v>
      </c>
      <c r="Q57" s="42">
        <v>10</v>
      </c>
      <c r="R57" s="42">
        <v>10</v>
      </c>
      <c r="S57" s="42">
        <v>10</v>
      </c>
      <c r="T57" s="42">
        <v>10</v>
      </c>
      <c r="U57" s="42">
        <v>10</v>
      </c>
      <c r="V57" s="42">
        <v>10</v>
      </c>
      <c r="W57" s="42">
        <v>10</v>
      </c>
      <c r="X57" s="42">
        <v>10</v>
      </c>
      <c r="Y57" s="49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</row>
    <row r="58" ht="16.5" spans="1:30">
      <c r="A58" s="39"/>
      <c r="B58" s="39" t="s">
        <v>74</v>
      </c>
      <c r="C58" s="40" t="s">
        <v>139</v>
      </c>
      <c r="D58" s="40"/>
      <c r="E58" s="41" t="s">
        <v>33</v>
      </c>
      <c r="F58" s="41"/>
      <c r="G58" s="42">
        <v>1</v>
      </c>
      <c r="H58" s="42">
        <v>1</v>
      </c>
      <c r="I58" s="42">
        <v>1</v>
      </c>
      <c r="J58" s="42">
        <v>1</v>
      </c>
      <c r="K58" s="42">
        <v>1</v>
      </c>
      <c r="L58" s="42">
        <v>1</v>
      </c>
      <c r="M58" s="42">
        <v>1</v>
      </c>
      <c r="N58" s="42">
        <v>1</v>
      </c>
      <c r="O58" s="42">
        <v>1</v>
      </c>
      <c r="P58" s="42">
        <v>1</v>
      </c>
      <c r="Q58" s="42">
        <v>1</v>
      </c>
      <c r="R58" s="42">
        <v>1</v>
      </c>
      <c r="S58" s="42">
        <v>1</v>
      </c>
      <c r="T58" s="42">
        <v>1</v>
      </c>
      <c r="U58" s="42">
        <v>1</v>
      </c>
      <c r="V58" s="42">
        <v>1</v>
      </c>
      <c r="W58" s="42">
        <v>1</v>
      </c>
      <c r="X58" s="42">
        <v>1</v>
      </c>
      <c r="Y58" s="42">
        <v>1</v>
      </c>
      <c r="Z58" s="49">
        <v>0</v>
      </c>
      <c r="AA58" s="42">
        <v>0</v>
      </c>
      <c r="AB58" s="42">
        <v>0</v>
      </c>
      <c r="AC58" s="42">
        <v>0</v>
      </c>
      <c r="AD58" s="42">
        <v>0</v>
      </c>
    </row>
    <row r="59" ht="16.5" spans="1:30">
      <c r="A59" s="39"/>
      <c r="B59" s="39"/>
      <c r="C59" s="40" t="s">
        <v>140</v>
      </c>
      <c r="D59" s="40"/>
      <c r="E59" s="41" t="s">
        <v>33</v>
      </c>
      <c r="F59" s="41"/>
      <c r="G59" s="42">
        <v>3</v>
      </c>
      <c r="H59" s="42">
        <v>1</v>
      </c>
      <c r="I59" s="42">
        <v>1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>
        <v>1</v>
      </c>
      <c r="P59" s="42">
        <v>1</v>
      </c>
      <c r="Q59" s="42">
        <v>1</v>
      </c>
      <c r="R59" s="42">
        <v>1</v>
      </c>
      <c r="S59" s="42">
        <v>1</v>
      </c>
      <c r="T59" s="42">
        <v>1</v>
      </c>
      <c r="U59" s="42">
        <v>1</v>
      </c>
      <c r="V59" s="42">
        <v>1</v>
      </c>
      <c r="W59" s="42">
        <v>1</v>
      </c>
      <c r="X59" s="42">
        <v>1</v>
      </c>
      <c r="Y59" s="42">
        <v>1</v>
      </c>
      <c r="Z59" s="49">
        <v>0</v>
      </c>
      <c r="AA59" s="42">
        <v>0</v>
      </c>
      <c r="AB59" s="42">
        <v>0</v>
      </c>
      <c r="AC59" s="42">
        <v>0</v>
      </c>
      <c r="AD59" s="42">
        <v>0</v>
      </c>
    </row>
    <row r="60" ht="16.5" spans="1:30">
      <c r="A60" s="39"/>
      <c r="B60" s="39"/>
      <c r="C60" s="41"/>
      <c r="D60" s="41"/>
      <c r="E60" s="41"/>
      <c r="F60" s="41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68"/>
      <c r="Z60" s="51">
        <v>2</v>
      </c>
      <c r="AA60" s="42"/>
      <c r="AB60" s="42"/>
      <c r="AC60" s="42"/>
      <c r="AD60" s="42"/>
    </row>
    <row r="61" ht="16.5" spans="1:30">
      <c r="A61" s="39"/>
      <c r="B61" s="39"/>
      <c r="C61" s="40" t="s">
        <v>141</v>
      </c>
      <c r="D61" s="40"/>
      <c r="E61" s="41" t="s">
        <v>44</v>
      </c>
      <c r="F61" s="41"/>
      <c r="G61" s="42">
        <v>1</v>
      </c>
      <c r="H61" s="42">
        <v>1</v>
      </c>
      <c r="I61" s="42">
        <v>1</v>
      </c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>
        <v>1</v>
      </c>
      <c r="P61" s="42">
        <v>1</v>
      </c>
      <c r="Q61" s="42">
        <v>1</v>
      </c>
      <c r="R61" s="42">
        <v>1</v>
      </c>
      <c r="S61" s="42">
        <v>1</v>
      </c>
      <c r="T61" s="42">
        <v>1</v>
      </c>
      <c r="U61" s="42">
        <v>1</v>
      </c>
      <c r="V61" s="42">
        <v>1</v>
      </c>
      <c r="W61" s="42">
        <v>1</v>
      </c>
      <c r="X61" s="42">
        <v>1</v>
      </c>
      <c r="Y61" s="42">
        <v>1</v>
      </c>
      <c r="Z61" s="49">
        <v>0</v>
      </c>
      <c r="AA61" s="42">
        <v>0</v>
      </c>
      <c r="AB61" s="42">
        <v>0</v>
      </c>
      <c r="AC61" s="42">
        <v>0</v>
      </c>
      <c r="AD61" s="42">
        <v>0</v>
      </c>
    </row>
    <row r="62" ht="16.5" spans="1:30">
      <c r="A62" s="39"/>
      <c r="B62" s="39"/>
      <c r="C62" s="40" t="s">
        <v>142</v>
      </c>
      <c r="D62" s="40"/>
      <c r="E62" s="41" t="s">
        <v>44</v>
      </c>
      <c r="F62" s="41"/>
      <c r="G62" s="42">
        <v>1</v>
      </c>
      <c r="H62" s="42">
        <v>1</v>
      </c>
      <c r="I62" s="42">
        <v>1</v>
      </c>
      <c r="J62" s="42">
        <v>1</v>
      </c>
      <c r="K62" s="42">
        <v>1</v>
      </c>
      <c r="L62" s="42">
        <v>1</v>
      </c>
      <c r="M62" s="42">
        <v>1</v>
      </c>
      <c r="N62" s="42">
        <v>1</v>
      </c>
      <c r="O62" s="42">
        <v>1</v>
      </c>
      <c r="P62" s="42">
        <v>1</v>
      </c>
      <c r="Q62" s="42">
        <v>1</v>
      </c>
      <c r="R62" s="42">
        <v>1</v>
      </c>
      <c r="S62" s="42">
        <v>1</v>
      </c>
      <c r="T62" s="42">
        <v>1</v>
      </c>
      <c r="U62" s="42">
        <v>1</v>
      </c>
      <c r="V62" s="42">
        <v>1</v>
      </c>
      <c r="W62" s="42">
        <v>1</v>
      </c>
      <c r="X62" s="42">
        <v>1</v>
      </c>
      <c r="Y62" s="42">
        <v>1</v>
      </c>
      <c r="Z62" s="49">
        <v>0</v>
      </c>
      <c r="AA62" s="42">
        <v>0</v>
      </c>
      <c r="AB62" s="42">
        <v>0</v>
      </c>
      <c r="AC62" s="42">
        <v>0</v>
      </c>
      <c r="AD62" s="42">
        <v>0</v>
      </c>
    </row>
    <row r="63" ht="16.5" spans="1:30">
      <c r="A63" s="39"/>
      <c r="B63" s="39"/>
      <c r="C63" s="40" t="s">
        <v>143</v>
      </c>
      <c r="D63" s="40"/>
      <c r="E63" s="41" t="s">
        <v>51</v>
      </c>
      <c r="F63" s="41"/>
      <c r="G63" s="42">
        <v>1</v>
      </c>
      <c r="H63" s="42">
        <v>1</v>
      </c>
      <c r="I63" s="42">
        <v>1</v>
      </c>
      <c r="J63" s="42">
        <v>1</v>
      </c>
      <c r="K63" s="42">
        <v>1</v>
      </c>
      <c r="L63" s="42">
        <v>1</v>
      </c>
      <c r="M63" s="42">
        <v>1</v>
      </c>
      <c r="N63" s="42">
        <v>1</v>
      </c>
      <c r="O63" s="42">
        <v>1</v>
      </c>
      <c r="P63" s="42">
        <v>1</v>
      </c>
      <c r="Q63" s="42">
        <v>1</v>
      </c>
      <c r="R63" s="42">
        <v>1</v>
      </c>
      <c r="S63" s="42">
        <v>1</v>
      </c>
      <c r="T63" s="42">
        <v>1</v>
      </c>
      <c r="U63" s="42">
        <v>1</v>
      </c>
      <c r="V63" s="42">
        <v>1</v>
      </c>
      <c r="W63" s="42">
        <v>1</v>
      </c>
      <c r="X63" s="42">
        <v>1</v>
      </c>
      <c r="Y63" s="42">
        <v>1</v>
      </c>
      <c r="Z63" s="49">
        <v>0</v>
      </c>
      <c r="AA63" s="42">
        <v>0</v>
      </c>
      <c r="AB63" s="42">
        <v>0</v>
      </c>
      <c r="AC63" s="42">
        <v>0</v>
      </c>
      <c r="AD63" s="42">
        <v>0</v>
      </c>
    </row>
    <row r="64" ht="16.5" spans="1:30">
      <c r="A64" s="39"/>
      <c r="B64" s="39"/>
      <c r="C64" s="40" t="s">
        <v>144</v>
      </c>
      <c r="D64" s="40"/>
      <c r="E64" s="41" t="s">
        <v>51</v>
      </c>
      <c r="F64" s="41"/>
      <c r="G64" s="42">
        <v>1</v>
      </c>
      <c r="H64" s="42">
        <v>1</v>
      </c>
      <c r="I64" s="42">
        <v>1</v>
      </c>
      <c r="J64" s="42">
        <v>1</v>
      </c>
      <c r="K64" s="42">
        <v>1</v>
      </c>
      <c r="L64" s="42">
        <v>1</v>
      </c>
      <c r="M64" s="42">
        <v>1</v>
      </c>
      <c r="N64" s="42">
        <v>1</v>
      </c>
      <c r="O64" s="42">
        <v>1</v>
      </c>
      <c r="P64" s="42">
        <v>1</v>
      </c>
      <c r="Q64" s="42">
        <v>1</v>
      </c>
      <c r="R64" s="42">
        <v>1</v>
      </c>
      <c r="S64" s="42">
        <v>1</v>
      </c>
      <c r="T64" s="42">
        <v>1</v>
      </c>
      <c r="U64" s="42">
        <v>1</v>
      </c>
      <c r="V64" s="42">
        <v>1</v>
      </c>
      <c r="W64" s="42">
        <v>1</v>
      </c>
      <c r="X64" s="42">
        <v>1</v>
      </c>
      <c r="Y64" s="42">
        <v>1</v>
      </c>
      <c r="Z64" s="49">
        <v>0</v>
      </c>
      <c r="AA64" s="42">
        <v>0</v>
      </c>
      <c r="AB64" s="42">
        <v>0</v>
      </c>
      <c r="AC64" s="42">
        <v>0</v>
      </c>
      <c r="AD64" s="42">
        <v>0</v>
      </c>
    </row>
    <row r="65" ht="16.5" spans="1:30">
      <c r="A65" s="39"/>
      <c r="B65" s="39" t="s">
        <v>83</v>
      </c>
      <c r="C65" s="40" t="s">
        <v>145</v>
      </c>
      <c r="D65" s="40"/>
      <c r="E65" s="41" t="s">
        <v>146</v>
      </c>
      <c r="F65" s="41"/>
      <c r="G65" s="42">
        <v>1</v>
      </c>
      <c r="H65" s="42">
        <v>1</v>
      </c>
      <c r="I65" s="42">
        <v>1</v>
      </c>
      <c r="J65" s="42">
        <v>1</v>
      </c>
      <c r="K65" s="42">
        <v>1</v>
      </c>
      <c r="L65" s="42">
        <v>1</v>
      </c>
      <c r="M65" s="42">
        <v>1</v>
      </c>
      <c r="N65" s="42">
        <v>1</v>
      </c>
      <c r="O65" s="42">
        <v>1</v>
      </c>
      <c r="P65" s="42">
        <v>1</v>
      </c>
      <c r="Q65" s="42">
        <v>1</v>
      </c>
      <c r="R65" s="42">
        <v>1</v>
      </c>
      <c r="S65" s="42">
        <v>1</v>
      </c>
      <c r="T65" s="42">
        <v>1</v>
      </c>
      <c r="U65" s="42">
        <v>1</v>
      </c>
      <c r="V65" s="42">
        <v>1</v>
      </c>
      <c r="W65" s="42">
        <v>1</v>
      </c>
      <c r="X65" s="42">
        <v>1</v>
      </c>
      <c r="Y65" s="42">
        <v>1</v>
      </c>
      <c r="Z65" s="42">
        <v>1</v>
      </c>
      <c r="AA65" s="49">
        <v>0</v>
      </c>
      <c r="AB65" s="42">
        <v>0</v>
      </c>
      <c r="AC65" s="42">
        <v>0</v>
      </c>
      <c r="AD65" s="42">
        <v>0</v>
      </c>
    </row>
    <row r="66" ht="16.5" spans="1:30">
      <c r="A66" s="39"/>
      <c r="B66" s="39"/>
      <c r="C66" s="40" t="s">
        <v>147</v>
      </c>
      <c r="D66" s="40"/>
      <c r="E66" s="41" t="s">
        <v>146</v>
      </c>
      <c r="F66" s="41"/>
      <c r="G66" s="42">
        <v>4</v>
      </c>
      <c r="H66" s="42">
        <v>2</v>
      </c>
      <c r="I66" s="42">
        <v>2</v>
      </c>
      <c r="J66" s="42">
        <v>2</v>
      </c>
      <c r="K66" s="42">
        <v>2</v>
      </c>
      <c r="L66" s="42">
        <v>2</v>
      </c>
      <c r="M66" s="42">
        <v>2</v>
      </c>
      <c r="N66" s="42">
        <v>2</v>
      </c>
      <c r="O66" s="42">
        <v>2</v>
      </c>
      <c r="P66" s="42">
        <v>2</v>
      </c>
      <c r="Q66" s="42">
        <v>2</v>
      </c>
      <c r="R66" s="42">
        <v>2</v>
      </c>
      <c r="S66" s="42">
        <v>2</v>
      </c>
      <c r="T66" s="42">
        <v>2</v>
      </c>
      <c r="U66" s="42">
        <v>2</v>
      </c>
      <c r="V66" s="42">
        <v>2</v>
      </c>
      <c r="W66" s="42">
        <v>2</v>
      </c>
      <c r="X66" s="42">
        <v>2</v>
      </c>
      <c r="Y66" s="42">
        <v>2</v>
      </c>
      <c r="Z66" s="42">
        <v>2</v>
      </c>
      <c r="AA66" s="49">
        <v>0</v>
      </c>
      <c r="AB66" s="42">
        <v>0</v>
      </c>
      <c r="AC66" s="42">
        <v>0</v>
      </c>
      <c r="AD66" s="42">
        <v>0</v>
      </c>
    </row>
    <row r="67" ht="16.5" spans="1:30">
      <c r="A67" s="39"/>
      <c r="B67" s="39"/>
      <c r="C67" s="67"/>
      <c r="D67" s="67"/>
      <c r="E67" s="41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68"/>
      <c r="AA67" s="51">
        <v>2</v>
      </c>
      <c r="AB67" s="42"/>
      <c r="AC67" s="42"/>
      <c r="AD67" s="42"/>
    </row>
    <row r="68" ht="16.5" spans="1:30">
      <c r="A68" s="39"/>
      <c r="B68" s="39"/>
      <c r="C68" s="40" t="s">
        <v>148</v>
      </c>
      <c r="D68" s="40"/>
      <c r="E68" s="41" t="s">
        <v>146</v>
      </c>
      <c r="F68" s="41"/>
      <c r="G68" s="42">
        <v>1</v>
      </c>
      <c r="H68" s="42">
        <v>1</v>
      </c>
      <c r="I68" s="42">
        <v>1</v>
      </c>
      <c r="J68" s="42">
        <v>1</v>
      </c>
      <c r="K68" s="42">
        <v>1</v>
      </c>
      <c r="L68" s="42">
        <v>1</v>
      </c>
      <c r="M68" s="42">
        <v>1</v>
      </c>
      <c r="N68" s="42">
        <v>1</v>
      </c>
      <c r="O68" s="42">
        <v>1</v>
      </c>
      <c r="P68" s="42">
        <v>1</v>
      </c>
      <c r="Q68" s="42">
        <v>1</v>
      </c>
      <c r="R68" s="42">
        <v>1</v>
      </c>
      <c r="S68" s="42">
        <v>1</v>
      </c>
      <c r="T68" s="42">
        <v>1</v>
      </c>
      <c r="U68" s="42">
        <v>1</v>
      </c>
      <c r="V68" s="42">
        <v>1</v>
      </c>
      <c r="W68" s="42">
        <v>1</v>
      </c>
      <c r="X68" s="42">
        <v>1</v>
      </c>
      <c r="Y68" s="42">
        <v>1</v>
      </c>
      <c r="Z68" s="42">
        <v>1</v>
      </c>
      <c r="AA68" s="49">
        <v>0</v>
      </c>
      <c r="AB68" s="42">
        <v>0</v>
      </c>
      <c r="AC68" s="42">
        <v>0</v>
      </c>
      <c r="AD68" s="42">
        <v>0</v>
      </c>
    </row>
    <row r="69" ht="16.5" spans="1:30">
      <c r="A69" s="39"/>
      <c r="B69" s="39"/>
      <c r="C69" s="40" t="s">
        <v>149</v>
      </c>
      <c r="D69" s="40"/>
      <c r="E69" s="41" t="s">
        <v>146</v>
      </c>
      <c r="F69" s="41"/>
      <c r="G69" s="42">
        <v>1</v>
      </c>
      <c r="H69" s="42">
        <v>1</v>
      </c>
      <c r="I69" s="42">
        <v>1</v>
      </c>
      <c r="J69" s="42">
        <v>1</v>
      </c>
      <c r="K69" s="42">
        <v>1</v>
      </c>
      <c r="L69" s="42">
        <v>1</v>
      </c>
      <c r="M69" s="42">
        <v>1</v>
      </c>
      <c r="N69" s="42">
        <v>1</v>
      </c>
      <c r="O69" s="42">
        <v>1</v>
      </c>
      <c r="P69" s="42">
        <v>1</v>
      </c>
      <c r="Q69" s="42">
        <v>1</v>
      </c>
      <c r="R69" s="42">
        <v>1</v>
      </c>
      <c r="S69" s="42">
        <v>1</v>
      </c>
      <c r="T69" s="42">
        <v>1</v>
      </c>
      <c r="U69" s="42">
        <v>1</v>
      </c>
      <c r="V69" s="42">
        <v>1</v>
      </c>
      <c r="W69" s="42">
        <v>1</v>
      </c>
      <c r="X69" s="42">
        <v>1</v>
      </c>
      <c r="Y69" s="42">
        <v>1</v>
      </c>
      <c r="Z69" s="42">
        <v>1</v>
      </c>
      <c r="AA69" s="42">
        <v>1</v>
      </c>
      <c r="AB69" s="49">
        <v>0</v>
      </c>
      <c r="AC69" s="42">
        <v>0</v>
      </c>
      <c r="AD69" s="42">
        <v>0</v>
      </c>
    </row>
    <row r="70" ht="16.5" spans="1:30">
      <c r="A70" s="39"/>
      <c r="B70" s="39"/>
      <c r="C70" s="40" t="s">
        <v>150</v>
      </c>
      <c r="D70" s="40"/>
      <c r="E70" s="41" t="s">
        <v>146</v>
      </c>
      <c r="F70" s="41"/>
      <c r="G70" s="42">
        <v>1</v>
      </c>
      <c r="H70" s="42">
        <v>2</v>
      </c>
      <c r="I70" s="42">
        <v>2</v>
      </c>
      <c r="J70" s="42">
        <v>2</v>
      </c>
      <c r="K70" s="42">
        <v>2</v>
      </c>
      <c r="L70" s="42">
        <v>2</v>
      </c>
      <c r="M70" s="42">
        <v>2</v>
      </c>
      <c r="N70" s="42">
        <v>2</v>
      </c>
      <c r="O70" s="42">
        <v>2</v>
      </c>
      <c r="P70" s="42">
        <v>2</v>
      </c>
      <c r="Q70" s="42">
        <v>2</v>
      </c>
      <c r="R70" s="42">
        <v>2</v>
      </c>
      <c r="S70" s="42">
        <v>2</v>
      </c>
      <c r="T70" s="42">
        <v>2</v>
      </c>
      <c r="U70" s="42">
        <v>2</v>
      </c>
      <c r="V70" s="42">
        <v>2</v>
      </c>
      <c r="W70" s="42">
        <v>2</v>
      </c>
      <c r="X70" s="42">
        <v>2</v>
      </c>
      <c r="Y70" s="42">
        <v>2</v>
      </c>
      <c r="Z70" s="42">
        <v>2</v>
      </c>
      <c r="AA70" s="42">
        <v>1</v>
      </c>
      <c r="AB70" s="49">
        <v>0</v>
      </c>
      <c r="AC70" s="42">
        <v>0</v>
      </c>
      <c r="AD70" s="42">
        <v>0</v>
      </c>
    </row>
    <row r="71" ht="16.5" spans="1:30">
      <c r="A71" s="39"/>
      <c r="B71" s="39"/>
      <c r="C71" s="67"/>
      <c r="D71" s="67"/>
      <c r="E71" s="41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68"/>
      <c r="AB71" s="50">
        <v>1</v>
      </c>
      <c r="AC71" s="42"/>
      <c r="AD71" s="42"/>
    </row>
    <row r="72" ht="16.5" spans="1:30">
      <c r="A72" s="39"/>
      <c r="B72" s="39"/>
      <c r="C72" s="40" t="s">
        <v>151</v>
      </c>
      <c r="D72" s="40"/>
      <c r="E72" s="41" t="s">
        <v>146</v>
      </c>
      <c r="F72" s="41"/>
      <c r="G72" s="42">
        <v>1</v>
      </c>
      <c r="H72" s="42">
        <v>1</v>
      </c>
      <c r="I72" s="42">
        <v>1</v>
      </c>
      <c r="J72" s="42">
        <v>1</v>
      </c>
      <c r="K72" s="42">
        <v>1</v>
      </c>
      <c r="L72" s="42">
        <v>1</v>
      </c>
      <c r="M72" s="42">
        <v>1</v>
      </c>
      <c r="N72" s="42">
        <v>1</v>
      </c>
      <c r="O72" s="42">
        <v>1</v>
      </c>
      <c r="P72" s="42">
        <v>1</v>
      </c>
      <c r="Q72" s="42">
        <v>1</v>
      </c>
      <c r="R72" s="42">
        <v>1</v>
      </c>
      <c r="S72" s="42">
        <v>1</v>
      </c>
      <c r="T72" s="42">
        <v>1</v>
      </c>
      <c r="U72" s="42">
        <v>1</v>
      </c>
      <c r="V72" s="42">
        <v>1</v>
      </c>
      <c r="W72" s="42">
        <v>1</v>
      </c>
      <c r="X72" s="42">
        <v>1</v>
      </c>
      <c r="Y72" s="42">
        <v>1</v>
      </c>
      <c r="Z72" s="42">
        <v>1</v>
      </c>
      <c r="AA72" s="42">
        <v>1</v>
      </c>
      <c r="AB72" s="49">
        <v>0</v>
      </c>
      <c r="AC72" s="42">
        <v>0</v>
      </c>
      <c r="AD72" s="42">
        <v>0</v>
      </c>
    </row>
    <row r="73" ht="16.5" spans="1:30">
      <c r="A73" s="39"/>
      <c r="B73" s="39" t="s">
        <v>93</v>
      </c>
      <c r="C73" s="40" t="s">
        <v>152</v>
      </c>
      <c r="D73" s="40"/>
      <c r="E73" s="41" t="s">
        <v>27</v>
      </c>
      <c r="F73" s="41"/>
      <c r="G73" s="42">
        <v>1</v>
      </c>
      <c r="H73" s="42">
        <v>1</v>
      </c>
      <c r="I73" s="42">
        <v>1</v>
      </c>
      <c r="J73" s="42">
        <v>1</v>
      </c>
      <c r="K73" s="42">
        <v>1</v>
      </c>
      <c r="L73" s="42">
        <v>1</v>
      </c>
      <c r="M73" s="42">
        <v>1</v>
      </c>
      <c r="N73" s="42">
        <v>1</v>
      </c>
      <c r="O73" s="42">
        <v>1</v>
      </c>
      <c r="P73" s="42">
        <v>1</v>
      </c>
      <c r="Q73" s="42">
        <v>1</v>
      </c>
      <c r="R73" s="42">
        <v>1</v>
      </c>
      <c r="S73" s="42">
        <v>1</v>
      </c>
      <c r="T73" s="42">
        <v>1</v>
      </c>
      <c r="U73" s="42">
        <v>1</v>
      </c>
      <c r="V73" s="42">
        <v>1</v>
      </c>
      <c r="W73" s="42">
        <v>1</v>
      </c>
      <c r="X73" s="42">
        <v>1</v>
      </c>
      <c r="Y73" s="42">
        <v>1</v>
      </c>
      <c r="Z73" s="42">
        <v>1</v>
      </c>
      <c r="AA73" s="42">
        <v>1</v>
      </c>
      <c r="AB73" s="42">
        <v>1</v>
      </c>
      <c r="AC73" s="49">
        <v>0</v>
      </c>
      <c r="AD73" s="42">
        <v>0</v>
      </c>
    </row>
    <row r="74" ht="16.5" spans="1:30">
      <c r="A74" s="39"/>
      <c r="B74" s="39"/>
      <c r="C74" s="40" t="s">
        <v>153</v>
      </c>
      <c r="D74" s="40"/>
      <c r="E74" s="41" t="s">
        <v>27</v>
      </c>
      <c r="F74" s="41"/>
      <c r="G74" s="42">
        <v>3</v>
      </c>
      <c r="H74" s="42">
        <v>2</v>
      </c>
      <c r="I74" s="42">
        <v>2</v>
      </c>
      <c r="J74" s="42">
        <v>2</v>
      </c>
      <c r="K74" s="42">
        <v>2</v>
      </c>
      <c r="L74" s="42">
        <v>2</v>
      </c>
      <c r="M74" s="42">
        <v>2</v>
      </c>
      <c r="N74" s="42">
        <v>2</v>
      </c>
      <c r="O74" s="42">
        <v>2</v>
      </c>
      <c r="P74" s="42">
        <v>2</v>
      </c>
      <c r="Q74" s="42">
        <v>2</v>
      </c>
      <c r="R74" s="42">
        <v>2</v>
      </c>
      <c r="S74" s="42">
        <v>2</v>
      </c>
      <c r="T74" s="42">
        <v>2</v>
      </c>
      <c r="U74" s="42">
        <v>2</v>
      </c>
      <c r="V74" s="42">
        <v>2</v>
      </c>
      <c r="W74" s="42">
        <v>2</v>
      </c>
      <c r="X74" s="42">
        <v>2</v>
      </c>
      <c r="Y74" s="42">
        <v>2</v>
      </c>
      <c r="Z74" s="42">
        <v>2</v>
      </c>
      <c r="AA74" s="42">
        <v>2</v>
      </c>
      <c r="AB74" s="42">
        <v>2</v>
      </c>
      <c r="AC74" s="49">
        <v>0</v>
      </c>
      <c r="AD74" s="42">
        <v>0</v>
      </c>
    </row>
    <row r="75" ht="16.5" spans="1:30">
      <c r="A75" s="39"/>
      <c r="B75" s="39"/>
      <c r="C75" s="41"/>
      <c r="D75" s="41"/>
      <c r="E75" s="41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68"/>
      <c r="AC75" s="51">
        <v>1</v>
      </c>
      <c r="AD75" s="42"/>
    </row>
    <row r="76" ht="16.5" spans="1:30">
      <c r="A76" s="39"/>
      <c r="B76" s="39"/>
      <c r="C76" s="40" t="s">
        <v>154</v>
      </c>
      <c r="D76" s="40"/>
      <c r="E76" s="41" t="s">
        <v>27</v>
      </c>
      <c r="F76" s="41"/>
      <c r="G76" s="42">
        <v>2</v>
      </c>
      <c r="H76" s="42">
        <v>2</v>
      </c>
      <c r="I76" s="42">
        <v>2</v>
      </c>
      <c r="J76" s="42">
        <v>2</v>
      </c>
      <c r="K76" s="42">
        <v>2</v>
      </c>
      <c r="L76" s="42">
        <v>2</v>
      </c>
      <c r="M76" s="42">
        <v>2</v>
      </c>
      <c r="N76" s="42">
        <v>2</v>
      </c>
      <c r="O76" s="42">
        <v>2</v>
      </c>
      <c r="P76" s="42">
        <v>2</v>
      </c>
      <c r="Q76" s="42">
        <v>2</v>
      </c>
      <c r="R76" s="42">
        <v>2</v>
      </c>
      <c r="S76" s="42">
        <v>2</v>
      </c>
      <c r="T76" s="42">
        <v>2</v>
      </c>
      <c r="U76" s="42">
        <v>2</v>
      </c>
      <c r="V76" s="42">
        <v>2</v>
      </c>
      <c r="W76" s="42">
        <v>2</v>
      </c>
      <c r="X76" s="42">
        <v>2</v>
      </c>
      <c r="Y76" s="42">
        <v>2</v>
      </c>
      <c r="Z76" s="42">
        <v>2</v>
      </c>
      <c r="AA76" s="42">
        <v>2</v>
      </c>
      <c r="AB76" s="42">
        <v>2</v>
      </c>
      <c r="AC76" s="49">
        <v>0</v>
      </c>
      <c r="AD76" s="42">
        <v>0</v>
      </c>
    </row>
    <row r="77" ht="16.5" spans="1:30">
      <c r="A77" s="39"/>
      <c r="B77" s="39"/>
      <c r="C77" s="40" t="s">
        <v>155</v>
      </c>
      <c r="D77" s="40"/>
      <c r="E77" s="41" t="s">
        <v>27</v>
      </c>
      <c r="F77" s="41"/>
      <c r="G77" s="42">
        <v>1</v>
      </c>
      <c r="H77" s="42">
        <v>2</v>
      </c>
      <c r="I77" s="42">
        <v>2</v>
      </c>
      <c r="J77" s="42">
        <v>2</v>
      </c>
      <c r="K77" s="42">
        <v>2</v>
      </c>
      <c r="L77" s="42">
        <v>2</v>
      </c>
      <c r="M77" s="42">
        <v>2</v>
      </c>
      <c r="N77" s="42">
        <v>2</v>
      </c>
      <c r="O77" s="42">
        <v>2</v>
      </c>
      <c r="P77" s="42">
        <v>2</v>
      </c>
      <c r="Q77" s="42">
        <v>2</v>
      </c>
      <c r="R77" s="42">
        <v>2</v>
      </c>
      <c r="S77" s="42">
        <v>2</v>
      </c>
      <c r="T77" s="42">
        <v>2</v>
      </c>
      <c r="U77" s="42">
        <v>2</v>
      </c>
      <c r="V77" s="42">
        <v>2</v>
      </c>
      <c r="W77" s="42">
        <v>2</v>
      </c>
      <c r="X77" s="42">
        <v>2</v>
      </c>
      <c r="Y77" s="42">
        <v>2</v>
      </c>
      <c r="Z77" s="42">
        <v>2</v>
      </c>
      <c r="AA77" s="42">
        <v>2</v>
      </c>
      <c r="AB77" s="42">
        <v>1</v>
      </c>
      <c r="AC77" s="49">
        <v>0</v>
      </c>
      <c r="AD77" s="42">
        <v>0</v>
      </c>
    </row>
    <row r="78" ht="16.5" spans="1:30">
      <c r="A78" s="39"/>
      <c r="B78" s="39"/>
      <c r="C78" s="41"/>
      <c r="D78" s="41"/>
      <c r="E78" s="41"/>
      <c r="F78" s="4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68"/>
      <c r="AC78" s="50">
        <v>1</v>
      </c>
      <c r="AD78" s="42"/>
    </row>
    <row r="79" ht="16.5" spans="1:30">
      <c r="A79" s="39"/>
      <c r="B79" s="39"/>
      <c r="C79" s="40" t="s">
        <v>143</v>
      </c>
      <c r="D79" s="40"/>
      <c r="E79" s="41" t="s">
        <v>27</v>
      </c>
      <c r="F79" s="41"/>
      <c r="G79" s="42">
        <v>2</v>
      </c>
      <c r="H79" s="42">
        <v>2</v>
      </c>
      <c r="I79" s="42">
        <v>2</v>
      </c>
      <c r="J79" s="42">
        <v>2</v>
      </c>
      <c r="K79" s="42">
        <v>2</v>
      </c>
      <c r="L79" s="42">
        <v>2</v>
      </c>
      <c r="M79" s="42">
        <v>2</v>
      </c>
      <c r="N79" s="42">
        <v>2</v>
      </c>
      <c r="O79" s="42">
        <v>2</v>
      </c>
      <c r="P79" s="42">
        <v>2</v>
      </c>
      <c r="Q79" s="42">
        <v>2</v>
      </c>
      <c r="R79" s="42">
        <v>2</v>
      </c>
      <c r="S79" s="42">
        <v>2</v>
      </c>
      <c r="T79" s="42">
        <v>2</v>
      </c>
      <c r="U79" s="42">
        <v>2</v>
      </c>
      <c r="V79" s="42">
        <v>2</v>
      </c>
      <c r="W79" s="42">
        <v>2</v>
      </c>
      <c r="X79" s="42">
        <v>2</v>
      </c>
      <c r="Y79" s="42">
        <v>2</v>
      </c>
      <c r="Z79" s="42">
        <v>2</v>
      </c>
      <c r="AA79" s="42">
        <v>2</v>
      </c>
      <c r="AB79" s="42">
        <v>2</v>
      </c>
      <c r="AC79" s="49">
        <v>0</v>
      </c>
      <c r="AD79" s="42">
        <v>0</v>
      </c>
    </row>
    <row r="80" ht="16.5" spans="1:30">
      <c r="A80" s="39"/>
      <c r="B80" s="39"/>
      <c r="C80" s="40" t="s">
        <v>156</v>
      </c>
      <c r="D80" s="40"/>
      <c r="E80" s="41" t="s">
        <v>27</v>
      </c>
      <c r="F80" s="41"/>
      <c r="G80" s="42">
        <v>1</v>
      </c>
      <c r="H80" s="42">
        <v>1</v>
      </c>
      <c r="I80" s="42">
        <v>1</v>
      </c>
      <c r="J80" s="42">
        <v>1</v>
      </c>
      <c r="K80" s="42">
        <v>1</v>
      </c>
      <c r="L80" s="42">
        <v>1</v>
      </c>
      <c r="M80" s="42">
        <v>1</v>
      </c>
      <c r="N80" s="42">
        <v>1</v>
      </c>
      <c r="O80" s="42">
        <v>1</v>
      </c>
      <c r="P80" s="42">
        <v>1</v>
      </c>
      <c r="Q80" s="42">
        <v>1</v>
      </c>
      <c r="R80" s="42">
        <v>1</v>
      </c>
      <c r="S80" s="42">
        <v>1</v>
      </c>
      <c r="T80" s="42">
        <v>1</v>
      </c>
      <c r="U80" s="42">
        <v>1</v>
      </c>
      <c r="V80" s="42">
        <v>1</v>
      </c>
      <c r="W80" s="42">
        <v>1</v>
      </c>
      <c r="X80" s="42">
        <v>1</v>
      </c>
      <c r="Y80" s="42">
        <v>1</v>
      </c>
      <c r="Z80" s="42">
        <v>1</v>
      </c>
      <c r="AA80" s="42">
        <v>1</v>
      </c>
      <c r="AB80" s="42">
        <v>1</v>
      </c>
      <c r="AC80" s="49">
        <v>0</v>
      </c>
      <c r="AD80" s="42">
        <v>0</v>
      </c>
    </row>
    <row r="81" ht="16.5" spans="1:30">
      <c r="A81" s="39"/>
      <c r="B81" s="39" t="s">
        <v>157</v>
      </c>
      <c r="C81" s="40" t="s">
        <v>158</v>
      </c>
      <c r="D81" s="40"/>
      <c r="E81" s="41" t="s">
        <v>27</v>
      </c>
      <c r="F81" s="41"/>
      <c r="G81" s="42">
        <v>5</v>
      </c>
      <c r="H81" s="42">
        <v>5</v>
      </c>
      <c r="I81" s="42">
        <v>5</v>
      </c>
      <c r="J81" s="42">
        <v>5</v>
      </c>
      <c r="K81" s="42">
        <v>5</v>
      </c>
      <c r="L81" s="42">
        <v>5</v>
      </c>
      <c r="M81" s="42">
        <v>5</v>
      </c>
      <c r="N81" s="42">
        <v>5</v>
      </c>
      <c r="O81" s="42">
        <v>5</v>
      </c>
      <c r="P81" s="42">
        <v>5</v>
      </c>
      <c r="Q81" s="42">
        <v>5</v>
      </c>
      <c r="R81" s="42">
        <v>5</v>
      </c>
      <c r="S81" s="42">
        <v>5</v>
      </c>
      <c r="T81" s="42">
        <v>5</v>
      </c>
      <c r="U81" s="42">
        <v>5</v>
      </c>
      <c r="V81" s="42">
        <v>5</v>
      </c>
      <c r="W81" s="42">
        <v>5</v>
      </c>
      <c r="X81" s="42">
        <v>5</v>
      </c>
      <c r="Y81" s="42">
        <v>5</v>
      </c>
      <c r="Z81" s="42">
        <v>5</v>
      </c>
      <c r="AA81" s="42">
        <v>5</v>
      </c>
      <c r="AB81" s="42">
        <v>5</v>
      </c>
      <c r="AC81" s="42">
        <v>5</v>
      </c>
      <c r="AD81" s="49">
        <v>0</v>
      </c>
    </row>
    <row r="82" ht="16.5" spans="1:30">
      <c r="A82" s="39"/>
      <c r="B82" s="39"/>
      <c r="C82" s="40" t="s">
        <v>159</v>
      </c>
      <c r="D82" s="40"/>
      <c r="E82" s="41" t="s">
        <v>27</v>
      </c>
      <c r="F82" s="41"/>
      <c r="G82" s="42">
        <v>5</v>
      </c>
      <c r="H82" s="42">
        <v>5</v>
      </c>
      <c r="I82" s="42">
        <v>5</v>
      </c>
      <c r="J82" s="42">
        <v>5</v>
      </c>
      <c r="K82" s="42">
        <v>5</v>
      </c>
      <c r="L82" s="42">
        <v>5</v>
      </c>
      <c r="M82" s="42">
        <v>5</v>
      </c>
      <c r="N82" s="42">
        <v>5</v>
      </c>
      <c r="O82" s="42">
        <v>5</v>
      </c>
      <c r="P82" s="42">
        <v>5</v>
      </c>
      <c r="Q82" s="42">
        <v>5</v>
      </c>
      <c r="R82" s="42">
        <v>5</v>
      </c>
      <c r="S82" s="42">
        <v>5</v>
      </c>
      <c r="T82" s="42">
        <v>5</v>
      </c>
      <c r="U82" s="42">
        <v>5</v>
      </c>
      <c r="V82" s="42">
        <v>5</v>
      </c>
      <c r="W82" s="42">
        <v>5</v>
      </c>
      <c r="X82" s="42">
        <v>5</v>
      </c>
      <c r="Y82" s="42">
        <v>5</v>
      </c>
      <c r="Z82" s="42">
        <v>5</v>
      </c>
      <c r="AA82" s="42">
        <v>5</v>
      </c>
      <c r="AB82" s="42">
        <v>5</v>
      </c>
      <c r="AC82" s="42">
        <v>5</v>
      </c>
      <c r="AD82" s="49">
        <v>0</v>
      </c>
    </row>
    <row r="83" ht="16.5" spans="1:30">
      <c r="A83" s="39"/>
      <c r="B83" s="71" t="s">
        <v>21</v>
      </c>
      <c r="C83" s="71"/>
      <c r="D83" s="71"/>
      <c r="E83" s="53" t="s">
        <v>14</v>
      </c>
      <c r="F83" s="53"/>
      <c r="G83" s="41">
        <f>SUM(G16:G82)</f>
        <v>119</v>
      </c>
      <c r="H83" s="41"/>
      <c r="I83" s="42">
        <f>SUM(I16:I82)</f>
        <v>122</v>
      </c>
      <c r="J83" s="42">
        <f>SUM(J16:J82)</f>
        <v>110</v>
      </c>
      <c r="K83" s="42">
        <f>SUM(K16:K82)-K18</f>
        <v>108</v>
      </c>
      <c r="L83" s="42">
        <f>SUM(L16:L82)</f>
        <v>106</v>
      </c>
      <c r="M83" s="42">
        <f>SUM(M16:M82)</f>
        <v>103</v>
      </c>
      <c r="N83" s="42">
        <f>SUM(N16:N82)</f>
        <v>95</v>
      </c>
      <c r="O83" s="42">
        <f>SUM(O16:O82)-O29</f>
        <v>90</v>
      </c>
      <c r="P83" s="42">
        <f>SUM(P16:P82)</f>
        <v>87</v>
      </c>
      <c r="Q83" s="42">
        <f>SUM(Q16:Q82)</f>
        <v>80</v>
      </c>
      <c r="R83" s="42">
        <f>SUM(R16:R82)-R39</f>
        <v>72</v>
      </c>
      <c r="S83" s="42">
        <f>SUM(S16:S82)-S41</f>
        <v>65</v>
      </c>
      <c r="T83" s="42">
        <f>SUM(T16:T82)</f>
        <v>61</v>
      </c>
      <c r="U83" s="42">
        <f t="shared" ref="U83:AA83" si="0">SUM(U16:U82)</f>
        <v>55</v>
      </c>
      <c r="V83" s="42">
        <f t="shared" si="0"/>
        <v>52</v>
      </c>
      <c r="W83" s="42">
        <f t="shared" si="0"/>
        <v>46</v>
      </c>
      <c r="X83" s="42">
        <f t="shared" si="0"/>
        <v>44</v>
      </c>
      <c r="Y83" s="42">
        <f t="shared" si="0"/>
        <v>34</v>
      </c>
      <c r="Z83" s="42">
        <f t="shared" si="0"/>
        <v>30</v>
      </c>
      <c r="AA83" s="42">
        <f t="shared" si="0"/>
        <v>25</v>
      </c>
      <c r="AB83" s="42">
        <f>SUM(AB16:AB82)-AB71</f>
        <v>19</v>
      </c>
      <c r="AC83" s="42">
        <f>SUM(AC16:AC82)-AC78</f>
        <v>11</v>
      </c>
      <c r="AD83" s="42">
        <f>SUM(AD16:AD82)</f>
        <v>0</v>
      </c>
    </row>
    <row r="84" ht="16.5" spans="1:30">
      <c r="A84" s="39"/>
      <c r="B84" s="71"/>
      <c r="C84" s="71"/>
      <c r="D84" s="71"/>
      <c r="E84" s="53" t="s">
        <v>15</v>
      </c>
      <c r="F84" s="53"/>
      <c r="G84" s="72">
        <f>SUM(H16:H82)</f>
        <v>122</v>
      </c>
      <c r="H84" s="41"/>
      <c r="I84" s="74">
        <f>SUM(I16:I82)</f>
        <v>122</v>
      </c>
      <c r="J84" s="42">
        <f>SUM(J16:J82)+K18</f>
        <v>112</v>
      </c>
      <c r="K84" s="42">
        <f>SUM(K16:K82)-K18</f>
        <v>108</v>
      </c>
      <c r="L84" s="42">
        <f>SUM(L16:L82)-L20</f>
        <v>104</v>
      </c>
      <c r="M84" s="42">
        <f>SUM(M16:M82)</f>
        <v>103</v>
      </c>
      <c r="N84" s="42">
        <f>SUM(N16:N82)+O29</f>
        <v>100</v>
      </c>
      <c r="O84" s="42">
        <f>SUM(O16:O82)</f>
        <v>95</v>
      </c>
      <c r="P84" s="42">
        <f>SUM(P16:P82)-P32</f>
        <v>85</v>
      </c>
      <c r="Q84" s="42">
        <f>SUM(Q16:Q82)+R39</f>
        <v>83</v>
      </c>
      <c r="R84" s="42">
        <f>SUM(R16:R82)-R39+S41</f>
        <v>73</v>
      </c>
      <c r="S84" s="42">
        <f>SUM(S16:S82)-S41</f>
        <v>65</v>
      </c>
      <c r="T84" s="42">
        <f>SUM(T16:T82)-T45</f>
        <v>59</v>
      </c>
      <c r="U84" s="42">
        <f>SUM(U16:U82)</f>
        <v>55</v>
      </c>
      <c r="V84" s="42">
        <f>SUM(V16:V82)-V51</f>
        <v>51</v>
      </c>
      <c r="W84" s="42">
        <f>SUM(W16:W82)</f>
        <v>46</v>
      </c>
      <c r="X84" s="42">
        <f>SUM(X16:X82)</f>
        <v>44</v>
      </c>
      <c r="Y84" s="42">
        <f>SUM(Y16:Y82)</f>
        <v>34</v>
      </c>
      <c r="Z84" s="42">
        <f>SUM(Z16:Z82)-Z60</f>
        <v>28</v>
      </c>
      <c r="AA84" s="42">
        <f>SUM(AA16:AA82)+AB71-AA67</f>
        <v>24</v>
      </c>
      <c r="AB84" s="42">
        <f>SUM(AB16:AB82)-AB71+AC78</f>
        <v>20</v>
      </c>
      <c r="AC84" s="42">
        <f>SUM(AC16:AC82)-AC78-AC75</f>
        <v>10</v>
      </c>
      <c r="AD84" s="42">
        <f>SUM(AD16:AD82)</f>
        <v>0</v>
      </c>
    </row>
    <row r="105" spans="3:4">
      <c r="C105" s="73"/>
      <c r="D105" s="73"/>
    </row>
  </sheetData>
  <mergeCells count="156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E83:F83"/>
    <mergeCell ref="G83:H83"/>
    <mergeCell ref="E84:F84"/>
    <mergeCell ref="G84:H84"/>
    <mergeCell ref="C105:D105"/>
    <mergeCell ref="A16:A84"/>
    <mergeCell ref="B21:B29"/>
    <mergeCell ref="B30:B39"/>
    <mergeCell ref="B40:B57"/>
    <mergeCell ref="B58:B64"/>
    <mergeCell ref="B65:B72"/>
    <mergeCell ref="B73:B80"/>
    <mergeCell ref="B81:B82"/>
    <mergeCell ref="B83:D84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0"/>
  <sheetViews>
    <sheetView zoomScale="70" zoomScaleNormal="70" workbookViewId="0">
      <selection activeCell="C1" sqref="C1"/>
    </sheetView>
  </sheetViews>
  <sheetFormatPr defaultColWidth="9.10619469026549" defaultRowHeight="16.5"/>
  <cols>
    <col min="1" max="1" width="19.5575221238938" style="17" customWidth="1"/>
    <col min="2" max="2" width="19" style="17" customWidth="1"/>
    <col min="3" max="3" width="65.4424778761062" style="17" customWidth="1"/>
    <col min="4" max="4" width="11.5575221238938" style="17" customWidth="1"/>
    <col min="5" max="5" width="9.55752212389381" style="17" customWidth="1"/>
    <col min="6" max="6" width="19.2212389380531" style="17" customWidth="1"/>
    <col min="7" max="7" width="6" style="17" customWidth="1"/>
    <col min="8" max="8" width="6.10619469026549" style="17" customWidth="1"/>
    <col min="9" max="12" width="6" style="17" customWidth="1"/>
    <col min="13" max="13" width="6.10619469026549" style="17" customWidth="1"/>
    <col min="14" max="17" width="6" style="17" customWidth="1"/>
    <col min="18" max="18" width="6.10619469026549" style="17" customWidth="1"/>
    <col min="19" max="21" width="6" style="17" customWidth="1"/>
    <col min="22" max="24" width="6.10619469026549" style="17" customWidth="1"/>
    <col min="25" max="26" width="6" style="17" customWidth="1"/>
    <col min="27" max="27" width="6.10619469026549" style="17" customWidth="1"/>
    <col min="28" max="28" width="6" style="17" customWidth="1"/>
    <col min="29" max="29" width="6.10619469026549" style="17" customWidth="1"/>
    <col min="30" max="16384" width="9.10619469026549" style="17"/>
  </cols>
  <sheetData>
    <row r="1" ht="17.25" spans="1:6">
      <c r="A1" s="18" t="s">
        <v>0</v>
      </c>
      <c r="B1" s="19"/>
      <c r="C1" s="20" t="s">
        <v>1</v>
      </c>
      <c r="E1" s="21"/>
      <c r="F1" s="22" t="s">
        <v>2</v>
      </c>
    </row>
    <row r="2" ht="17.25" spans="1:6">
      <c r="A2" s="18" t="s">
        <v>3</v>
      </c>
      <c r="B2" s="19"/>
      <c r="C2" s="23" t="s">
        <v>160</v>
      </c>
      <c r="E2" s="24"/>
      <c r="F2" s="25" t="s">
        <v>5</v>
      </c>
    </row>
    <row r="3" ht="17.25" spans="1:6">
      <c r="A3" s="18" t="s">
        <v>6</v>
      </c>
      <c r="B3" s="19"/>
      <c r="C3" s="26">
        <v>45773</v>
      </c>
      <c r="E3" s="27"/>
      <c r="F3" s="25" t="s">
        <v>7</v>
      </c>
    </row>
    <row r="4" ht="18" customHeight="1" spans="1:6">
      <c r="A4" s="18" t="s">
        <v>8</v>
      </c>
      <c r="B4" s="19"/>
      <c r="C4" s="26">
        <v>45792</v>
      </c>
      <c r="E4" s="28"/>
      <c r="F4" s="25" t="s">
        <v>9</v>
      </c>
    </row>
    <row r="5" ht="18" customHeight="1" spans="5:6">
      <c r="E5" s="29"/>
      <c r="F5" s="30" t="s">
        <v>10</v>
      </c>
    </row>
    <row r="6" ht="17.25" spans="2:5">
      <c r="B6" s="31" t="s">
        <v>161</v>
      </c>
      <c r="C6" s="31"/>
      <c r="D6" s="31"/>
      <c r="E6" s="32"/>
    </row>
    <row r="7" ht="17.25" spans="2:5">
      <c r="B7" s="33" t="s">
        <v>12</v>
      </c>
      <c r="C7" s="33" t="s">
        <v>13</v>
      </c>
      <c r="D7" s="33" t="s">
        <v>14</v>
      </c>
      <c r="E7" s="33" t="s">
        <v>15</v>
      </c>
    </row>
    <row r="8" ht="17.25" spans="2:5">
      <c r="B8" s="34">
        <v>1</v>
      </c>
      <c r="C8" s="17" t="s">
        <v>16</v>
      </c>
      <c r="D8" s="23">
        <f ca="1">SUMIF($E$16:$F$78,"Tân",$G$16:$G$78)+SUMIF($E$16:$F$78,"ALL team",$G$16:$G$78)/5</f>
        <v>20.2</v>
      </c>
      <c r="E8" s="23">
        <f ca="1">SUMIF($E$16:$F$78,"Tân",$H$16:$H$78)+SUMIF($E$16:$F$78,"ALL team",$H$16:$H$78)/5</f>
        <v>22</v>
      </c>
    </row>
    <row r="9" ht="17.25" spans="2:5">
      <c r="B9" s="34">
        <v>2</v>
      </c>
      <c r="C9" s="17" t="s">
        <v>17</v>
      </c>
      <c r="D9" s="23">
        <f ca="1">SUMIF($E$16:$F$78,"Trung",$G$16:$G$78)+SUMIF($E$16:$F$78,"All team",$G$16:$G$78)/5+SUMIF($E$16:$F$78,"Trung, Hưng",$G$16:$G$78)/2</f>
        <v>21.2</v>
      </c>
      <c r="E9" s="23">
        <f ca="1">SUMIF($E$16:$F$78,"Trung",$H$16:$H$78)+SUMIF($E$16:$F$78,"ALL team",$H$16:$H$78)/5+SUMIF($E$16:$F$78,"Trung, Hưng",$H$16:$H$78)/2</f>
        <v>23</v>
      </c>
    </row>
    <row r="10" ht="17.25" spans="2:5">
      <c r="B10" s="34">
        <v>3</v>
      </c>
      <c r="C10" s="17" t="s">
        <v>18</v>
      </c>
      <c r="D10" s="23">
        <f ca="1">SUMIF($E$16:$F$78,"Đăng",$G$16:$G$78)+SUMIF($E$16:$F$78,"All team",$G$16:$G$78)/5+SUMIF($E$16:$F$78,"Quang, Đăng",$G$16:$G$78)/2</f>
        <v>13.7</v>
      </c>
      <c r="E10" s="23">
        <f ca="1">SUMIF($E$16:$F$78,"Đăng",$H$16:$H$78)+SUMIF($E$16:$F$78,"ALL team",$H$16:$H$78)/5+SUMIF($E$16:$F$78,"Quang, Đăng",$H$16:$H$78)/2</f>
        <v>16</v>
      </c>
    </row>
    <row r="11" ht="17.25" spans="2:5">
      <c r="B11" s="34">
        <v>4</v>
      </c>
      <c r="C11" s="17" t="s">
        <v>19</v>
      </c>
      <c r="D11" s="23">
        <f ca="1">SUMIF($E$16:$F$78,"Hưng",$G$16:$G$78)+SUMIF($E$16:$F$78,"All team",$G$16:$G$78)/5+SUMIF($E$16:$F$78,"Trung, Hưng",$G$16:$G$78)/2</f>
        <v>28.2</v>
      </c>
      <c r="E11" s="23">
        <f ca="1">SUMIF($E$16:$F$78,"Hưng",$H$16:$H$78)+SUMIF($E$16:$F$78,"ALL team",$H$16:$H$78)/5+SUMIF($E$16:$F$78,"Trung, Hưng",$H$16:$H$78)/2</f>
        <v>30</v>
      </c>
    </row>
    <row r="12" ht="17.25" spans="2:5">
      <c r="B12" s="34">
        <v>5</v>
      </c>
      <c r="C12" s="17" t="s">
        <v>20</v>
      </c>
      <c r="D12" s="23">
        <f ca="1">SUMIF($E$16:$F$78,"Quang",$G$16:$G$78)+SUMIF($E$16:$F$78,"All team",$G$16:$G$78)/5+SUMIF($E$16:$F$78,"Quang, Đăng",$G$16:$G$78)/2</f>
        <v>13.7</v>
      </c>
      <c r="E12" s="23">
        <f ca="1">SUMIF($E$16:$F$78,"Quang",$H$16:$H$78)+SUMIF($E$16:$F$78,"ALL team",$H$16:$H$78)/5+SUMIF($E$16:$F$78,"Quang, Đăng",$H$16:$H$78)/2</f>
        <v>16</v>
      </c>
    </row>
    <row r="13" ht="17.25" spans="2:5">
      <c r="B13" s="31" t="s">
        <v>21</v>
      </c>
      <c r="C13" s="31"/>
      <c r="D13" s="35">
        <f ca="1">SUM(D8:D12)+2</f>
        <v>99</v>
      </c>
      <c r="E13" s="35">
        <f ca="1">SUM(E8:E12)+2</f>
        <v>109</v>
      </c>
    </row>
    <row r="15" ht="63.75" customHeight="1" spans="1:29">
      <c r="A15" s="36" t="s">
        <v>22</v>
      </c>
      <c r="B15" s="36" t="s">
        <v>23</v>
      </c>
      <c r="C15" s="37" t="s">
        <v>24</v>
      </c>
      <c r="D15" s="37"/>
      <c r="E15" s="37" t="s">
        <v>25</v>
      </c>
      <c r="F15" s="37"/>
      <c r="G15" s="38" t="s">
        <v>14</v>
      </c>
      <c r="H15" s="38" t="s">
        <v>15</v>
      </c>
      <c r="I15" s="48">
        <v>44312</v>
      </c>
      <c r="J15" s="48">
        <v>44313</v>
      </c>
      <c r="K15" s="48">
        <v>44314</v>
      </c>
      <c r="L15" s="48">
        <v>44315</v>
      </c>
      <c r="M15" s="48">
        <v>44316</v>
      </c>
      <c r="N15" s="48">
        <v>44317</v>
      </c>
      <c r="O15" s="48">
        <v>44318</v>
      </c>
      <c r="P15" s="48">
        <v>44319</v>
      </c>
      <c r="Q15" s="48">
        <v>44320</v>
      </c>
      <c r="R15" s="48">
        <v>44321</v>
      </c>
      <c r="S15" s="48">
        <v>44322</v>
      </c>
      <c r="T15" s="48">
        <v>44323</v>
      </c>
      <c r="U15" s="48">
        <v>44324</v>
      </c>
      <c r="V15" s="48">
        <v>44325</v>
      </c>
      <c r="W15" s="48">
        <v>44326</v>
      </c>
      <c r="X15" s="48">
        <v>44327</v>
      </c>
      <c r="Y15" s="48">
        <v>44328</v>
      </c>
      <c r="Z15" s="48">
        <v>44329</v>
      </c>
      <c r="AA15" s="48">
        <v>44330</v>
      </c>
      <c r="AB15" s="48">
        <v>44331</v>
      </c>
      <c r="AC15" s="48">
        <v>44332</v>
      </c>
    </row>
    <row r="16" spans="1:29">
      <c r="A16" s="39" t="s">
        <v>160</v>
      </c>
      <c r="B16" s="40" t="s">
        <v>26</v>
      </c>
      <c r="C16" s="40"/>
      <c r="D16" s="40"/>
      <c r="E16" s="41" t="s">
        <v>27</v>
      </c>
      <c r="F16" s="41"/>
      <c r="G16" s="42">
        <v>10</v>
      </c>
      <c r="H16" s="42">
        <v>10</v>
      </c>
      <c r="I16" s="42">
        <v>10</v>
      </c>
      <c r="J16" s="49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</row>
    <row r="17" spans="1:29">
      <c r="A17" s="39"/>
      <c r="B17" s="40" t="s">
        <v>162</v>
      </c>
      <c r="C17" s="40"/>
      <c r="D17" s="40"/>
      <c r="E17" s="41" t="s">
        <v>108</v>
      </c>
      <c r="F17" s="41"/>
      <c r="G17" s="42">
        <v>1</v>
      </c>
      <c r="H17" s="42">
        <v>2</v>
      </c>
      <c r="I17" s="42">
        <v>2</v>
      </c>
      <c r="J17" s="42">
        <v>1</v>
      </c>
      <c r="K17" s="49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</row>
    <row r="18" spans="1:29">
      <c r="A18" s="39"/>
      <c r="B18" s="41"/>
      <c r="C18" s="41"/>
      <c r="D18" s="41"/>
      <c r="E18" s="41"/>
      <c r="F18" s="41"/>
      <c r="G18" s="42"/>
      <c r="H18" s="42"/>
      <c r="I18" s="42"/>
      <c r="J18" s="42"/>
      <c r="K18" s="50">
        <v>1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</row>
    <row r="19" spans="1:29">
      <c r="A19" s="39"/>
      <c r="B19" s="40" t="s">
        <v>30</v>
      </c>
      <c r="C19" s="40"/>
      <c r="D19" s="40"/>
      <c r="E19" s="41" t="s">
        <v>108</v>
      </c>
      <c r="F19" s="41"/>
      <c r="G19" s="42">
        <v>2</v>
      </c>
      <c r="H19" s="42">
        <v>2</v>
      </c>
      <c r="I19" s="42">
        <v>2</v>
      </c>
      <c r="J19" s="42">
        <v>2</v>
      </c>
      <c r="K19" s="49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</row>
    <row r="20" ht="17.25" customHeight="1" spans="1:29">
      <c r="A20" s="39"/>
      <c r="B20" s="39" t="s">
        <v>31</v>
      </c>
      <c r="C20" s="40" t="s">
        <v>163</v>
      </c>
      <c r="D20" s="40"/>
      <c r="E20" s="41" t="s">
        <v>33</v>
      </c>
      <c r="F20" s="41"/>
      <c r="G20" s="42">
        <v>1</v>
      </c>
      <c r="H20" s="42">
        <v>1</v>
      </c>
      <c r="I20" s="42">
        <v>1</v>
      </c>
      <c r="J20" s="42">
        <v>1</v>
      </c>
      <c r="K20" s="42">
        <v>1</v>
      </c>
      <c r="L20" s="49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</row>
    <row r="21" spans="1:29">
      <c r="A21" s="39"/>
      <c r="B21" s="39"/>
      <c r="C21" s="40" t="s">
        <v>164</v>
      </c>
      <c r="D21" s="40"/>
      <c r="E21" s="41" t="s">
        <v>33</v>
      </c>
      <c r="F21" s="41"/>
      <c r="G21" s="43">
        <v>0.5</v>
      </c>
      <c r="H21" s="43">
        <v>0.5</v>
      </c>
      <c r="I21" s="43">
        <v>0.5</v>
      </c>
      <c r="J21" s="43">
        <v>0.5</v>
      </c>
      <c r="K21" s="43">
        <v>0.5</v>
      </c>
      <c r="L21" s="49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</row>
    <row r="22" spans="1:29">
      <c r="A22" s="39"/>
      <c r="B22" s="39"/>
      <c r="C22" s="40" t="s">
        <v>165</v>
      </c>
      <c r="D22" s="40"/>
      <c r="E22" s="41" t="s">
        <v>33</v>
      </c>
      <c r="F22" s="41"/>
      <c r="G22" s="43">
        <v>0.5</v>
      </c>
      <c r="H22" s="43">
        <v>0.5</v>
      </c>
      <c r="I22" s="43">
        <v>0.5</v>
      </c>
      <c r="J22" s="43">
        <v>0.5</v>
      </c>
      <c r="K22" s="43">
        <v>0.5</v>
      </c>
      <c r="L22" s="49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</row>
    <row r="23" spans="1:29">
      <c r="A23" s="39"/>
      <c r="B23" s="39"/>
      <c r="C23" s="40" t="s">
        <v>166</v>
      </c>
      <c r="D23" s="40"/>
      <c r="E23" s="41" t="s">
        <v>33</v>
      </c>
      <c r="F23" s="41"/>
      <c r="G23" s="43">
        <v>0.5</v>
      </c>
      <c r="H23" s="43">
        <v>0.5</v>
      </c>
      <c r="I23" s="43">
        <v>0.5</v>
      </c>
      <c r="J23" s="43">
        <v>0.5</v>
      </c>
      <c r="K23" s="43">
        <v>0.5</v>
      </c>
      <c r="L23" s="42">
        <v>0.5</v>
      </c>
      <c r="M23" s="49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</row>
    <row r="24" spans="1:29">
      <c r="A24" s="39"/>
      <c r="B24" s="39"/>
      <c r="C24" s="44" t="s">
        <v>167</v>
      </c>
      <c r="D24" s="45"/>
      <c r="E24" s="41" t="s">
        <v>33</v>
      </c>
      <c r="F24" s="41"/>
      <c r="G24" s="43">
        <v>0.5</v>
      </c>
      <c r="H24" s="43">
        <v>0.5</v>
      </c>
      <c r="I24" s="43">
        <v>0.5</v>
      </c>
      <c r="J24" s="43">
        <v>0.5</v>
      </c>
      <c r="K24" s="43">
        <v>0.5</v>
      </c>
      <c r="L24" s="42">
        <v>0.5</v>
      </c>
      <c r="M24" s="49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 spans="1:29">
      <c r="A25" s="39"/>
      <c r="B25" s="39"/>
      <c r="C25" s="44" t="s">
        <v>168</v>
      </c>
      <c r="D25" s="45"/>
      <c r="E25" s="41" t="s">
        <v>33</v>
      </c>
      <c r="F25" s="41"/>
      <c r="G25" s="43">
        <v>0.5</v>
      </c>
      <c r="H25" s="43">
        <v>0.5</v>
      </c>
      <c r="I25" s="43">
        <v>0.5</v>
      </c>
      <c r="J25" s="43">
        <v>0.5</v>
      </c>
      <c r="K25" s="43">
        <v>0.5</v>
      </c>
      <c r="L25" s="42">
        <v>0.5</v>
      </c>
      <c r="M25" s="49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 spans="1:29">
      <c r="A26" s="39"/>
      <c r="B26" s="39"/>
      <c r="C26" s="40" t="s">
        <v>169</v>
      </c>
      <c r="D26" s="40"/>
      <c r="E26" s="41" t="s">
        <v>33</v>
      </c>
      <c r="F26" s="41"/>
      <c r="G26" s="43">
        <v>0.5</v>
      </c>
      <c r="H26" s="43">
        <v>0.5</v>
      </c>
      <c r="I26" s="43">
        <v>0.5</v>
      </c>
      <c r="J26" s="43">
        <v>0.5</v>
      </c>
      <c r="K26" s="43">
        <v>0.5</v>
      </c>
      <c r="L26" s="42">
        <v>0.5</v>
      </c>
      <c r="M26" s="49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</row>
    <row r="27" spans="1:29">
      <c r="A27" s="39"/>
      <c r="B27" s="39"/>
      <c r="C27" s="41"/>
      <c r="D27" s="41"/>
      <c r="E27" s="41"/>
      <c r="F27" s="41"/>
      <c r="G27" s="42"/>
      <c r="H27" s="42"/>
      <c r="I27" s="42"/>
      <c r="J27" s="42"/>
      <c r="K27" s="42"/>
      <c r="L27" s="42"/>
      <c r="M27" s="51">
        <v>1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 spans="1:29">
      <c r="A28" s="39"/>
      <c r="B28" s="39"/>
      <c r="C28" s="40" t="s">
        <v>170</v>
      </c>
      <c r="D28" s="40"/>
      <c r="E28" s="41" t="s">
        <v>27</v>
      </c>
      <c r="F28" s="41"/>
      <c r="G28" s="42">
        <v>4</v>
      </c>
      <c r="H28" s="42">
        <v>10</v>
      </c>
      <c r="I28" s="42">
        <v>10</v>
      </c>
      <c r="J28" s="42">
        <v>10</v>
      </c>
      <c r="K28" s="42">
        <v>10</v>
      </c>
      <c r="L28" s="42">
        <v>10</v>
      </c>
      <c r="M28" s="42">
        <v>4</v>
      </c>
      <c r="N28" s="49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</row>
    <row r="29" spans="1:29">
      <c r="A29" s="39"/>
      <c r="B29" s="39"/>
      <c r="C29" s="41"/>
      <c r="D29" s="41"/>
      <c r="E29" s="41"/>
      <c r="F29" s="41"/>
      <c r="G29" s="42"/>
      <c r="H29" s="42"/>
      <c r="I29" s="42"/>
      <c r="J29" s="42"/>
      <c r="K29" s="42"/>
      <c r="L29" s="42"/>
      <c r="M29" s="42"/>
      <c r="N29" s="50">
        <v>6</v>
      </c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 spans="1:29">
      <c r="A30" s="39"/>
      <c r="B30" s="39" t="s">
        <v>41</v>
      </c>
      <c r="C30" s="40" t="s">
        <v>171</v>
      </c>
      <c r="D30" s="40"/>
      <c r="E30" s="41" t="s">
        <v>33</v>
      </c>
      <c r="F30" s="41"/>
      <c r="G30" s="42">
        <v>1</v>
      </c>
      <c r="H30" s="42">
        <v>1</v>
      </c>
      <c r="I30" s="42">
        <v>1</v>
      </c>
      <c r="J30" s="42">
        <v>1</v>
      </c>
      <c r="K30" s="42">
        <v>1</v>
      </c>
      <c r="L30" s="42">
        <v>1</v>
      </c>
      <c r="M30" s="42">
        <v>1</v>
      </c>
      <c r="N30" s="42">
        <v>1</v>
      </c>
      <c r="O30" s="49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</row>
    <row r="31" spans="1:29">
      <c r="A31" s="39"/>
      <c r="B31" s="39"/>
      <c r="C31" s="40" t="s">
        <v>172</v>
      </c>
      <c r="D31" s="40"/>
      <c r="E31" s="41" t="s">
        <v>33</v>
      </c>
      <c r="F31" s="41"/>
      <c r="G31" s="43">
        <v>0.5</v>
      </c>
      <c r="H31" s="43">
        <v>0.5</v>
      </c>
      <c r="I31" s="43">
        <v>0.5</v>
      </c>
      <c r="J31" s="43">
        <v>0.5</v>
      </c>
      <c r="K31" s="43">
        <v>0.5</v>
      </c>
      <c r="L31" s="43">
        <v>0.5</v>
      </c>
      <c r="M31" s="43">
        <v>0.5</v>
      </c>
      <c r="N31" s="43">
        <v>0.5</v>
      </c>
      <c r="O31" s="49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</row>
    <row r="32" spans="1:29">
      <c r="A32" s="39"/>
      <c r="B32" s="39"/>
      <c r="C32" s="40" t="s">
        <v>173</v>
      </c>
      <c r="D32" s="40"/>
      <c r="E32" s="41" t="s">
        <v>33</v>
      </c>
      <c r="F32" s="41"/>
      <c r="G32" s="43">
        <v>0.5</v>
      </c>
      <c r="H32" s="43">
        <v>0.5</v>
      </c>
      <c r="I32" s="43">
        <v>0.5</v>
      </c>
      <c r="J32" s="43">
        <v>0.5</v>
      </c>
      <c r="K32" s="43">
        <v>0.5</v>
      </c>
      <c r="L32" s="43">
        <v>0.5</v>
      </c>
      <c r="M32" s="43">
        <v>0.5</v>
      </c>
      <c r="N32" s="43">
        <v>0.5</v>
      </c>
      <c r="O32" s="49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</row>
    <row r="33" spans="1:29">
      <c r="A33" s="39"/>
      <c r="B33" s="39"/>
      <c r="C33" s="40" t="s">
        <v>174</v>
      </c>
      <c r="D33" s="40"/>
      <c r="E33" s="41" t="s">
        <v>33</v>
      </c>
      <c r="F33" s="41"/>
      <c r="G33" s="43">
        <v>0.5</v>
      </c>
      <c r="H33" s="43">
        <v>0.5</v>
      </c>
      <c r="I33" s="43">
        <v>0.5</v>
      </c>
      <c r="J33" s="43">
        <v>0.5</v>
      </c>
      <c r="K33" s="43">
        <v>0.5</v>
      </c>
      <c r="L33" s="43">
        <v>0.5</v>
      </c>
      <c r="M33" s="43">
        <v>0.5</v>
      </c>
      <c r="N33" s="43">
        <v>0.5</v>
      </c>
      <c r="O33" s="43">
        <v>0.5</v>
      </c>
      <c r="P33" s="49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</row>
    <row r="34" spans="1:29">
      <c r="A34" s="39"/>
      <c r="B34" s="39"/>
      <c r="C34" s="40" t="s">
        <v>175</v>
      </c>
      <c r="D34" s="40"/>
      <c r="E34" s="41" t="s">
        <v>33</v>
      </c>
      <c r="F34" s="41"/>
      <c r="G34" s="43">
        <v>0.5</v>
      </c>
      <c r="H34" s="43">
        <v>0.5</v>
      </c>
      <c r="I34" s="43">
        <v>0.5</v>
      </c>
      <c r="J34" s="43">
        <v>0.5</v>
      </c>
      <c r="K34" s="43">
        <v>0.5</v>
      </c>
      <c r="L34" s="43">
        <v>0.5</v>
      </c>
      <c r="M34" s="43">
        <v>0.5</v>
      </c>
      <c r="N34" s="43">
        <v>0.5</v>
      </c>
      <c r="O34" s="43">
        <v>0.5</v>
      </c>
      <c r="P34" s="49">
        <v>0</v>
      </c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 spans="1:29">
      <c r="A35" s="39"/>
      <c r="B35" s="39"/>
      <c r="C35" s="44" t="s">
        <v>176</v>
      </c>
      <c r="D35" s="45"/>
      <c r="E35" s="41" t="s">
        <v>33</v>
      </c>
      <c r="F35" s="41"/>
      <c r="G35" s="43">
        <v>0.5</v>
      </c>
      <c r="H35" s="43">
        <v>0.5</v>
      </c>
      <c r="I35" s="43">
        <v>0.5</v>
      </c>
      <c r="J35" s="43">
        <v>0.5</v>
      </c>
      <c r="K35" s="43">
        <v>0.5</v>
      </c>
      <c r="L35" s="43">
        <v>0.5</v>
      </c>
      <c r="M35" s="43">
        <v>0.5</v>
      </c>
      <c r="N35" s="43">
        <v>0.5</v>
      </c>
      <c r="O35" s="43">
        <v>0.5</v>
      </c>
      <c r="P35" s="49">
        <v>0</v>
      </c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 spans="1:29">
      <c r="A36" s="39"/>
      <c r="B36" s="39"/>
      <c r="C36" s="17" t="s">
        <v>177</v>
      </c>
      <c r="E36" s="41" t="s">
        <v>33</v>
      </c>
      <c r="F36" s="41"/>
      <c r="G36" s="43">
        <v>0.5</v>
      </c>
      <c r="H36" s="43">
        <v>0.5</v>
      </c>
      <c r="I36" s="43">
        <v>0.5</v>
      </c>
      <c r="J36" s="43">
        <v>0.5</v>
      </c>
      <c r="K36" s="43">
        <v>0.5</v>
      </c>
      <c r="L36" s="43">
        <v>0.5</v>
      </c>
      <c r="M36" s="43">
        <v>0.5</v>
      </c>
      <c r="N36" s="43">
        <v>0.5</v>
      </c>
      <c r="O36" s="43">
        <v>0.5</v>
      </c>
      <c r="P36" s="49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</row>
    <row r="37" spans="1:29">
      <c r="A37" s="39"/>
      <c r="B37" s="39"/>
      <c r="C37" s="41"/>
      <c r="D37" s="41"/>
      <c r="E37" s="41"/>
      <c r="F37" s="41"/>
      <c r="G37" s="42"/>
      <c r="H37" s="42"/>
      <c r="I37" s="42"/>
      <c r="J37" s="42"/>
      <c r="K37" s="42"/>
      <c r="L37" s="42"/>
      <c r="M37" s="42"/>
      <c r="N37" s="42"/>
      <c r="O37" s="42"/>
      <c r="P37" s="51">
        <v>1</v>
      </c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 spans="1:29">
      <c r="A38" s="39"/>
      <c r="B38" s="39"/>
      <c r="C38" s="40" t="s">
        <v>53</v>
      </c>
      <c r="D38" s="40"/>
      <c r="E38" s="41" t="s">
        <v>27</v>
      </c>
      <c r="F38" s="41"/>
      <c r="G38" s="42">
        <v>7</v>
      </c>
      <c r="H38" s="42">
        <v>10</v>
      </c>
      <c r="I38" s="42">
        <v>10</v>
      </c>
      <c r="J38" s="42">
        <v>10</v>
      </c>
      <c r="K38" s="42">
        <v>10</v>
      </c>
      <c r="L38" s="42">
        <v>10</v>
      </c>
      <c r="M38" s="42">
        <v>10</v>
      </c>
      <c r="N38" s="42">
        <v>10</v>
      </c>
      <c r="O38" s="42">
        <v>10</v>
      </c>
      <c r="P38" s="42">
        <v>7</v>
      </c>
      <c r="Q38" s="49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</row>
    <row r="39" spans="1:29">
      <c r="A39" s="39"/>
      <c r="B39" s="39"/>
      <c r="C39" s="41"/>
      <c r="D39" s="41"/>
      <c r="E39" s="41"/>
      <c r="F39" s="41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50">
        <v>3</v>
      </c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</row>
    <row r="40" spans="1:29">
      <c r="A40" s="39"/>
      <c r="B40" s="39" t="s">
        <v>54</v>
      </c>
      <c r="C40" s="40" t="s">
        <v>178</v>
      </c>
      <c r="D40" s="40"/>
      <c r="E40" s="41" t="s">
        <v>56</v>
      </c>
      <c r="F40" s="41"/>
      <c r="G40" s="42">
        <v>1</v>
      </c>
      <c r="H40" s="42">
        <v>1</v>
      </c>
      <c r="I40" s="42">
        <v>1</v>
      </c>
      <c r="J40" s="42">
        <v>1</v>
      </c>
      <c r="K40" s="42">
        <v>1</v>
      </c>
      <c r="L40" s="42">
        <v>1</v>
      </c>
      <c r="M40" s="42">
        <v>1</v>
      </c>
      <c r="N40" s="42">
        <v>1</v>
      </c>
      <c r="O40" s="42">
        <v>1</v>
      </c>
      <c r="P40" s="42">
        <v>1</v>
      </c>
      <c r="Q40" s="42">
        <v>1</v>
      </c>
      <c r="R40" s="49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</row>
    <row r="41" spans="1:29">
      <c r="A41" s="39"/>
      <c r="B41" s="39"/>
      <c r="C41" s="40" t="s">
        <v>179</v>
      </c>
      <c r="D41" s="40"/>
      <c r="E41" s="41" t="s">
        <v>58</v>
      </c>
      <c r="F41" s="41"/>
      <c r="G41" s="42">
        <v>2</v>
      </c>
      <c r="H41" s="42">
        <v>2</v>
      </c>
      <c r="I41" s="42">
        <v>2</v>
      </c>
      <c r="J41" s="42">
        <v>2</v>
      </c>
      <c r="K41" s="42">
        <v>2</v>
      </c>
      <c r="L41" s="42">
        <v>2</v>
      </c>
      <c r="M41" s="42">
        <v>2</v>
      </c>
      <c r="N41" s="42">
        <v>2</v>
      </c>
      <c r="O41" s="42">
        <v>2</v>
      </c>
      <c r="P41" s="42">
        <v>2</v>
      </c>
      <c r="Q41" s="42">
        <v>2</v>
      </c>
      <c r="R41" s="49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</row>
    <row r="42" spans="1:29">
      <c r="A42" s="39"/>
      <c r="B42" s="39"/>
      <c r="C42" s="40" t="s">
        <v>180</v>
      </c>
      <c r="D42" s="40"/>
      <c r="E42" s="41" t="s">
        <v>56</v>
      </c>
      <c r="F42" s="41"/>
      <c r="G42" s="42">
        <v>1</v>
      </c>
      <c r="H42" s="42">
        <v>1</v>
      </c>
      <c r="I42" s="42">
        <v>1</v>
      </c>
      <c r="J42" s="42">
        <v>1</v>
      </c>
      <c r="K42" s="42">
        <v>1</v>
      </c>
      <c r="L42" s="42">
        <v>1</v>
      </c>
      <c r="M42" s="42">
        <v>1</v>
      </c>
      <c r="N42" s="42">
        <v>1</v>
      </c>
      <c r="O42" s="42">
        <v>1</v>
      </c>
      <c r="P42" s="42">
        <v>1</v>
      </c>
      <c r="Q42" s="42">
        <v>1</v>
      </c>
      <c r="R42" s="42">
        <v>1</v>
      </c>
      <c r="S42" s="49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</row>
    <row r="43" spans="1:29">
      <c r="A43" s="39"/>
      <c r="B43" s="39"/>
      <c r="C43" s="41"/>
      <c r="D43" s="41"/>
      <c r="E43" s="41"/>
      <c r="F43" s="41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50">
        <v>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</row>
    <row r="44" spans="1:29">
      <c r="A44" s="39"/>
      <c r="B44" s="39"/>
      <c r="C44" s="40" t="s">
        <v>181</v>
      </c>
      <c r="D44" s="40"/>
      <c r="E44" s="41" t="s">
        <v>58</v>
      </c>
      <c r="F44" s="41"/>
      <c r="G44" s="42">
        <v>2</v>
      </c>
      <c r="H44" s="42">
        <v>2</v>
      </c>
      <c r="I44" s="42">
        <v>2</v>
      </c>
      <c r="J44" s="42">
        <v>2</v>
      </c>
      <c r="K44" s="42">
        <v>2</v>
      </c>
      <c r="L44" s="42">
        <v>2</v>
      </c>
      <c r="M44" s="42">
        <v>2</v>
      </c>
      <c r="N44" s="42">
        <v>2</v>
      </c>
      <c r="O44" s="42">
        <v>2</v>
      </c>
      <c r="P44" s="42">
        <v>2</v>
      </c>
      <c r="Q44" s="42">
        <v>2</v>
      </c>
      <c r="R44" s="42">
        <v>2</v>
      </c>
      <c r="S44" s="49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</row>
    <row r="45" spans="1:29">
      <c r="A45" s="39"/>
      <c r="B45" s="39"/>
      <c r="C45" s="40" t="s">
        <v>182</v>
      </c>
      <c r="D45" s="40"/>
      <c r="E45" s="41" t="s">
        <v>56</v>
      </c>
      <c r="F45" s="41"/>
      <c r="G45" s="42">
        <v>1</v>
      </c>
      <c r="H45" s="42">
        <v>1</v>
      </c>
      <c r="I45" s="42">
        <v>1</v>
      </c>
      <c r="J45" s="42">
        <v>1</v>
      </c>
      <c r="K45" s="42">
        <v>1</v>
      </c>
      <c r="L45" s="42">
        <v>1</v>
      </c>
      <c r="M45" s="42">
        <v>1</v>
      </c>
      <c r="N45" s="42">
        <v>1</v>
      </c>
      <c r="O45" s="42">
        <v>1</v>
      </c>
      <c r="P45" s="42">
        <v>1</v>
      </c>
      <c r="Q45" s="42">
        <v>1</v>
      </c>
      <c r="R45" s="42">
        <v>1</v>
      </c>
      <c r="S45" s="42">
        <v>1</v>
      </c>
      <c r="T45" s="49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</row>
    <row r="46" spans="1:29">
      <c r="A46" s="39"/>
      <c r="B46" s="39"/>
      <c r="C46" s="40" t="s">
        <v>183</v>
      </c>
      <c r="D46" s="40"/>
      <c r="E46" s="41" t="s">
        <v>58</v>
      </c>
      <c r="F46" s="41"/>
      <c r="G46" s="42">
        <v>2</v>
      </c>
      <c r="H46" s="42">
        <v>2</v>
      </c>
      <c r="I46" s="42">
        <v>2</v>
      </c>
      <c r="J46" s="42">
        <v>2</v>
      </c>
      <c r="K46" s="42">
        <v>2</v>
      </c>
      <c r="L46" s="42">
        <v>2</v>
      </c>
      <c r="M46" s="42">
        <v>2</v>
      </c>
      <c r="N46" s="42">
        <v>2</v>
      </c>
      <c r="O46" s="42">
        <v>2</v>
      </c>
      <c r="P46" s="42">
        <v>2</v>
      </c>
      <c r="Q46" s="42">
        <v>2</v>
      </c>
      <c r="R46" s="42">
        <v>2</v>
      </c>
      <c r="S46" s="42">
        <v>2</v>
      </c>
      <c r="T46" s="49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</row>
    <row r="47" spans="1:29">
      <c r="A47" s="39"/>
      <c r="B47" s="39"/>
      <c r="C47" s="40" t="s">
        <v>184</v>
      </c>
      <c r="D47" s="40"/>
      <c r="E47" s="41" t="s">
        <v>56</v>
      </c>
      <c r="F47" s="41"/>
      <c r="G47" s="42">
        <v>1</v>
      </c>
      <c r="H47" s="42">
        <v>1</v>
      </c>
      <c r="I47" s="42">
        <v>1</v>
      </c>
      <c r="J47" s="42">
        <v>1</v>
      </c>
      <c r="K47" s="42">
        <v>1</v>
      </c>
      <c r="L47" s="42">
        <v>1</v>
      </c>
      <c r="M47" s="42">
        <v>1</v>
      </c>
      <c r="N47" s="42">
        <v>1</v>
      </c>
      <c r="O47" s="42">
        <v>1</v>
      </c>
      <c r="P47" s="42">
        <v>1</v>
      </c>
      <c r="Q47" s="42">
        <v>1</v>
      </c>
      <c r="R47" s="42">
        <v>1</v>
      </c>
      <c r="S47" s="42">
        <v>1</v>
      </c>
      <c r="T47" s="42">
        <v>1</v>
      </c>
      <c r="U47" s="49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</row>
    <row r="48" spans="1:29">
      <c r="A48" s="39"/>
      <c r="B48" s="39"/>
      <c r="C48" s="40" t="s">
        <v>185</v>
      </c>
      <c r="D48" s="40"/>
      <c r="E48" s="41" t="s">
        <v>58</v>
      </c>
      <c r="F48" s="41"/>
      <c r="G48" s="42">
        <v>2</v>
      </c>
      <c r="H48" s="42">
        <v>2</v>
      </c>
      <c r="I48" s="42">
        <v>2</v>
      </c>
      <c r="J48" s="42">
        <v>2</v>
      </c>
      <c r="K48" s="42">
        <v>2</v>
      </c>
      <c r="L48" s="42">
        <v>2</v>
      </c>
      <c r="M48" s="42">
        <v>2</v>
      </c>
      <c r="N48" s="42">
        <v>2</v>
      </c>
      <c r="O48" s="42">
        <v>2</v>
      </c>
      <c r="P48" s="42">
        <v>2</v>
      </c>
      <c r="Q48" s="42">
        <v>2</v>
      </c>
      <c r="R48" s="42">
        <v>2</v>
      </c>
      <c r="S48" s="42">
        <v>2</v>
      </c>
      <c r="T48" s="42">
        <v>2</v>
      </c>
      <c r="U48" s="49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</row>
    <row r="49" spans="1:29">
      <c r="A49" s="39"/>
      <c r="B49" s="39"/>
      <c r="C49" s="40" t="s">
        <v>186</v>
      </c>
      <c r="D49" s="40"/>
      <c r="E49" s="41" t="s">
        <v>56</v>
      </c>
      <c r="F49" s="41"/>
      <c r="G49" s="42">
        <v>1</v>
      </c>
      <c r="H49" s="42">
        <v>1</v>
      </c>
      <c r="I49" s="42">
        <v>1</v>
      </c>
      <c r="J49" s="42">
        <v>1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>
        <v>1</v>
      </c>
      <c r="Q49" s="42">
        <v>1</v>
      </c>
      <c r="R49" s="42">
        <v>1</v>
      </c>
      <c r="S49" s="42">
        <v>1</v>
      </c>
      <c r="T49" s="42">
        <v>1</v>
      </c>
      <c r="U49" s="42">
        <v>1</v>
      </c>
      <c r="V49" s="49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</row>
    <row r="50" spans="1:29">
      <c r="A50" s="39"/>
      <c r="B50" s="39"/>
      <c r="C50" s="40" t="s">
        <v>187</v>
      </c>
      <c r="D50" s="40"/>
      <c r="E50" s="41" t="s">
        <v>58</v>
      </c>
      <c r="F50" s="41"/>
      <c r="G50" s="42">
        <v>2</v>
      </c>
      <c r="H50" s="42">
        <v>2</v>
      </c>
      <c r="I50" s="42">
        <v>2</v>
      </c>
      <c r="J50" s="42">
        <v>2</v>
      </c>
      <c r="K50" s="42">
        <v>2</v>
      </c>
      <c r="L50" s="42">
        <v>2</v>
      </c>
      <c r="M50" s="42">
        <v>2</v>
      </c>
      <c r="N50" s="42">
        <v>2</v>
      </c>
      <c r="O50" s="42">
        <v>2</v>
      </c>
      <c r="P50" s="42">
        <v>2</v>
      </c>
      <c r="Q50" s="42">
        <v>2</v>
      </c>
      <c r="R50" s="42">
        <v>2</v>
      </c>
      <c r="S50" s="42">
        <v>2</v>
      </c>
      <c r="T50" s="42">
        <v>2</v>
      </c>
      <c r="U50" s="42">
        <v>2</v>
      </c>
      <c r="V50" s="49">
        <v>0</v>
      </c>
      <c r="W50" s="42"/>
      <c r="X50" s="42"/>
      <c r="Y50" s="42"/>
      <c r="Z50" s="42"/>
      <c r="AA50" s="42"/>
      <c r="AB50" s="42"/>
      <c r="AC50" s="42"/>
    </row>
    <row r="51" spans="1:29">
      <c r="A51" s="39"/>
      <c r="B51" s="39"/>
      <c r="C51" s="40" t="s">
        <v>188</v>
      </c>
      <c r="D51" s="40"/>
      <c r="E51" s="41" t="s">
        <v>56</v>
      </c>
      <c r="F51" s="41"/>
      <c r="G51" s="42">
        <v>1</v>
      </c>
      <c r="H51" s="42">
        <v>1</v>
      </c>
      <c r="I51" s="42">
        <v>1</v>
      </c>
      <c r="J51" s="42">
        <v>1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P51" s="42">
        <v>1</v>
      </c>
      <c r="Q51" s="42">
        <v>1</v>
      </c>
      <c r="R51" s="42">
        <v>1</v>
      </c>
      <c r="S51" s="42">
        <v>1</v>
      </c>
      <c r="T51" s="42">
        <v>1</v>
      </c>
      <c r="U51" s="42">
        <v>1</v>
      </c>
      <c r="V51" s="49">
        <v>0</v>
      </c>
      <c r="W51" s="42"/>
      <c r="X51" s="42"/>
      <c r="Y51" s="42"/>
      <c r="Z51" s="42"/>
      <c r="AA51" s="42"/>
      <c r="AB51" s="42"/>
      <c r="AC51" s="42"/>
    </row>
    <row r="52" spans="1:29">
      <c r="A52" s="39"/>
      <c r="B52" s="39"/>
      <c r="C52" s="40" t="s">
        <v>189</v>
      </c>
      <c r="D52" s="40"/>
      <c r="E52" s="41" t="s">
        <v>58</v>
      </c>
      <c r="F52" s="41"/>
      <c r="G52" s="42">
        <v>2</v>
      </c>
      <c r="H52" s="42">
        <v>2</v>
      </c>
      <c r="I52" s="42">
        <v>2</v>
      </c>
      <c r="J52" s="42">
        <v>2</v>
      </c>
      <c r="K52" s="42">
        <v>2</v>
      </c>
      <c r="L52" s="42">
        <v>2</v>
      </c>
      <c r="M52" s="42">
        <v>2</v>
      </c>
      <c r="N52" s="42">
        <v>2</v>
      </c>
      <c r="O52" s="42">
        <v>2</v>
      </c>
      <c r="P52" s="42">
        <v>2</v>
      </c>
      <c r="Q52" s="42">
        <v>2</v>
      </c>
      <c r="R52" s="42">
        <v>2</v>
      </c>
      <c r="S52" s="42">
        <v>2</v>
      </c>
      <c r="T52" s="42">
        <v>2</v>
      </c>
      <c r="U52" s="42">
        <v>2</v>
      </c>
      <c r="V52" s="49">
        <v>0</v>
      </c>
      <c r="W52" s="42"/>
      <c r="X52" s="42"/>
      <c r="Y52" s="42"/>
      <c r="Z52" s="42"/>
      <c r="AA52" s="42"/>
      <c r="AB52" s="42"/>
      <c r="AC52" s="42"/>
    </row>
    <row r="53" spans="1:29">
      <c r="A53" s="39"/>
      <c r="B53" s="39"/>
      <c r="C53" s="40" t="s">
        <v>190</v>
      </c>
      <c r="D53" s="40"/>
      <c r="E53" s="41" t="s">
        <v>56</v>
      </c>
      <c r="F53" s="41"/>
      <c r="G53" s="42">
        <v>1</v>
      </c>
      <c r="H53" s="42">
        <v>1</v>
      </c>
      <c r="I53" s="42">
        <v>1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P53" s="42">
        <v>1</v>
      </c>
      <c r="Q53" s="42">
        <v>1</v>
      </c>
      <c r="R53" s="42">
        <v>1</v>
      </c>
      <c r="S53" s="42">
        <v>1</v>
      </c>
      <c r="T53" s="42">
        <v>1</v>
      </c>
      <c r="U53" s="42">
        <v>1</v>
      </c>
      <c r="V53" s="49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</row>
    <row r="54" spans="1:29">
      <c r="A54" s="39"/>
      <c r="B54" s="39"/>
      <c r="C54" s="40" t="s">
        <v>191</v>
      </c>
      <c r="D54" s="40"/>
      <c r="E54" s="41" t="s">
        <v>58</v>
      </c>
      <c r="F54" s="41"/>
      <c r="G54" s="42">
        <v>2</v>
      </c>
      <c r="H54" s="42">
        <v>2</v>
      </c>
      <c r="I54" s="42">
        <v>2</v>
      </c>
      <c r="J54" s="42">
        <v>2</v>
      </c>
      <c r="K54" s="42">
        <v>2</v>
      </c>
      <c r="L54" s="42">
        <v>2</v>
      </c>
      <c r="M54" s="42">
        <v>2</v>
      </c>
      <c r="N54" s="42">
        <v>2</v>
      </c>
      <c r="O54" s="42">
        <v>2</v>
      </c>
      <c r="P54" s="42">
        <v>2</v>
      </c>
      <c r="Q54" s="42">
        <v>2</v>
      </c>
      <c r="R54" s="42">
        <v>2</v>
      </c>
      <c r="S54" s="42">
        <v>2</v>
      </c>
      <c r="T54" s="42">
        <v>2</v>
      </c>
      <c r="U54" s="42">
        <v>2</v>
      </c>
      <c r="V54" s="49">
        <v>0</v>
      </c>
      <c r="W54" s="42"/>
      <c r="X54" s="42"/>
      <c r="Y54" s="42"/>
      <c r="Z54" s="42"/>
      <c r="AA54" s="42"/>
      <c r="AB54" s="42"/>
      <c r="AC54" s="42"/>
    </row>
    <row r="55" spans="1:29">
      <c r="A55" s="39"/>
      <c r="B55" s="39"/>
      <c r="C55" s="40" t="s">
        <v>73</v>
      </c>
      <c r="D55" s="40"/>
      <c r="E55" s="41" t="s">
        <v>27</v>
      </c>
      <c r="F55" s="41"/>
      <c r="G55" s="42">
        <v>8</v>
      </c>
      <c r="H55" s="42">
        <v>10</v>
      </c>
      <c r="I55" s="42">
        <v>10</v>
      </c>
      <c r="J55" s="42">
        <v>10</v>
      </c>
      <c r="K55" s="42">
        <v>10</v>
      </c>
      <c r="L55" s="42">
        <v>10</v>
      </c>
      <c r="M55" s="42">
        <v>10</v>
      </c>
      <c r="N55" s="42">
        <v>10</v>
      </c>
      <c r="O55" s="42">
        <v>10</v>
      </c>
      <c r="P55" s="42">
        <v>10</v>
      </c>
      <c r="Q55" s="42">
        <v>10</v>
      </c>
      <c r="R55" s="42">
        <v>10</v>
      </c>
      <c r="S55" s="42">
        <v>10</v>
      </c>
      <c r="T55" s="42">
        <v>10</v>
      </c>
      <c r="U55" s="42">
        <v>10</v>
      </c>
      <c r="V55" s="42">
        <v>8</v>
      </c>
      <c r="W55" s="49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</row>
    <row r="56" spans="1:29">
      <c r="A56" s="39"/>
      <c r="B56" s="39"/>
      <c r="C56" s="41"/>
      <c r="D56" s="41"/>
      <c r="E56" s="41"/>
      <c r="F56" s="41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50">
        <v>2</v>
      </c>
      <c r="X56" s="42"/>
      <c r="Y56" s="42"/>
      <c r="Z56" s="42"/>
      <c r="AA56" s="42"/>
      <c r="AB56" s="42"/>
      <c r="AC56" s="42"/>
    </row>
    <row r="57" spans="1:29">
      <c r="A57" s="39"/>
      <c r="B57" s="39" t="s">
        <v>74</v>
      </c>
      <c r="C57" s="40" t="s">
        <v>192</v>
      </c>
      <c r="D57" s="40"/>
      <c r="E57" s="41" t="s">
        <v>44</v>
      </c>
      <c r="F57" s="41"/>
      <c r="G57" s="42">
        <v>1</v>
      </c>
      <c r="H57" s="42">
        <v>1</v>
      </c>
      <c r="I57" s="42">
        <v>1</v>
      </c>
      <c r="J57" s="42">
        <v>1</v>
      </c>
      <c r="K57" s="42">
        <v>1</v>
      </c>
      <c r="L57" s="42">
        <v>1</v>
      </c>
      <c r="M57" s="42">
        <v>1</v>
      </c>
      <c r="N57" s="42">
        <v>1</v>
      </c>
      <c r="O57" s="42">
        <v>1</v>
      </c>
      <c r="P57" s="42">
        <v>1</v>
      </c>
      <c r="Q57" s="42">
        <v>1</v>
      </c>
      <c r="R57" s="42">
        <v>1</v>
      </c>
      <c r="S57" s="42">
        <v>1</v>
      </c>
      <c r="T57" s="42">
        <v>1</v>
      </c>
      <c r="U57" s="42">
        <v>1</v>
      </c>
      <c r="V57" s="42">
        <v>1</v>
      </c>
      <c r="W57" s="42">
        <v>1</v>
      </c>
      <c r="X57" s="49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</row>
    <row r="58" spans="1:29">
      <c r="A58" s="39"/>
      <c r="B58" s="39"/>
      <c r="C58" s="40" t="s">
        <v>193</v>
      </c>
      <c r="D58" s="40"/>
      <c r="E58" s="41" t="s">
        <v>44</v>
      </c>
      <c r="F58" s="41"/>
      <c r="G58" s="42">
        <v>1</v>
      </c>
      <c r="H58" s="42">
        <v>1</v>
      </c>
      <c r="I58" s="42">
        <v>1</v>
      </c>
      <c r="J58" s="42">
        <v>1</v>
      </c>
      <c r="K58" s="42">
        <v>1</v>
      </c>
      <c r="L58" s="42">
        <v>1</v>
      </c>
      <c r="M58" s="42">
        <v>1</v>
      </c>
      <c r="N58" s="42">
        <v>1</v>
      </c>
      <c r="O58" s="42">
        <v>1</v>
      </c>
      <c r="P58" s="42">
        <v>1</v>
      </c>
      <c r="Q58" s="42">
        <v>1</v>
      </c>
      <c r="R58" s="42">
        <v>1</v>
      </c>
      <c r="S58" s="42">
        <v>1</v>
      </c>
      <c r="T58" s="42">
        <v>1</v>
      </c>
      <c r="U58" s="42">
        <v>1</v>
      </c>
      <c r="V58" s="42">
        <v>1</v>
      </c>
      <c r="W58" s="42">
        <v>1</v>
      </c>
      <c r="X58" s="49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</row>
    <row r="59" spans="1:29">
      <c r="A59" s="39"/>
      <c r="B59" s="39"/>
      <c r="C59" s="40" t="s">
        <v>194</v>
      </c>
      <c r="D59" s="40"/>
      <c r="E59" s="41" t="s">
        <v>51</v>
      </c>
      <c r="F59" s="41"/>
      <c r="G59" s="42">
        <v>1</v>
      </c>
      <c r="H59" s="42">
        <v>1</v>
      </c>
      <c r="I59" s="42">
        <v>1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>
        <v>1</v>
      </c>
      <c r="P59" s="42">
        <v>1</v>
      </c>
      <c r="Q59" s="42">
        <v>1</v>
      </c>
      <c r="R59" s="42">
        <v>1</v>
      </c>
      <c r="S59" s="42">
        <v>1</v>
      </c>
      <c r="T59" s="42">
        <v>1</v>
      </c>
      <c r="U59" s="42">
        <v>1</v>
      </c>
      <c r="V59" s="42">
        <v>1</v>
      </c>
      <c r="W59" s="42">
        <v>1</v>
      </c>
      <c r="X59" s="42">
        <v>1</v>
      </c>
      <c r="Y59" s="49">
        <v>0</v>
      </c>
      <c r="Z59" s="42">
        <v>0</v>
      </c>
      <c r="AA59" s="42">
        <v>0</v>
      </c>
      <c r="AB59" s="42">
        <v>0</v>
      </c>
      <c r="AC59" s="42">
        <v>0</v>
      </c>
    </row>
    <row r="60" spans="1:29">
      <c r="A60" s="39"/>
      <c r="B60" s="39"/>
      <c r="C60" s="40" t="s">
        <v>195</v>
      </c>
      <c r="D60" s="40"/>
      <c r="E60" s="41" t="s">
        <v>51</v>
      </c>
      <c r="F60" s="41"/>
      <c r="G60" s="42">
        <v>1</v>
      </c>
      <c r="H60" s="42">
        <v>1</v>
      </c>
      <c r="I60" s="42">
        <v>1</v>
      </c>
      <c r="J60" s="42">
        <v>1</v>
      </c>
      <c r="K60" s="42">
        <v>1</v>
      </c>
      <c r="L60" s="42">
        <v>1</v>
      </c>
      <c r="M60" s="42">
        <v>1</v>
      </c>
      <c r="N60" s="42">
        <v>1</v>
      </c>
      <c r="O60" s="42">
        <v>1</v>
      </c>
      <c r="P60" s="42">
        <v>1</v>
      </c>
      <c r="Q60" s="42">
        <v>1</v>
      </c>
      <c r="R60" s="42">
        <v>1</v>
      </c>
      <c r="S60" s="42">
        <v>1</v>
      </c>
      <c r="T60" s="42">
        <v>1</v>
      </c>
      <c r="U60" s="42">
        <v>1</v>
      </c>
      <c r="V60" s="42">
        <v>1</v>
      </c>
      <c r="W60" s="42">
        <v>1</v>
      </c>
      <c r="X60" s="42">
        <v>1</v>
      </c>
      <c r="Y60" s="49">
        <v>0</v>
      </c>
      <c r="Z60" s="42">
        <v>0</v>
      </c>
      <c r="AA60" s="42">
        <v>0</v>
      </c>
      <c r="AB60" s="42">
        <v>0</v>
      </c>
      <c r="AC60" s="42">
        <v>0</v>
      </c>
    </row>
    <row r="61" spans="1:29">
      <c r="A61" s="39"/>
      <c r="B61" s="39"/>
      <c r="C61" s="40" t="s">
        <v>196</v>
      </c>
      <c r="D61" s="40"/>
      <c r="E61" s="46" t="s">
        <v>33</v>
      </c>
      <c r="F61" s="47"/>
      <c r="G61" s="42">
        <v>1</v>
      </c>
      <c r="H61" s="42">
        <v>1</v>
      </c>
      <c r="I61" s="42">
        <v>1</v>
      </c>
      <c r="J61" s="42">
        <v>1</v>
      </c>
      <c r="K61" s="42">
        <v>1</v>
      </c>
      <c r="L61" s="42">
        <v>1</v>
      </c>
      <c r="M61" s="42">
        <v>1</v>
      </c>
      <c r="N61" s="42">
        <v>1</v>
      </c>
      <c r="O61" s="42">
        <v>1</v>
      </c>
      <c r="P61" s="42">
        <v>1</v>
      </c>
      <c r="Q61" s="42">
        <v>1</v>
      </c>
      <c r="R61" s="42">
        <v>1</v>
      </c>
      <c r="S61" s="42">
        <v>1</v>
      </c>
      <c r="T61" s="42">
        <v>1</v>
      </c>
      <c r="U61" s="42">
        <v>1</v>
      </c>
      <c r="V61" s="42">
        <v>1</v>
      </c>
      <c r="W61" s="42">
        <v>1</v>
      </c>
      <c r="X61" s="42">
        <v>1</v>
      </c>
      <c r="Y61" s="49">
        <v>0</v>
      </c>
      <c r="Z61" s="42"/>
      <c r="AA61" s="42"/>
      <c r="AB61" s="42"/>
      <c r="AC61" s="42"/>
    </row>
    <row r="62" spans="1:29">
      <c r="A62" s="39"/>
      <c r="B62" s="39"/>
      <c r="C62" s="40" t="s">
        <v>197</v>
      </c>
      <c r="D62" s="40"/>
      <c r="E62" s="46" t="s">
        <v>33</v>
      </c>
      <c r="F62" s="47"/>
      <c r="G62" s="42">
        <v>1</v>
      </c>
      <c r="H62" s="42">
        <v>1</v>
      </c>
      <c r="I62" s="42">
        <v>1</v>
      </c>
      <c r="J62" s="42">
        <v>1</v>
      </c>
      <c r="K62" s="42">
        <v>1</v>
      </c>
      <c r="L62" s="42">
        <v>1</v>
      </c>
      <c r="M62" s="42">
        <v>1</v>
      </c>
      <c r="N62" s="42">
        <v>1</v>
      </c>
      <c r="O62" s="42">
        <v>1</v>
      </c>
      <c r="P62" s="42">
        <v>1</v>
      </c>
      <c r="Q62" s="42">
        <v>1</v>
      </c>
      <c r="R62" s="42">
        <v>1</v>
      </c>
      <c r="S62" s="42">
        <v>1</v>
      </c>
      <c r="T62" s="42">
        <v>1</v>
      </c>
      <c r="U62" s="42">
        <v>1</v>
      </c>
      <c r="V62" s="42">
        <v>1</v>
      </c>
      <c r="W62" s="42">
        <v>1</v>
      </c>
      <c r="X62" s="42">
        <v>1</v>
      </c>
      <c r="Y62" s="49">
        <v>0</v>
      </c>
      <c r="Z62" s="42"/>
      <c r="AA62" s="42"/>
      <c r="AB62" s="42"/>
      <c r="AC62" s="42"/>
    </row>
    <row r="63" spans="1:29">
      <c r="A63" s="39"/>
      <c r="B63" s="39"/>
      <c r="C63" s="40" t="s">
        <v>198</v>
      </c>
      <c r="D63" s="40"/>
      <c r="E63" s="41" t="s">
        <v>199</v>
      </c>
      <c r="F63" s="41"/>
      <c r="G63" s="42">
        <v>2</v>
      </c>
      <c r="H63" s="42">
        <v>2</v>
      </c>
      <c r="I63" s="42">
        <v>2</v>
      </c>
      <c r="J63" s="42">
        <v>2</v>
      </c>
      <c r="K63" s="42">
        <v>2</v>
      </c>
      <c r="L63" s="42">
        <v>2</v>
      </c>
      <c r="M63" s="42">
        <v>2</v>
      </c>
      <c r="N63" s="42">
        <v>2</v>
      </c>
      <c r="O63" s="42">
        <v>2</v>
      </c>
      <c r="P63" s="42">
        <v>2</v>
      </c>
      <c r="Q63" s="42">
        <v>2</v>
      </c>
      <c r="R63" s="42">
        <v>2</v>
      </c>
      <c r="S63" s="42">
        <v>2</v>
      </c>
      <c r="T63" s="42">
        <v>2</v>
      </c>
      <c r="U63" s="42">
        <v>2</v>
      </c>
      <c r="V63" s="42">
        <v>2</v>
      </c>
      <c r="W63" s="42">
        <v>2</v>
      </c>
      <c r="X63" s="42">
        <v>2</v>
      </c>
      <c r="Y63" s="49">
        <v>0</v>
      </c>
      <c r="Z63" s="42">
        <v>0</v>
      </c>
      <c r="AA63" s="42">
        <v>0</v>
      </c>
      <c r="AB63" s="42">
        <v>0</v>
      </c>
      <c r="AC63" s="42">
        <v>0</v>
      </c>
    </row>
    <row r="64" spans="1:29">
      <c r="A64" s="39"/>
      <c r="B64" s="39" t="s">
        <v>83</v>
      </c>
      <c r="C64" s="40" t="s">
        <v>200</v>
      </c>
      <c r="D64" s="40"/>
      <c r="E64" s="41" t="s">
        <v>201</v>
      </c>
      <c r="F64" s="41"/>
      <c r="G64" s="42">
        <v>2</v>
      </c>
      <c r="H64" s="42">
        <v>2</v>
      </c>
      <c r="I64" s="42">
        <v>2</v>
      </c>
      <c r="J64" s="42">
        <v>2</v>
      </c>
      <c r="K64" s="42">
        <v>2</v>
      </c>
      <c r="L64" s="42">
        <v>2</v>
      </c>
      <c r="M64" s="42">
        <v>2</v>
      </c>
      <c r="N64" s="42">
        <v>2</v>
      </c>
      <c r="O64" s="42">
        <v>2</v>
      </c>
      <c r="P64" s="42">
        <v>2</v>
      </c>
      <c r="Q64" s="42">
        <v>2</v>
      </c>
      <c r="R64" s="42">
        <v>2</v>
      </c>
      <c r="S64" s="42">
        <v>2</v>
      </c>
      <c r="T64" s="42">
        <v>2</v>
      </c>
      <c r="U64" s="42">
        <v>2</v>
      </c>
      <c r="V64" s="42">
        <v>2</v>
      </c>
      <c r="W64" s="42">
        <v>2</v>
      </c>
      <c r="X64" s="42">
        <v>2</v>
      </c>
      <c r="Y64" s="42">
        <v>1</v>
      </c>
      <c r="Z64" s="49">
        <v>0</v>
      </c>
      <c r="AA64" s="42">
        <v>0</v>
      </c>
      <c r="AB64" s="42">
        <v>0</v>
      </c>
      <c r="AC64" s="42">
        <v>0</v>
      </c>
    </row>
    <row r="65" spans="1:29">
      <c r="A65" s="39"/>
      <c r="B65" s="39"/>
      <c r="C65" s="41"/>
      <c r="D65" s="41"/>
      <c r="E65" s="41"/>
      <c r="F65" s="4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50">
        <v>1</v>
      </c>
      <c r="AA65" s="42"/>
      <c r="AB65" s="42"/>
      <c r="AC65" s="42"/>
    </row>
    <row r="66" spans="1:29">
      <c r="A66" s="39"/>
      <c r="B66" s="39"/>
      <c r="C66" s="40" t="s">
        <v>202</v>
      </c>
      <c r="D66" s="40"/>
      <c r="E66" s="41" t="s">
        <v>201</v>
      </c>
      <c r="F66" s="41"/>
      <c r="G66" s="42">
        <v>1</v>
      </c>
      <c r="H66" s="42">
        <v>1</v>
      </c>
      <c r="I66" s="42">
        <v>1</v>
      </c>
      <c r="J66" s="42">
        <v>1</v>
      </c>
      <c r="K66" s="42">
        <v>1</v>
      </c>
      <c r="L66" s="42">
        <v>1</v>
      </c>
      <c r="M66" s="42">
        <v>1</v>
      </c>
      <c r="N66" s="42">
        <v>1</v>
      </c>
      <c r="O66" s="42">
        <v>1</v>
      </c>
      <c r="P66" s="42">
        <v>1</v>
      </c>
      <c r="Q66" s="42">
        <v>1</v>
      </c>
      <c r="R66" s="42">
        <v>1</v>
      </c>
      <c r="S66" s="42">
        <v>1</v>
      </c>
      <c r="T66" s="42">
        <v>1</v>
      </c>
      <c r="U66" s="42">
        <v>1</v>
      </c>
      <c r="V66" s="42">
        <v>1</v>
      </c>
      <c r="W66" s="42">
        <v>1</v>
      </c>
      <c r="X66" s="42">
        <v>1</v>
      </c>
      <c r="Y66" s="42">
        <v>1</v>
      </c>
      <c r="Z66" s="49">
        <v>0</v>
      </c>
      <c r="AA66" s="42">
        <v>0</v>
      </c>
      <c r="AB66" s="42">
        <v>0</v>
      </c>
      <c r="AC66" s="42">
        <v>0</v>
      </c>
    </row>
    <row r="67" spans="1:29">
      <c r="A67" s="39"/>
      <c r="B67" s="39"/>
      <c r="C67" s="40" t="s">
        <v>203</v>
      </c>
      <c r="D67" s="40"/>
      <c r="E67" s="41" t="s">
        <v>201</v>
      </c>
      <c r="F67" s="41"/>
      <c r="G67" s="42">
        <v>1</v>
      </c>
      <c r="H67" s="42">
        <v>1</v>
      </c>
      <c r="I67" s="42">
        <v>1</v>
      </c>
      <c r="J67" s="42">
        <v>1</v>
      </c>
      <c r="K67" s="42">
        <v>1</v>
      </c>
      <c r="L67" s="42">
        <v>1</v>
      </c>
      <c r="M67" s="42">
        <v>1</v>
      </c>
      <c r="N67" s="42">
        <v>1</v>
      </c>
      <c r="O67" s="42">
        <v>1</v>
      </c>
      <c r="P67" s="42">
        <v>1</v>
      </c>
      <c r="Q67" s="42">
        <v>1</v>
      </c>
      <c r="R67" s="42">
        <v>1</v>
      </c>
      <c r="S67" s="42">
        <v>1</v>
      </c>
      <c r="T67" s="42">
        <v>1</v>
      </c>
      <c r="U67" s="42">
        <v>1</v>
      </c>
      <c r="V67" s="42">
        <v>1</v>
      </c>
      <c r="W67" s="42">
        <v>1</v>
      </c>
      <c r="X67" s="42">
        <v>1</v>
      </c>
      <c r="Y67" s="42">
        <v>1</v>
      </c>
      <c r="Z67" s="49">
        <v>0</v>
      </c>
      <c r="AA67" s="42">
        <v>0</v>
      </c>
      <c r="AB67" s="42">
        <v>0</v>
      </c>
      <c r="AC67" s="42">
        <v>0</v>
      </c>
    </row>
    <row r="68" spans="1:29">
      <c r="A68" s="39"/>
      <c r="B68" s="39"/>
      <c r="C68" s="40" t="s">
        <v>204</v>
      </c>
      <c r="D68" s="40"/>
      <c r="E68" s="41" t="s">
        <v>201</v>
      </c>
      <c r="F68" s="41"/>
      <c r="G68" s="42">
        <v>1</v>
      </c>
      <c r="H68" s="42">
        <v>1</v>
      </c>
      <c r="I68" s="42">
        <v>1</v>
      </c>
      <c r="J68" s="42">
        <v>1</v>
      </c>
      <c r="K68" s="42">
        <v>1</v>
      </c>
      <c r="L68" s="42">
        <v>1</v>
      </c>
      <c r="M68" s="42">
        <v>1</v>
      </c>
      <c r="N68" s="42">
        <v>1</v>
      </c>
      <c r="O68" s="42">
        <v>1</v>
      </c>
      <c r="P68" s="42">
        <v>1</v>
      </c>
      <c r="Q68" s="42">
        <v>1</v>
      </c>
      <c r="R68" s="42">
        <v>1</v>
      </c>
      <c r="S68" s="42">
        <v>1</v>
      </c>
      <c r="T68" s="42">
        <v>1</v>
      </c>
      <c r="U68" s="42">
        <v>1</v>
      </c>
      <c r="V68" s="42">
        <v>1</v>
      </c>
      <c r="W68" s="42">
        <v>1</v>
      </c>
      <c r="X68" s="42">
        <v>1</v>
      </c>
      <c r="Y68" s="42">
        <v>1</v>
      </c>
      <c r="Z68" s="42">
        <v>1</v>
      </c>
      <c r="AA68" s="49">
        <v>0</v>
      </c>
      <c r="AB68" s="42">
        <v>0</v>
      </c>
      <c r="AC68" s="42">
        <v>0</v>
      </c>
    </row>
    <row r="69" spans="1:29">
      <c r="A69" s="39"/>
      <c r="B69" s="39"/>
      <c r="C69" s="44" t="s">
        <v>205</v>
      </c>
      <c r="D69" s="45"/>
      <c r="E69" s="41" t="s">
        <v>201</v>
      </c>
      <c r="F69" s="41"/>
      <c r="G69" s="42">
        <v>1</v>
      </c>
      <c r="H69" s="42">
        <v>1</v>
      </c>
      <c r="I69" s="42">
        <v>1</v>
      </c>
      <c r="J69" s="42">
        <v>1</v>
      </c>
      <c r="K69" s="42">
        <v>1</v>
      </c>
      <c r="L69" s="42">
        <v>1</v>
      </c>
      <c r="M69" s="42">
        <v>1</v>
      </c>
      <c r="N69" s="42">
        <v>1</v>
      </c>
      <c r="O69" s="42">
        <v>1</v>
      </c>
      <c r="P69" s="42">
        <v>1</v>
      </c>
      <c r="Q69" s="42">
        <v>1</v>
      </c>
      <c r="R69" s="42">
        <v>1</v>
      </c>
      <c r="S69" s="42">
        <v>1</v>
      </c>
      <c r="T69" s="42">
        <v>1</v>
      </c>
      <c r="U69" s="42">
        <v>1</v>
      </c>
      <c r="V69" s="42">
        <v>1</v>
      </c>
      <c r="W69" s="42">
        <v>1</v>
      </c>
      <c r="X69" s="42">
        <v>1</v>
      </c>
      <c r="Y69" s="42">
        <v>1</v>
      </c>
      <c r="Z69" s="42">
        <v>1</v>
      </c>
      <c r="AA69" s="49">
        <v>0</v>
      </c>
      <c r="AB69" s="42"/>
      <c r="AC69" s="42"/>
    </row>
    <row r="70" spans="1:29">
      <c r="A70" s="39"/>
      <c r="B70" s="39"/>
      <c r="C70" s="44" t="s">
        <v>206</v>
      </c>
      <c r="D70" s="45"/>
      <c r="E70" s="41" t="s">
        <v>201</v>
      </c>
      <c r="F70" s="41"/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M70" s="42">
        <v>1</v>
      </c>
      <c r="N70" s="42">
        <v>1</v>
      </c>
      <c r="O70" s="42">
        <v>1</v>
      </c>
      <c r="P70" s="42">
        <v>1</v>
      </c>
      <c r="Q70" s="42">
        <v>1</v>
      </c>
      <c r="R70" s="42">
        <v>1</v>
      </c>
      <c r="S70" s="42">
        <v>1</v>
      </c>
      <c r="T70" s="42">
        <v>1</v>
      </c>
      <c r="U70" s="42">
        <v>1</v>
      </c>
      <c r="V70" s="42">
        <v>1</v>
      </c>
      <c r="W70" s="42">
        <v>1</v>
      </c>
      <c r="X70" s="42">
        <v>1</v>
      </c>
      <c r="Y70" s="42">
        <v>1</v>
      </c>
      <c r="Z70" s="42">
        <v>1</v>
      </c>
      <c r="AA70" s="49">
        <v>0</v>
      </c>
      <c r="AB70" s="42"/>
      <c r="AC70" s="42"/>
    </row>
    <row r="71" spans="1:29">
      <c r="A71" s="39"/>
      <c r="B71" s="39"/>
      <c r="C71" s="40" t="s">
        <v>207</v>
      </c>
      <c r="D71" s="40"/>
      <c r="E71" s="41" t="s">
        <v>201</v>
      </c>
      <c r="F71" s="41"/>
      <c r="G71" s="42">
        <v>1</v>
      </c>
      <c r="H71" s="42">
        <v>1</v>
      </c>
      <c r="I71" s="42">
        <v>1</v>
      </c>
      <c r="J71" s="42">
        <v>1</v>
      </c>
      <c r="K71" s="42">
        <v>1</v>
      </c>
      <c r="L71" s="42">
        <v>1</v>
      </c>
      <c r="M71" s="42">
        <v>1</v>
      </c>
      <c r="N71" s="42">
        <v>1</v>
      </c>
      <c r="O71" s="42">
        <v>1</v>
      </c>
      <c r="P71" s="42">
        <v>1</v>
      </c>
      <c r="Q71" s="42">
        <v>1</v>
      </c>
      <c r="R71" s="42">
        <v>1</v>
      </c>
      <c r="S71" s="42">
        <v>1</v>
      </c>
      <c r="T71" s="42">
        <v>1</v>
      </c>
      <c r="U71" s="42">
        <v>1</v>
      </c>
      <c r="V71" s="42">
        <v>1</v>
      </c>
      <c r="W71" s="42">
        <v>1</v>
      </c>
      <c r="X71" s="42">
        <v>1</v>
      </c>
      <c r="Y71" s="42">
        <v>1</v>
      </c>
      <c r="Z71" s="42">
        <v>1</v>
      </c>
      <c r="AA71" s="49">
        <v>0</v>
      </c>
      <c r="AB71" s="42">
        <v>0</v>
      </c>
      <c r="AC71" s="42">
        <v>0</v>
      </c>
    </row>
    <row r="72" spans="1:29">
      <c r="A72" s="39"/>
      <c r="B72" s="39" t="s">
        <v>93</v>
      </c>
      <c r="C72" s="40" t="s">
        <v>192</v>
      </c>
      <c r="D72" s="40"/>
      <c r="E72" s="41" t="s">
        <v>27</v>
      </c>
      <c r="F72" s="41"/>
      <c r="G72" s="42">
        <v>2</v>
      </c>
      <c r="H72" s="42">
        <v>2</v>
      </c>
      <c r="I72" s="42">
        <v>2</v>
      </c>
      <c r="J72" s="42">
        <v>2</v>
      </c>
      <c r="K72" s="42">
        <v>2</v>
      </c>
      <c r="L72" s="42">
        <v>2</v>
      </c>
      <c r="M72" s="42">
        <v>2</v>
      </c>
      <c r="N72" s="42">
        <v>2</v>
      </c>
      <c r="O72" s="42">
        <v>2</v>
      </c>
      <c r="P72" s="42">
        <v>2</v>
      </c>
      <c r="Q72" s="42">
        <v>2</v>
      </c>
      <c r="R72" s="42">
        <v>2</v>
      </c>
      <c r="S72" s="42">
        <v>2</v>
      </c>
      <c r="T72" s="42">
        <v>2</v>
      </c>
      <c r="U72" s="42">
        <v>2</v>
      </c>
      <c r="V72" s="42">
        <v>2</v>
      </c>
      <c r="W72" s="42">
        <v>2</v>
      </c>
      <c r="X72" s="42">
        <v>2</v>
      </c>
      <c r="Y72" s="42">
        <v>2</v>
      </c>
      <c r="Z72" s="42">
        <v>2</v>
      </c>
      <c r="AA72" s="42">
        <v>2</v>
      </c>
      <c r="AB72" s="49">
        <v>0</v>
      </c>
      <c r="AC72" s="42">
        <v>0</v>
      </c>
    </row>
    <row r="73" spans="1:29">
      <c r="A73" s="39"/>
      <c r="B73" s="39"/>
      <c r="C73" s="40" t="s">
        <v>193</v>
      </c>
      <c r="D73" s="40"/>
      <c r="E73" s="41" t="s">
        <v>27</v>
      </c>
      <c r="F73" s="41"/>
      <c r="G73" s="42">
        <v>3</v>
      </c>
      <c r="H73" s="42">
        <v>2</v>
      </c>
      <c r="I73" s="42">
        <v>2</v>
      </c>
      <c r="J73" s="42">
        <v>2</v>
      </c>
      <c r="K73" s="42">
        <v>2</v>
      </c>
      <c r="L73" s="42">
        <v>2</v>
      </c>
      <c r="M73" s="42">
        <v>2</v>
      </c>
      <c r="N73" s="42">
        <v>2</v>
      </c>
      <c r="O73" s="42">
        <v>2</v>
      </c>
      <c r="P73" s="42">
        <v>2</v>
      </c>
      <c r="Q73" s="42">
        <v>2</v>
      </c>
      <c r="R73" s="42">
        <v>2</v>
      </c>
      <c r="S73" s="42">
        <v>2</v>
      </c>
      <c r="T73" s="42">
        <v>2</v>
      </c>
      <c r="U73" s="42">
        <v>2</v>
      </c>
      <c r="V73" s="42">
        <v>2</v>
      </c>
      <c r="W73" s="42">
        <v>2</v>
      </c>
      <c r="X73" s="42">
        <v>2</v>
      </c>
      <c r="Y73" s="42">
        <v>2</v>
      </c>
      <c r="Z73" s="42">
        <v>2</v>
      </c>
      <c r="AA73" s="42">
        <v>2</v>
      </c>
      <c r="AB73" s="49">
        <v>0</v>
      </c>
      <c r="AC73" s="42">
        <v>0</v>
      </c>
    </row>
    <row r="74" spans="1:29">
      <c r="A74" s="39"/>
      <c r="B74" s="39"/>
      <c r="C74" s="40" t="s">
        <v>194</v>
      </c>
      <c r="D74" s="40"/>
      <c r="E74" s="41" t="s">
        <v>27</v>
      </c>
      <c r="F74" s="41"/>
      <c r="G74" s="42">
        <v>2</v>
      </c>
      <c r="H74" s="42">
        <v>2</v>
      </c>
      <c r="I74" s="42">
        <v>2</v>
      </c>
      <c r="J74" s="42">
        <v>2</v>
      </c>
      <c r="K74" s="42">
        <v>2</v>
      </c>
      <c r="L74" s="42">
        <v>2</v>
      </c>
      <c r="M74" s="42">
        <v>2</v>
      </c>
      <c r="N74" s="42">
        <v>2</v>
      </c>
      <c r="O74" s="42">
        <v>2</v>
      </c>
      <c r="P74" s="42">
        <v>2</v>
      </c>
      <c r="Q74" s="42">
        <v>2</v>
      </c>
      <c r="R74" s="42">
        <v>2</v>
      </c>
      <c r="S74" s="42">
        <v>2</v>
      </c>
      <c r="T74" s="42">
        <v>2</v>
      </c>
      <c r="U74" s="42">
        <v>2</v>
      </c>
      <c r="V74" s="42">
        <v>2</v>
      </c>
      <c r="W74" s="42">
        <v>2</v>
      </c>
      <c r="X74" s="42">
        <v>2</v>
      </c>
      <c r="Y74" s="42">
        <v>2</v>
      </c>
      <c r="Z74" s="42">
        <v>2</v>
      </c>
      <c r="AA74" s="42">
        <v>2</v>
      </c>
      <c r="AB74" s="49">
        <v>0</v>
      </c>
      <c r="AC74" s="42">
        <v>0</v>
      </c>
    </row>
    <row r="75" spans="1:29">
      <c r="A75" s="39"/>
      <c r="B75" s="39"/>
      <c r="C75" s="40" t="s">
        <v>195</v>
      </c>
      <c r="D75" s="40"/>
      <c r="E75" s="41" t="s">
        <v>27</v>
      </c>
      <c r="F75" s="41"/>
      <c r="G75" s="42">
        <v>2</v>
      </c>
      <c r="H75" s="42">
        <v>2</v>
      </c>
      <c r="I75" s="42">
        <v>2</v>
      </c>
      <c r="J75" s="42">
        <v>2</v>
      </c>
      <c r="K75" s="42">
        <v>2</v>
      </c>
      <c r="L75" s="42">
        <v>2</v>
      </c>
      <c r="M75" s="42">
        <v>2</v>
      </c>
      <c r="N75" s="42">
        <v>2</v>
      </c>
      <c r="O75" s="42">
        <v>2</v>
      </c>
      <c r="P75" s="42">
        <v>2</v>
      </c>
      <c r="Q75" s="42">
        <v>2</v>
      </c>
      <c r="R75" s="42">
        <v>2</v>
      </c>
      <c r="S75" s="42">
        <v>2</v>
      </c>
      <c r="T75" s="42">
        <v>2</v>
      </c>
      <c r="U75" s="42">
        <v>2</v>
      </c>
      <c r="V75" s="42">
        <v>2</v>
      </c>
      <c r="W75" s="42">
        <v>2</v>
      </c>
      <c r="X75" s="42">
        <v>2</v>
      </c>
      <c r="Y75" s="42">
        <v>2</v>
      </c>
      <c r="Z75" s="42">
        <v>2</v>
      </c>
      <c r="AA75" s="42">
        <v>2</v>
      </c>
      <c r="AB75" s="49">
        <v>0</v>
      </c>
      <c r="AC75" s="42">
        <v>0</v>
      </c>
    </row>
    <row r="76" spans="1:29">
      <c r="A76" s="39"/>
      <c r="B76" s="39"/>
      <c r="C76" s="40" t="s">
        <v>196</v>
      </c>
      <c r="D76" s="40"/>
      <c r="E76" s="41" t="s">
        <v>27</v>
      </c>
      <c r="F76" s="41"/>
      <c r="G76" s="42">
        <v>3</v>
      </c>
      <c r="H76" s="42">
        <v>2</v>
      </c>
      <c r="I76" s="42">
        <v>2</v>
      </c>
      <c r="J76" s="42">
        <v>2</v>
      </c>
      <c r="K76" s="42">
        <v>2</v>
      </c>
      <c r="L76" s="42">
        <v>2</v>
      </c>
      <c r="M76" s="42">
        <v>2</v>
      </c>
      <c r="N76" s="42">
        <v>2</v>
      </c>
      <c r="O76" s="42">
        <v>2</v>
      </c>
      <c r="P76" s="42">
        <v>2</v>
      </c>
      <c r="Q76" s="42">
        <v>2</v>
      </c>
      <c r="R76" s="42">
        <v>2</v>
      </c>
      <c r="S76" s="42">
        <v>2</v>
      </c>
      <c r="T76" s="42">
        <v>2</v>
      </c>
      <c r="U76" s="42">
        <v>2</v>
      </c>
      <c r="V76" s="42">
        <v>2</v>
      </c>
      <c r="W76" s="42">
        <v>2</v>
      </c>
      <c r="X76" s="42">
        <v>2</v>
      </c>
      <c r="Y76" s="42">
        <v>2</v>
      </c>
      <c r="Z76" s="42">
        <v>2</v>
      </c>
      <c r="AA76" s="42">
        <v>2</v>
      </c>
      <c r="AB76" s="49">
        <v>0</v>
      </c>
      <c r="AC76" s="42">
        <v>0</v>
      </c>
    </row>
    <row r="77" spans="1:29">
      <c r="A77" s="39"/>
      <c r="B77" s="39" t="s">
        <v>157</v>
      </c>
      <c r="C77" s="40" t="s">
        <v>208</v>
      </c>
      <c r="D77" s="40"/>
      <c r="E77" s="41" t="s">
        <v>27</v>
      </c>
      <c r="F77" s="41"/>
      <c r="G77" s="42">
        <v>5</v>
      </c>
      <c r="H77" s="42">
        <v>5</v>
      </c>
      <c r="I77" s="42">
        <v>5</v>
      </c>
      <c r="J77" s="42">
        <v>5</v>
      </c>
      <c r="K77" s="42">
        <v>5</v>
      </c>
      <c r="L77" s="42">
        <v>5</v>
      </c>
      <c r="M77" s="42">
        <v>5</v>
      </c>
      <c r="N77" s="42">
        <v>5</v>
      </c>
      <c r="O77" s="42">
        <v>5</v>
      </c>
      <c r="P77" s="42">
        <v>5</v>
      </c>
      <c r="Q77" s="42">
        <v>5</v>
      </c>
      <c r="R77" s="42">
        <v>5</v>
      </c>
      <c r="S77" s="42">
        <v>5</v>
      </c>
      <c r="T77" s="42">
        <v>5</v>
      </c>
      <c r="U77" s="42">
        <v>5</v>
      </c>
      <c r="V77" s="42">
        <v>5</v>
      </c>
      <c r="W77" s="42">
        <v>5</v>
      </c>
      <c r="X77" s="42">
        <v>5</v>
      </c>
      <c r="Y77" s="42">
        <v>5</v>
      </c>
      <c r="Z77" s="42">
        <v>5</v>
      </c>
      <c r="AA77" s="42">
        <v>5</v>
      </c>
      <c r="AB77" s="42">
        <v>5</v>
      </c>
      <c r="AC77" s="49">
        <v>0</v>
      </c>
    </row>
    <row r="78" spans="1:29">
      <c r="A78" s="39"/>
      <c r="B78" s="39"/>
      <c r="C78" s="40" t="s">
        <v>209</v>
      </c>
      <c r="D78" s="40"/>
      <c r="E78" s="41" t="s">
        <v>27</v>
      </c>
      <c r="F78" s="41"/>
      <c r="G78" s="42">
        <v>5</v>
      </c>
      <c r="H78" s="42">
        <v>5</v>
      </c>
      <c r="I78" s="42">
        <v>5</v>
      </c>
      <c r="J78" s="42">
        <v>5</v>
      </c>
      <c r="K78" s="42">
        <v>5</v>
      </c>
      <c r="L78" s="42">
        <v>5</v>
      </c>
      <c r="M78" s="42">
        <v>5</v>
      </c>
      <c r="N78" s="42">
        <v>5</v>
      </c>
      <c r="O78" s="42">
        <v>5</v>
      </c>
      <c r="P78" s="42">
        <v>5</v>
      </c>
      <c r="Q78" s="42">
        <v>5</v>
      </c>
      <c r="R78" s="42">
        <v>5</v>
      </c>
      <c r="S78" s="42">
        <v>5</v>
      </c>
      <c r="T78" s="42">
        <v>5</v>
      </c>
      <c r="U78" s="42">
        <v>5</v>
      </c>
      <c r="V78" s="42">
        <v>5</v>
      </c>
      <c r="W78" s="42">
        <v>5</v>
      </c>
      <c r="X78" s="42">
        <v>5</v>
      </c>
      <c r="Y78" s="42">
        <v>5</v>
      </c>
      <c r="Z78" s="42">
        <v>5</v>
      </c>
      <c r="AA78" s="42">
        <v>5</v>
      </c>
      <c r="AB78" s="42">
        <v>5</v>
      </c>
      <c r="AC78" s="49">
        <v>0</v>
      </c>
    </row>
    <row r="79" spans="1:29">
      <c r="A79" s="39"/>
      <c r="B79" s="52" t="s">
        <v>21</v>
      </c>
      <c r="C79" s="52"/>
      <c r="D79" s="52"/>
      <c r="E79" s="53" t="s">
        <v>14</v>
      </c>
      <c r="F79" s="53"/>
      <c r="G79" s="41">
        <f>SUM(G16:G78)</f>
        <v>99</v>
      </c>
      <c r="H79" s="41"/>
      <c r="I79" s="42">
        <f>SUM(I16:I78)</f>
        <v>109</v>
      </c>
      <c r="J79" s="42">
        <f>SUM(J16:J78)</f>
        <v>98</v>
      </c>
      <c r="K79" s="42">
        <f>SUM(K16:K78)-K18</f>
        <v>95</v>
      </c>
      <c r="L79" s="42">
        <f>SUM(L16:L78)</f>
        <v>93</v>
      </c>
      <c r="M79" s="42">
        <f>SUM(M16:M78)</f>
        <v>86</v>
      </c>
      <c r="N79" s="42">
        <f>SUM(N16:N78)-N29</f>
        <v>81</v>
      </c>
      <c r="O79" s="42">
        <f>SUM(O16:O78)</f>
        <v>79</v>
      </c>
      <c r="P79" s="42">
        <f>SUM(P16:P78)</f>
        <v>75</v>
      </c>
      <c r="Q79" s="42">
        <f>SUM(Q16:Q78)-Q39</f>
        <v>67</v>
      </c>
      <c r="R79" s="42">
        <f>SUM(R16:R78)</f>
        <v>64</v>
      </c>
      <c r="S79" s="42">
        <f>SUM(S16:S78)-S43</f>
        <v>61</v>
      </c>
      <c r="T79" s="42">
        <f>SUM(T16:T78)</f>
        <v>58</v>
      </c>
      <c r="U79" s="42">
        <f>SUM(U16:U78)</f>
        <v>55</v>
      </c>
      <c r="V79" s="42">
        <f>SUM(V16:V78)</f>
        <v>44</v>
      </c>
      <c r="W79" s="42">
        <f>SUM(W16:W78)-W56</f>
        <v>36</v>
      </c>
      <c r="X79" s="42">
        <f>SUM(X16:X78)</f>
        <v>34</v>
      </c>
      <c r="Y79" s="42">
        <f>SUM(Y16:Y78)</f>
        <v>27</v>
      </c>
      <c r="Z79" s="42">
        <f>SUM(Z16:Z78)-Z65</f>
        <v>24</v>
      </c>
      <c r="AA79" s="42">
        <f>SUM(AA16:AA78)</f>
        <v>20</v>
      </c>
      <c r="AB79" s="42">
        <f>SUM(AB16:AB78)</f>
        <v>10</v>
      </c>
      <c r="AC79" s="42">
        <f>SUM(AC16:AC78)</f>
        <v>0</v>
      </c>
    </row>
    <row r="80" spans="1:29">
      <c r="A80" s="39"/>
      <c r="B80" s="52"/>
      <c r="C80" s="52"/>
      <c r="D80" s="52"/>
      <c r="E80" s="53" t="s">
        <v>15</v>
      </c>
      <c r="F80" s="53"/>
      <c r="G80" s="41">
        <f>SUM(H16:H78)</f>
        <v>109</v>
      </c>
      <c r="H80" s="41"/>
      <c r="I80" s="42">
        <v>109</v>
      </c>
      <c r="J80" s="42">
        <f>SUM(J16:J78)+K18</f>
        <v>99</v>
      </c>
      <c r="K80" s="42">
        <f>SUM(K16:K78)-K18</f>
        <v>95</v>
      </c>
      <c r="L80" s="42">
        <f>SUM(L16:L78)</f>
        <v>93</v>
      </c>
      <c r="M80" s="42">
        <f>SUM(M16:M78)+N29-M27</f>
        <v>91</v>
      </c>
      <c r="N80" s="42">
        <f>SUM(N16:N78)-N29</f>
        <v>81</v>
      </c>
      <c r="O80" s="42">
        <f>SUM(O16:O78)</f>
        <v>79</v>
      </c>
      <c r="P80" s="42">
        <f>SUM(P16:P78)+Q39</f>
        <v>78</v>
      </c>
      <c r="Q80" s="42">
        <f>SUM(Q16:Q78)-Q39</f>
        <v>67</v>
      </c>
      <c r="R80" s="42">
        <f>SUM(R16:R78)+S43</f>
        <v>65</v>
      </c>
      <c r="S80" s="42">
        <f>SUM(S16:S78)-S43</f>
        <v>61</v>
      </c>
      <c r="T80" s="42">
        <f t="shared" ref="T80:AC80" si="0">SUM(T16:T78)</f>
        <v>58</v>
      </c>
      <c r="U80" s="42">
        <f t="shared" si="0"/>
        <v>55</v>
      </c>
      <c r="V80" s="42">
        <f>SUM(V16:V78)+W56-V50-V54</f>
        <v>46</v>
      </c>
      <c r="W80" s="42">
        <f>SUM(W16:W78)-W56</f>
        <v>36</v>
      </c>
      <c r="X80" s="42">
        <f t="shared" si="0"/>
        <v>34</v>
      </c>
      <c r="Y80" s="42">
        <f>SUM(Y16:Y78)+Z65</f>
        <v>28</v>
      </c>
      <c r="Z80" s="42">
        <f>SUM(Z16:Z78)-Z65</f>
        <v>24</v>
      </c>
      <c r="AA80" s="42">
        <f>SUM(AA16:AA78)</f>
        <v>20</v>
      </c>
      <c r="AB80" s="42">
        <f>SUM(AB16:AB78)</f>
        <v>10</v>
      </c>
      <c r="AC80" s="42">
        <f t="shared" si="0"/>
        <v>0</v>
      </c>
    </row>
  </sheetData>
  <mergeCells count="146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E79:F79"/>
    <mergeCell ref="G79:H79"/>
    <mergeCell ref="E80:F80"/>
    <mergeCell ref="G80:H80"/>
    <mergeCell ref="A16:A80"/>
    <mergeCell ref="B20:B29"/>
    <mergeCell ref="B30:B39"/>
    <mergeCell ref="B40:B56"/>
    <mergeCell ref="B57:B63"/>
    <mergeCell ref="B64:B71"/>
    <mergeCell ref="B72:B76"/>
    <mergeCell ref="B77:B78"/>
    <mergeCell ref="B79:D80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H20" sqref="H20"/>
    </sheetView>
  </sheetViews>
  <sheetFormatPr defaultColWidth="9" defaultRowHeight="14.25"/>
  <cols>
    <col min="2" max="11" width="10" customWidth="1"/>
  </cols>
  <sheetData>
    <row r="1" ht="16.5" spans="1:11">
      <c r="A1" s="1" t="s">
        <v>210</v>
      </c>
      <c r="B1" s="2"/>
      <c r="C1" s="2"/>
      <c r="D1" s="2"/>
      <c r="E1" s="2"/>
      <c r="F1" s="2"/>
      <c r="G1" s="2"/>
      <c r="H1" s="2"/>
      <c r="I1" s="2"/>
      <c r="J1" s="2"/>
      <c r="K1" s="15"/>
    </row>
    <row r="2" ht="16.5" spans="1:11">
      <c r="A2" s="3"/>
      <c r="B2" s="4" t="s">
        <v>33</v>
      </c>
      <c r="C2" s="4"/>
      <c r="D2" s="4" t="s">
        <v>56</v>
      </c>
      <c r="E2" s="4"/>
      <c r="F2" s="4" t="s">
        <v>51</v>
      </c>
      <c r="G2" s="4"/>
      <c r="H2" s="4" t="s">
        <v>58</v>
      </c>
      <c r="I2" s="4"/>
      <c r="J2" s="4" t="s">
        <v>44</v>
      </c>
      <c r="K2" s="16"/>
    </row>
    <row r="3" ht="16.5" spans="1:11">
      <c r="A3" s="3"/>
      <c r="B3" s="4" t="s">
        <v>14</v>
      </c>
      <c r="C3" s="4" t="s">
        <v>15</v>
      </c>
      <c r="D3" s="4" t="s">
        <v>14</v>
      </c>
      <c r="E3" s="4" t="s">
        <v>15</v>
      </c>
      <c r="F3" s="4" t="s">
        <v>14</v>
      </c>
      <c r="G3" s="4" t="s">
        <v>15</v>
      </c>
      <c r="H3" s="4" t="s">
        <v>14</v>
      </c>
      <c r="I3" s="4" t="s">
        <v>15</v>
      </c>
      <c r="J3" s="4" t="s">
        <v>14</v>
      </c>
      <c r="K3" s="16" t="s">
        <v>15</v>
      </c>
    </row>
    <row r="4" ht="16.5" spans="1:11">
      <c r="A4" s="5" t="s">
        <v>4</v>
      </c>
      <c r="B4" s="6">
        <f ca="1">'Sprint 1'!$D$8</f>
        <v>16.6</v>
      </c>
      <c r="C4" s="6">
        <f ca="1">'Sprint 1'!$E$8</f>
        <v>18.2</v>
      </c>
      <c r="D4" s="6">
        <f ca="1">'Sprint 1'!$D$9</f>
        <v>32.1</v>
      </c>
      <c r="E4" s="6">
        <f ca="1">'Sprint 1'!$E$9</f>
        <v>33.7</v>
      </c>
      <c r="F4" s="6">
        <f ca="1">'Sprint 1'!$D$10</f>
        <v>16.6</v>
      </c>
      <c r="G4" s="6">
        <f ca="1">'Sprint 1'!$E$10</f>
        <v>19.2</v>
      </c>
      <c r="H4" s="6">
        <f ca="1">'Sprint 1'!$D$11</f>
        <v>32.1</v>
      </c>
      <c r="I4" s="6">
        <f ca="1">'Sprint 1'!$E$11</f>
        <v>33.7</v>
      </c>
      <c r="J4" s="6">
        <f ca="1">'Sprint 1'!$D$12</f>
        <v>20.6</v>
      </c>
      <c r="K4" s="6">
        <f ca="1">'Sprint 1'!$E$12</f>
        <v>23.2</v>
      </c>
    </row>
    <row r="5" ht="16.5" spans="1:11">
      <c r="A5" s="5" t="s">
        <v>105</v>
      </c>
      <c r="B5" s="6">
        <f ca="1">'Sprint 2'!$D$8</f>
        <v>17.9</v>
      </c>
      <c r="C5" s="6">
        <f ca="1">'Sprint 2'!$E$8</f>
        <v>17.5</v>
      </c>
      <c r="D5" s="6">
        <f ca="1">'Sprint 2'!$D$9</f>
        <v>25.15</v>
      </c>
      <c r="E5" s="6">
        <f ca="1">'Sprint 2'!$E$9</f>
        <v>26.25</v>
      </c>
      <c r="F5" s="6">
        <f ca="1">'Sprint 2'!$D$10</f>
        <v>24.65</v>
      </c>
      <c r="G5" s="6">
        <f ca="1">'Sprint 2'!$E$10</f>
        <v>26.25</v>
      </c>
      <c r="H5" s="6">
        <f ca="1">'Sprint 2'!$D$11</f>
        <v>28.9</v>
      </c>
      <c r="I5" s="6">
        <f ca="1">'Sprint 2'!$E$11</f>
        <v>30</v>
      </c>
      <c r="J5" s="6">
        <f ca="1">'Sprint 2'!$D$12</f>
        <v>22.4</v>
      </c>
      <c r="K5" s="6">
        <f ca="1">'Sprint 2'!$E$12</f>
        <v>22</v>
      </c>
    </row>
    <row r="6" ht="16.5" spans="1:11">
      <c r="A6" s="5" t="s">
        <v>160</v>
      </c>
      <c r="B6" s="6">
        <f ca="1">'Sprint 3'!$D$8</f>
        <v>20.2</v>
      </c>
      <c r="C6" s="6">
        <f ca="1">'Sprint 3'!$E$8</f>
        <v>22</v>
      </c>
      <c r="D6" s="6">
        <f ca="1">'Sprint 3'!$D$9</f>
        <v>21.2</v>
      </c>
      <c r="E6" s="6">
        <f ca="1">'Sprint 3'!$E$9</f>
        <v>23</v>
      </c>
      <c r="F6" s="6">
        <f ca="1">'Sprint 3'!$D$10</f>
        <v>13.7</v>
      </c>
      <c r="G6" s="6">
        <f ca="1">'Sprint 3'!$E$10</f>
        <v>16</v>
      </c>
      <c r="H6" s="6">
        <f ca="1">'Sprint 3'!$D$11</f>
        <v>28.2</v>
      </c>
      <c r="I6" s="6">
        <f ca="1">'Sprint 3'!$E$11</f>
        <v>30</v>
      </c>
      <c r="J6" s="6">
        <f ca="1">'Sprint 3'!$D$12</f>
        <v>13.7</v>
      </c>
      <c r="K6" s="6">
        <f ca="1">'Sprint 3'!$E$12</f>
        <v>16</v>
      </c>
    </row>
    <row r="7" ht="17.25" spans="1:11">
      <c r="A7" s="7" t="s">
        <v>21</v>
      </c>
      <c r="B7" s="8">
        <f ca="1">SUM(B4:B6)</f>
        <v>54.7</v>
      </c>
      <c r="C7" s="8">
        <f ca="1" t="shared" ref="C7:K7" si="0">SUM(C4:C6)</f>
        <v>57.7</v>
      </c>
      <c r="D7" s="8">
        <f ca="1" t="shared" si="0"/>
        <v>78.45</v>
      </c>
      <c r="E7" s="8">
        <f ca="1" t="shared" si="0"/>
        <v>82.95</v>
      </c>
      <c r="F7" s="8">
        <f ca="1" t="shared" si="0"/>
        <v>54.95</v>
      </c>
      <c r="G7" s="8">
        <f ca="1" t="shared" si="0"/>
        <v>61.45</v>
      </c>
      <c r="H7" s="8">
        <f ca="1" t="shared" si="0"/>
        <v>89.2</v>
      </c>
      <c r="I7" s="8">
        <f ca="1" t="shared" si="0"/>
        <v>93.7</v>
      </c>
      <c r="J7" s="8">
        <f ca="1" t="shared" si="0"/>
        <v>56.7</v>
      </c>
      <c r="K7" s="8">
        <f ca="1" t="shared" si="0"/>
        <v>61.2</v>
      </c>
    </row>
    <row r="9" ht="15"/>
    <row r="10" ht="16.5" spans="5:6">
      <c r="E10" s="9" t="s">
        <v>211</v>
      </c>
      <c r="F10" s="10"/>
    </row>
    <row r="11" ht="16.5" spans="5:6">
      <c r="E11" s="11" t="s">
        <v>14</v>
      </c>
      <c r="F11" s="12">
        <f ca="1">SUMIF($B$3:$K$3,"Thực tế",$B$7:$K$7)</f>
        <v>334</v>
      </c>
    </row>
    <row r="12" ht="17.25" spans="5:6">
      <c r="E12" s="13" t="s">
        <v>15</v>
      </c>
      <c r="F12" s="14">
        <f ca="1">SUMIF($B$3:$K$3,"Ước tính",$B$7:$K$7)</f>
        <v>357</v>
      </c>
    </row>
  </sheetData>
  <mergeCells count="8">
    <mergeCell ref="A1:K1"/>
    <mergeCell ref="B2:C2"/>
    <mergeCell ref="D2:E2"/>
    <mergeCell ref="F2:G2"/>
    <mergeCell ref="H2:I2"/>
    <mergeCell ref="J2:K2"/>
    <mergeCell ref="E10:F10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Trung Nguyễn</cp:lastModifiedBy>
  <dcterms:created xsi:type="dcterms:W3CDTF">2021-04-23T08:05:00Z</dcterms:created>
  <dcterms:modified xsi:type="dcterms:W3CDTF">2025-05-17T06:54:45Z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C272A01074C041F7A770D9235DF2F2AC_13</vt:lpwstr>
  </property>
  <property fmtid="{D5CDD505-2E9C-101B-9397-08002B2CF9AE}" pid="3" name="KSOProductBuildVer">
    <vt:lpwstr>1033-12.2.0.21179</vt:lpwstr>
  </property>
</Properties>
</file>