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T:\LegAI\WTVVQLHS1995\Documents\"/>
    </mc:Choice>
  </mc:AlternateContent>
  <xr:revisionPtr revIDLastSave="0" documentId="13_ncr:1_{747FC1AB-FC31-43AD-B225-49A45557F5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print 1" sheetId="1" r:id="rId1"/>
    <sheet name="Sprint 2" sheetId="2" state="hidden" r:id="rId2"/>
    <sheet name="Sprint 3" sheetId="3" state="hidden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ViWX8wzw+XLGwib6icvGjOWlrBnn/n7lf079XUA7qYg="/>
    </ext>
  </extLst>
</workbook>
</file>

<file path=xl/calcChain.xml><?xml version="1.0" encoding="utf-8"?>
<calcChain xmlns="http://schemas.openxmlformats.org/spreadsheetml/2006/main">
  <c r="I7" i="4" l="1"/>
  <c r="G7" i="4"/>
  <c r="E7" i="4"/>
  <c r="C7" i="4"/>
  <c r="F12" i="4" s="1"/>
  <c r="K4" i="4"/>
  <c r="K7" i="4" s="1"/>
  <c r="I4" i="4"/>
  <c r="G4" i="4"/>
  <c r="E4" i="4"/>
  <c r="C4" i="4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G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E12" i="3"/>
  <c r="D12" i="3"/>
  <c r="E11" i="3"/>
  <c r="D11" i="3"/>
  <c r="E10" i="3"/>
  <c r="D10" i="3"/>
  <c r="E9" i="3"/>
  <c r="E13" i="3" s="1"/>
  <c r="D9" i="3"/>
  <c r="E8" i="3"/>
  <c r="D8" i="3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G99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G98" i="2"/>
  <c r="E12" i="2"/>
  <c r="D12" i="2"/>
  <c r="E11" i="2"/>
  <c r="D11" i="2"/>
  <c r="E10" i="2"/>
  <c r="D10" i="2"/>
  <c r="E9" i="2"/>
  <c r="D9" i="2"/>
  <c r="E8" i="2"/>
  <c r="E13" i="2" s="1"/>
  <c r="D8" i="2"/>
  <c r="D13" i="2" s="1"/>
  <c r="G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D9" i="1" s="1"/>
  <c r="D4" i="4" s="1"/>
  <c r="D7" i="4" s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D8" i="1" s="1"/>
  <c r="G24" i="1"/>
  <c r="G23" i="1"/>
  <c r="D11" i="1" s="1"/>
  <c r="H4" i="4" s="1"/>
  <c r="H7" i="4" s="1"/>
  <c r="G22" i="1"/>
  <c r="G21" i="1"/>
  <c r="G20" i="1"/>
  <c r="G19" i="1"/>
  <c r="G18" i="1"/>
  <c r="D10" i="1" s="1"/>
  <c r="F4" i="4" s="1"/>
  <c r="F7" i="4" s="1"/>
  <c r="G17" i="1"/>
  <c r="G16" i="1"/>
  <c r="G94" i="1" s="1"/>
  <c r="E13" i="1"/>
  <c r="D12" i="1"/>
  <c r="J4" i="4" s="1"/>
  <c r="J7" i="4" s="1"/>
  <c r="D13" i="3" l="1"/>
  <c r="B4" i="4"/>
  <c r="B7" i="4" s="1"/>
  <c r="F11" i="4" s="1"/>
  <c r="D13" i="1"/>
</calcChain>
</file>

<file path=xl/sharedStrings.xml><?xml version="1.0" encoding="utf-8"?>
<sst xmlns="http://schemas.openxmlformats.org/spreadsheetml/2006/main" count="593" uniqueCount="267">
  <si>
    <t>Project name:</t>
  </si>
  <si>
    <t>WEBSITE TƯ VẤN VÀ QUẢN LÝ HỒ SƠ PHÁP LÝ TÍCH HỢP AI ĐỂ NÂNG CAO HIỆU QUẢ TRA CỨU</t>
  </si>
  <si>
    <t>Kết thúc đúng hạn</t>
  </si>
  <si>
    <t>Module name:</t>
  </si>
  <si>
    <t>Sprint 1</t>
  </si>
  <si>
    <t>Muộn</t>
  </si>
  <si>
    <t>Start date:</t>
  </si>
  <si>
    <t>Trước thời hạn</t>
  </si>
  <si>
    <t>End date:</t>
  </si>
  <si>
    <t>SPRINT 1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</si>
  <si>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</si>
  <si>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</si>
  <si>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</si>
  <si>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</si>
  <si>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</si>
  <si>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</si>
  <si>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</si>
  <si>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</si>
  <si>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</si>
  <si>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</si>
  <si>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</si>
  <si>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</si>
  <si>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</si>
  <si>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</si>
  <si>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</si>
  <si>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</si>
  <si>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</si>
  <si>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Phương</t>
  </si>
  <si>
    <t>Tạo tài liệu kiểm thử cho Sprint</t>
  </si>
  <si>
    <t>Phúc</t>
  </si>
  <si>
    <t>Giao diện đăng ký</t>
  </si>
  <si>
    <t>Quân</t>
  </si>
  <si>
    <t>User interface design</t>
  </si>
  <si>
    <t>Giao diện đăng nhập</t>
  </si>
  <si>
    <t>Quý</t>
  </si>
  <si>
    <t>Giao diện đăng xuất</t>
  </si>
  <si>
    <t>Giao diện đổi mật khẩu</t>
  </si>
  <si>
    <t>Giao diện quên mật khẩu</t>
  </si>
  <si>
    <t>Thịnh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</si>
  <si>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</si>
  <si>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</si>
  <si>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</si>
  <si>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</si>
  <si>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</si>
  <si>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</si>
  <si>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</si>
  <si>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Design test case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</si>
  <si>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</si>
  <si>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</si>
  <si>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</si>
  <si>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</si>
  <si>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</si>
  <si>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</si>
  <si>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</si>
  <si>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</si>
  <si>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</si>
  <si>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</si>
  <si>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>Coding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</si>
  <si>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</si>
  <si>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</si>
  <si>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</si>
  <si>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</si>
  <si>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</si>
  <si>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</si>
  <si>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</si>
  <si>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</si>
  <si>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</si>
  <si>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</si>
  <si>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</si>
  <si>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</si>
  <si>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</si>
  <si>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</si>
  <si>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</si>
  <si>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</si>
  <si>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</si>
  <si>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</si>
  <si>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</si>
  <si>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</si>
  <si>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</si>
  <si>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</si>
  <si>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Testing</t>
  </si>
  <si>
    <t>Đăng nhập</t>
  </si>
  <si>
    <t>Đăng xuất</t>
  </si>
  <si>
    <t>Đổi mật khẩu</t>
  </si>
  <si>
    <t>Quên mật khẩu</t>
  </si>
  <si>
    <t xml:space="preserve">Thịnh </t>
  </si>
  <si>
    <t>Quản lý tài khoản người dùng</t>
  </si>
  <si>
    <t>Quản lý thông tin cá nhân</t>
  </si>
  <si>
    <t>Đặt lịch hẹn với luật sư</t>
  </si>
  <si>
    <t xml:space="preserve">Phương </t>
  </si>
  <si>
    <t>Chatbot AI hỗ trợ tư vấn</t>
  </si>
  <si>
    <t>Chatbox tư vấn trực tiếp</t>
  </si>
  <si>
    <t>Fix Bug</t>
  </si>
  <si>
    <t>Phúc, Phương</t>
  </si>
  <si>
    <t>Quân, Thịnh</t>
  </si>
  <si>
    <t>Re-testing</t>
  </si>
  <si>
    <t>Release Sprint 1</t>
  </si>
  <si>
    <t>Sprint 1 review meeting</t>
  </si>
  <si>
    <t>Sprint 1 retrospective</t>
  </si>
  <si>
    <t>Xây dựng website bán hàng tích hợp AI tìm kiếm</t>
  </si>
  <si>
    <t>Kết thúc</t>
  </si>
  <si>
    <t>Sprint 2</t>
  </si>
  <si>
    <t>Tăng ca</t>
  </si>
  <si>
    <t>Chậm tiến độ</t>
  </si>
  <si>
    <t>SPRINT 2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</si>
  <si>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</si>
  <si>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</si>
  <si>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</si>
  <si>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</si>
  <si>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</si>
  <si>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2</t>
  </si>
  <si>
    <t>Mạnh,Hoàng</t>
  </si>
  <si>
    <t>Giao diện quản lý phòng ban</t>
  </si>
  <si>
    <t>Hoàng</t>
  </si>
  <si>
    <t xml:space="preserve">Giao diện quản lý khối </t>
  </si>
  <si>
    <t>Lộc</t>
  </si>
  <si>
    <t>Giao diện quản lý phòng</t>
  </si>
  <si>
    <t>Giao diện quản lý chuyên ngành</t>
  </si>
  <si>
    <t>Giao diện quản lý group</t>
  </si>
  <si>
    <t>Mạnh</t>
  </si>
  <si>
    <t>Giao diện xem danh sách văn đến</t>
  </si>
  <si>
    <t>Giao diện xem chi tiết văn bản đến</t>
  </si>
  <si>
    <t>Giao diện xem danh sách văn đi</t>
  </si>
  <si>
    <t>Giao diện xem chi tiết văn bản đi</t>
  </si>
  <si>
    <t>Review all user interfaces of sprint 2</t>
  </si>
  <si>
    <t>Thiết kế trường kiểm thử cho quản lý phòng ban</t>
  </si>
  <si>
    <t>Thiết kế trường kiểm thử cho quản lý khối</t>
  </si>
  <si>
    <t>Thiết kế trường kiểm thử cho quản lý phòng</t>
  </si>
  <si>
    <t>Thiết kế trường kiểm thử cho quản lý chuyên ngành</t>
  </si>
  <si>
    <t>Thiết kế trường kiểm thử cho quản lý group</t>
  </si>
  <si>
    <t>Thiết kế trường kiểm thử cho xem danh sách văn bản đến</t>
  </si>
  <si>
    <t>Thiết kế trường kiểm thử cho xem chi tiết văn bản đến</t>
  </si>
  <si>
    <t>Thiết kế trường kiểm thử cho xem danh sách văn bản đi</t>
  </si>
  <si>
    <t>Thiết kế trường kiểm thử cho xem chi tiết văn bản đi</t>
  </si>
  <si>
    <t>Review all test case of sprint 2</t>
  </si>
  <si>
    <t>Thiết kê front-end cho quản lý phòng ban</t>
  </si>
  <si>
    <t>Thành</t>
  </si>
  <si>
    <t>Code back-end cho quản lý phòng ban</t>
  </si>
  <si>
    <t>Thiết kê front-end cho quản lý khối</t>
  </si>
  <si>
    <t>Code back-end cho quản lý khối</t>
  </si>
  <si>
    <t>Thiết kê front-end cho quản lý phòng</t>
  </si>
  <si>
    <t>Code back-end cho quản lý phòng</t>
  </si>
  <si>
    <t>Thiết kê front-end cho quản lý chuyên ngành</t>
  </si>
  <si>
    <t>Code back-end cho quản lý chuyên ngành</t>
  </si>
  <si>
    <t>Thiết kê front-end cho quản lý group</t>
  </si>
  <si>
    <t>Code back-end cho quản lý group</t>
  </si>
  <si>
    <t>Thiết kê front-end cho xem danh sách văn bản đến</t>
  </si>
  <si>
    <t>Code back-end cho xem danh sách văn bản đến</t>
  </si>
  <si>
    <t>Thiết kê front-end cho xem chi tiết văn bản đến</t>
  </si>
  <si>
    <t>Code back-end cho xem chi tiết văn bản đến</t>
  </si>
  <si>
    <t>Thiết kê front-end cho xem danh sách văn bản đi</t>
  </si>
  <si>
    <t>Code back-end cho xem danh sách văn bản đi</t>
  </si>
  <si>
    <t>Thiết kê front-end cho xem chi tiết văn bản đi</t>
  </si>
  <si>
    <t>Code back-end cho xem chi tiết văn bản đi</t>
  </si>
  <si>
    <t>Mạnh,Lộc,Phương,Hoàng</t>
  </si>
  <si>
    <t>Kiểm tra quản lý phòng ban</t>
  </si>
  <si>
    <t>Kiểm tra quản lý khối</t>
  </si>
  <si>
    <t>Kiểm tra quản lý phòng</t>
  </si>
  <si>
    <t>Kiểm tra quản lý chuyên ngành</t>
  </si>
  <si>
    <t>Kiểm tra quản lý group</t>
  </si>
  <si>
    <t>Kiểm tra xem danh sách văn bản đến</t>
  </si>
  <si>
    <t>Kiểm tra xem chi tiết văn bản đến</t>
  </si>
  <si>
    <t>Kiểm tra xem danh sách văn bản đi</t>
  </si>
  <si>
    <t>Kiểm tra xem chi tiết văn bản đi</t>
  </si>
  <si>
    <t>Sửa lỗi quản lý phòng ban</t>
  </si>
  <si>
    <t>Thành,Phương</t>
  </si>
  <si>
    <t>Sửa lỗi quản lý khối</t>
  </si>
  <si>
    <t>Sửa lỗi quản lý phòng</t>
  </si>
  <si>
    <t>Sửa lỗi quản lý chuyên ngành</t>
  </si>
  <si>
    <t>Sửa lỗi quản lý group</t>
  </si>
  <si>
    <t>Sửa lỗi xem danh sách văn bản đến</t>
  </si>
  <si>
    <t>Sửa lỗi xem chi tiết văn bản đến</t>
  </si>
  <si>
    <t>Sửa lỗi xem danh sách văn bản đi</t>
  </si>
  <si>
    <t>Sửa lỗi xem chi tiết văn bản đi</t>
  </si>
  <si>
    <t>Kiểm tra lại quản lý phòng ban</t>
  </si>
  <si>
    <t>Kiểm tra lại quản lý khối</t>
  </si>
  <si>
    <t>Kiểm tra lại quản lý phòng</t>
  </si>
  <si>
    <t>Kiểm tra lại quản lý chuyên ngành</t>
  </si>
  <si>
    <t>Kiểm tra lại quản lý group</t>
  </si>
  <si>
    <t>Kiểm tra lại xem danh sách văn bản đến</t>
  </si>
  <si>
    <t>Kiểm tra lại xem chi tiết văn bản đến</t>
  </si>
  <si>
    <t>Kiểm tra lại xem danh sách văn bản đi</t>
  </si>
  <si>
    <t>Kiểm tra lại xem chi tiết văn bản đi</t>
  </si>
  <si>
    <t>Release Sprint 2</t>
  </si>
  <si>
    <t>Sprint 2 review meeting</t>
  </si>
  <si>
    <t>Sprint 2 retrospective</t>
  </si>
  <si>
    <t>Sprint 3</t>
  </si>
  <si>
    <t>S</t>
  </si>
  <si>
    <t>SPRINT 3 REPORT</t>
  </si>
  <si>
    <t>Tạo Sprint Backlog 3</t>
  </si>
  <si>
    <t>Mạnh,Lộc</t>
  </si>
  <si>
    <t>Giao diện quản lý chức vụ</t>
  </si>
  <si>
    <t>Giao diện quản lý văn bản mẫu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</si>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</sst>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0F035"/>
        <bgColor rgb="FF30F035"/>
      </patternFill>
    </fill>
    <fill>
      <patternFill patternType="solid">
        <fgColor rgb="FFD6DCE4"/>
        <bgColor rgb="FFD6DCE4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CC00CC"/>
        <bgColor rgb="FFCC00CC"/>
      </patternFill>
    </fill>
    <fill>
      <patternFill patternType="solid">
        <fgColor rgb="FFFF66CC"/>
        <bgColor rgb="FFFF66CC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3" xfId="0" applyFont="1" applyBorder="1" applyAlignment="1">
      <alignment wrapText="1"/>
    </xf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5" borderId="3" xfId="0" applyFont="1" applyFill="1" applyBorder="1"/>
    <xf numFmtId="0" fontId="1" fillId="5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1" fillId="0" borderId="0" xfId="0" applyNumberFormat="1" applyFont="1" applyAlignment="1">
      <alignment textRotation="90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2" borderId="11" xfId="0" applyFont="1" applyFill="1" applyBorder="1" applyAlignment="1"/>
    <xf numFmtId="0" fontId="3" fillId="7" borderId="11" xfId="0" applyFont="1" applyFill="1" applyBorder="1"/>
    <xf numFmtId="0" fontId="3" fillId="7" borderId="0" xfId="0" applyFont="1" applyFill="1"/>
    <xf numFmtId="0" fontId="3" fillId="7" borderId="11" xfId="0" applyFont="1" applyFill="1" applyBorder="1" applyAlignment="1"/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2" borderId="11" xfId="0" applyFont="1" applyFill="1" applyBorder="1"/>
    <xf numFmtId="0" fontId="3" fillId="3" borderId="11" xfId="0" applyFont="1" applyFill="1" applyBorder="1" applyAlignment="1"/>
    <xf numFmtId="0" fontId="3" fillId="0" borderId="11" xfId="0" applyFont="1" applyBorder="1" applyAlignment="1"/>
    <xf numFmtId="0" fontId="3" fillId="8" borderId="11" xfId="0" applyFont="1" applyFill="1" applyBorder="1" applyAlignment="1"/>
    <xf numFmtId="0" fontId="1" fillId="0" borderId="3" xfId="0" applyFont="1" applyBorder="1"/>
    <xf numFmtId="0" fontId="3" fillId="9" borderId="6" xfId="0" applyFont="1" applyFill="1" applyBorder="1"/>
    <xf numFmtId="0" fontId="3" fillId="10" borderId="6" xfId="0" applyFont="1" applyFill="1" applyBorder="1"/>
    <xf numFmtId="0" fontId="1" fillId="12" borderId="11" xfId="0" applyFont="1" applyFill="1" applyBorder="1"/>
    <xf numFmtId="164" fontId="4" fillId="0" borderId="0" xfId="0" applyNumberFormat="1" applyFont="1"/>
    <xf numFmtId="0" fontId="3" fillId="4" borderId="11" xfId="0" applyFont="1" applyFill="1" applyBorder="1"/>
    <xf numFmtId="0" fontId="4" fillId="0" borderId="11" xfId="0" applyFont="1" applyBorder="1"/>
    <xf numFmtId="0" fontId="3" fillId="3" borderId="11" xfId="0" applyFont="1" applyFill="1" applyBorder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0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0" borderId="12" xfId="0" applyFont="1" applyBorder="1" applyAlignment="1">
      <alignment horizontal="left"/>
    </xf>
    <xf numFmtId="0" fontId="2" fillId="0" borderId="13" xfId="0" applyFont="1" applyBorder="1"/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1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3" fillId="0" borderId="16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2" fillId="0" borderId="10" xfId="0" applyFont="1" applyBorder="1"/>
    <xf numFmtId="0" fontId="1" fillId="5" borderId="12" xfId="0" applyFont="1" applyFill="1" applyBorder="1" applyAlignment="1">
      <alignment horizontal="center"/>
    </xf>
    <xf numFmtId="0" fontId="2" fillId="0" borderId="15" xfId="0" applyFont="1" applyBorder="1"/>
    <xf numFmtId="0" fontId="1" fillId="5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3" fillId="0" borderId="12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11" borderId="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13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3" fillId="13" borderId="27" xfId="0" applyFont="1" applyFill="1" applyBorder="1" applyAlignment="1">
      <alignment horizontal="center"/>
    </xf>
    <xf numFmtId="0" fontId="2" fillId="0" borderId="29" xfId="0" applyFont="1" applyBorder="1"/>
    <xf numFmtId="0" fontId="1" fillId="13" borderId="12" xfId="0" applyFont="1" applyFill="1" applyBorder="1" applyAlignment="1">
      <alignment horizontal="center" vertical="center"/>
    </xf>
    <xf numFmtId="0" fontId="2" fillId="0" borderId="28" xfId="0" applyFont="1" applyBorder="1"/>
    <xf numFmtId="0" fontId="3" fillId="13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1'!$I$94:$AC$94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150</c:v>
                </c:pt>
                <c:pt idx="3">
                  <c:v>137</c:v>
                </c:pt>
                <c:pt idx="4">
                  <c:v>128</c:v>
                </c:pt>
                <c:pt idx="5">
                  <c:v>123</c:v>
                </c:pt>
                <c:pt idx="6">
                  <c:v>116</c:v>
                </c:pt>
                <c:pt idx="7">
                  <c:v>106</c:v>
                </c:pt>
                <c:pt idx="8">
                  <c:v>100</c:v>
                </c:pt>
                <c:pt idx="9">
                  <c:v>90</c:v>
                </c:pt>
                <c:pt idx="10">
                  <c:v>84</c:v>
                </c:pt>
                <c:pt idx="11">
                  <c:v>72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3-41F4-83D4-7EF40DE17954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1'!$I$95:$AC$95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150</c:v>
                </c:pt>
                <c:pt idx="3">
                  <c:v>138</c:v>
                </c:pt>
                <c:pt idx="4">
                  <c:v>128</c:v>
                </c:pt>
                <c:pt idx="5">
                  <c:v>123</c:v>
                </c:pt>
                <c:pt idx="6">
                  <c:v>116</c:v>
                </c:pt>
                <c:pt idx="7">
                  <c:v>106</c:v>
                </c:pt>
                <c:pt idx="8">
                  <c:v>100</c:v>
                </c:pt>
                <c:pt idx="9">
                  <c:v>90</c:v>
                </c:pt>
                <c:pt idx="10">
                  <c:v>84</c:v>
                </c:pt>
                <c:pt idx="11">
                  <c:v>72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3-41F4-83D4-7EF40DE1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08972"/>
        <c:axId val="400640780"/>
      </c:lineChart>
      <c:dateAx>
        <c:axId val="1532908972"/>
        <c:scaling>
          <c:orientation val="minMax"/>
          <c:max val="4576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640780"/>
        <c:crosses val="autoZero"/>
        <c:auto val="1"/>
        <c:lblOffset val="100"/>
        <c:baseTimeUnit val="days"/>
      </c:dateAx>
      <c:valAx>
        <c:axId val="400640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9089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of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1'!$G$94:$AC$94</c:f>
              <c:numCache>
                <c:formatCode>General</c:formatCode>
                <c:ptCount val="23"/>
                <c:pt idx="0">
                  <c:v>167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137</c:v>
                </c:pt>
                <c:pt idx="6">
                  <c:v>128</c:v>
                </c:pt>
                <c:pt idx="7">
                  <c:v>123</c:v>
                </c:pt>
                <c:pt idx="8">
                  <c:v>116</c:v>
                </c:pt>
                <c:pt idx="9">
                  <c:v>106</c:v>
                </c:pt>
                <c:pt idx="10">
                  <c:v>100</c:v>
                </c:pt>
                <c:pt idx="11">
                  <c:v>90</c:v>
                </c:pt>
                <c:pt idx="12">
                  <c:v>84</c:v>
                </c:pt>
                <c:pt idx="13">
                  <c:v>72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9-4B59-9A95-F932C030B75A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1'!$G$95:$AC$95</c:f>
              <c:numCache>
                <c:formatCode>General</c:formatCode>
                <c:ptCount val="23"/>
                <c:pt idx="0">
                  <c:v>168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138</c:v>
                </c:pt>
                <c:pt idx="6">
                  <c:v>128</c:v>
                </c:pt>
                <c:pt idx="7">
                  <c:v>123</c:v>
                </c:pt>
                <c:pt idx="8">
                  <c:v>116</c:v>
                </c:pt>
                <c:pt idx="9">
                  <c:v>106</c:v>
                </c:pt>
                <c:pt idx="10">
                  <c:v>100</c:v>
                </c:pt>
                <c:pt idx="11">
                  <c:v>90</c:v>
                </c:pt>
                <c:pt idx="12">
                  <c:v>84</c:v>
                </c:pt>
                <c:pt idx="13">
                  <c:v>72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9-4B59-9A95-F932C030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451140"/>
        <c:axId val="245460459"/>
      </c:lineChart>
      <c:catAx>
        <c:axId val="1023451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5460459"/>
        <c:crosses val="autoZero"/>
        <c:auto val="1"/>
        <c:lblAlgn val="ctr"/>
        <c:lblOffset val="100"/>
        <c:noMultiLvlLbl val="1"/>
      </c:catAx>
      <c:valAx>
        <c:axId val="245460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34511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45594</c:v>
                </c:pt>
                <c:pt idx="1">
                  <c:v>45595</c:v>
                </c:pt>
                <c:pt idx="2">
                  <c:v>45596</c:v>
                </c:pt>
                <c:pt idx="3">
                  <c:v>45597</c:v>
                </c:pt>
                <c:pt idx="4">
                  <c:v>45598</c:v>
                </c:pt>
                <c:pt idx="5">
                  <c:v>45599</c:v>
                </c:pt>
                <c:pt idx="6">
                  <c:v>45600</c:v>
                </c:pt>
                <c:pt idx="7">
                  <c:v>45601</c:v>
                </c:pt>
                <c:pt idx="8">
                  <c:v>45602</c:v>
                </c:pt>
                <c:pt idx="9">
                  <c:v>45603</c:v>
                </c:pt>
                <c:pt idx="10">
                  <c:v>45604</c:v>
                </c:pt>
                <c:pt idx="11">
                  <c:v>45605</c:v>
                </c:pt>
                <c:pt idx="12">
                  <c:v>45606</c:v>
                </c:pt>
                <c:pt idx="13">
                  <c:v>45607</c:v>
                </c:pt>
                <c:pt idx="14">
                  <c:v>45608</c:v>
                </c:pt>
                <c:pt idx="15">
                  <c:v>45609</c:v>
                </c:pt>
                <c:pt idx="16">
                  <c:v>45610</c:v>
                </c:pt>
                <c:pt idx="17">
                  <c:v>45611</c:v>
                </c:pt>
                <c:pt idx="18">
                  <c:v>45612</c:v>
                </c:pt>
                <c:pt idx="19">
                  <c:v>45613</c:v>
                </c:pt>
                <c:pt idx="20">
                  <c:v>45614</c:v>
                </c:pt>
              </c:numCache>
            </c:numRef>
          </c:cat>
          <c:val>
            <c:numRef>
              <c:f>'Sprint 2'!$I$98:$AC$98</c:f>
              <c:numCache>
                <c:formatCode>General</c:formatCode>
                <c:ptCount val="21"/>
                <c:pt idx="0">
                  <c:v>156</c:v>
                </c:pt>
                <c:pt idx="1">
                  <c:v>144</c:v>
                </c:pt>
                <c:pt idx="2">
                  <c:v>142</c:v>
                </c:pt>
                <c:pt idx="3">
                  <c:v>138</c:v>
                </c:pt>
                <c:pt idx="4">
                  <c:v>133</c:v>
                </c:pt>
                <c:pt idx="5">
                  <c:v>121</c:v>
                </c:pt>
                <c:pt idx="6">
                  <c:v>116</c:v>
                </c:pt>
                <c:pt idx="7">
                  <c:v>114</c:v>
                </c:pt>
                <c:pt idx="8">
                  <c:v>104</c:v>
                </c:pt>
                <c:pt idx="9">
                  <c:v>96</c:v>
                </c:pt>
                <c:pt idx="10">
                  <c:v>89</c:v>
                </c:pt>
                <c:pt idx="11">
                  <c:v>85</c:v>
                </c:pt>
                <c:pt idx="12">
                  <c:v>79</c:v>
                </c:pt>
                <c:pt idx="13">
                  <c:v>76</c:v>
                </c:pt>
                <c:pt idx="14">
                  <c:v>65</c:v>
                </c:pt>
                <c:pt idx="15">
                  <c:v>55</c:v>
                </c:pt>
                <c:pt idx="16">
                  <c:v>45</c:v>
                </c:pt>
                <c:pt idx="17">
                  <c:v>38</c:v>
                </c:pt>
                <c:pt idx="18">
                  <c:v>28</c:v>
                </c:pt>
                <c:pt idx="19">
                  <c:v>24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B-4FAA-8162-4F9702F51A86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45594</c:v>
                </c:pt>
                <c:pt idx="1">
                  <c:v>45595</c:v>
                </c:pt>
                <c:pt idx="2">
                  <c:v>45596</c:v>
                </c:pt>
                <c:pt idx="3">
                  <c:v>45597</c:v>
                </c:pt>
                <c:pt idx="4">
                  <c:v>45598</c:v>
                </c:pt>
                <c:pt idx="5">
                  <c:v>45599</c:v>
                </c:pt>
                <c:pt idx="6">
                  <c:v>45600</c:v>
                </c:pt>
                <c:pt idx="7">
                  <c:v>45601</c:v>
                </c:pt>
                <c:pt idx="8">
                  <c:v>45602</c:v>
                </c:pt>
                <c:pt idx="9">
                  <c:v>45603</c:v>
                </c:pt>
                <c:pt idx="10">
                  <c:v>45604</c:v>
                </c:pt>
                <c:pt idx="11">
                  <c:v>45605</c:v>
                </c:pt>
                <c:pt idx="12">
                  <c:v>45606</c:v>
                </c:pt>
                <c:pt idx="13">
                  <c:v>45607</c:v>
                </c:pt>
                <c:pt idx="14">
                  <c:v>45608</c:v>
                </c:pt>
                <c:pt idx="15">
                  <c:v>45609</c:v>
                </c:pt>
                <c:pt idx="16">
                  <c:v>45610</c:v>
                </c:pt>
                <c:pt idx="17">
                  <c:v>45611</c:v>
                </c:pt>
                <c:pt idx="18">
                  <c:v>45612</c:v>
                </c:pt>
                <c:pt idx="19">
                  <c:v>45613</c:v>
                </c:pt>
                <c:pt idx="20">
                  <c:v>45614</c:v>
                </c:pt>
              </c:numCache>
            </c:numRef>
          </c:cat>
          <c:val>
            <c:numRef>
              <c:f>'Sprint 2'!$I$99:$AC$99</c:f>
              <c:numCache>
                <c:formatCode>General</c:formatCode>
                <c:ptCount val="21"/>
                <c:pt idx="0">
                  <c:v>156</c:v>
                </c:pt>
                <c:pt idx="1">
                  <c:v>146</c:v>
                </c:pt>
                <c:pt idx="2">
                  <c:v>142</c:v>
                </c:pt>
                <c:pt idx="3">
                  <c:v>138</c:v>
                </c:pt>
                <c:pt idx="4">
                  <c:v>133</c:v>
                </c:pt>
                <c:pt idx="5">
                  <c:v>126</c:v>
                </c:pt>
                <c:pt idx="6">
                  <c:v>116</c:v>
                </c:pt>
                <c:pt idx="7">
                  <c:v>112</c:v>
                </c:pt>
                <c:pt idx="8">
                  <c:v>107</c:v>
                </c:pt>
                <c:pt idx="9">
                  <c:v>97</c:v>
                </c:pt>
                <c:pt idx="10">
                  <c:v>89</c:v>
                </c:pt>
                <c:pt idx="11">
                  <c:v>83</c:v>
                </c:pt>
                <c:pt idx="12">
                  <c:v>79</c:v>
                </c:pt>
                <c:pt idx="13">
                  <c:v>75</c:v>
                </c:pt>
                <c:pt idx="14">
                  <c:v>65</c:v>
                </c:pt>
                <c:pt idx="15">
                  <c:v>55</c:v>
                </c:pt>
                <c:pt idx="16">
                  <c:v>45</c:v>
                </c:pt>
                <c:pt idx="17">
                  <c:v>38</c:v>
                </c:pt>
                <c:pt idx="18">
                  <c:v>28</c:v>
                </c:pt>
                <c:pt idx="19">
                  <c:v>25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B-4FAA-8162-4F9702F5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774642"/>
        <c:axId val="1757085627"/>
      </c:lineChart>
      <c:dateAx>
        <c:axId val="1705774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085627"/>
        <c:crosses val="autoZero"/>
        <c:auto val="1"/>
        <c:lblOffset val="100"/>
        <c:baseTimeUnit val="days"/>
      </c:dateAx>
      <c:valAx>
        <c:axId val="1757085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774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3-4782-8D14-ACF2F1BA294F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3-4782-8D14-ACF2F1BA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07584"/>
        <c:axId val="2039756161"/>
      </c:lineChart>
      <c:dateAx>
        <c:axId val="4029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9756161"/>
        <c:crosses val="autoZero"/>
        <c:auto val="1"/>
        <c:lblOffset val="100"/>
        <c:baseTimeUnit val="days"/>
      </c:dateAx>
      <c:valAx>
        <c:axId val="2039756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2907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1333500</xdr:colOff>
      <xdr:row>96</xdr:row>
      <xdr:rowOff>47625</xdr:rowOff>
    </xdr:from>
    <xdr:ext cx="11706225" cy="6657975"/>
    <xdr:graphicFrame macro="">
      <xdr:nvGraphicFramePr>
        <xdr:cNvPr id="1916131650" name="Chart 1">
          <a:extLst>
            <a:ext uri="{FF2B5EF4-FFF2-40B4-BE49-F238E27FC236}">
              <a16:creationId xmlns:a16="http://schemas.microsoft.com/office/drawing/2014/main" id="{00000000-0008-0000-0000-000042D9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1162050</xdr:colOff>
      <xdr:row>98</xdr:row>
      <xdr:rowOff>28575</xdr:rowOff>
    </xdr:from>
    <xdr:ext cx="4600575" cy="2809875"/>
    <xdr:graphicFrame macro="">
      <xdr:nvGraphicFramePr>
        <xdr:cNvPr id="477942096" name="Chart 2">
          <a:extLst>
            <a:ext uri="{FF2B5EF4-FFF2-40B4-BE49-F238E27FC236}">
              <a16:creationId xmlns:a16="http://schemas.microsoft.com/office/drawing/2014/main" id="{00000000-0008-0000-0000-000050D1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102</xdr:row>
      <xdr:rowOff>9525</xdr:rowOff>
    </xdr:from>
    <xdr:ext cx="8858250" cy="4295775"/>
    <xdr:graphicFrame macro="">
      <xdr:nvGraphicFramePr>
        <xdr:cNvPr id="409167143" name="Chart 3">
          <a:extLst>
            <a:ext uri="{FF2B5EF4-FFF2-40B4-BE49-F238E27FC236}">
              <a16:creationId xmlns:a16="http://schemas.microsoft.com/office/drawing/2014/main" id="{00000000-0008-0000-0100-0000276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109</xdr:row>
      <xdr:rowOff>161925</xdr:rowOff>
    </xdr:from>
    <xdr:ext cx="8020050" cy="4267200"/>
    <xdr:graphicFrame macro="">
      <xdr:nvGraphicFramePr>
        <xdr:cNvPr id="1375114113" name="Chart 4">
          <a:extLst>
            <a:ext uri="{FF2B5EF4-FFF2-40B4-BE49-F238E27FC236}">
              <a16:creationId xmlns:a16="http://schemas.microsoft.com/office/drawing/2014/main" id="{00000000-0008-0000-0200-0000819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6"/>
  <sheetViews>
    <sheetView tabSelected="1" topLeftCell="C90" zoomScale="85" zoomScaleNormal="85" workbookViewId="0">
      <selection activeCell="V103" sqref="V103"/>
    </sheetView>
  </sheetViews>
  <sheetFormatPr defaultColWidth="14.44140625" defaultRowHeight="15" customHeight="1" x14ac:dyDescent="0.3"/>
  <cols>
    <col min="1" max="1" width="16" customWidth="1"/>
    <col min="2" max="2" width="20.33203125" customWidth="1"/>
    <col min="3" max="3" width="55.44140625" customWidth="1"/>
    <col min="4" max="5" width="11" customWidth="1"/>
    <col min="6" max="6" width="20.5546875" customWidth="1"/>
    <col min="7" max="8" width="6.109375" customWidth="1"/>
    <col min="9" max="9" width="6" customWidth="1"/>
    <col min="10" max="14" width="6.109375" customWidth="1"/>
    <col min="15" max="15" width="6" customWidth="1"/>
    <col min="16" max="16" width="6.109375" customWidth="1"/>
    <col min="17" max="21" width="6" customWidth="1"/>
    <col min="22" max="24" width="6.109375" customWidth="1"/>
    <col min="25" max="25" width="6" customWidth="1"/>
    <col min="26" max="26" width="6.109375" customWidth="1"/>
    <col min="27" max="28" width="6" customWidth="1"/>
    <col min="29" max="30" width="5.88671875" customWidth="1"/>
  </cols>
  <sheetData>
    <row r="1" spans="1:30" ht="16.5" customHeight="1" x14ac:dyDescent="0.3">
      <c r="A1" s="58" t="s">
        <v>0</v>
      </c>
      <c r="B1" s="59"/>
      <c r="C1" s="1" t="s">
        <v>1</v>
      </c>
      <c r="D1" s="2"/>
      <c r="E1" s="3"/>
      <c r="F1" s="4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6.5" customHeight="1" x14ac:dyDescent="0.3">
      <c r="A2" s="58" t="s">
        <v>3</v>
      </c>
      <c r="B2" s="59"/>
      <c r="C2" s="5" t="s">
        <v>4</v>
      </c>
      <c r="D2" s="2"/>
      <c r="E2" s="6"/>
      <c r="F2" s="7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 x14ac:dyDescent="0.3">
      <c r="A3" s="58" t="s">
        <v>6</v>
      </c>
      <c r="B3" s="59"/>
      <c r="C3" s="8">
        <v>45748</v>
      </c>
      <c r="D3" s="2"/>
      <c r="E3" s="9"/>
      <c r="F3" s="10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7.25" customHeight="1" x14ac:dyDescent="0.3">
      <c r="A4" s="58" t="s">
        <v>8</v>
      </c>
      <c r="B4" s="59"/>
      <c r="C4" s="8">
        <v>45768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 customHeight="1" x14ac:dyDescent="0.3">
      <c r="A6" s="2"/>
      <c r="B6" s="61" t="s">
        <v>9</v>
      </c>
      <c r="C6" s="62"/>
      <c r="D6" s="62"/>
      <c r="E6" s="5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 x14ac:dyDescent="0.3">
      <c r="A7" s="2"/>
      <c r="B7" s="11" t="s">
        <v>10</v>
      </c>
      <c r="C7" s="11" t="s">
        <v>11</v>
      </c>
      <c r="D7" s="11" t="s">
        <v>12</v>
      </c>
      <c r="E7" s="11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 x14ac:dyDescent="0.3">
      <c r="A8" s="2"/>
      <c r="B8" s="12">
        <v>1</v>
      </c>
      <c r="C8" s="5" t="s">
        <v>14</v>
      </c>
      <c r="D8" s="5">
        <f ca="1">SUMIF($E$16:$F$93,"Quý",$G$16:$G$93)+SUMIF($E$16:$F$93,"All team",$G$16:$G$93)/5</f>
        <v>34.799999999999997</v>
      </c>
      <c r="E8" s="5">
        <v>34.799999999999997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 x14ac:dyDescent="0.3">
      <c r="A9" s="2"/>
      <c r="B9" s="12">
        <v>2</v>
      </c>
      <c r="C9" s="5" t="s">
        <v>15</v>
      </c>
      <c r="D9" s="5">
        <f ca="1">SUMIF($E$16:$F$93,"Quân",$G$16:$G$93)+SUMIF($E$16:$F$93,"All team",$G$16:$G$93)/5+SUMIF($E$16:$F$93,"Quân,Thịnh",$G$16:$G$93)/2</f>
        <v>28.8</v>
      </c>
      <c r="E9" s="5">
        <v>27.8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 x14ac:dyDescent="0.3">
      <c r="A10" s="2"/>
      <c r="B10" s="12">
        <v>3</v>
      </c>
      <c r="C10" s="5" t="s">
        <v>16</v>
      </c>
      <c r="D10" s="5">
        <f ca="1">SUMIF($E$16:$F$93,"Phúc",$G$16:$G$93)+SUMIF($E$16:$F$93,"All team",$G$16:$G$93)/5+SUMIF($E$16:$F$93,"Phúc,Phương",$G$16:$G$93)/2</f>
        <v>31.8</v>
      </c>
      <c r="E10" s="5">
        <v>32.799999999999997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 x14ac:dyDescent="0.3">
      <c r="A11" s="2"/>
      <c r="B11" s="12">
        <v>4</v>
      </c>
      <c r="C11" s="5" t="s">
        <v>17</v>
      </c>
      <c r="D11" s="5">
        <f ca="1">SUMIF($E$16:$F$93,"Thịnh",$G$16:$G$93)+SUMIF($E$16:$F$93,"All team",$G$16:$G$93)/5+SUMIF($E$16:$F$93,"Quân,Thịnh",$G$16:$G$93)/2</f>
        <v>25.8</v>
      </c>
      <c r="E11" s="5">
        <v>26.8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 x14ac:dyDescent="0.3">
      <c r="A12" s="2"/>
      <c r="B12" s="12">
        <v>5</v>
      </c>
      <c r="C12" s="5" t="s">
        <v>18</v>
      </c>
      <c r="D12" s="5">
        <f ca="1">SUMIF($E$16:$F$93,"Phương",$G$16:$G$93)+SUMIF($E$16:$F$93,"All team",$G$16:$G$93)/5+SUMIF($E$16:$F$93,"Phúc,Phương",$G$16:$G$93)/2</f>
        <v>32.799999999999997</v>
      </c>
      <c r="E12" s="5">
        <v>32.799999999999997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 x14ac:dyDescent="0.3">
      <c r="A13" s="2"/>
      <c r="B13" s="61" t="s">
        <v>19</v>
      </c>
      <c r="C13" s="59"/>
      <c r="D13" s="13">
        <f t="shared" ref="D13:E13" ca="1" si="0">SUM(D8:D12)</f>
        <v>154</v>
      </c>
      <c r="E13" s="13">
        <f t="shared" si="0"/>
        <v>155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62.25" customHeight="1" x14ac:dyDescent="0.3">
      <c r="A15" s="14" t="s">
        <v>20</v>
      </c>
      <c r="B15" s="14" t="s">
        <v>21</v>
      </c>
      <c r="C15" s="63" t="s">
        <v>22</v>
      </c>
      <c r="D15" s="50"/>
      <c r="E15" s="63" t="s">
        <v>23</v>
      </c>
      <c r="F15" s="50"/>
      <c r="G15" s="15" t="s">
        <v>12</v>
      </c>
      <c r="H15" s="15" t="s">
        <v>13</v>
      </c>
      <c r="I15" s="16">
        <v>45748</v>
      </c>
      <c r="J15" s="16">
        <v>45749</v>
      </c>
      <c r="K15" s="16">
        <v>45750</v>
      </c>
      <c r="L15" s="17">
        <v>45751</v>
      </c>
      <c r="M15" s="16">
        <v>45752</v>
      </c>
      <c r="N15" s="16">
        <v>45753</v>
      </c>
      <c r="O15" s="16">
        <v>45754</v>
      </c>
      <c r="P15" s="16">
        <v>45755</v>
      </c>
      <c r="Q15" s="16">
        <v>45756</v>
      </c>
      <c r="R15" s="16">
        <v>45757</v>
      </c>
      <c r="S15" s="16">
        <v>45758</v>
      </c>
      <c r="T15" s="16">
        <v>45759</v>
      </c>
      <c r="U15" s="16">
        <v>45760</v>
      </c>
      <c r="V15" s="16">
        <v>45791</v>
      </c>
      <c r="W15" s="16">
        <v>45762</v>
      </c>
      <c r="X15" s="16">
        <v>45763</v>
      </c>
      <c r="Y15" s="16">
        <v>45764</v>
      </c>
      <c r="Z15" s="16">
        <v>45765</v>
      </c>
      <c r="AA15" s="16">
        <v>45766</v>
      </c>
      <c r="AB15" s="16">
        <v>45767</v>
      </c>
      <c r="AC15" s="16">
        <v>45768</v>
      </c>
      <c r="AD15" s="18"/>
    </row>
    <row r="16" spans="1:30" ht="16.5" customHeight="1" x14ac:dyDescent="0.3">
      <c r="A16" s="55" t="s">
        <v>4</v>
      </c>
      <c r="B16" s="49" t="s">
        <v>24</v>
      </c>
      <c r="C16" s="64"/>
      <c r="D16" s="50"/>
      <c r="E16" s="51" t="s">
        <v>25</v>
      </c>
      <c r="F16" s="50"/>
      <c r="G16" s="20">
        <f>H16+I16</f>
        <v>10</v>
      </c>
      <c r="H16" s="20">
        <v>10</v>
      </c>
      <c r="I16" s="21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3"/>
    </row>
    <row r="17" spans="1:30" ht="16.5" customHeight="1" x14ac:dyDescent="0.3">
      <c r="A17" s="56"/>
      <c r="B17" s="49" t="s">
        <v>26</v>
      </c>
      <c r="C17" s="64"/>
      <c r="D17" s="50"/>
      <c r="E17" s="51" t="s">
        <v>27</v>
      </c>
      <c r="F17" s="50"/>
      <c r="G17" s="20">
        <f>I17+J17</f>
        <v>4</v>
      </c>
      <c r="H17" s="20">
        <v>4</v>
      </c>
      <c r="I17" s="24">
        <v>4</v>
      </c>
      <c r="J17" s="21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3"/>
    </row>
    <row r="18" spans="1:30" ht="16.5" customHeight="1" x14ac:dyDescent="0.3">
      <c r="A18" s="56"/>
      <c r="B18" s="49" t="s">
        <v>28</v>
      </c>
      <c r="C18" s="64"/>
      <c r="D18" s="50"/>
      <c r="E18" s="51" t="s">
        <v>29</v>
      </c>
      <c r="F18" s="50"/>
      <c r="G18" s="20">
        <f>J18+K18</f>
        <v>4</v>
      </c>
      <c r="H18" s="20">
        <v>4</v>
      </c>
      <c r="I18" s="24">
        <v>4</v>
      </c>
      <c r="J18" s="24">
        <v>4</v>
      </c>
      <c r="K18" s="21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3"/>
    </row>
    <row r="19" spans="1:30" ht="16.5" customHeight="1" x14ac:dyDescent="0.3">
      <c r="A19" s="56"/>
      <c r="B19" s="25"/>
      <c r="C19" s="53" t="s">
        <v>30</v>
      </c>
      <c r="D19" s="50"/>
      <c r="E19" s="51" t="s">
        <v>31</v>
      </c>
      <c r="F19" s="50"/>
      <c r="G19" s="20">
        <f t="shared" ref="G19:G28" si="1">K19+L19</f>
        <v>1</v>
      </c>
      <c r="H19" s="20">
        <v>1</v>
      </c>
      <c r="I19" s="24">
        <v>1</v>
      </c>
      <c r="J19" s="24">
        <v>1</v>
      </c>
      <c r="K19" s="24">
        <v>1</v>
      </c>
      <c r="L19" s="21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3"/>
    </row>
    <row r="20" spans="1:30" ht="16.5" customHeight="1" x14ac:dyDescent="0.3">
      <c r="A20" s="56"/>
      <c r="B20" s="60" t="s">
        <v>32</v>
      </c>
      <c r="C20" s="49" t="s">
        <v>33</v>
      </c>
      <c r="D20" s="50"/>
      <c r="E20" s="51" t="s">
        <v>34</v>
      </c>
      <c r="F20" s="50"/>
      <c r="G20" s="20">
        <f t="shared" si="1"/>
        <v>1</v>
      </c>
      <c r="H20" s="20">
        <v>1</v>
      </c>
      <c r="I20" s="24">
        <v>1</v>
      </c>
      <c r="J20" s="24">
        <v>1</v>
      </c>
      <c r="K20" s="24">
        <v>1</v>
      </c>
      <c r="L20" s="27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3"/>
    </row>
    <row r="21" spans="1:30" ht="16.5" customHeight="1" x14ac:dyDescent="0.3">
      <c r="A21" s="56"/>
      <c r="B21" s="56"/>
      <c r="C21" s="49" t="s">
        <v>35</v>
      </c>
      <c r="D21" s="50"/>
      <c r="E21" s="51" t="s">
        <v>27</v>
      </c>
      <c r="F21" s="50"/>
      <c r="G21" s="20">
        <f t="shared" si="1"/>
        <v>1</v>
      </c>
      <c r="H21" s="20">
        <v>1</v>
      </c>
      <c r="I21" s="24">
        <v>1</v>
      </c>
      <c r="J21" s="24">
        <v>1</v>
      </c>
      <c r="K21" s="24">
        <v>1</v>
      </c>
      <c r="L21" s="27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3"/>
    </row>
    <row r="22" spans="1:30" ht="16.5" customHeight="1" x14ac:dyDescent="0.3">
      <c r="A22" s="56"/>
      <c r="B22" s="56"/>
      <c r="C22" s="49" t="s">
        <v>36</v>
      </c>
      <c r="D22" s="50"/>
      <c r="E22" s="51" t="s">
        <v>29</v>
      </c>
      <c r="F22" s="50"/>
      <c r="G22" s="20">
        <f t="shared" si="1"/>
        <v>1</v>
      </c>
      <c r="H22" s="20">
        <v>1</v>
      </c>
      <c r="I22" s="24">
        <v>1</v>
      </c>
      <c r="J22" s="24">
        <v>1</v>
      </c>
      <c r="K22" s="24">
        <v>1</v>
      </c>
      <c r="L22" s="27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3"/>
    </row>
    <row r="23" spans="1:30" ht="16.5" customHeight="1" x14ac:dyDescent="0.3">
      <c r="A23" s="56"/>
      <c r="B23" s="56"/>
      <c r="C23" s="49" t="s">
        <v>37</v>
      </c>
      <c r="D23" s="50"/>
      <c r="E23" s="51" t="s">
        <v>38</v>
      </c>
      <c r="F23" s="50"/>
      <c r="G23" s="20">
        <f t="shared" si="1"/>
        <v>1</v>
      </c>
      <c r="H23" s="20">
        <v>1</v>
      </c>
      <c r="I23" s="24">
        <v>1</v>
      </c>
      <c r="J23" s="24">
        <v>1</v>
      </c>
      <c r="K23" s="24">
        <v>1</v>
      </c>
      <c r="L23" s="27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3"/>
    </row>
    <row r="24" spans="1:30" ht="16.5" customHeight="1" x14ac:dyDescent="0.3">
      <c r="A24" s="56"/>
      <c r="B24" s="56"/>
      <c r="C24" s="49" t="s">
        <v>39</v>
      </c>
      <c r="D24" s="50"/>
      <c r="E24" s="51" t="s">
        <v>31</v>
      </c>
      <c r="F24" s="50"/>
      <c r="G24" s="20">
        <f t="shared" si="1"/>
        <v>2</v>
      </c>
      <c r="H24" s="20">
        <v>1</v>
      </c>
      <c r="I24" s="24">
        <v>1</v>
      </c>
      <c r="J24" s="24">
        <v>1</v>
      </c>
      <c r="K24" s="24">
        <v>1</v>
      </c>
      <c r="L24" s="28">
        <v>1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3"/>
    </row>
    <row r="25" spans="1:30" ht="16.5" customHeight="1" x14ac:dyDescent="0.3">
      <c r="A25" s="56"/>
      <c r="B25" s="56"/>
      <c r="C25" s="49" t="s">
        <v>40</v>
      </c>
      <c r="D25" s="50"/>
      <c r="E25" s="51" t="s">
        <v>34</v>
      </c>
      <c r="F25" s="50"/>
      <c r="G25" s="20">
        <f t="shared" si="1"/>
        <v>1</v>
      </c>
      <c r="H25" s="20">
        <v>1</v>
      </c>
      <c r="I25" s="24">
        <v>1</v>
      </c>
      <c r="J25" s="24">
        <v>1</v>
      </c>
      <c r="K25" s="24">
        <v>1</v>
      </c>
      <c r="L25" s="27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3"/>
    </row>
    <row r="26" spans="1:30" ht="16.5" customHeight="1" x14ac:dyDescent="0.3">
      <c r="A26" s="56"/>
      <c r="B26" s="56"/>
      <c r="C26" s="49" t="s">
        <v>41</v>
      </c>
      <c r="D26" s="50"/>
      <c r="E26" s="51" t="s">
        <v>27</v>
      </c>
      <c r="F26" s="50"/>
      <c r="G26" s="20">
        <f t="shared" si="1"/>
        <v>1</v>
      </c>
      <c r="H26" s="20">
        <v>1</v>
      </c>
      <c r="I26" s="24">
        <v>1</v>
      </c>
      <c r="J26" s="24">
        <v>1</v>
      </c>
      <c r="K26" s="24">
        <v>1</v>
      </c>
      <c r="L26" s="27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3"/>
    </row>
    <row r="27" spans="1:30" ht="16.5" customHeight="1" x14ac:dyDescent="0.3">
      <c r="A27" s="56"/>
      <c r="B27" s="56"/>
      <c r="C27" s="49" t="s">
        <v>42</v>
      </c>
      <c r="D27" s="50"/>
      <c r="E27" s="51" t="s">
        <v>29</v>
      </c>
      <c r="F27" s="50"/>
      <c r="G27" s="20">
        <f t="shared" si="1"/>
        <v>1</v>
      </c>
      <c r="H27" s="29">
        <v>2</v>
      </c>
      <c r="I27" s="24">
        <v>2</v>
      </c>
      <c r="J27" s="24">
        <v>2</v>
      </c>
      <c r="K27" s="24">
        <v>2</v>
      </c>
      <c r="L27" s="30">
        <v>-1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3"/>
    </row>
    <row r="28" spans="1:30" ht="16.5" customHeight="1" x14ac:dyDescent="0.3">
      <c r="A28" s="56"/>
      <c r="B28" s="56"/>
      <c r="C28" s="49" t="s">
        <v>43</v>
      </c>
      <c r="D28" s="50"/>
      <c r="E28" s="51" t="s">
        <v>38</v>
      </c>
      <c r="F28" s="50"/>
      <c r="G28" s="20">
        <f t="shared" si="1"/>
        <v>1</v>
      </c>
      <c r="H28" s="29">
        <v>2</v>
      </c>
      <c r="I28" s="24">
        <v>2</v>
      </c>
      <c r="J28" s="24">
        <v>2</v>
      </c>
      <c r="K28" s="24">
        <v>2</v>
      </c>
      <c r="L28" s="30">
        <v>-1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3"/>
    </row>
    <row r="29" spans="1:30" ht="16.5" customHeight="1" x14ac:dyDescent="0.3">
      <c r="A29" s="56"/>
      <c r="B29" s="57"/>
      <c r="C29" s="49" t="s">
        <v>44</v>
      </c>
      <c r="D29" s="50"/>
      <c r="E29" s="51" t="s">
        <v>25</v>
      </c>
      <c r="F29" s="50"/>
      <c r="G29" s="20">
        <f>L29+M29</f>
        <v>10</v>
      </c>
      <c r="H29" s="20">
        <v>10</v>
      </c>
      <c r="I29" s="24">
        <v>10</v>
      </c>
      <c r="J29" s="24">
        <v>10</v>
      </c>
      <c r="K29" s="24">
        <v>10</v>
      </c>
      <c r="L29" s="24">
        <v>10</v>
      </c>
      <c r="M29" s="27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3"/>
    </row>
    <row r="30" spans="1:30" ht="16.5" customHeight="1" x14ac:dyDescent="0.3">
      <c r="A30" s="56"/>
      <c r="B30" s="26"/>
      <c r="C30" s="53" t="s">
        <v>45</v>
      </c>
      <c r="D30" s="50"/>
      <c r="E30" s="51" t="s">
        <v>31</v>
      </c>
      <c r="F30" s="50"/>
      <c r="G30" s="20">
        <f t="shared" ref="G30:G34" si="2">M30+N30</f>
        <v>1</v>
      </c>
      <c r="H30" s="20">
        <v>1</v>
      </c>
      <c r="I30" s="24">
        <v>1</v>
      </c>
      <c r="J30" s="24">
        <v>1</v>
      </c>
      <c r="K30" s="24">
        <v>1</v>
      </c>
      <c r="L30" s="24">
        <v>1</v>
      </c>
      <c r="M30" s="24">
        <v>1</v>
      </c>
      <c r="N30" s="27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3"/>
    </row>
    <row r="31" spans="1:30" ht="16.5" customHeight="1" x14ac:dyDescent="0.3">
      <c r="A31" s="56"/>
      <c r="B31" s="60" t="s">
        <v>46</v>
      </c>
      <c r="C31" s="49" t="s">
        <v>47</v>
      </c>
      <c r="D31" s="50"/>
      <c r="E31" s="51" t="s">
        <v>34</v>
      </c>
      <c r="F31" s="50"/>
      <c r="G31" s="20">
        <f t="shared" si="2"/>
        <v>1</v>
      </c>
      <c r="H31" s="20">
        <v>1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7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3"/>
    </row>
    <row r="32" spans="1:30" ht="16.5" customHeight="1" x14ac:dyDescent="0.3">
      <c r="A32" s="56"/>
      <c r="B32" s="56"/>
      <c r="C32" s="49" t="s">
        <v>48</v>
      </c>
      <c r="D32" s="50"/>
      <c r="E32" s="51" t="s">
        <v>27</v>
      </c>
      <c r="F32" s="50"/>
      <c r="G32" s="20">
        <f t="shared" si="2"/>
        <v>1</v>
      </c>
      <c r="H32" s="20">
        <v>1</v>
      </c>
      <c r="I32" s="24">
        <v>1</v>
      </c>
      <c r="J32" s="24">
        <v>1</v>
      </c>
      <c r="K32" s="24">
        <v>1</v>
      </c>
      <c r="L32" s="24">
        <v>1</v>
      </c>
      <c r="M32" s="24">
        <v>1</v>
      </c>
      <c r="N32" s="27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3"/>
    </row>
    <row r="33" spans="1:30" ht="16.5" customHeight="1" x14ac:dyDescent="0.3">
      <c r="A33" s="56"/>
      <c r="B33" s="56"/>
      <c r="C33" s="49" t="s">
        <v>49</v>
      </c>
      <c r="D33" s="50"/>
      <c r="E33" s="51" t="s">
        <v>29</v>
      </c>
      <c r="F33" s="50"/>
      <c r="G33" s="20">
        <f t="shared" si="2"/>
        <v>1</v>
      </c>
      <c r="H33" s="20">
        <v>1</v>
      </c>
      <c r="I33" s="24">
        <v>1</v>
      </c>
      <c r="J33" s="24">
        <v>1</v>
      </c>
      <c r="K33" s="24">
        <v>1</v>
      </c>
      <c r="L33" s="24">
        <v>1</v>
      </c>
      <c r="M33" s="24">
        <v>1</v>
      </c>
      <c r="N33" s="27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3"/>
    </row>
    <row r="34" spans="1:30" ht="16.5" customHeight="1" x14ac:dyDescent="0.3">
      <c r="A34" s="56"/>
      <c r="B34" s="56"/>
      <c r="C34" s="49" t="s">
        <v>50</v>
      </c>
      <c r="D34" s="50"/>
      <c r="E34" s="51" t="s">
        <v>38</v>
      </c>
      <c r="F34" s="50"/>
      <c r="G34" s="20">
        <f t="shared" si="2"/>
        <v>1</v>
      </c>
      <c r="H34" s="29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1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3"/>
    </row>
    <row r="35" spans="1:30" ht="16.5" customHeight="1" x14ac:dyDescent="0.3">
      <c r="A35" s="56"/>
      <c r="B35" s="56"/>
      <c r="C35" s="49" t="s">
        <v>51</v>
      </c>
      <c r="D35" s="50"/>
      <c r="E35" s="51" t="s">
        <v>31</v>
      </c>
      <c r="F35" s="50"/>
      <c r="G35" s="20">
        <f t="shared" ref="G35:G39" si="3">N35+O35</f>
        <v>1</v>
      </c>
      <c r="H35" s="20">
        <v>1</v>
      </c>
      <c r="I35" s="24">
        <v>1</v>
      </c>
      <c r="J35" s="24">
        <v>1</v>
      </c>
      <c r="K35" s="24">
        <v>1</v>
      </c>
      <c r="L35" s="24">
        <v>1</v>
      </c>
      <c r="M35" s="24">
        <v>1</v>
      </c>
      <c r="N35" s="24">
        <v>1</v>
      </c>
      <c r="O35" s="27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3"/>
    </row>
    <row r="36" spans="1:30" ht="16.5" customHeight="1" x14ac:dyDescent="0.3">
      <c r="A36" s="56"/>
      <c r="B36" s="56"/>
      <c r="C36" s="49" t="s">
        <v>52</v>
      </c>
      <c r="D36" s="50"/>
      <c r="E36" s="51" t="s">
        <v>34</v>
      </c>
      <c r="F36" s="50"/>
      <c r="G36" s="20">
        <f t="shared" si="3"/>
        <v>1</v>
      </c>
      <c r="H36" s="20">
        <v>1</v>
      </c>
      <c r="I36" s="24">
        <v>1</v>
      </c>
      <c r="J36" s="24">
        <v>1</v>
      </c>
      <c r="K36" s="24">
        <v>1</v>
      </c>
      <c r="L36" s="24">
        <v>1</v>
      </c>
      <c r="M36" s="24">
        <v>1</v>
      </c>
      <c r="N36" s="24">
        <v>1</v>
      </c>
      <c r="O36" s="27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3"/>
    </row>
    <row r="37" spans="1:30" ht="16.5" customHeight="1" x14ac:dyDescent="0.3">
      <c r="A37" s="56"/>
      <c r="B37" s="56"/>
      <c r="C37" s="49" t="s">
        <v>53</v>
      </c>
      <c r="D37" s="50"/>
      <c r="E37" s="51" t="s">
        <v>27</v>
      </c>
      <c r="F37" s="50"/>
      <c r="G37" s="20">
        <f t="shared" si="3"/>
        <v>1</v>
      </c>
      <c r="H37" s="20">
        <v>1</v>
      </c>
      <c r="I37" s="24">
        <v>1</v>
      </c>
      <c r="J37" s="24">
        <v>1</v>
      </c>
      <c r="K37" s="24">
        <v>1</v>
      </c>
      <c r="L37" s="24">
        <v>1</v>
      </c>
      <c r="M37" s="24">
        <v>1</v>
      </c>
      <c r="N37" s="24">
        <v>1</v>
      </c>
      <c r="O37" s="27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3"/>
    </row>
    <row r="38" spans="1:30" ht="16.5" customHeight="1" x14ac:dyDescent="0.3">
      <c r="A38" s="56"/>
      <c r="B38" s="56"/>
      <c r="C38" s="49" t="s">
        <v>54</v>
      </c>
      <c r="D38" s="50"/>
      <c r="E38" s="51" t="s">
        <v>29</v>
      </c>
      <c r="F38" s="50"/>
      <c r="G38" s="20">
        <f t="shared" si="3"/>
        <v>2</v>
      </c>
      <c r="H38" s="20">
        <v>2</v>
      </c>
      <c r="I38" s="24">
        <v>2</v>
      </c>
      <c r="J38" s="24">
        <v>2</v>
      </c>
      <c r="K38" s="24">
        <v>2</v>
      </c>
      <c r="L38" s="24">
        <v>2</v>
      </c>
      <c r="M38" s="24">
        <v>2</v>
      </c>
      <c r="N38" s="24">
        <v>2</v>
      </c>
      <c r="O38" s="27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3"/>
    </row>
    <row r="39" spans="1:30" ht="16.5" customHeight="1" x14ac:dyDescent="0.3">
      <c r="A39" s="56"/>
      <c r="B39" s="56"/>
      <c r="C39" s="49" t="s">
        <v>55</v>
      </c>
      <c r="D39" s="50"/>
      <c r="E39" s="51" t="s">
        <v>38</v>
      </c>
      <c r="F39" s="50"/>
      <c r="G39" s="20">
        <f t="shared" si="3"/>
        <v>2</v>
      </c>
      <c r="H39" s="20">
        <v>2</v>
      </c>
      <c r="I39" s="24">
        <v>2</v>
      </c>
      <c r="J39" s="24">
        <v>2</v>
      </c>
      <c r="K39" s="24">
        <v>2</v>
      </c>
      <c r="L39" s="24">
        <v>2</v>
      </c>
      <c r="M39" s="24">
        <v>2</v>
      </c>
      <c r="N39" s="24">
        <v>2</v>
      </c>
      <c r="O39" s="27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3"/>
    </row>
    <row r="40" spans="1:30" ht="16.5" customHeight="1" x14ac:dyDescent="0.3">
      <c r="A40" s="56"/>
      <c r="B40" s="57"/>
      <c r="C40" s="49" t="s">
        <v>56</v>
      </c>
      <c r="D40" s="50"/>
      <c r="E40" s="51" t="s">
        <v>25</v>
      </c>
      <c r="F40" s="50"/>
      <c r="G40" s="20">
        <f>O40+P40</f>
        <v>10</v>
      </c>
      <c r="H40" s="20">
        <v>10</v>
      </c>
      <c r="I40" s="24">
        <v>10</v>
      </c>
      <c r="J40" s="24">
        <v>10</v>
      </c>
      <c r="K40" s="24">
        <v>10</v>
      </c>
      <c r="L40" s="24">
        <v>10</v>
      </c>
      <c r="M40" s="24">
        <v>10</v>
      </c>
      <c r="N40" s="24">
        <v>10</v>
      </c>
      <c r="O40" s="24">
        <v>10</v>
      </c>
      <c r="P40" s="27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3"/>
    </row>
    <row r="41" spans="1:30" ht="16.5" customHeight="1" x14ac:dyDescent="0.3">
      <c r="A41" s="56"/>
      <c r="B41" s="55" t="s">
        <v>57</v>
      </c>
      <c r="C41" s="49" t="s">
        <v>58</v>
      </c>
      <c r="D41" s="50"/>
      <c r="E41" s="51" t="s">
        <v>27</v>
      </c>
      <c r="F41" s="50"/>
      <c r="G41" s="20">
        <f t="shared" ref="G41:G43" si="4">P41+Q41</f>
        <v>2</v>
      </c>
      <c r="H41" s="20">
        <v>2</v>
      </c>
      <c r="I41" s="20">
        <v>2</v>
      </c>
      <c r="J41" s="20">
        <v>2</v>
      </c>
      <c r="K41" s="20">
        <v>2</v>
      </c>
      <c r="L41" s="20">
        <v>2</v>
      </c>
      <c r="M41" s="20">
        <v>2</v>
      </c>
      <c r="N41" s="20">
        <v>2</v>
      </c>
      <c r="O41" s="20">
        <v>2</v>
      </c>
      <c r="P41" s="20">
        <v>2</v>
      </c>
      <c r="Q41" s="21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3"/>
    </row>
    <row r="42" spans="1:30" ht="16.5" customHeight="1" x14ac:dyDescent="0.3">
      <c r="A42" s="56"/>
      <c r="B42" s="56"/>
      <c r="C42" s="52" t="s">
        <v>59</v>
      </c>
      <c r="D42" s="50"/>
      <c r="E42" s="51" t="s">
        <v>29</v>
      </c>
      <c r="F42" s="50"/>
      <c r="G42" s="20">
        <f t="shared" si="4"/>
        <v>2</v>
      </c>
      <c r="H42" s="20">
        <v>2</v>
      </c>
      <c r="I42" s="20">
        <v>2</v>
      </c>
      <c r="J42" s="20">
        <v>2</v>
      </c>
      <c r="K42" s="20">
        <v>2</v>
      </c>
      <c r="L42" s="20">
        <v>2</v>
      </c>
      <c r="M42" s="20">
        <v>2</v>
      </c>
      <c r="N42" s="20">
        <v>2</v>
      </c>
      <c r="O42" s="20">
        <v>2</v>
      </c>
      <c r="P42" s="20">
        <v>2</v>
      </c>
      <c r="Q42" s="27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3"/>
    </row>
    <row r="43" spans="1:30" ht="16.5" customHeight="1" x14ac:dyDescent="0.3">
      <c r="A43" s="56"/>
      <c r="B43" s="56"/>
      <c r="C43" s="52" t="s">
        <v>60</v>
      </c>
      <c r="D43" s="50"/>
      <c r="E43" s="51" t="s">
        <v>34</v>
      </c>
      <c r="F43" s="50"/>
      <c r="G43" s="20">
        <f t="shared" si="4"/>
        <v>2</v>
      </c>
      <c r="H43" s="20">
        <v>2</v>
      </c>
      <c r="I43" s="20">
        <v>2</v>
      </c>
      <c r="J43" s="20">
        <v>2</v>
      </c>
      <c r="K43" s="20">
        <v>2</v>
      </c>
      <c r="L43" s="20">
        <v>2</v>
      </c>
      <c r="M43" s="20">
        <v>2</v>
      </c>
      <c r="N43" s="20">
        <v>2</v>
      </c>
      <c r="O43" s="20">
        <v>2</v>
      </c>
      <c r="P43" s="20">
        <v>2</v>
      </c>
      <c r="Q43" s="27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3"/>
    </row>
    <row r="44" spans="1:30" ht="16.5" customHeight="1" x14ac:dyDescent="0.3">
      <c r="A44" s="56"/>
      <c r="B44" s="56"/>
      <c r="C44" s="52" t="s">
        <v>61</v>
      </c>
      <c r="D44" s="50"/>
      <c r="E44" s="51" t="s">
        <v>38</v>
      </c>
      <c r="F44" s="50"/>
      <c r="G44" s="20">
        <f t="shared" ref="G44:G48" si="5">Q44+R44</f>
        <v>2</v>
      </c>
      <c r="H44" s="20">
        <v>2</v>
      </c>
      <c r="I44" s="20">
        <v>2</v>
      </c>
      <c r="J44" s="20">
        <v>2</v>
      </c>
      <c r="K44" s="20">
        <v>2</v>
      </c>
      <c r="L44" s="20">
        <v>2</v>
      </c>
      <c r="M44" s="20">
        <v>2</v>
      </c>
      <c r="N44" s="20">
        <v>2</v>
      </c>
      <c r="O44" s="20">
        <v>2</v>
      </c>
      <c r="P44" s="20">
        <v>2</v>
      </c>
      <c r="Q44" s="20">
        <v>2</v>
      </c>
      <c r="R44" s="27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3"/>
    </row>
    <row r="45" spans="1:30" ht="16.5" customHeight="1" x14ac:dyDescent="0.3">
      <c r="A45" s="56"/>
      <c r="B45" s="56"/>
      <c r="C45" s="49" t="s">
        <v>62</v>
      </c>
      <c r="D45" s="50"/>
      <c r="E45" s="51" t="s">
        <v>31</v>
      </c>
      <c r="F45" s="50"/>
      <c r="G45" s="20">
        <f t="shared" si="5"/>
        <v>2</v>
      </c>
      <c r="H45" s="20">
        <v>2</v>
      </c>
      <c r="I45" s="20">
        <v>2</v>
      </c>
      <c r="J45" s="20">
        <v>2</v>
      </c>
      <c r="K45" s="20">
        <v>2</v>
      </c>
      <c r="L45" s="20">
        <v>2</v>
      </c>
      <c r="M45" s="20">
        <v>2</v>
      </c>
      <c r="N45" s="20">
        <v>2</v>
      </c>
      <c r="O45" s="20">
        <v>2</v>
      </c>
      <c r="P45" s="20">
        <v>2</v>
      </c>
      <c r="Q45" s="20">
        <v>2</v>
      </c>
      <c r="R45" s="27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3"/>
    </row>
    <row r="46" spans="1:30" ht="16.5" customHeight="1" x14ac:dyDescent="0.3">
      <c r="A46" s="56"/>
      <c r="B46" s="56"/>
      <c r="C46" s="49" t="s">
        <v>63</v>
      </c>
      <c r="D46" s="50"/>
      <c r="E46" s="51" t="s">
        <v>34</v>
      </c>
      <c r="F46" s="50"/>
      <c r="G46" s="20">
        <f t="shared" si="5"/>
        <v>2</v>
      </c>
      <c r="H46" s="20">
        <v>2</v>
      </c>
      <c r="I46" s="20">
        <v>2</v>
      </c>
      <c r="J46" s="20">
        <v>2</v>
      </c>
      <c r="K46" s="20">
        <v>2</v>
      </c>
      <c r="L46" s="20">
        <v>2</v>
      </c>
      <c r="M46" s="20">
        <v>2</v>
      </c>
      <c r="N46" s="20">
        <v>2</v>
      </c>
      <c r="O46" s="20">
        <v>2</v>
      </c>
      <c r="P46" s="20">
        <v>2</v>
      </c>
      <c r="Q46" s="20">
        <v>2</v>
      </c>
      <c r="R46" s="27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3"/>
    </row>
    <row r="47" spans="1:30" ht="16.5" customHeight="1" x14ac:dyDescent="0.3">
      <c r="A47" s="56"/>
      <c r="B47" s="56"/>
      <c r="C47" s="52" t="s">
        <v>64</v>
      </c>
      <c r="D47" s="50"/>
      <c r="E47" s="51" t="s">
        <v>27</v>
      </c>
      <c r="F47" s="50"/>
      <c r="G47" s="20">
        <f t="shared" si="5"/>
        <v>2</v>
      </c>
      <c r="H47" s="20">
        <v>2</v>
      </c>
      <c r="I47" s="20">
        <v>2</v>
      </c>
      <c r="J47" s="20">
        <v>2</v>
      </c>
      <c r="K47" s="20">
        <v>2</v>
      </c>
      <c r="L47" s="20">
        <v>2</v>
      </c>
      <c r="M47" s="20">
        <v>2</v>
      </c>
      <c r="N47" s="20">
        <v>2</v>
      </c>
      <c r="O47" s="20">
        <v>2</v>
      </c>
      <c r="P47" s="20">
        <v>2</v>
      </c>
      <c r="Q47" s="20">
        <v>2</v>
      </c>
      <c r="R47" s="27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3"/>
    </row>
    <row r="48" spans="1:30" ht="16.5" customHeight="1" x14ac:dyDescent="0.3">
      <c r="A48" s="56"/>
      <c r="B48" s="56"/>
      <c r="C48" s="52" t="s">
        <v>65</v>
      </c>
      <c r="D48" s="50"/>
      <c r="E48" s="51" t="s">
        <v>29</v>
      </c>
      <c r="F48" s="50"/>
      <c r="G48" s="20">
        <f t="shared" si="5"/>
        <v>2</v>
      </c>
      <c r="H48" s="20">
        <v>2</v>
      </c>
      <c r="I48" s="20">
        <v>2</v>
      </c>
      <c r="J48" s="20">
        <v>2</v>
      </c>
      <c r="K48" s="20">
        <v>2</v>
      </c>
      <c r="L48" s="20">
        <v>2</v>
      </c>
      <c r="M48" s="20">
        <v>2</v>
      </c>
      <c r="N48" s="20">
        <v>2</v>
      </c>
      <c r="O48" s="20">
        <v>2</v>
      </c>
      <c r="P48" s="20">
        <v>2</v>
      </c>
      <c r="Q48" s="20">
        <v>2</v>
      </c>
      <c r="R48" s="27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3"/>
    </row>
    <row r="49" spans="1:30" ht="16.5" customHeight="1" x14ac:dyDescent="0.3">
      <c r="A49" s="56"/>
      <c r="B49" s="56"/>
      <c r="C49" s="49" t="s">
        <v>66</v>
      </c>
      <c r="D49" s="50"/>
      <c r="E49" s="51" t="s">
        <v>38</v>
      </c>
      <c r="F49" s="50"/>
      <c r="G49" s="20">
        <f t="shared" ref="G49:G51" si="6">R49+S49</f>
        <v>2</v>
      </c>
      <c r="H49" s="20">
        <v>2</v>
      </c>
      <c r="I49" s="20">
        <v>2</v>
      </c>
      <c r="J49" s="20">
        <v>2</v>
      </c>
      <c r="K49" s="20">
        <v>2</v>
      </c>
      <c r="L49" s="20">
        <v>2</v>
      </c>
      <c r="M49" s="20">
        <v>2</v>
      </c>
      <c r="N49" s="20">
        <v>2</v>
      </c>
      <c r="O49" s="20">
        <v>2</v>
      </c>
      <c r="P49" s="20">
        <v>2</v>
      </c>
      <c r="Q49" s="20">
        <v>2</v>
      </c>
      <c r="R49" s="20">
        <v>2</v>
      </c>
      <c r="S49" s="27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3"/>
    </row>
    <row r="50" spans="1:30" ht="16.5" customHeight="1" x14ac:dyDescent="0.3">
      <c r="A50" s="56"/>
      <c r="B50" s="56"/>
      <c r="C50" s="52" t="s">
        <v>67</v>
      </c>
      <c r="D50" s="50"/>
      <c r="E50" s="51" t="s">
        <v>31</v>
      </c>
      <c r="F50" s="50"/>
      <c r="G50" s="20">
        <f t="shared" si="6"/>
        <v>2</v>
      </c>
      <c r="H50" s="20">
        <v>2</v>
      </c>
      <c r="I50" s="20">
        <v>2</v>
      </c>
      <c r="J50" s="20">
        <v>2</v>
      </c>
      <c r="K50" s="20">
        <v>2</v>
      </c>
      <c r="L50" s="20">
        <v>2</v>
      </c>
      <c r="M50" s="20">
        <v>2</v>
      </c>
      <c r="N50" s="20">
        <v>2</v>
      </c>
      <c r="O50" s="20">
        <v>2</v>
      </c>
      <c r="P50" s="20">
        <v>2</v>
      </c>
      <c r="Q50" s="20">
        <v>2</v>
      </c>
      <c r="R50" s="20">
        <v>2</v>
      </c>
      <c r="S50" s="27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3"/>
    </row>
    <row r="51" spans="1:30" ht="16.5" customHeight="1" x14ac:dyDescent="0.3">
      <c r="A51" s="56"/>
      <c r="B51" s="56"/>
      <c r="C51" s="49" t="s">
        <v>68</v>
      </c>
      <c r="D51" s="50"/>
      <c r="E51" s="51" t="s">
        <v>34</v>
      </c>
      <c r="F51" s="50"/>
      <c r="G51" s="20">
        <f t="shared" si="6"/>
        <v>2</v>
      </c>
      <c r="H51" s="29">
        <v>2</v>
      </c>
      <c r="I51" s="29">
        <v>2</v>
      </c>
      <c r="J51" s="29">
        <v>2</v>
      </c>
      <c r="K51" s="29">
        <v>2</v>
      </c>
      <c r="L51" s="29">
        <v>2</v>
      </c>
      <c r="M51" s="29">
        <v>2</v>
      </c>
      <c r="N51" s="29">
        <v>2</v>
      </c>
      <c r="O51" s="29">
        <v>2</v>
      </c>
      <c r="P51" s="29">
        <v>2</v>
      </c>
      <c r="Q51" s="29">
        <v>2</v>
      </c>
      <c r="R51" s="29">
        <v>2</v>
      </c>
      <c r="S51" s="27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3"/>
    </row>
    <row r="52" spans="1:30" ht="16.5" customHeight="1" x14ac:dyDescent="0.3">
      <c r="A52" s="56"/>
      <c r="B52" s="56"/>
      <c r="C52" s="49" t="s">
        <v>69</v>
      </c>
      <c r="D52" s="50"/>
      <c r="E52" s="51" t="s">
        <v>38</v>
      </c>
      <c r="F52" s="50"/>
      <c r="G52" s="20">
        <f t="shared" ref="G52:G54" si="7">S52+T52</f>
        <v>4</v>
      </c>
      <c r="H52" s="29">
        <v>4</v>
      </c>
      <c r="I52" s="29">
        <v>4</v>
      </c>
      <c r="J52" s="29">
        <v>4</v>
      </c>
      <c r="K52" s="29">
        <v>4</v>
      </c>
      <c r="L52" s="29">
        <v>4</v>
      </c>
      <c r="M52" s="29">
        <v>4</v>
      </c>
      <c r="N52" s="29">
        <v>4</v>
      </c>
      <c r="O52" s="29">
        <v>4</v>
      </c>
      <c r="P52" s="29">
        <v>4</v>
      </c>
      <c r="Q52" s="29">
        <v>4</v>
      </c>
      <c r="R52" s="29">
        <v>4</v>
      </c>
      <c r="S52" s="29">
        <v>4</v>
      </c>
      <c r="T52" s="27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3"/>
    </row>
    <row r="53" spans="1:30" ht="16.5" customHeight="1" x14ac:dyDescent="0.3">
      <c r="A53" s="56"/>
      <c r="B53" s="56"/>
      <c r="C53" s="49" t="s">
        <v>70</v>
      </c>
      <c r="D53" s="50"/>
      <c r="E53" s="51" t="s">
        <v>29</v>
      </c>
      <c r="F53" s="50"/>
      <c r="G53" s="20">
        <f t="shared" si="7"/>
        <v>4</v>
      </c>
      <c r="H53" s="20">
        <v>4</v>
      </c>
      <c r="I53" s="20">
        <v>4</v>
      </c>
      <c r="J53" s="20">
        <v>4</v>
      </c>
      <c r="K53" s="20">
        <v>4</v>
      </c>
      <c r="L53" s="20">
        <v>4</v>
      </c>
      <c r="M53" s="20">
        <v>4</v>
      </c>
      <c r="N53" s="20">
        <v>4</v>
      </c>
      <c r="O53" s="20">
        <v>4</v>
      </c>
      <c r="P53" s="20">
        <v>4</v>
      </c>
      <c r="Q53" s="20">
        <v>4</v>
      </c>
      <c r="R53" s="20">
        <v>4</v>
      </c>
      <c r="S53" s="20">
        <v>4</v>
      </c>
      <c r="T53" s="27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3"/>
    </row>
    <row r="54" spans="1:30" ht="16.5" customHeight="1" x14ac:dyDescent="0.3">
      <c r="A54" s="56"/>
      <c r="B54" s="56"/>
      <c r="C54" s="52" t="s">
        <v>71</v>
      </c>
      <c r="D54" s="50"/>
      <c r="E54" s="51" t="s">
        <v>27</v>
      </c>
      <c r="F54" s="50"/>
      <c r="G54" s="20">
        <f t="shared" si="7"/>
        <v>4</v>
      </c>
      <c r="H54" s="20">
        <v>4</v>
      </c>
      <c r="I54" s="20">
        <v>4</v>
      </c>
      <c r="J54" s="20">
        <v>4</v>
      </c>
      <c r="K54" s="20">
        <v>4</v>
      </c>
      <c r="L54" s="20">
        <v>4</v>
      </c>
      <c r="M54" s="20">
        <v>4</v>
      </c>
      <c r="N54" s="20">
        <v>4</v>
      </c>
      <c r="O54" s="20">
        <v>4</v>
      </c>
      <c r="P54" s="20">
        <v>4</v>
      </c>
      <c r="Q54" s="20">
        <v>4</v>
      </c>
      <c r="R54" s="20">
        <v>4</v>
      </c>
      <c r="S54" s="20">
        <v>4</v>
      </c>
      <c r="T54" s="27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3"/>
    </row>
    <row r="55" spans="1:30" ht="16.5" customHeight="1" x14ac:dyDescent="0.3">
      <c r="A55" s="56"/>
      <c r="B55" s="56"/>
      <c r="C55" s="52" t="s">
        <v>72</v>
      </c>
      <c r="D55" s="50"/>
      <c r="E55" s="51" t="s">
        <v>34</v>
      </c>
      <c r="F55" s="50"/>
      <c r="G55" s="20">
        <f t="shared" ref="G55:G59" si="8">T55+U55</f>
        <v>4</v>
      </c>
      <c r="H55" s="20">
        <v>4</v>
      </c>
      <c r="I55" s="20">
        <v>4</v>
      </c>
      <c r="J55" s="20">
        <v>4</v>
      </c>
      <c r="K55" s="20">
        <v>4</v>
      </c>
      <c r="L55" s="20">
        <v>4</v>
      </c>
      <c r="M55" s="20">
        <v>4</v>
      </c>
      <c r="N55" s="20">
        <v>4</v>
      </c>
      <c r="O55" s="20">
        <v>4</v>
      </c>
      <c r="P55" s="20">
        <v>4</v>
      </c>
      <c r="Q55" s="20">
        <v>4</v>
      </c>
      <c r="R55" s="20">
        <v>4</v>
      </c>
      <c r="S55" s="20">
        <v>4</v>
      </c>
      <c r="T55" s="20">
        <v>4</v>
      </c>
      <c r="U55" s="27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3"/>
    </row>
    <row r="56" spans="1:30" ht="16.5" customHeight="1" x14ac:dyDescent="0.3">
      <c r="A56" s="56"/>
      <c r="B56" s="56"/>
      <c r="C56" s="52" t="s">
        <v>73</v>
      </c>
      <c r="D56" s="50"/>
      <c r="E56" s="51" t="s">
        <v>31</v>
      </c>
      <c r="F56" s="50"/>
      <c r="G56" s="20">
        <f t="shared" si="8"/>
        <v>4</v>
      </c>
      <c r="H56" s="20">
        <v>4</v>
      </c>
      <c r="I56" s="20">
        <v>4</v>
      </c>
      <c r="J56" s="20">
        <v>4</v>
      </c>
      <c r="K56" s="20">
        <v>4</v>
      </c>
      <c r="L56" s="20">
        <v>4</v>
      </c>
      <c r="M56" s="20">
        <v>4</v>
      </c>
      <c r="N56" s="20">
        <v>4</v>
      </c>
      <c r="O56" s="20">
        <v>4</v>
      </c>
      <c r="P56" s="20">
        <v>4</v>
      </c>
      <c r="Q56" s="20">
        <v>4</v>
      </c>
      <c r="R56" s="20">
        <v>4</v>
      </c>
      <c r="S56" s="20">
        <v>4</v>
      </c>
      <c r="T56" s="20">
        <v>4</v>
      </c>
      <c r="U56" s="27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3"/>
    </row>
    <row r="57" spans="1:30" ht="16.5" customHeight="1" x14ac:dyDescent="0.3">
      <c r="A57" s="56"/>
      <c r="B57" s="56"/>
      <c r="C57" s="52" t="s">
        <v>74</v>
      </c>
      <c r="D57" s="50"/>
      <c r="E57" s="51" t="s">
        <v>38</v>
      </c>
      <c r="F57" s="50"/>
      <c r="G57" s="20">
        <f t="shared" si="8"/>
        <v>4</v>
      </c>
      <c r="H57" s="20">
        <v>4</v>
      </c>
      <c r="I57" s="20">
        <v>4</v>
      </c>
      <c r="J57" s="20">
        <v>4</v>
      </c>
      <c r="K57" s="20">
        <v>4</v>
      </c>
      <c r="L57" s="20">
        <v>4</v>
      </c>
      <c r="M57" s="20">
        <v>4</v>
      </c>
      <c r="N57" s="20">
        <v>4</v>
      </c>
      <c r="O57" s="20">
        <v>4</v>
      </c>
      <c r="P57" s="20">
        <v>4</v>
      </c>
      <c r="Q57" s="20">
        <v>4</v>
      </c>
      <c r="R57" s="20">
        <v>4</v>
      </c>
      <c r="S57" s="20">
        <v>4</v>
      </c>
      <c r="T57" s="20">
        <v>4</v>
      </c>
      <c r="U57" s="27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3"/>
    </row>
    <row r="58" spans="1:30" ht="16.5" customHeight="1" x14ac:dyDescent="0.3">
      <c r="A58" s="56"/>
      <c r="B58" s="56"/>
      <c r="C58" s="52" t="s">
        <v>75</v>
      </c>
      <c r="D58" s="50"/>
      <c r="E58" s="51" t="s">
        <v>34</v>
      </c>
      <c r="F58" s="50"/>
      <c r="G58" s="20">
        <f t="shared" si="8"/>
        <v>4</v>
      </c>
      <c r="H58" s="20">
        <v>4</v>
      </c>
      <c r="I58" s="20">
        <v>4</v>
      </c>
      <c r="J58" s="20">
        <v>4</v>
      </c>
      <c r="K58" s="20">
        <v>4</v>
      </c>
      <c r="L58" s="20">
        <v>4</v>
      </c>
      <c r="M58" s="20">
        <v>4</v>
      </c>
      <c r="N58" s="20">
        <v>4</v>
      </c>
      <c r="O58" s="20">
        <v>4</v>
      </c>
      <c r="P58" s="20">
        <v>4</v>
      </c>
      <c r="Q58" s="20">
        <v>4</v>
      </c>
      <c r="R58" s="20">
        <v>4</v>
      </c>
      <c r="S58" s="20">
        <v>4</v>
      </c>
      <c r="T58" s="20">
        <v>4</v>
      </c>
      <c r="U58" s="27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3"/>
    </row>
    <row r="59" spans="1:30" ht="16.5" customHeight="1" x14ac:dyDescent="0.3">
      <c r="A59" s="56"/>
      <c r="B59" s="56"/>
      <c r="C59" s="52" t="s">
        <v>76</v>
      </c>
      <c r="D59" s="50"/>
      <c r="E59" s="51" t="s">
        <v>27</v>
      </c>
      <c r="F59" s="50"/>
      <c r="G59" s="20">
        <f t="shared" si="8"/>
        <v>4</v>
      </c>
      <c r="H59" s="20">
        <v>4</v>
      </c>
      <c r="I59" s="20">
        <v>4</v>
      </c>
      <c r="J59" s="20">
        <v>4</v>
      </c>
      <c r="K59" s="20">
        <v>4</v>
      </c>
      <c r="L59" s="20">
        <v>4</v>
      </c>
      <c r="M59" s="20">
        <v>4</v>
      </c>
      <c r="N59" s="20">
        <v>4</v>
      </c>
      <c r="O59" s="20">
        <v>4</v>
      </c>
      <c r="P59" s="20">
        <v>4</v>
      </c>
      <c r="Q59" s="20">
        <v>4</v>
      </c>
      <c r="R59" s="20">
        <v>4</v>
      </c>
      <c r="S59" s="20">
        <v>4</v>
      </c>
      <c r="T59" s="20">
        <v>4</v>
      </c>
      <c r="U59" s="27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3"/>
    </row>
    <row r="60" spans="1:30" ht="16.5" customHeight="1" x14ac:dyDescent="0.3">
      <c r="A60" s="56"/>
      <c r="B60" s="56"/>
      <c r="C60" s="49" t="s">
        <v>77</v>
      </c>
      <c r="D60" s="50"/>
      <c r="E60" s="51" t="s">
        <v>31</v>
      </c>
      <c r="F60" s="50"/>
      <c r="G60" s="20">
        <f>V60+U60</f>
        <v>4</v>
      </c>
      <c r="H60" s="20">
        <v>4</v>
      </c>
      <c r="I60" s="20">
        <v>4</v>
      </c>
      <c r="J60" s="20">
        <v>4</v>
      </c>
      <c r="K60" s="20">
        <v>4</v>
      </c>
      <c r="L60" s="20">
        <v>4</v>
      </c>
      <c r="M60" s="20">
        <v>4</v>
      </c>
      <c r="N60" s="20">
        <v>4</v>
      </c>
      <c r="O60" s="20">
        <v>4</v>
      </c>
      <c r="P60" s="20">
        <v>4</v>
      </c>
      <c r="Q60" s="20">
        <v>4</v>
      </c>
      <c r="R60" s="20">
        <v>4</v>
      </c>
      <c r="S60" s="20">
        <v>4</v>
      </c>
      <c r="T60" s="20">
        <v>4</v>
      </c>
      <c r="U60" s="20">
        <v>4</v>
      </c>
      <c r="V60" s="27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3"/>
    </row>
    <row r="61" spans="1:30" ht="16.5" customHeight="1" x14ac:dyDescent="0.3">
      <c r="A61" s="56"/>
      <c r="B61" s="57"/>
      <c r="C61" s="49" t="s">
        <v>78</v>
      </c>
      <c r="D61" s="50"/>
      <c r="E61" s="51" t="s">
        <v>25</v>
      </c>
      <c r="F61" s="50"/>
      <c r="G61" s="20">
        <f>V61+W61</f>
        <v>4</v>
      </c>
      <c r="H61" s="29">
        <v>4</v>
      </c>
      <c r="I61" s="29">
        <v>4</v>
      </c>
      <c r="J61" s="29">
        <v>4</v>
      </c>
      <c r="K61" s="29">
        <v>4</v>
      </c>
      <c r="L61" s="29">
        <v>4</v>
      </c>
      <c r="M61" s="29">
        <v>4</v>
      </c>
      <c r="N61" s="29">
        <v>4</v>
      </c>
      <c r="O61" s="29">
        <v>4</v>
      </c>
      <c r="P61" s="29">
        <v>4</v>
      </c>
      <c r="Q61" s="29">
        <v>4</v>
      </c>
      <c r="R61" s="29">
        <v>4</v>
      </c>
      <c r="S61" s="29">
        <v>4</v>
      </c>
      <c r="T61" s="29">
        <v>4</v>
      </c>
      <c r="U61" s="29">
        <v>4</v>
      </c>
      <c r="V61" s="29">
        <v>4</v>
      </c>
      <c r="W61" s="27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3"/>
    </row>
    <row r="62" spans="1:30" ht="16.5" customHeight="1" x14ac:dyDescent="0.3">
      <c r="A62" s="56"/>
      <c r="B62" s="19"/>
      <c r="C62" s="53" t="s">
        <v>79</v>
      </c>
      <c r="D62" s="50"/>
      <c r="E62" s="51" t="s">
        <v>31</v>
      </c>
      <c r="F62" s="50"/>
      <c r="G62" s="20">
        <f t="shared" ref="G62:G71" si="9">X62+W62</f>
        <v>1</v>
      </c>
      <c r="H62" s="20">
        <v>1</v>
      </c>
      <c r="I62" s="20">
        <v>1</v>
      </c>
      <c r="J62" s="20">
        <v>1</v>
      </c>
      <c r="K62" s="20">
        <v>1</v>
      </c>
      <c r="L62" s="20">
        <v>1</v>
      </c>
      <c r="M62" s="20">
        <v>1</v>
      </c>
      <c r="N62" s="20">
        <v>1</v>
      </c>
      <c r="O62" s="20">
        <v>1</v>
      </c>
      <c r="P62" s="20">
        <v>1</v>
      </c>
      <c r="Q62" s="20">
        <v>1</v>
      </c>
      <c r="R62" s="20">
        <v>1</v>
      </c>
      <c r="S62" s="20">
        <v>1</v>
      </c>
      <c r="T62" s="20">
        <v>1</v>
      </c>
      <c r="U62" s="20">
        <v>1</v>
      </c>
      <c r="V62" s="20">
        <v>1</v>
      </c>
      <c r="W62" s="20">
        <v>1</v>
      </c>
      <c r="X62" s="27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3"/>
    </row>
    <row r="63" spans="1:30" ht="16.5" customHeight="1" x14ac:dyDescent="0.3">
      <c r="A63" s="56"/>
      <c r="B63" s="60" t="s">
        <v>80</v>
      </c>
      <c r="C63" s="49" t="s">
        <v>81</v>
      </c>
      <c r="D63" s="50"/>
      <c r="E63" s="51" t="s">
        <v>34</v>
      </c>
      <c r="F63" s="50"/>
      <c r="G63" s="20">
        <f t="shared" si="9"/>
        <v>1</v>
      </c>
      <c r="H63" s="20">
        <v>1</v>
      </c>
      <c r="I63" s="20">
        <v>1</v>
      </c>
      <c r="J63" s="20">
        <v>1</v>
      </c>
      <c r="K63" s="20">
        <v>1</v>
      </c>
      <c r="L63" s="20">
        <v>1</v>
      </c>
      <c r="M63" s="20">
        <v>1</v>
      </c>
      <c r="N63" s="20">
        <v>1</v>
      </c>
      <c r="O63" s="20">
        <v>1</v>
      </c>
      <c r="P63" s="20">
        <v>1</v>
      </c>
      <c r="Q63" s="20">
        <v>1</v>
      </c>
      <c r="R63" s="20">
        <v>1</v>
      </c>
      <c r="S63" s="20">
        <v>1</v>
      </c>
      <c r="T63" s="20">
        <v>1</v>
      </c>
      <c r="U63" s="20">
        <v>1</v>
      </c>
      <c r="V63" s="20">
        <v>1</v>
      </c>
      <c r="W63" s="20">
        <v>1</v>
      </c>
      <c r="X63" s="27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3"/>
    </row>
    <row r="64" spans="1:30" ht="16.5" customHeight="1" x14ac:dyDescent="0.3">
      <c r="A64" s="56"/>
      <c r="B64" s="56"/>
      <c r="C64" s="49" t="s">
        <v>82</v>
      </c>
      <c r="D64" s="50"/>
      <c r="E64" s="51" t="s">
        <v>27</v>
      </c>
      <c r="F64" s="50"/>
      <c r="G64" s="20">
        <f t="shared" si="9"/>
        <v>1</v>
      </c>
      <c r="H64" s="20">
        <v>1</v>
      </c>
      <c r="I64" s="20">
        <v>1</v>
      </c>
      <c r="J64" s="20">
        <v>1</v>
      </c>
      <c r="K64" s="20">
        <v>1</v>
      </c>
      <c r="L64" s="20">
        <v>1</v>
      </c>
      <c r="M64" s="20">
        <v>1</v>
      </c>
      <c r="N64" s="20">
        <v>1</v>
      </c>
      <c r="O64" s="20">
        <v>1</v>
      </c>
      <c r="P64" s="20">
        <v>1</v>
      </c>
      <c r="Q64" s="20">
        <v>1</v>
      </c>
      <c r="R64" s="20">
        <v>1</v>
      </c>
      <c r="S64" s="20">
        <v>1</v>
      </c>
      <c r="T64" s="20">
        <v>1</v>
      </c>
      <c r="U64" s="20">
        <v>1</v>
      </c>
      <c r="V64" s="20">
        <v>1</v>
      </c>
      <c r="W64" s="20">
        <v>1</v>
      </c>
      <c r="X64" s="27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3"/>
    </row>
    <row r="65" spans="1:30" ht="16.5" customHeight="1" x14ac:dyDescent="0.3">
      <c r="A65" s="56"/>
      <c r="B65" s="56"/>
      <c r="C65" s="49" t="s">
        <v>83</v>
      </c>
      <c r="D65" s="50"/>
      <c r="E65" s="51" t="s">
        <v>29</v>
      </c>
      <c r="F65" s="50"/>
      <c r="G65" s="20">
        <f t="shared" si="9"/>
        <v>1</v>
      </c>
      <c r="H65" s="20">
        <v>1</v>
      </c>
      <c r="I65" s="20">
        <v>1</v>
      </c>
      <c r="J65" s="20">
        <v>1</v>
      </c>
      <c r="K65" s="20">
        <v>1</v>
      </c>
      <c r="L65" s="20">
        <v>1</v>
      </c>
      <c r="M65" s="20">
        <v>1</v>
      </c>
      <c r="N65" s="20">
        <v>1</v>
      </c>
      <c r="O65" s="20">
        <v>1</v>
      </c>
      <c r="P65" s="20">
        <v>1</v>
      </c>
      <c r="Q65" s="20">
        <v>1</v>
      </c>
      <c r="R65" s="20">
        <v>1</v>
      </c>
      <c r="S65" s="20">
        <v>1</v>
      </c>
      <c r="T65" s="20">
        <v>1</v>
      </c>
      <c r="U65" s="20">
        <v>1</v>
      </c>
      <c r="V65" s="20">
        <v>1</v>
      </c>
      <c r="W65" s="20">
        <v>1</v>
      </c>
      <c r="X65" s="27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3"/>
    </row>
    <row r="66" spans="1:30" ht="16.5" customHeight="1" x14ac:dyDescent="0.3">
      <c r="A66" s="56"/>
      <c r="B66" s="56"/>
      <c r="C66" s="49" t="s">
        <v>84</v>
      </c>
      <c r="D66" s="50"/>
      <c r="E66" s="51" t="s">
        <v>85</v>
      </c>
      <c r="F66" s="50"/>
      <c r="G66" s="20">
        <f t="shared" si="9"/>
        <v>1</v>
      </c>
      <c r="H66" s="20">
        <v>1</v>
      </c>
      <c r="I66" s="20">
        <v>1</v>
      </c>
      <c r="J66" s="20">
        <v>1</v>
      </c>
      <c r="K66" s="20">
        <v>1</v>
      </c>
      <c r="L66" s="20">
        <v>1</v>
      </c>
      <c r="M66" s="20">
        <v>1</v>
      </c>
      <c r="N66" s="20">
        <v>1</v>
      </c>
      <c r="O66" s="20">
        <v>1</v>
      </c>
      <c r="P66" s="20">
        <v>1</v>
      </c>
      <c r="Q66" s="20">
        <v>1</v>
      </c>
      <c r="R66" s="20">
        <v>1</v>
      </c>
      <c r="S66" s="20">
        <v>1</v>
      </c>
      <c r="T66" s="20">
        <v>1</v>
      </c>
      <c r="U66" s="20">
        <v>1</v>
      </c>
      <c r="V66" s="20">
        <v>1</v>
      </c>
      <c r="W66" s="20">
        <v>1</v>
      </c>
      <c r="X66" s="27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3"/>
    </row>
    <row r="67" spans="1:30" ht="16.5" customHeight="1" x14ac:dyDescent="0.3">
      <c r="A67" s="56"/>
      <c r="B67" s="56"/>
      <c r="C67" s="49" t="s">
        <v>86</v>
      </c>
      <c r="D67" s="50"/>
      <c r="E67" s="51" t="s">
        <v>31</v>
      </c>
      <c r="F67" s="50"/>
      <c r="G67" s="20">
        <f t="shared" si="9"/>
        <v>1</v>
      </c>
      <c r="H67" s="20">
        <v>1</v>
      </c>
      <c r="I67" s="20">
        <v>1</v>
      </c>
      <c r="J67" s="20">
        <v>1</v>
      </c>
      <c r="K67" s="20">
        <v>1</v>
      </c>
      <c r="L67" s="20">
        <v>1</v>
      </c>
      <c r="M67" s="20">
        <v>1</v>
      </c>
      <c r="N67" s="20">
        <v>1</v>
      </c>
      <c r="O67" s="20">
        <v>1</v>
      </c>
      <c r="P67" s="20">
        <v>1</v>
      </c>
      <c r="Q67" s="20">
        <v>1</v>
      </c>
      <c r="R67" s="20">
        <v>1</v>
      </c>
      <c r="S67" s="20">
        <v>1</v>
      </c>
      <c r="T67" s="20">
        <v>1</v>
      </c>
      <c r="U67" s="20">
        <v>1</v>
      </c>
      <c r="V67" s="20">
        <v>1</v>
      </c>
      <c r="W67" s="20">
        <v>1</v>
      </c>
      <c r="X67" s="27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3"/>
    </row>
    <row r="68" spans="1:30" ht="16.5" customHeight="1" x14ac:dyDescent="0.3">
      <c r="A68" s="56"/>
      <c r="B68" s="56"/>
      <c r="C68" s="49" t="s">
        <v>87</v>
      </c>
      <c r="D68" s="50"/>
      <c r="E68" s="51" t="s">
        <v>34</v>
      </c>
      <c r="F68" s="50"/>
      <c r="G68" s="20">
        <f t="shared" si="9"/>
        <v>1</v>
      </c>
      <c r="H68" s="20">
        <v>1</v>
      </c>
      <c r="I68" s="20">
        <v>1</v>
      </c>
      <c r="J68" s="20">
        <v>1</v>
      </c>
      <c r="K68" s="20">
        <v>1</v>
      </c>
      <c r="L68" s="20">
        <v>1</v>
      </c>
      <c r="M68" s="20">
        <v>1</v>
      </c>
      <c r="N68" s="20">
        <v>1</v>
      </c>
      <c r="O68" s="20">
        <v>1</v>
      </c>
      <c r="P68" s="20">
        <v>1</v>
      </c>
      <c r="Q68" s="20">
        <v>1</v>
      </c>
      <c r="R68" s="20">
        <v>1</v>
      </c>
      <c r="S68" s="20">
        <v>1</v>
      </c>
      <c r="T68" s="20">
        <v>1</v>
      </c>
      <c r="U68" s="20">
        <v>1</v>
      </c>
      <c r="V68" s="20">
        <v>1</v>
      </c>
      <c r="W68" s="20">
        <v>1</v>
      </c>
      <c r="X68" s="27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3"/>
    </row>
    <row r="69" spans="1:30" ht="18.75" customHeight="1" x14ac:dyDescent="0.3">
      <c r="A69" s="56"/>
      <c r="B69" s="56"/>
      <c r="C69" s="49" t="s">
        <v>88</v>
      </c>
      <c r="D69" s="50"/>
      <c r="E69" s="51" t="s">
        <v>89</v>
      </c>
      <c r="F69" s="50"/>
      <c r="G69" s="20">
        <f t="shared" si="9"/>
        <v>1</v>
      </c>
      <c r="H69" s="20">
        <v>1</v>
      </c>
      <c r="I69" s="20">
        <v>1</v>
      </c>
      <c r="J69" s="20">
        <v>1</v>
      </c>
      <c r="K69" s="20">
        <v>1</v>
      </c>
      <c r="L69" s="20">
        <v>1</v>
      </c>
      <c r="M69" s="20">
        <v>1</v>
      </c>
      <c r="N69" s="20">
        <v>1</v>
      </c>
      <c r="O69" s="20">
        <v>1</v>
      </c>
      <c r="P69" s="20">
        <v>1</v>
      </c>
      <c r="Q69" s="20">
        <v>1</v>
      </c>
      <c r="R69" s="20">
        <v>1</v>
      </c>
      <c r="S69" s="20">
        <v>1</v>
      </c>
      <c r="T69" s="20">
        <v>1</v>
      </c>
      <c r="U69" s="20">
        <v>1</v>
      </c>
      <c r="V69" s="20">
        <v>1</v>
      </c>
      <c r="W69" s="20">
        <v>1</v>
      </c>
      <c r="X69" s="27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3"/>
    </row>
    <row r="70" spans="1:30" ht="16.5" customHeight="1" x14ac:dyDescent="0.3">
      <c r="A70" s="56"/>
      <c r="B70" s="56"/>
      <c r="C70" s="49" t="s">
        <v>90</v>
      </c>
      <c r="D70" s="50"/>
      <c r="E70" s="51" t="s">
        <v>29</v>
      </c>
      <c r="F70" s="50"/>
      <c r="G70" s="20">
        <f t="shared" si="9"/>
        <v>1</v>
      </c>
      <c r="H70" s="20">
        <v>1</v>
      </c>
      <c r="I70" s="20">
        <v>1</v>
      </c>
      <c r="J70" s="20">
        <v>1</v>
      </c>
      <c r="K70" s="20">
        <v>1</v>
      </c>
      <c r="L70" s="20">
        <v>1</v>
      </c>
      <c r="M70" s="20">
        <v>1</v>
      </c>
      <c r="N70" s="20">
        <v>1</v>
      </c>
      <c r="O70" s="20">
        <v>1</v>
      </c>
      <c r="P70" s="20">
        <v>1</v>
      </c>
      <c r="Q70" s="20">
        <v>1</v>
      </c>
      <c r="R70" s="20">
        <v>1</v>
      </c>
      <c r="S70" s="20">
        <v>1</v>
      </c>
      <c r="T70" s="20">
        <v>1</v>
      </c>
      <c r="U70" s="20">
        <v>1</v>
      </c>
      <c r="V70" s="20">
        <v>1</v>
      </c>
      <c r="W70" s="20">
        <v>1</v>
      </c>
      <c r="X70" s="27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3"/>
    </row>
    <row r="71" spans="1:30" ht="16.5" customHeight="1" x14ac:dyDescent="0.3">
      <c r="A71" s="56"/>
      <c r="B71" s="57"/>
      <c r="C71" s="49" t="s">
        <v>91</v>
      </c>
      <c r="D71" s="50"/>
      <c r="E71" s="51" t="s">
        <v>85</v>
      </c>
      <c r="F71" s="50"/>
      <c r="G71" s="20">
        <f t="shared" si="9"/>
        <v>1</v>
      </c>
      <c r="H71" s="20">
        <v>1</v>
      </c>
      <c r="I71" s="20">
        <v>1</v>
      </c>
      <c r="J71" s="20">
        <v>1</v>
      </c>
      <c r="K71" s="20">
        <v>1</v>
      </c>
      <c r="L71" s="20">
        <v>1</v>
      </c>
      <c r="M71" s="20">
        <v>1</v>
      </c>
      <c r="N71" s="20">
        <v>1</v>
      </c>
      <c r="O71" s="20">
        <v>1</v>
      </c>
      <c r="P71" s="20">
        <v>1</v>
      </c>
      <c r="Q71" s="20">
        <v>1</v>
      </c>
      <c r="R71" s="20">
        <v>1</v>
      </c>
      <c r="S71" s="20">
        <v>1</v>
      </c>
      <c r="T71" s="20">
        <v>1</v>
      </c>
      <c r="U71" s="20">
        <v>1</v>
      </c>
      <c r="V71" s="20">
        <v>1</v>
      </c>
      <c r="W71" s="20">
        <v>1</v>
      </c>
      <c r="X71" s="27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3"/>
    </row>
    <row r="72" spans="1:30" ht="16.5" customHeight="1" x14ac:dyDescent="0.3">
      <c r="A72" s="56"/>
      <c r="B72" s="55" t="s">
        <v>92</v>
      </c>
      <c r="C72" s="53" t="s">
        <v>79</v>
      </c>
      <c r="D72" s="50"/>
      <c r="E72" s="51" t="s">
        <v>31</v>
      </c>
      <c r="F72" s="50"/>
      <c r="G72" s="20">
        <f t="shared" ref="G72:G76" si="10">X72+Y72</f>
        <v>1</v>
      </c>
      <c r="H72" s="20">
        <v>1</v>
      </c>
      <c r="I72" s="20">
        <v>1</v>
      </c>
      <c r="J72" s="20">
        <v>1</v>
      </c>
      <c r="K72" s="20">
        <v>1</v>
      </c>
      <c r="L72" s="20">
        <v>1</v>
      </c>
      <c r="M72" s="20">
        <v>1</v>
      </c>
      <c r="N72" s="20">
        <v>1</v>
      </c>
      <c r="O72" s="20">
        <v>1</v>
      </c>
      <c r="P72" s="20">
        <v>1</v>
      </c>
      <c r="Q72" s="20">
        <v>1</v>
      </c>
      <c r="R72" s="20">
        <v>1</v>
      </c>
      <c r="S72" s="20">
        <v>1</v>
      </c>
      <c r="T72" s="20">
        <v>1</v>
      </c>
      <c r="U72" s="20">
        <v>1</v>
      </c>
      <c r="V72" s="20">
        <v>1</v>
      </c>
      <c r="W72" s="20">
        <v>1</v>
      </c>
      <c r="X72" s="20">
        <v>1</v>
      </c>
      <c r="Y72" s="27">
        <v>0</v>
      </c>
      <c r="Z72" s="22">
        <v>0</v>
      </c>
      <c r="AA72" s="22">
        <v>0</v>
      </c>
      <c r="AB72" s="22">
        <v>0</v>
      </c>
      <c r="AC72" s="22">
        <v>0</v>
      </c>
      <c r="AD72" s="23"/>
    </row>
    <row r="73" spans="1:30" ht="16.5" customHeight="1" x14ac:dyDescent="0.3">
      <c r="A73" s="56"/>
      <c r="B73" s="56"/>
      <c r="C73" s="49" t="s">
        <v>81</v>
      </c>
      <c r="D73" s="50"/>
      <c r="E73" s="51" t="s">
        <v>34</v>
      </c>
      <c r="F73" s="50"/>
      <c r="G73" s="20">
        <f t="shared" si="10"/>
        <v>1</v>
      </c>
      <c r="H73" s="20">
        <v>1</v>
      </c>
      <c r="I73" s="20">
        <v>1</v>
      </c>
      <c r="J73" s="20">
        <v>1</v>
      </c>
      <c r="K73" s="20">
        <v>1</v>
      </c>
      <c r="L73" s="20">
        <v>1</v>
      </c>
      <c r="M73" s="20">
        <v>1</v>
      </c>
      <c r="N73" s="20">
        <v>1</v>
      </c>
      <c r="O73" s="20">
        <v>1</v>
      </c>
      <c r="P73" s="20">
        <v>1</v>
      </c>
      <c r="Q73" s="20">
        <v>1</v>
      </c>
      <c r="R73" s="20">
        <v>1</v>
      </c>
      <c r="S73" s="20">
        <v>1</v>
      </c>
      <c r="T73" s="20">
        <v>1</v>
      </c>
      <c r="U73" s="20">
        <v>1</v>
      </c>
      <c r="V73" s="20">
        <v>1</v>
      </c>
      <c r="W73" s="20">
        <v>1</v>
      </c>
      <c r="X73" s="20">
        <v>1</v>
      </c>
      <c r="Y73" s="27">
        <v>0</v>
      </c>
      <c r="Z73" s="22">
        <v>0</v>
      </c>
      <c r="AA73" s="22">
        <v>0</v>
      </c>
      <c r="AB73" s="22">
        <v>0</v>
      </c>
      <c r="AC73" s="22">
        <v>0</v>
      </c>
      <c r="AD73" s="23"/>
    </row>
    <row r="74" spans="1:30" ht="16.5" customHeight="1" x14ac:dyDescent="0.3">
      <c r="A74" s="56"/>
      <c r="B74" s="56"/>
      <c r="C74" s="49" t="s">
        <v>82</v>
      </c>
      <c r="D74" s="50"/>
      <c r="E74" s="51" t="s">
        <v>27</v>
      </c>
      <c r="F74" s="50"/>
      <c r="G74" s="20">
        <f t="shared" si="10"/>
        <v>1</v>
      </c>
      <c r="H74" s="20">
        <v>1</v>
      </c>
      <c r="I74" s="20">
        <v>1</v>
      </c>
      <c r="J74" s="20">
        <v>1</v>
      </c>
      <c r="K74" s="20">
        <v>1</v>
      </c>
      <c r="L74" s="20">
        <v>1</v>
      </c>
      <c r="M74" s="20">
        <v>1</v>
      </c>
      <c r="N74" s="20">
        <v>1</v>
      </c>
      <c r="O74" s="20">
        <v>1</v>
      </c>
      <c r="P74" s="20">
        <v>1</v>
      </c>
      <c r="Q74" s="20">
        <v>1</v>
      </c>
      <c r="R74" s="20">
        <v>1</v>
      </c>
      <c r="S74" s="20">
        <v>1</v>
      </c>
      <c r="T74" s="20">
        <v>1</v>
      </c>
      <c r="U74" s="20">
        <v>1</v>
      </c>
      <c r="V74" s="20">
        <v>1</v>
      </c>
      <c r="W74" s="20">
        <v>1</v>
      </c>
      <c r="X74" s="20">
        <v>1</v>
      </c>
      <c r="Y74" s="27">
        <v>0</v>
      </c>
      <c r="Z74" s="22">
        <v>0</v>
      </c>
      <c r="AA74" s="22">
        <v>0</v>
      </c>
      <c r="AB74" s="22">
        <v>0</v>
      </c>
      <c r="AC74" s="22">
        <v>0</v>
      </c>
      <c r="AD74" s="23"/>
    </row>
    <row r="75" spans="1:30" ht="16.5" customHeight="1" x14ac:dyDescent="0.3">
      <c r="A75" s="56"/>
      <c r="B75" s="56"/>
      <c r="C75" s="49" t="s">
        <v>83</v>
      </c>
      <c r="D75" s="50"/>
      <c r="E75" s="51" t="s">
        <v>29</v>
      </c>
      <c r="F75" s="50"/>
      <c r="G75" s="20">
        <f t="shared" si="10"/>
        <v>1</v>
      </c>
      <c r="H75" s="20">
        <v>1</v>
      </c>
      <c r="I75" s="20">
        <v>1</v>
      </c>
      <c r="J75" s="20">
        <v>1</v>
      </c>
      <c r="K75" s="20">
        <v>1</v>
      </c>
      <c r="L75" s="20">
        <v>1</v>
      </c>
      <c r="M75" s="20">
        <v>1</v>
      </c>
      <c r="N75" s="20">
        <v>1</v>
      </c>
      <c r="O75" s="20">
        <v>1</v>
      </c>
      <c r="P75" s="20">
        <v>1</v>
      </c>
      <c r="Q75" s="20">
        <v>1</v>
      </c>
      <c r="R75" s="20">
        <v>1</v>
      </c>
      <c r="S75" s="20">
        <v>1</v>
      </c>
      <c r="T75" s="20">
        <v>1</v>
      </c>
      <c r="U75" s="20">
        <v>1</v>
      </c>
      <c r="V75" s="20">
        <v>1</v>
      </c>
      <c r="W75" s="20">
        <v>1</v>
      </c>
      <c r="X75" s="20">
        <v>1</v>
      </c>
      <c r="Y75" s="27">
        <v>0</v>
      </c>
      <c r="Z75" s="22">
        <v>0</v>
      </c>
      <c r="AA75" s="22">
        <v>0</v>
      </c>
      <c r="AB75" s="22">
        <v>0</v>
      </c>
      <c r="AC75" s="22">
        <v>0</v>
      </c>
      <c r="AD75" s="23"/>
    </row>
    <row r="76" spans="1:30" ht="16.5" customHeight="1" x14ac:dyDescent="0.3">
      <c r="A76" s="56"/>
      <c r="B76" s="56"/>
      <c r="C76" s="49" t="s">
        <v>84</v>
      </c>
      <c r="D76" s="50"/>
      <c r="E76" s="51" t="s">
        <v>85</v>
      </c>
      <c r="F76" s="50"/>
      <c r="G76" s="20">
        <f t="shared" si="10"/>
        <v>1</v>
      </c>
      <c r="H76" s="20">
        <v>1</v>
      </c>
      <c r="I76" s="20">
        <v>1</v>
      </c>
      <c r="J76" s="20">
        <v>1</v>
      </c>
      <c r="K76" s="20">
        <v>1</v>
      </c>
      <c r="L76" s="20">
        <v>1</v>
      </c>
      <c r="M76" s="20">
        <v>1</v>
      </c>
      <c r="N76" s="20">
        <v>1</v>
      </c>
      <c r="O76" s="20">
        <v>1</v>
      </c>
      <c r="P76" s="20">
        <v>1</v>
      </c>
      <c r="Q76" s="20">
        <v>1</v>
      </c>
      <c r="R76" s="20">
        <v>1</v>
      </c>
      <c r="S76" s="20">
        <v>1</v>
      </c>
      <c r="T76" s="20">
        <v>1</v>
      </c>
      <c r="U76" s="20">
        <v>1</v>
      </c>
      <c r="V76" s="20">
        <v>1</v>
      </c>
      <c r="W76" s="20">
        <v>1</v>
      </c>
      <c r="X76" s="20">
        <v>1</v>
      </c>
      <c r="Y76" s="27">
        <v>0</v>
      </c>
      <c r="Z76" s="22">
        <v>0</v>
      </c>
      <c r="AA76" s="22">
        <v>0</v>
      </c>
      <c r="AB76" s="22">
        <v>0</v>
      </c>
      <c r="AC76" s="22">
        <v>0</v>
      </c>
      <c r="AD76" s="23"/>
    </row>
    <row r="77" spans="1:30" ht="16.5" customHeight="1" x14ac:dyDescent="0.3">
      <c r="A77" s="56"/>
      <c r="B77" s="56"/>
      <c r="C77" s="49" t="s">
        <v>86</v>
      </c>
      <c r="D77" s="50"/>
      <c r="E77" s="51" t="s">
        <v>34</v>
      </c>
      <c r="F77" s="50"/>
      <c r="G77" s="20">
        <f t="shared" ref="G77:G81" si="11">Z77+Y77</f>
        <v>1</v>
      </c>
      <c r="H77" s="20">
        <v>1</v>
      </c>
      <c r="I77" s="20">
        <v>1</v>
      </c>
      <c r="J77" s="20">
        <v>1</v>
      </c>
      <c r="K77" s="20">
        <v>1</v>
      </c>
      <c r="L77" s="20">
        <v>1</v>
      </c>
      <c r="M77" s="20">
        <v>1</v>
      </c>
      <c r="N77" s="20">
        <v>1</v>
      </c>
      <c r="O77" s="20">
        <v>1</v>
      </c>
      <c r="P77" s="20">
        <v>1</v>
      </c>
      <c r="Q77" s="20">
        <v>1</v>
      </c>
      <c r="R77" s="20">
        <v>1</v>
      </c>
      <c r="S77" s="20">
        <v>1</v>
      </c>
      <c r="T77" s="20">
        <v>1</v>
      </c>
      <c r="U77" s="20">
        <v>1</v>
      </c>
      <c r="V77" s="20">
        <v>1</v>
      </c>
      <c r="W77" s="20">
        <v>1</v>
      </c>
      <c r="X77" s="20">
        <v>1</v>
      </c>
      <c r="Y77" s="20">
        <v>1</v>
      </c>
      <c r="Z77" s="27">
        <v>0</v>
      </c>
      <c r="AA77" s="22">
        <v>0</v>
      </c>
      <c r="AB77" s="22">
        <v>0</v>
      </c>
      <c r="AC77" s="22">
        <v>0</v>
      </c>
      <c r="AD77" s="23"/>
    </row>
    <row r="78" spans="1:30" ht="16.5" customHeight="1" x14ac:dyDescent="0.3">
      <c r="A78" s="56"/>
      <c r="B78" s="56"/>
      <c r="C78" s="49" t="s">
        <v>87</v>
      </c>
      <c r="D78" s="50"/>
      <c r="E78" s="51" t="s">
        <v>93</v>
      </c>
      <c r="F78" s="50"/>
      <c r="G78" s="20">
        <f t="shared" si="11"/>
        <v>2</v>
      </c>
      <c r="H78" s="20">
        <v>2</v>
      </c>
      <c r="I78" s="20">
        <v>2</v>
      </c>
      <c r="J78" s="20">
        <v>2</v>
      </c>
      <c r="K78" s="20">
        <v>2</v>
      </c>
      <c r="L78" s="20">
        <v>2</v>
      </c>
      <c r="M78" s="20">
        <v>2</v>
      </c>
      <c r="N78" s="20">
        <v>2</v>
      </c>
      <c r="O78" s="20">
        <v>2</v>
      </c>
      <c r="P78" s="20">
        <v>2</v>
      </c>
      <c r="Q78" s="20">
        <v>2</v>
      </c>
      <c r="R78" s="20">
        <v>2</v>
      </c>
      <c r="S78" s="20">
        <v>2</v>
      </c>
      <c r="T78" s="20">
        <v>2</v>
      </c>
      <c r="U78" s="20">
        <v>2</v>
      </c>
      <c r="V78" s="20">
        <v>2</v>
      </c>
      <c r="W78" s="20">
        <v>2</v>
      </c>
      <c r="X78" s="20">
        <v>2</v>
      </c>
      <c r="Y78" s="20">
        <v>2</v>
      </c>
      <c r="Z78" s="27">
        <v>0</v>
      </c>
      <c r="AA78" s="22">
        <v>0</v>
      </c>
      <c r="AB78" s="22">
        <v>0</v>
      </c>
      <c r="AC78" s="22">
        <v>0</v>
      </c>
      <c r="AD78" s="23"/>
    </row>
    <row r="79" spans="1:30" ht="16.5" customHeight="1" x14ac:dyDescent="0.3">
      <c r="A79" s="56"/>
      <c r="B79" s="56"/>
      <c r="C79" s="49" t="s">
        <v>88</v>
      </c>
      <c r="D79" s="50"/>
      <c r="E79" s="51" t="s">
        <v>94</v>
      </c>
      <c r="F79" s="50"/>
      <c r="G79" s="20">
        <f t="shared" si="11"/>
        <v>2</v>
      </c>
      <c r="H79" s="20">
        <v>2</v>
      </c>
      <c r="I79" s="20">
        <v>2</v>
      </c>
      <c r="J79" s="20">
        <v>2</v>
      </c>
      <c r="K79" s="20">
        <v>2</v>
      </c>
      <c r="L79" s="20">
        <v>2</v>
      </c>
      <c r="M79" s="20">
        <v>2</v>
      </c>
      <c r="N79" s="20">
        <v>2</v>
      </c>
      <c r="O79" s="20">
        <v>2</v>
      </c>
      <c r="P79" s="20">
        <v>2</v>
      </c>
      <c r="Q79" s="20">
        <v>2</v>
      </c>
      <c r="R79" s="20">
        <v>2</v>
      </c>
      <c r="S79" s="20">
        <v>2</v>
      </c>
      <c r="T79" s="20">
        <v>2</v>
      </c>
      <c r="U79" s="20">
        <v>2</v>
      </c>
      <c r="V79" s="20">
        <v>2</v>
      </c>
      <c r="W79" s="20">
        <v>2</v>
      </c>
      <c r="X79" s="20">
        <v>2</v>
      </c>
      <c r="Y79" s="20">
        <v>2</v>
      </c>
      <c r="Z79" s="27">
        <v>0</v>
      </c>
      <c r="AA79" s="22">
        <v>0</v>
      </c>
      <c r="AB79" s="22">
        <v>0</v>
      </c>
      <c r="AC79" s="22">
        <v>0</v>
      </c>
      <c r="AD79" s="23"/>
    </row>
    <row r="80" spans="1:30" ht="16.5" customHeight="1" x14ac:dyDescent="0.3">
      <c r="A80" s="56"/>
      <c r="B80" s="56"/>
      <c r="C80" s="49" t="s">
        <v>90</v>
      </c>
      <c r="D80" s="50"/>
      <c r="E80" s="51" t="s">
        <v>94</v>
      </c>
      <c r="F80" s="50"/>
      <c r="G80" s="20">
        <f t="shared" si="11"/>
        <v>2</v>
      </c>
      <c r="H80" s="20">
        <v>2</v>
      </c>
      <c r="I80" s="20">
        <v>2</v>
      </c>
      <c r="J80" s="20">
        <v>2</v>
      </c>
      <c r="K80" s="20">
        <v>2</v>
      </c>
      <c r="L80" s="20">
        <v>2</v>
      </c>
      <c r="M80" s="20">
        <v>2</v>
      </c>
      <c r="N80" s="20">
        <v>2</v>
      </c>
      <c r="O80" s="20">
        <v>2</v>
      </c>
      <c r="P80" s="20">
        <v>2</v>
      </c>
      <c r="Q80" s="20">
        <v>2</v>
      </c>
      <c r="R80" s="20">
        <v>2</v>
      </c>
      <c r="S80" s="20">
        <v>2</v>
      </c>
      <c r="T80" s="20">
        <v>2</v>
      </c>
      <c r="U80" s="20">
        <v>2</v>
      </c>
      <c r="V80" s="20">
        <v>2</v>
      </c>
      <c r="W80" s="20">
        <v>2</v>
      </c>
      <c r="X80" s="20">
        <v>2</v>
      </c>
      <c r="Y80" s="20">
        <v>2</v>
      </c>
      <c r="Z80" s="27">
        <v>0</v>
      </c>
      <c r="AA80" s="22">
        <v>0</v>
      </c>
      <c r="AB80" s="22">
        <v>0</v>
      </c>
      <c r="AC80" s="22">
        <v>0</v>
      </c>
      <c r="AD80" s="23"/>
    </row>
    <row r="81" spans="1:30" ht="16.5" customHeight="1" x14ac:dyDescent="0.3">
      <c r="A81" s="56"/>
      <c r="B81" s="57"/>
      <c r="C81" s="49" t="s">
        <v>91</v>
      </c>
      <c r="D81" s="50"/>
      <c r="E81" s="51" t="s">
        <v>94</v>
      </c>
      <c r="F81" s="50"/>
      <c r="G81" s="20">
        <f t="shared" si="11"/>
        <v>2</v>
      </c>
      <c r="H81" s="20">
        <v>2</v>
      </c>
      <c r="I81" s="20">
        <v>2</v>
      </c>
      <c r="J81" s="20">
        <v>2</v>
      </c>
      <c r="K81" s="20">
        <v>2</v>
      </c>
      <c r="L81" s="20">
        <v>2</v>
      </c>
      <c r="M81" s="20">
        <v>2</v>
      </c>
      <c r="N81" s="20">
        <v>2</v>
      </c>
      <c r="O81" s="20">
        <v>2</v>
      </c>
      <c r="P81" s="20">
        <v>2</v>
      </c>
      <c r="Q81" s="20">
        <v>2</v>
      </c>
      <c r="R81" s="20">
        <v>2</v>
      </c>
      <c r="S81" s="20">
        <v>2</v>
      </c>
      <c r="T81" s="20">
        <v>2</v>
      </c>
      <c r="U81" s="20">
        <v>2</v>
      </c>
      <c r="V81" s="20">
        <v>2</v>
      </c>
      <c r="W81" s="20">
        <v>2</v>
      </c>
      <c r="X81" s="20">
        <v>2</v>
      </c>
      <c r="Y81" s="20">
        <v>2</v>
      </c>
      <c r="Z81" s="27">
        <v>0</v>
      </c>
      <c r="AA81" s="22">
        <v>0</v>
      </c>
      <c r="AB81" s="22">
        <v>0</v>
      </c>
      <c r="AC81" s="22">
        <v>0</v>
      </c>
      <c r="AD81" s="23"/>
    </row>
    <row r="82" spans="1:30" ht="16.5" customHeight="1" x14ac:dyDescent="0.3">
      <c r="A82" s="56"/>
      <c r="B82" s="55" t="s">
        <v>95</v>
      </c>
      <c r="C82" s="53" t="s">
        <v>79</v>
      </c>
      <c r="D82" s="50"/>
      <c r="E82" s="51" t="s">
        <v>34</v>
      </c>
      <c r="F82" s="50"/>
      <c r="G82" s="20">
        <f t="shared" ref="G82:G91" si="12">Z82+AA82</f>
        <v>1</v>
      </c>
      <c r="H82" s="20">
        <v>1</v>
      </c>
      <c r="I82" s="20">
        <v>1</v>
      </c>
      <c r="J82" s="20">
        <v>1</v>
      </c>
      <c r="K82" s="20">
        <v>1</v>
      </c>
      <c r="L82" s="20">
        <v>1</v>
      </c>
      <c r="M82" s="20">
        <v>1</v>
      </c>
      <c r="N82" s="20">
        <v>1</v>
      </c>
      <c r="O82" s="20">
        <v>1</v>
      </c>
      <c r="P82" s="20">
        <v>1</v>
      </c>
      <c r="Q82" s="20">
        <v>1</v>
      </c>
      <c r="R82" s="20">
        <v>1</v>
      </c>
      <c r="S82" s="20">
        <v>1</v>
      </c>
      <c r="T82" s="20">
        <v>1</v>
      </c>
      <c r="U82" s="20">
        <v>1</v>
      </c>
      <c r="V82" s="20">
        <v>1</v>
      </c>
      <c r="W82" s="20">
        <v>1</v>
      </c>
      <c r="X82" s="20">
        <v>1</v>
      </c>
      <c r="Y82" s="20">
        <v>1</v>
      </c>
      <c r="Z82" s="20">
        <v>1</v>
      </c>
      <c r="AA82" s="27">
        <v>0</v>
      </c>
      <c r="AB82" s="22">
        <v>0</v>
      </c>
      <c r="AC82" s="22">
        <v>0</v>
      </c>
      <c r="AD82" s="23"/>
    </row>
    <row r="83" spans="1:30" ht="16.5" customHeight="1" x14ac:dyDescent="0.3">
      <c r="A83" s="56"/>
      <c r="B83" s="56"/>
      <c r="C83" s="49" t="s">
        <v>81</v>
      </c>
      <c r="D83" s="50"/>
      <c r="E83" s="51" t="s">
        <v>27</v>
      </c>
      <c r="F83" s="50"/>
      <c r="G83" s="20">
        <f t="shared" si="12"/>
        <v>1</v>
      </c>
      <c r="H83" s="20">
        <v>1</v>
      </c>
      <c r="I83" s="20">
        <v>1</v>
      </c>
      <c r="J83" s="20">
        <v>1</v>
      </c>
      <c r="K83" s="20">
        <v>1</v>
      </c>
      <c r="L83" s="20">
        <v>1</v>
      </c>
      <c r="M83" s="20">
        <v>1</v>
      </c>
      <c r="N83" s="20">
        <v>1</v>
      </c>
      <c r="O83" s="20">
        <v>1</v>
      </c>
      <c r="P83" s="20">
        <v>1</v>
      </c>
      <c r="Q83" s="20">
        <v>1</v>
      </c>
      <c r="R83" s="20">
        <v>1</v>
      </c>
      <c r="S83" s="20">
        <v>1</v>
      </c>
      <c r="T83" s="20">
        <v>1</v>
      </c>
      <c r="U83" s="20">
        <v>1</v>
      </c>
      <c r="V83" s="20">
        <v>1</v>
      </c>
      <c r="W83" s="20">
        <v>1</v>
      </c>
      <c r="X83" s="20">
        <v>1</v>
      </c>
      <c r="Y83" s="20">
        <v>1</v>
      </c>
      <c r="Z83" s="20">
        <v>1</v>
      </c>
      <c r="AA83" s="27">
        <v>0</v>
      </c>
      <c r="AB83" s="22">
        <v>0</v>
      </c>
      <c r="AC83" s="22">
        <v>0</v>
      </c>
      <c r="AD83" s="23"/>
    </row>
    <row r="84" spans="1:30" ht="16.5" customHeight="1" x14ac:dyDescent="0.3">
      <c r="A84" s="56"/>
      <c r="B84" s="56"/>
      <c r="C84" s="49" t="s">
        <v>82</v>
      </c>
      <c r="D84" s="50"/>
      <c r="E84" s="51" t="s">
        <v>29</v>
      </c>
      <c r="F84" s="50"/>
      <c r="G84" s="20">
        <f t="shared" si="12"/>
        <v>1</v>
      </c>
      <c r="H84" s="20">
        <v>1</v>
      </c>
      <c r="I84" s="20">
        <v>1</v>
      </c>
      <c r="J84" s="20">
        <v>1</v>
      </c>
      <c r="K84" s="20">
        <v>1</v>
      </c>
      <c r="L84" s="20">
        <v>1</v>
      </c>
      <c r="M84" s="20">
        <v>1</v>
      </c>
      <c r="N84" s="20">
        <v>1</v>
      </c>
      <c r="O84" s="20">
        <v>1</v>
      </c>
      <c r="P84" s="20">
        <v>1</v>
      </c>
      <c r="Q84" s="20">
        <v>1</v>
      </c>
      <c r="R84" s="20">
        <v>1</v>
      </c>
      <c r="S84" s="20">
        <v>1</v>
      </c>
      <c r="T84" s="20">
        <v>1</v>
      </c>
      <c r="U84" s="20">
        <v>1</v>
      </c>
      <c r="V84" s="20">
        <v>1</v>
      </c>
      <c r="W84" s="20">
        <v>1</v>
      </c>
      <c r="X84" s="20">
        <v>1</v>
      </c>
      <c r="Y84" s="20">
        <v>1</v>
      </c>
      <c r="Z84" s="20">
        <v>1</v>
      </c>
      <c r="AA84" s="27">
        <v>0</v>
      </c>
      <c r="AB84" s="22">
        <v>0</v>
      </c>
      <c r="AC84" s="22">
        <v>0</v>
      </c>
      <c r="AD84" s="23"/>
    </row>
    <row r="85" spans="1:30" ht="16.5" customHeight="1" x14ac:dyDescent="0.3">
      <c r="A85" s="56"/>
      <c r="B85" s="56"/>
      <c r="C85" s="49" t="s">
        <v>83</v>
      </c>
      <c r="D85" s="50"/>
      <c r="E85" s="51" t="s">
        <v>34</v>
      </c>
      <c r="F85" s="50"/>
      <c r="G85" s="20">
        <f t="shared" si="12"/>
        <v>1</v>
      </c>
      <c r="H85" s="20">
        <v>1</v>
      </c>
      <c r="I85" s="20">
        <v>1</v>
      </c>
      <c r="J85" s="20">
        <v>1</v>
      </c>
      <c r="K85" s="20">
        <v>1</v>
      </c>
      <c r="L85" s="20">
        <v>1</v>
      </c>
      <c r="M85" s="20">
        <v>1</v>
      </c>
      <c r="N85" s="20">
        <v>1</v>
      </c>
      <c r="O85" s="20">
        <v>1</v>
      </c>
      <c r="P85" s="20">
        <v>1</v>
      </c>
      <c r="Q85" s="20">
        <v>1</v>
      </c>
      <c r="R85" s="20">
        <v>1</v>
      </c>
      <c r="S85" s="20">
        <v>1</v>
      </c>
      <c r="T85" s="20">
        <v>1</v>
      </c>
      <c r="U85" s="20">
        <v>1</v>
      </c>
      <c r="V85" s="20">
        <v>1</v>
      </c>
      <c r="W85" s="20">
        <v>1</v>
      </c>
      <c r="X85" s="20">
        <v>1</v>
      </c>
      <c r="Y85" s="20">
        <v>1</v>
      </c>
      <c r="Z85" s="20">
        <v>1</v>
      </c>
      <c r="AA85" s="27">
        <v>0</v>
      </c>
      <c r="AB85" s="22">
        <v>0</v>
      </c>
      <c r="AC85" s="22">
        <v>0</v>
      </c>
      <c r="AD85" s="23"/>
    </row>
    <row r="86" spans="1:30" ht="16.5" customHeight="1" x14ac:dyDescent="0.3">
      <c r="A86" s="56"/>
      <c r="B86" s="56"/>
      <c r="C86" s="49" t="s">
        <v>84</v>
      </c>
      <c r="D86" s="50"/>
      <c r="E86" s="51" t="s">
        <v>27</v>
      </c>
      <c r="F86" s="50"/>
      <c r="G86" s="20">
        <f t="shared" si="12"/>
        <v>1</v>
      </c>
      <c r="H86" s="20">
        <v>1</v>
      </c>
      <c r="I86" s="20">
        <v>1</v>
      </c>
      <c r="J86" s="20">
        <v>1</v>
      </c>
      <c r="K86" s="20">
        <v>1</v>
      </c>
      <c r="L86" s="20">
        <v>1</v>
      </c>
      <c r="M86" s="20">
        <v>1</v>
      </c>
      <c r="N86" s="20">
        <v>1</v>
      </c>
      <c r="O86" s="20">
        <v>1</v>
      </c>
      <c r="P86" s="20">
        <v>1</v>
      </c>
      <c r="Q86" s="20">
        <v>1</v>
      </c>
      <c r="R86" s="20">
        <v>1</v>
      </c>
      <c r="S86" s="20">
        <v>1</v>
      </c>
      <c r="T86" s="20">
        <v>1</v>
      </c>
      <c r="U86" s="20">
        <v>1</v>
      </c>
      <c r="V86" s="20">
        <v>1</v>
      </c>
      <c r="W86" s="20">
        <v>1</v>
      </c>
      <c r="X86" s="20">
        <v>1</v>
      </c>
      <c r="Y86" s="20">
        <v>1</v>
      </c>
      <c r="Z86" s="20">
        <v>1</v>
      </c>
      <c r="AA86" s="27">
        <v>0</v>
      </c>
      <c r="AB86" s="22">
        <v>0</v>
      </c>
      <c r="AC86" s="22">
        <v>0</v>
      </c>
      <c r="AD86" s="23"/>
    </row>
    <row r="87" spans="1:30" ht="16.5" customHeight="1" x14ac:dyDescent="0.3">
      <c r="A87" s="56"/>
      <c r="B87" s="56"/>
      <c r="C87" s="49" t="s">
        <v>86</v>
      </c>
      <c r="D87" s="50"/>
      <c r="E87" s="51" t="s">
        <v>29</v>
      </c>
      <c r="F87" s="50"/>
      <c r="G87" s="20">
        <f t="shared" si="12"/>
        <v>1</v>
      </c>
      <c r="H87" s="20">
        <v>1</v>
      </c>
      <c r="I87" s="20">
        <v>1</v>
      </c>
      <c r="J87" s="20">
        <v>1</v>
      </c>
      <c r="K87" s="20">
        <v>1</v>
      </c>
      <c r="L87" s="20">
        <v>1</v>
      </c>
      <c r="M87" s="20">
        <v>1</v>
      </c>
      <c r="N87" s="20">
        <v>1</v>
      </c>
      <c r="O87" s="20">
        <v>1</v>
      </c>
      <c r="P87" s="20">
        <v>1</v>
      </c>
      <c r="Q87" s="20">
        <v>1</v>
      </c>
      <c r="R87" s="20">
        <v>1</v>
      </c>
      <c r="S87" s="20">
        <v>1</v>
      </c>
      <c r="T87" s="20">
        <v>1</v>
      </c>
      <c r="U87" s="20">
        <v>1</v>
      </c>
      <c r="V87" s="20">
        <v>1</v>
      </c>
      <c r="W87" s="20">
        <v>1</v>
      </c>
      <c r="X87" s="20">
        <v>1</v>
      </c>
      <c r="Y87" s="20">
        <v>1</v>
      </c>
      <c r="Z87" s="20">
        <v>1</v>
      </c>
      <c r="AA87" s="27">
        <v>0</v>
      </c>
      <c r="AB87" s="22">
        <v>0</v>
      </c>
      <c r="AC87" s="22">
        <v>0</v>
      </c>
      <c r="AD87" s="23"/>
    </row>
    <row r="88" spans="1:30" ht="16.5" customHeight="1" x14ac:dyDescent="0.3">
      <c r="A88" s="56"/>
      <c r="B88" s="56"/>
      <c r="C88" s="49" t="s">
        <v>87</v>
      </c>
      <c r="D88" s="50"/>
      <c r="E88" s="51" t="s">
        <v>34</v>
      </c>
      <c r="F88" s="50"/>
      <c r="G88" s="20">
        <f t="shared" si="12"/>
        <v>1</v>
      </c>
      <c r="H88" s="20">
        <v>1</v>
      </c>
      <c r="I88" s="20">
        <v>1</v>
      </c>
      <c r="J88" s="20">
        <v>1</v>
      </c>
      <c r="K88" s="20">
        <v>1</v>
      </c>
      <c r="L88" s="20">
        <v>1</v>
      </c>
      <c r="M88" s="20">
        <v>1</v>
      </c>
      <c r="N88" s="20">
        <v>1</v>
      </c>
      <c r="O88" s="20">
        <v>1</v>
      </c>
      <c r="P88" s="20">
        <v>1</v>
      </c>
      <c r="Q88" s="20">
        <v>1</v>
      </c>
      <c r="R88" s="20">
        <v>1</v>
      </c>
      <c r="S88" s="20">
        <v>1</v>
      </c>
      <c r="T88" s="20">
        <v>1</v>
      </c>
      <c r="U88" s="20">
        <v>1</v>
      </c>
      <c r="V88" s="20">
        <v>1</v>
      </c>
      <c r="W88" s="20">
        <v>1</v>
      </c>
      <c r="X88" s="20">
        <v>1</v>
      </c>
      <c r="Y88" s="20">
        <v>1</v>
      </c>
      <c r="Z88" s="20">
        <v>1</v>
      </c>
      <c r="AA88" s="27">
        <v>0</v>
      </c>
      <c r="AB88" s="22">
        <v>0</v>
      </c>
      <c r="AC88" s="22">
        <v>0</v>
      </c>
      <c r="AD88" s="23"/>
    </row>
    <row r="89" spans="1:30" ht="16.5" customHeight="1" x14ac:dyDescent="0.3">
      <c r="A89" s="56"/>
      <c r="B89" s="56"/>
      <c r="C89" s="49" t="s">
        <v>88</v>
      </c>
      <c r="D89" s="50"/>
      <c r="E89" s="51" t="s">
        <v>89</v>
      </c>
      <c r="F89" s="50"/>
      <c r="G89" s="20">
        <f t="shared" si="12"/>
        <v>1</v>
      </c>
      <c r="H89" s="20">
        <v>1</v>
      </c>
      <c r="I89" s="20">
        <v>1</v>
      </c>
      <c r="J89" s="20">
        <v>1</v>
      </c>
      <c r="K89" s="20">
        <v>1</v>
      </c>
      <c r="L89" s="20">
        <v>1</v>
      </c>
      <c r="M89" s="20">
        <v>1</v>
      </c>
      <c r="N89" s="20">
        <v>1</v>
      </c>
      <c r="O89" s="20">
        <v>1</v>
      </c>
      <c r="P89" s="20">
        <v>1</v>
      </c>
      <c r="Q89" s="20">
        <v>1</v>
      </c>
      <c r="R89" s="20">
        <v>1</v>
      </c>
      <c r="S89" s="20">
        <v>1</v>
      </c>
      <c r="T89" s="20">
        <v>1</v>
      </c>
      <c r="U89" s="20">
        <v>1</v>
      </c>
      <c r="V89" s="20">
        <v>1</v>
      </c>
      <c r="W89" s="20">
        <v>1</v>
      </c>
      <c r="X89" s="20">
        <v>1</v>
      </c>
      <c r="Y89" s="20">
        <v>1</v>
      </c>
      <c r="Z89" s="20">
        <v>1</v>
      </c>
      <c r="AA89" s="27">
        <v>0</v>
      </c>
      <c r="AB89" s="22">
        <v>0</v>
      </c>
      <c r="AC89" s="22">
        <v>0</v>
      </c>
      <c r="AD89" s="23"/>
    </row>
    <row r="90" spans="1:30" ht="16.5" customHeight="1" x14ac:dyDescent="0.3">
      <c r="A90" s="56"/>
      <c r="B90" s="56"/>
      <c r="C90" s="49" t="s">
        <v>90</v>
      </c>
      <c r="D90" s="50"/>
      <c r="E90" s="51" t="s">
        <v>29</v>
      </c>
      <c r="F90" s="50"/>
      <c r="G90" s="20">
        <f t="shared" si="12"/>
        <v>1</v>
      </c>
      <c r="H90" s="20">
        <v>1</v>
      </c>
      <c r="I90" s="20">
        <v>1</v>
      </c>
      <c r="J90" s="20">
        <v>1</v>
      </c>
      <c r="K90" s="20">
        <v>1</v>
      </c>
      <c r="L90" s="20">
        <v>1</v>
      </c>
      <c r="M90" s="20">
        <v>1</v>
      </c>
      <c r="N90" s="20">
        <v>1</v>
      </c>
      <c r="O90" s="20">
        <v>1</v>
      </c>
      <c r="P90" s="20">
        <v>1</v>
      </c>
      <c r="Q90" s="20">
        <v>1</v>
      </c>
      <c r="R90" s="20">
        <v>1</v>
      </c>
      <c r="S90" s="20">
        <v>1</v>
      </c>
      <c r="T90" s="20">
        <v>1</v>
      </c>
      <c r="U90" s="20">
        <v>1</v>
      </c>
      <c r="V90" s="20">
        <v>1</v>
      </c>
      <c r="W90" s="20">
        <v>1</v>
      </c>
      <c r="X90" s="20">
        <v>1</v>
      </c>
      <c r="Y90" s="20">
        <v>1</v>
      </c>
      <c r="Z90" s="20">
        <v>1</v>
      </c>
      <c r="AA90" s="27">
        <v>0</v>
      </c>
      <c r="AB90" s="22">
        <v>0</v>
      </c>
      <c r="AC90" s="22">
        <v>0</v>
      </c>
      <c r="AD90" s="23"/>
    </row>
    <row r="91" spans="1:30" ht="16.5" customHeight="1" x14ac:dyDescent="0.3">
      <c r="A91" s="56"/>
      <c r="B91" s="57"/>
      <c r="C91" s="49" t="s">
        <v>91</v>
      </c>
      <c r="D91" s="50"/>
      <c r="E91" s="51" t="s">
        <v>34</v>
      </c>
      <c r="F91" s="50"/>
      <c r="G91" s="20">
        <f t="shared" si="12"/>
        <v>1</v>
      </c>
      <c r="H91" s="20">
        <v>1</v>
      </c>
      <c r="I91" s="20">
        <v>1</v>
      </c>
      <c r="J91" s="20">
        <v>1</v>
      </c>
      <c r="K91" s="20">
        <v>1</v>
      </c>
      <c r="L91" s="20">
        <v>1</v>
      </c>
      <c r="M91" s="20">
        <v>1</v>
      </c>
      <c r="N91" s="20">
        <v>1</v>
      </c>
      <c r="O91" s="20">
        <v>1</v>
      </c>
      <c r="P91" s="20">
        <v>1</v>
      </c>
      <c r="Q91" s="20">
        <v>1</v>
      </c>
      <c r="R91" s="20">
        <v>1</v>
      </c>
      <c r="S91" s="20">
        <v>1</v>
      </c>
      <c r="T91" s="20">
        <v>1</v>
      </c>
      <c r="U91" s="20">
        <v>1</v>
      </c>
      <c r="V91" s="20">
        <v>1</v>
      </c>
      <c r="W91" s="20">
        <v>1</v>
      </c>
      <c r="X91" s="20">
        <v>1</v>
      </c>
      <c r="Y91" s="20">
        <v>1</v>
      </c>
      <c r="Z91" s="20">
        <v>1</v>
      </c>
      <c r="AA91" s="27">
        <v>0</v>
      </c>
      <c r="AB91" s="22">
        <v>0</v>
      </c>
      <c r="AC91" s="22">
        <v>0</v>
      </c>
      <c r="AD91" s="23"/>
    </row>
    <row r="92" spans="1:30" ht="16.5" customHeight="1" x14ac:dyDescent="0.3">
      <c r="A92" s="56"/>
      <c r="B92" s="55" t="s">
        <v>96</v>
      </c>
      <c r="C92" s="49" t="s">
        <v>97</v>
      </c>
      <c r="D92" s="50"/>
      <c r="E92" s="51" t="s">
        <v>25</v>
      </c>
      <c r="F92" s="50"/>
      <c r="G92" s="20">
        <f t="shared" ref="G92:G93" si="13">AB92+AA92</f>
        <v>5</v>
      </c>
      <c r="H92" s="20">
        <v>5</v>
      </c>
      <c r="I92" s="20">
        <v>5</v>
      </c>
      <c r="J92" s="20">
        <v>5</v>
      </c>
      <c r="K92" s="20">
        <v>5</v>
      </c>
      <c r="L92" s="20">
        <v>5</v>
      </c>
      <c r="M92" s="20">
        <v>5</v>
      </c>
      <c r="N92" s="20">
        <v>5</v>
      </c>
      <c r="O92" s="20">
        <v>5</v>
      </c>
      <c r="P92" s="20">
        <v>5</v>
      </c>
      <c r="Q92" s="20">
        <v>5</v>
      </c>
      <c r="R92" s="20">
        <v>5</v>
      </c>
      <c r="S92" s="20">
        <v>5</v>
      </c>
      <c r="T92" s="20">
        <v>5</v>
      </c>
      <c r="U92" s="20">
        <v>5</v>
      </c>
      <c r="V92" s="20">
        <v>5</v>
      </c>
      <c r="W92" s="20">
        <v>5</v>
      </c>
      <c r="X92" s="20">
        <v>5</v>
      </c>
      <c r="Y92" s="20">
        <v>5</v>
      </c>
      <c r="Z92" s="20">
        <v>5</v>
      </c>
      <c r="AA92" s="20">
        <v>5</v>
      </c>
      <c r="AB92" s="27">
        <v>0</v>
      </c>
      <c r="AC92" s="22">
        <v>0</v>
      </c>
      <c r="AD92" s="23"/>
    </row>
    <row r="93" spans="1:30" ht="16.5" customHeight="1" x14ac:dyDescent="0.3">
      <c r="A93" s="56"/>
      <c r="B93" s="57"/>
      <c r="C93" s="49" t="s">
        <v>98</v>
      </c>
      <c r="D93" s="50"/>
      <c r="E93" s="51" t="s">
        <v>25</v>
      </c>
      <c r="F93" s="50"/>
      <c r="G93" s="20">
        <f t="shared" si="13"/>
        <v>5</v>
      </c>
      <c r="H93" s="20">
        <v>5</v>
      </c>
      <c r="I93" s="20">
        <v>5</v>
      </c>
      <c r="J93" s="20">
        <v>5</v>
      </c>
      <c r="K93" s="20">
        <v>5</v>
      </c>
      <c r="L93" s="20">
        <v>5</v>
      </c>
      <c r="M93" s="20">
        <v>5</v>
      </c>
      <c r="N93" s="20">
        <v>5</v>
      </c>
      <c r="O93" s="20">
        <v>5</v>
      </c>
      <c r="P93" s="20">
        <v>5</v>
      </c>
      <c r="Q93" s="20">
        <v>5</v>
      </c>
      <c r="R93" s="20">
        <v>5</v>
      </c>
      <c r="S93" s="20">
        <v>5</v>
      </c>
      <c r="T93" s="20">
        <v>5</v>
      </c>
      <c r="U93" s="20">
        <v>5</v>
      </c>
      <c r="V93" s="20">
        <v>5</v>
      </c>
      <c r="W93" s="20">
        <v>5</v>
      </c>
      <c r="X93" s="20">
        <v>5</v>
      </c>
      <c r="Y93" s="20">
        <v>5</v>
      </c>
      <c r="Z93" s="20">
        <v>5</v>
      </c>
      <c r="AA93" s="20">
        <v>5</v>
      </c>
      <c r="AB93" s="27">
        <v>0</v>
      </c>
      <c r="AC93" s="22">
        <v>0</v>
      </c>
      <c r="AD93" s="23"/>
    </row>
    <row r="94" spans="1:30" ht="16.5" customHeight="1" x14ac:dyDescent="0.3">
      <c r="A94" s="56"/>
      <c r="B94" s="65" t="s">
        <v>19</v>
      </c>
      <c r="C94" s="66"/>
      <c r="D94" s="67"/>
      <c r="E94" s="54" t="s">
        <v>12</v>
      </c>
      <c r="F94" s="50"/>
      <c r="G94" s="54">
        <f>SUM(G16:G93)</f>
        <v>167</v>
      </c>
      <c r="H94" s="50"/>
      <c r="I94" s="22">
        <f t="shared" ref="I94:AC94" si="14">SUM(I16:I93)</f>
        <v>158</v>
      </c>
      <c r="J94" s="22">
        <f t="shared" si="14"/>
        <v>154</v>
      </c>
      <c r="K94" s="22">
        <f t="shared" si="14"/>
        <v>150</v>
      </c>
      <c r="L94" s="22">
        <f t="shared" si="14"/>
        <v>137</v>
      </c>
      <c r="M94" s="22">
        <f t="shared" si="14"/>
        <v>128</v>
      </c>
      <c r="N94" s="22">
        <f t="shared" si="14"/>
        <v>123</v>
      </c>
      <c r="O94" s="22">
        <f t="shared" si="14"/>
        <v>116</v>
      </c>
      <c r="P94" s="22">
        <f t="shared" si="14"/>
        <v>106</v>
      </c>
      <c r="Q94" s="22">
        <f t="shared" si="14"/>
        <v>100</v>
      </c>
      <c r="R94" s="22">
        <f t="shared" si="14"/>
        <v>90</v>
      </c>
      <c r="S94" s="22">
        <f t="shared" si="14"/>
        <v>84</v>
      </c>
      <c r="T94" s="22">
        <f t="shared" si="14"/>
        <v>72</v>
      </c>
      <c r="U94" s="22">
        <f t="shared" si="14"/>
        <v>52</v>
      </c>
      <c r="V94" s="22">
        <f t="shared" si="14"/>
        <v>48</v>
      </c>
      <c r="W94" s="22">
        <f t="shared" si="14"/>
        <v>44</v>
      </c>
      <c r="X94" s="22">
        <f t="shared" si="14"/>
        <v>34</v>
      </c>
      <c r="Y94" s="22">
        <f t="shared" si="14"/>
        <v>29</v>
      </c>
      <c r="Z94" s="22">
        <f t="shared" si="14"/>
        <v>20</v>
      </c>
      <c r="AA94" s="22">
        <f t="shared" si="14"/>
        <v>10</v>
      </c>
      <c r="AB94" s="22">
        <f t="shared" si="14"/>
        <v>0</v>
      </c>
      <c r="AC94" s="22">
        <f t="shared" si="14"/>
        <v>0</v>
      </c>
      <c r="AD94" s="23"/>
    </row>
    <row r="95" spans="1:30" ht="16.5" customHeight="1" x14ac:dyDescent="0.3">
      <c r="A95" s="57"/>
      <c r="B95" s="68"/>
      <c r="C95" s="69"/>
      <c r="D95" s="70"/>
      <c r="E95" s="54" t="s">
        <v>13</v>
      </c>
      <c r="F95" s="50"/>
      <c r="G95" s="54">
        <f>SUM(H16:H93)</f>
        <v>168</v>
      </c>
      <c r="H95" s="50"/>
      <c r="I95" s="22">
        <v>158</v>
      </c>
      <c r="J95" s="22">
        <v>154</v>
      </c>
      <c r="K95" s="22">
        <v>150</v>
      </c>
      <c r="L95" s="22">
        <v>138</v>
      </c>
      <c r="M95" s="22">
        <v>128</v>
      </c>
      <c r="N95" s="22">
        <v>123</v>
      </c>
      <c r="O95" s="22">
        <v>116</v>
      </c>
      <c r="P95" s="22">
        <v>106</v>
      </c>
      <c r="Q95" s="22">
        <v>100</v>
      </c>
      <c r="R95" s="22">
        <v>90</v>
      </c>
      <c r="S95" s="22">
        <v>84</v>
      </c>
      <c r="T95" s="22">
        <v>72</v>
      </c>
      <c r="U95" s="22">
        <v>52</v>
      </c>
      <c r="V95" s="22">
        <v>48</v>
      </c>
      <c r="W95" s="22">
        <v>44</v>
      </c>
      <c r="X95" s="22">
        <v>34</v>
      </c>
      <c r="Y95" s="22">
        <v>29</v>
      </c>
      <c r="Z95" s="22">
        <v>20</v>
      </c>
      <c r="AA95" s="22">
        <v>10</v>
      </c>
      <c r="AB95" s="22">
        <v>0</v>
      </c>
      <c r="AC95" s="22">
        <v>0</v>
      </c>
      <c r="AD95" s="23"/>
    </row>
    <row r="96" spans="1:30" ht="16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6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6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6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6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6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6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6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6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6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6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6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6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6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6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6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6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6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6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6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6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6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6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6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6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6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6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6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6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6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6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6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6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6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6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6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6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6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6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6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6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6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6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6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6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6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6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6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6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6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6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6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6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6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6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6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6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6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6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6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6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6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6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6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6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6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6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6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6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6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6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6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6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6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6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6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6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6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6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6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6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6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6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6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6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6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6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6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6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6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6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6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6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6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6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6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6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6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6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6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6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6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6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6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6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6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6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6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6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6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6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6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6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6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6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6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6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6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6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6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6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6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6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6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6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6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6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6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6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6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6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6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6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6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6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6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6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6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6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6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6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6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6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6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6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6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6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6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6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6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6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6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6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6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6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6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6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6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6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6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6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6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6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6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6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6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6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6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6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6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6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6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6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6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6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6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6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6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6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6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6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6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6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6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6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6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6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6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6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6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6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6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6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6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6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6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6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6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6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6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6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6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6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6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6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6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6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6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6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6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6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6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6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6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6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6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6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6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6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6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6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6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6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6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6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6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6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6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6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6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6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6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6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6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6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6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6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6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6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6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6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6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6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6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6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6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6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6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6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6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6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6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6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6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6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6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6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6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6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6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6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6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6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6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6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6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6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6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6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6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6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6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6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6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6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6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6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6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6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6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6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6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6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6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6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6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6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6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6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6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6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6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6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6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6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6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6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6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6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6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6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6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6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6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6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6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6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6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6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6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6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6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6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6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6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6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6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6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6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6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6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6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6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6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6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6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6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6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6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6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6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6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6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6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6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6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6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6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6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6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6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6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6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6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6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6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6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6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6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6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6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6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6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6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6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6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6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6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6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6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6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6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6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6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6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6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6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6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6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6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6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6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6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6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6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6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6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6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6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6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6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6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6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6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6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6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6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6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6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6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6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6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6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6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6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6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6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6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6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6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6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6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6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6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6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6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6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6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6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6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6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6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6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6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6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6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6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6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6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6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6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6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6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6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6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6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6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6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6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6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6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6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6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6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6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6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6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6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6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6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6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6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6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6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6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6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6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6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6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6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6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6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6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6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6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6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6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6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6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6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6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6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6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6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6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6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6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6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6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6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6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6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6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6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6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6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6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6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6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6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6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6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6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6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6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6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6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6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6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6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6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6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6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6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6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6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6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6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6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6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6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6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6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6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6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6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6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6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6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6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6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6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6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6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6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6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6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6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6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6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6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6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6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6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6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6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6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6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6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6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6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6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6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6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6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6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6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6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6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6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6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6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6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6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6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6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6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6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6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6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6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6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6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6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6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6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6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6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6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6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6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6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6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6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6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6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6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6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6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6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6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6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6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6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6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6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6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6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6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6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6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6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6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6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6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6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6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6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6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6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6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6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6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6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6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6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6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6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6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6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6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6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6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6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6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6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6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6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6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6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6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6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6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6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6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6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6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6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6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6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6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6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6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6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6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6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6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6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6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6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6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6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6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6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6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6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6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6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6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6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6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6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6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6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6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6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6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6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6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6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6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6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6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6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6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6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6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6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6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6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6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6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6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6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6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6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6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6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6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6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6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6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6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6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6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6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6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6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6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6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6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6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6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6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6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6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6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6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6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6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6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6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6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6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6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6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6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6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6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6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6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6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6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6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6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6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6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6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6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6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6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6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6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6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6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6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6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6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6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6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6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6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6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6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6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6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6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6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6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6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6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6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6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6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6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6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6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6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6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6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6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6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6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6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6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6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6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6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6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6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6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6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6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6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6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6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6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6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6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6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6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6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6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6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6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6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6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6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6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6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6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6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6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6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6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6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6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6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6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6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6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6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6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6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6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6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6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6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6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6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6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6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6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6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6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6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6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6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6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6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6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6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6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6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6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6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6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6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6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6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6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6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6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6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6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6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6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6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6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6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6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6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6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6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6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mergeCells count="177"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B17:D17"/>
    <mergeCell ref="C22:D22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C88:D88"/>
    <mergeCell ref="C89:D89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50:D50"/>
    <mergeCell ref="C51:D51"/>
    <mergeCell ref="C52:D52"/>
    <mergeCell ref="C47:D47"/>
    <mergeCell ref="E47:F47"/>
    <mergeCell ref="C48:D48"/>
    <mergeCell ref="E48:F48"/>
    <mergeCell ref="C49:D49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E34:F34"/>
    <mergeCell ref="E35:F3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0"/>
  <sheetViews>
    <sheetView workbookViewId="0"/>
  </sheetViews>
  <sheetFormatPr defaultColWidth="14.44140625" defaultRowHeight="15" customHeight="1" x14ac:dyDescent="0.3"/>
  <cols>
    <col min="1" max="1" width="13.5546875" customWidth="1"/>
    <col min="2" max="2" width="21.109375" customWidth="1"/>
    <col min="3" max="3" width="55.88671875" customWidth="1"/>
    <col min="4" max="4" width="12" customWidth="1"/>
    <col min="5" max="5" width="10.33203125" customWidth="1"/>
    <col min="6" max="6" width="20.109375" customWidth="1"/>
    <col min="7" max="8" width="6.109375" customWidth="1"/>
    <col min="9" max="19" width="6" customWidth="1"/>
    <col min="20" max="20" width="6.109375" customWidth="1"/>
    <col min="21" max="28" width="6" customWidth="1"/>
    <col min="29" max="29" width="6.109375" customWidth="1"/>
    <col min="30" max="50" width="8.6640625" customWidth="1"/>
  </cols>
  <sheetData>
    <row r="1" spans="1:50" ht="16.8" x14ac:dyDescent="0.3">
      <c r="A1" s="58" t="s">
        <v>0</v>
      </c>
      <c r="B1" s="59"/>
      <c r="C1" s="31" t="s">
        <v>99</v>
      </c>
      <c r="D1" s="2"/>
      <c r="E1" s="3"/>
      <c r="F1" s="4" t="s">
        <v>100</v>
      </c>
    </row>
    <row r="2" spans="1:50" ht="16.8" x14ac:dyDescent="0.3">
      <c r="A2" s="58" t="s">
        <v>3</v>
      </c>
      <c r="B2" s="59"/>
      <c r="C2" s="5" t="s">
        <v>101</v>
      </c>
      <c r="D2" s="2"/>
      <c r="E2" s="32"/>
      <c r="F2" s="7" t="s">
        <v>102</v>
      </c>
    </row>
    <row r="3" spans="1:50" ht="16.8" x14ac:dyDescent="0.3">
      <c r="A3" s="58" t="s">
        <v>6</v>
      </c>
      <c r="B3" s="59"/>
      <c r="C3" s="8">
        <v>45594</v>
      </c>
      <c r="D3" s="2"/>
      <c r="E3" s="6"/>
      <c r="F3" s="7" t="s">
        <v>5</v>
      </c>
    </row>
    <row r="4" spans="1:50" ht="18" customHeight="1" x14ac:dyDescent="0.3">
      <c r="A4" s="58" t="s">
        <v>8</v>
      </c>
      <c r="B4" s="59"/>
      <c r="C4" s="8">
        <v>45614</v>
      </c>
      <c r="D4" s="2"/>
      <c r="E4" s="33"/>
      <c r="F4" s="7" t="s">
        <v>103</v>
      </c>
    </row>
    <row r="5" spans="1:50" ht="18" customHeight="1" x14ac:dyDescent="0.3">
      <c r="A5" s="2"/>
      <c r="B5" s="2"/>
      <c r="C5" s="2"/>
      <c r="D5" s="2"/>
      <c r="E5" s="9"/>
      <c r="F5" s="10" t="s">
        <v>7</v>
      </c>
    </row>
    <row r="6" spans="1:50" ht="16.8" x14ac:dyDescent="0.3">
      <c r="A6" s="2"/>
      <c r="B6" s="74" t="s">
        <v>104</v>
      </c>
      <c r="C6" s="62"/>
      <c r="D6" s="62"/>
      <c r="E6" s="59"/>
    </row>
    <row r="7" spans="1:50" ht="16.8" x14ac:dyDescent="0.3">
      <c r="A7" s="2"/>
      <c r="B7" s="11" t="s">
        <v>10</v>
      </c>
      <c r="C7" s="11" t="s">
        <v>11</v>
      </c>
      <c r="D7" s="11" t="s">
        <v>12</v>
      </c>
      <c r="E7" s="11" t="s">
        <v>13</v>
      </c>
    </row>
    <row r="8" spans="1:50" ht="16.8" x14ac:dyDescent="0.3">
      <c r="A8" s="2"/>
      <c r="B8" s="12">
        <v>1</v>
      </c>
      <c r="C8" s="5" t="s">
        <v>105</v>
      </c>
      <c r="D8" s="5">
        <f ca="1">SUMIF($E$16:$F$97,"Thành",$G$16:$G$97)+SUMIF($E$16:$F$97,"All team",$G$16:$G$97)/5+SUMIF($E$16:$F$97,"Thành,Phương",$G$16:$G$97)/2</f>
        <v>55.9</v>
      </c>
      <c r="E8" s="5">
        <f ca="1">SUMIF($E$16:$F$97,"Thành",$H$16:$H$97)+SUMIF($E$16:$F$97,"All team",$H$16:$H$97)/5+SUMIF($E$16:$F$97,"Mạnh,Hoàng",$H$16:$H$97)/2</f>
        <v>54</v>
      </c>
    </row>
    <row r="9" spans="1:50" ht="16.8" x14ac:dyDescent="0.3">
      <c r="A9" s="2"/>
      <c r="B9" s="12">
        <v>2</v>
      </c>
      <c r="C9" s="5" t="s">
        <v>106</v>
      </c>
      <c r="D9" s="5">
        <f ca="1">SUMIF($E$16:$F$97,"Mạnh",$G$16:$G$97)+SUMIF($E$16:$F$97,"All team",$G$16:$G$97)/5+SUMIF($E$16:$F$97,"Mạnh,Hoàng",$G$16:$G$97)/2+SUMIF($E$16:$F$97,"Mạnh,Lộc,Phương,Hoàng",$G$16:$G$97)/4</f>
        <v>24.9</v>
      </c>
      <c r="E9" s="5">
        <f ca="1">SUMIF($E$16:$F$97,"Mạnh",$H$16:$H$97)+SUMIF($E$16:$F$97,"All team",$H$16:$H$97)/5+SUMIF($E$16:$F$97,"Mạnh,Hoàng",$H$16:$H$97)/2+SUMIF($E$16:$F$97,"Mạnh,Lộc,Phương,Hoàng",$H$16:$H$97)/4</f>
        <v>25.5</v>
      </c>
    </row>
    <row r="10" spans="1:50" ht="16.8" x14ac:dyDescent="0.3">
      <c r="A10" s="2"/>
      <c r="B10" s="12">
        <v>3</v>
      </c>
      <c r="C10" s="5" t="s">
        <v>107</v>
      </c>
      <c r="D10" s="5">
        <f ca="1">SUMIF($E$16:$F$97,"Phương",$G$16:$G$97)+SUMIF($E$16:$F$97,"All team",$G$16:$G$97)/5+SUMIF($E$16:$F$97,"Thành,Phương",$G$16:$G$97)/2+SUMIF($E$16:$F$97,"Mạnh,Lộc,Phương,Hoàng",$G$16:$G$97)/4</f>
        <v>27.4</v>
      </c>
      <c r="E10" s="5">
        <f ca="1">SUMIF($E$16:$F$97,"Phương",$H$16:$H$97)+SUMIF($E$16:$F$97,"All team",$H$16:$H$97)/5+SUMIF($E$16:$F$97,"Thành,Phương",$H$16:$H$97)/2+SUMIF($E$16:$F$97,"Mạnh,Lộc,Phương,Hoàng",$H$16:$H$97)/4</f>
        <v>26.5</v>
      </c>
    </row>
    <row r="11" spans="1:50" ht="16.8" x14ac:dyDescent="0.3">
      <c r="A11" s="2"/>
      <c r="B11" s="12">
        <v>4</v>
      </c>
      <c r="C11" s="5" t="s">
        <v>108</v>
      </c>
      <c r="D11" s="5">
        <f ca="1">SUMIF($E$16:$F$97,"Lộc",$G$16:$G$97)+SUMIF($E$16:$F$97,"All team",$G$16:$G$97)/5+SUMIF($E$16:$F$97,"Mạnh,Lộc,Phương,Hoàng",$G$16:$G$97)/4</f>
        <v>17.899999999999999</v>
      </c>
      <c r="E11" s="5">
        <f ca="1">SUMIF($E$16:$F$97,"Lộc",$H$16:$H$97)+SUMIF($E$16:$F$97,"All team",$H$16:$H$97)/5+SUMIF($E$16:$F$97,"Mạnh,Lộc,Phương,Hoàng",$H$16:$H$97)/4</f>
        <v>19.5</v>
      </c>
    </row>
    <row r="12" spans="1:50" ht="16.8" x14ac:dyDescent="0.3">
      <c r="A12" s="2"/>
      <c r="B12" s="12">
        <v>5</v>
      </c>
      <c r="C12" s="5" t="s">
        <v>109</v>
      </c>
      <c r="D12" s="5">
        <f ca="1">SUMIF($E$16:$F$97,"Hoàng",$G$16:$G$97)+SUMIF($E$16:$F$97,"All team",$G$16:$G$97)/5+SUMIF($E$16:$F$97,"Mạnh,Hoàng",$G$16:$G$97)/2+SUMIF($E$16:$F$97,"Mạnh,Lộc,Phương,Hoàng",$G$16:$G$97)/4</f>
        <v>24.9</v>
      </c>
      <c r="E12" s="5">
        <f ca="1">SUMIF($E$16:$F$97,"Hoàng",$H$16:$H$97)+SUMIF($E$16:$F$97,"All team",$H$16:$H$97)/5+SUMIF($E$16:$F$97,"Mạnh,Hoàng",$H$16:$H$97)/2+SUMIF($E$16:$F$97,"Mạnh,Lộc,Phương,Hoàng",$H$16:$H$97)/4</f>
        <v>28.5</v>
      </c>
    </row>
    <row r="13" spans="1:50" ht="16.8" x14ac:dyDescent="0.3">
      <c r="A13" s="2"/>
      <c r="B13" s="61" t="s">
        <v>19</v>
      </c>
      <c r="C13" s="59"/>
      <c r="D13" s="13">
        <f t="shared" ref="D13:E13" ca="1" si="0">SUM(D8:D12)</f>
        <v>151</v>
      </c>
      <c r="E13" s="13">
        <f t="shared" ca="1" si="0"/>
        <v>154</v>
      </c>
    </row>
    <row r="15" spans="1:50" ht="63.75" customHeight="1" x14ac:dyDescent="0.3">
      <c r="A15" s="34" t="s">
        <v>20</v>
      </c>
      <c r="B15" s="34" t="s">
        <v>21</v>
      </c>
      <c r="C15" s="75" t="s">
        <v>22</v>
      </c>
      <c r="D15" s="50"/>
      <c r="E15" s="75" t="s">
        <v>23</v>
      </c>
      <c r="F15" s="50"/>
      <c r="G15" s="15" t="s">
        <v>12</v>
      </c>
      <c r="H15" s="15" t="s">
        <v>13</v>
      </c>
      <c r="I15" s="16">
        <v>45594</v>
      </c>
      <c r="J15" s="16">
        <v>45595</v>
      </c>
      <c r="K15" s="16">
        <v>45596</v>
      </c>
      <c r="L15" s="16">
        <v>45597</v>
      </c>
      <c r="M15" s="16">
        <v>45598</v>
      </c>
      <c r="N15" s="16">
        <v>45599</v>
      </c>
      <c r="O15" s="16">
        <v>45600</v>
      </c>
      <c r="P15" s="16">
        <v>45601</v>
      </c>
      <c r="Q15" s="16">
        <v>45602</v>
      </c>
      <c r="R15" s="16">
        <v>45603</v>
      </c>
      <c r="S15" s="16">
        <v>45604</v>
      </c>
      <c r="T15" s="16">
        <v>45605</v>
      </c>
      <c r="U15" s="16">
        <v>45606</v>
      </c>
      <c r="V15" s="16">
        <v>45607</v>
      </c>
      <c r="W15" s="16">
        <v>45608</v>
      </c>
      <c r="X15" s="16">
        <v>45609</v>
      </c>
      <c r="Y15" s="16">
        <v>45610</v>
      </c>
      <c r="Z15" s="16">
        <v>45611</v>
      </c>
      <c r="AA15" s="16">
        <v>45612</v>
      </c>
      <c r="AB15" s="16">
        <v>45613</v>
      </c>
      <c r="AC15" s="16">
        <v>45614</v>
      </c>
      <c r="AD15" s="16">
        <v>45615</v>
      </c>
      <c r="AE15" s="18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1:50" ht="16.8" x14ac:dyDescent="0.3">
      <c r="A16" s="55" t="s">
        <v>101</v>
      </c>
      <c r="B16" s="49" t="s">
        <v>24</v>
      </c>
      <c r="C16" s="64"/>
      <c r="D16" s="50"/>
      <c r="E16" s="51" t="s">
        <v>25</v>
      </c>
      <c r="F16" s="50"/>
      <c r="G16" s="20">
        <v>10</v>
      </c>
      <c r="H16" s="20">
        <v>10</v>
      </c>
      <c r="I16" s="20">
        <v>10</v>
      </c>
      <c r="J16" s="27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</row>
    <row r="17" spans="1:30" ht="16.8" x14ac:dyDescent="0.3">
      <c r="A17" s="56"/>
      <c r="B17" s="49" t="s">
        <v>110</v>
      </c>
      <c r="C17" s="64"/>
      <c r="D17" s="50"/>
      <c r="E17" s="51" t="s">
        <v>111</v>
      </c>
      <c r="F17" s="50"/>
      <c r="G17" s="20">
        <v>2</v>
      </c>
      <c r="H17" s="20">
        <v>4</v>
      </c>
      <c r="I17" s="20">
        <v>4</v>
      </c>
      <c r="J17" s="20">
        <v>2</v>
      </c>
      <c r="K17" s="27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</row>
    <row r="18" spans="1:30" ht="16.8" x14ac:dyDescent="0.3">
      <c r="A18" s="56"/>
      <c r="B18" s="51"/>
      <c r="C18" s="64"/>
      <c r="D18" s="50"/>
      <c r="E18" s="51"/>
      <c r="F18" s="50"/>
      <c r="G18" s="20"/>
      <c r="H18" s="20"/>
      <c r="I18" s="20"/>
      <c r="J18" s="20"/>
      <c r="K18" s="36">
        <v>2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ht="16.8" x14ac:dyDescent="0.3">
      <c r="A19" s="56"/>
      <c r="B19" s="49" t="s">
        <v>28</v>
      </c>
      <c r="C19" s="64"/>
      <c r="D19" s="50"/>
      <c r="E19" s="51" t="s">
        <v>111</v>
      </c>
      <c r="F19" s="50"/>
      <c r="G19" s="20">
        <v>4</v>
      </c>
      <c r="H19" s="20">
        <v>4</v>
      </c>
      <c r="I19" s="20">
        <v>4</v>
      </c>
      <c r="J19" s="20">
        <v>4</v>
      </c>
      <c r="K19" s="20">
        <v>4</v>
      </c>
      <c r="L19" s="27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</row>
    <row r="20" spans="1:30" ht="17.25" customHeight="1" x14ac:dyDescent="0.3">
      <c r="A20" s="56"/>
      <c r="B20" s="55" t="s">
        <v>32</v>
      </c>
      <c r="C20" s="49" t="s">
        <v>112</v>
      </c>
      <c r="D20" s="50"/>
      <c r="E20" s="51" t="s">
        <v>113</v>
      </c>
      <c r="F20" s="50"/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7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</row>
    <row r="21" spans="1:30" ht="15.75" customHeight="1" x14ac:dyDescent="0.3">
      <c r="A21" s="56"/>
      <c r="B21" s="56"/>
      <c r="C21" s="49" t="s">
        <v>114</v>
      </c>
      <c r="D21" s="50"/>
      <c r="E21" s="51" t="s">
        <v>115</v>
      </c>
      <c r="F21" s="50"/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7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</row>
    <row r="22" spans="1:30" ht="15.75" customHeight="1" x14ac:dyDescent="0.3">
      <c r="A22" s="56"/>
      <c r="B22" s="56"/>
      <c r="C22" s="49" t="s">
        <v>116</v>
      </c>
      <c r="D22" s="50"/>
      <c r="E22" s="51" t="s">
        <v>27</v>
      </c>
      <c r="F22" s="50"/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7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</row>
    <row r="23" spans="1:30" ht="15.75" customHeight="1" x14ac:dyDescent="0.3">
      <c r="A23" s="56"/>
      <c r="B23" s="56"/>
      <c r="C23" s="49" t="s">
        <v>117</v>
      </c>
      <c r="D23" s="50"/>
      <c r="E23" s="51" t="s">
        <v>27</v>
      </c>
      <c r="F23" s="50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20">
        <v>2</v>
      </c>
      <c r="M23" s="27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</row>
    <row r="24" spans="1:30" ht="15.75" customHeight="1" x14ac:dyDescent="0.3">
      <c r="A24" s="56"/>
      <c r="B24" s="56"/>
      <c r="C24" s="49" t="s">
        <v>118</v>
      </c>
      <c r="D24" s="50"/>
      <c r="E24" s="51" t="s">
        <v>119</v>
      </c>
      <c r="F24" s="50"/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7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</row>
    <row r="25" spans="1:30" ht="15.75" customHeight="1" x14ac:dyDescent="0.3">
      <c r="A25" s="56"/>
      <c r="B25" s="56"/>
      <c r="C25" s="49" t="s">
        <v>120</v>
      </c>
      <c r="D25" s="50"/>
      <c r="E25" s="51" t="s">
        <v>119</v>
      </c>
      <c r="F25" s="50"/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7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</row>
    <row r="26" spans="1:30" ht="15.75" customHeight="1" x14ac:dyDescent="0.3">
      <c r="A26" s="56"/>
      <c r="B26" s="56"/>
      <c r="C26" s="71" t="s">
        <v>121</v>
      </c>
      <c r="D26" s="50"/>
      <c r="E26" s="51" t="s">
        <v>115</v>
      </c>
      <c r="F26" s="50"/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7">
        <v>0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ht="15.75" customHeight="1" x14ac:dyDescent="0.3">
      <c r="A27" s="56"/>
      <c r="B27" s="56"/>
      <c r="C27" s="49" t="s">
        <v>122</v>
      </c>
      <c r="D27" s="50"/>
      <c r="E27" s="51" t="s">
        <v>113</v>
      </c>
      <c r="F27" s="50"/>
      <c r="G27" s="20">
        <v>2</v>
      </c>
      <c r="H27" s="20">
        <v>2</v>
      </c>
      <c r="I27" s="20">
        <v>2</v>
      </c>
      <c r="J27" s="20">
        <v>2</v>
      </c>
      <c r="K27" s="20">
        <v>2</v>
      </c>
      <c r="L27" s="20">
        <v>2</v>
      </c>
      <c r="M27" s="20">
        <v>2</v>
      </c>
      <c r="N27" s="27">
        <v>0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ht="15.75" customHeight="1" x14ac:dyDescent="0.3">
      <c r="A28" s="56"/>
      <c r="B28" s="56"/>
      <c r="C28" s="71" t="s">
        <v>123</v>
      </c>
      <c r="D28" s="50"/>
      <c r="E28" s="51" t="s">
        <v>113</v>
      </c>
      <c r="F28" s="50"/>
      <c r="G28" s="20">
        <v>2</v>
      </c>
      <c r="H28" s="20">
        <v>2</v>
      </c>
      <c r="I28" s="20">
        <v>2</v>
      </c>
      <c r="J28" s="20">
        <v>2</v>
      </c>
      <c r="K28" s="20">
        <v>2</v>
      </c>
      <c r="L28" s="20">
        <v>2</v>
      </c>
      <c r="M28" s="20">
        <v>2</v>
      </c>
      <c r="N28" s="27">
        <v>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:30" ht="15.75" customHeight="1" x14ac:dyDescent="0.3">
      <c r="A29" s="56"/>
      <c r="B29" s="56"/>
      <c r="C29" s="49" t="s">
        <v>124</v>
      </c>
      <c r="D29" s="50"/>
      <c r="E29" s="51" t="s">
        <v>25</v>
      </c>
      <c r="F29" s="50"/>
      <c r="G29" s="20">
        <v>5</v>
      </c>
      <c r="H29" s="20">
        <v>10</v>
      </c>
      <c r="I29" s="20">
        <v>10</v>
      </c>
      <c r="J29" s="20">
        <v>10</v>
      </c>
      <c r="K29" s="20">
        <v>10</v>
      </c>
      <c r="L29" s="20">
        <v>10</v>
      </c>
      <c r="M29" s="20">
        <v>10</v>
      </c>
      <c r="N29" s="20">
        <v>5</v>
      </c>
      <c r="O29" s="27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</row>
    <row r="30" spans="1:30" ht="15.75" customHeight="1" x14ac:dyDescent="0.3">
      <c r="A30" s="56"/>
      <c r="B30" s="57"/>
      <c r="C30" s="51"/>
      <c r="D30" s="50"/>
      <c r="E30" s="51"/>
      <c r="F30" s="50"/>
      <c r="G30" s="20"/>
      <c r="H30" s="20"/>
      <c r="I30" s="20"/>
      <c r="J30" s="20"/>
      <c r="K30" s="20"/>
      <c r="L30" s="20"/>
      <c r="M30" s="20"/>
      <c r="N30" s="37"/>
      <c r="O30" s="36">
        <v>5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30" ht="15.75" customHeight="1" x14ac:dyDescent="0.3">
      <c r="A31" s="56"/>
      <c r="B31" s="55" t="s">
        <v>46</v>
      </c>
      <c r="C31" s="49" t="s">
        <v>125</v>
      </c>
      <c r="D31" s="50"/>
      <c r="E31" s="51" t="s">
        <v>115</v>
      </c>
      <c r="F31" s="50"/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7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</row>
    <row r="32" spans="1:30" ht="15.75" customHeight="1" x14ac:dyDescent="0.3">
      <c r="A32" s="56"/>
      <c r="B32" s="56"/>
      <c r="C32" s="49" t="s">
        <v>126</v>
      </c>
      <c r="D32" s="50"/>
      <c r="E32" s="51" t="s">
        <v>27</v>
      </c>
      <c r="F32" s="50"/>
      <c r="G32" s="20">
        <v>3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7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</row>
    <row r="33" spans="1:30" ht="15.75" customHeight="1" x14ac:dyDescent="0.3">
      <c r="A33" s="56"/>
      <c r="B33" s="56"/>
      <c r="C33" s="51"/>
      <c r="D33" s="50"/>
      <c r="E33" s="51"/>
      <c r="F33" s="50"/>
      <c r="G33" s="20"/>
      <c r="H33" s="20"/>
      <c r="I33" s="20"/>
      <c r="J33" s="20"/>
      <c r="K33" s="20"/>
      <c r="L33" s="20"/>
      <c r="M33" s="20"/>
      <c r="N33" s="20"/>
      <c r="O33" s="37"/>
      <c r="P33" s="38">
        <v>2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ht="15.75" customHeight="1" x14ac:dyDescent="0.3">
      <c r="A34" s="56"/>
      <c r="B34" s="56"/>
      <c r="C34" s="49" t="s">
        <v>127</v>
      </c>
      <c r="D34" s="50"/>
      <c r="E34" s="51" t="s">
        <v>113</v>
      </c>
      <c r="F34" s="50"/>
      <c r="G34" s="20">
        <v>1</v>
      </c>
      <c r="H34" s="20">
        <v>1</v>
      </c>
      <c r="I34" s="20">
        <v>1</v>
      </c>
      <c r="J34" s="20">
        <v>1</v>
      </c>
      <c r="K34" s="20">
        <v>1</v>
      </c>
      <c r="L34" s="20">
        <v>1</v>
      </c>
      <c r="M34" s="20">
        <v>1</v>
      </c>
      <c r="N34" s="20">
        <v>1</v>
      </c>
      <c r="O34" s="20">
        <v>1</v>
      </c>
      <c r="P34" s="27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</row>
    <row r="35" spans="1:30" ht="15.75" customHeight="1" x14ac:dyDescent="0.3">
      <c r="A35" s="56"/>
      <c r="B35" s="56"/>
      <c r="C35" s="49" t="s">
        <v>128</v>
      </c>
      <c r="D35" s="50"/>
      <c r="E35" s="51" t="s">
        <v>119</v>
      </c>
      <c r="F35" s="50"/>
      <c r="G35" s="20">
        <v>1</v>
      </c>
      <c r="H35" s="20">
        <v>1</v>
      </c>
      <c r="I35" s="20">
        <v>1</v>
      </c>
      <c r="J35" s="20">
        <v>1</v>
      </c>
      <c r="K35" s="20">
        <v>1</v>
      </c>
      <c r="L35" s="20">
        <v>1</v>
      </c>
      <c r="M35" s="20">
        <v>1</v>
      </c>
      <c r="N35" s="20">
        <v>1</v>
      </c>
      <c r="O35" s="20">
        <v>1</v>
      </c>
      <c r="P35" s="27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</row>
    <row r="36" spans="1:30" ht="15.75" customHeight="1" x14ac:dyDescent="0.3">
      <c r="A36" s="56"/>
      <c r="B36" s="56"/>
      <c r="C36" s="49" t="s">
        <v>129</v>
      </c>
      <c r="D36" s="50"/>
      <c r="E36" s="51" t="s">
        <v>115</v>
      </c>
      <c r="F36" s="50"/>
      <c r="G36" s="20">
        <v>1</v>
      </c>
      <c r="H36" s="20">
        <v>1</v>
      </c>
      <c r="I36" s="20">
        <v>1</v>
      </c>
      <c r="J36" s="20">
        <v>1</v>
      </c>
      <c r="K36" s="20">
        <v>1</v>
      </c>
      <c r="L36" s="20">
        <v>1</v>
      </c>
      <c r="M36" s="20">
        <v>1</v>
      </c>
      <c r="N36" s="20">
        <v>1</v>
      </c>
      <c r="O36" s="20">
        <v>1</v>
      </c>
      <c r="P36" s="20">
        <v>1</v>
      </c>
      <c r="Q36" s="27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</row>
    <row r="37" spans="1:30" ht="15.75" customHeight="1" x14ac:dyDescent="0.3">
      <c r="A37" s="56"/>
      <c r="B37" s="56"/>
      <c r="C37" s="49" t="s">
        <v>130</v>
      </c>
      <c r="D37" s="50"/>
      <c r="E37" s="51" t="s">
        <v>27</v>
      </c>
      <c r="F37" s="50"/>
      <c r="G37" s="20">
        <v>1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7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</row>
    <row r="38" spans="1:30" ht="15.75" customHeight="1" x14ac:dyDescent="0.3">
      <c r="A38" s="56"/>
      <c r="B38" s="56"/>
      <c r="C38" s="49" t="s">
        <v>131</v>
      </c>
      <c r="D38" s="50"/>
      <c r="E38" s="51" t="s">
        <v>113</v>
      </c>
      <c r="F38" s="50"/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7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</row>
    <row r="39" spans="1:30" ht="15.75" customHeight="1" x14ac:dyDescent="0.3">
      <c r="A39" s="56"/>
      <c r="B39" s="56"/>
      <c r="C39" s="49" t="s">
        <v>132</v>
      </c>
      <c r="D39" s="50"/>
      <c r="E39" s="51" t="s">
        <v>119</v>
      </c>
      <c r="F39" s="50"/>
      <c r="G39" s="20">
        <v>1</v>
      </c>
      <c r="H39" s="20">
        <v>1</v>
      </c>
      <c r="I39" s="20">
        <v>1</v>
      </c>
      <c r="J39" s="20">
        <v>1</v>
      </c>
      <c r="K39" s="20">
        <v>1</v>
      </c>
      <c r="L39" s="20">
        <v>1</v>
      </c>
      <c r="M39" s="20">
        <v>1</v>
      </c>
      <c r="N39" s="20">
        <v>1</v>
      </c>
      <c r="O39" s="20">
        <v>1</v>
      </c>
      <c r="P39" s="20">
        <v>1</v>
      </c>
      <c r="Q39" s="27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</row>
    <row r="40" spans="1:30" ht="15.75" customHeight="1" x14ac:dyDescent="0.3">
      <c r="A40" s="56"/>
      <c r="B40" s="56"/>
      <c r="C40" s="49" t="s">
        <v>133</v>
      </c>
      <c r="D40" s="50"/>
      <c r="E40" s="51" t="s">
        <v>113</v>
      </c>
      <c r="F40" s="50"/>
      <c r="G40" s="20">
        <v>1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0">
        <v>1</v>
      </c>
      <c r="Q40" s="27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</row>
    <row r="41" spans="1:30" ht="15.75" customHeight="1" x14ac:dyDescent="0.3">
      <c r="A41" s="56"/>
      <c r="B41" s="56"/>
      <c r="C41" s="49" t="s">
        <v>134</v>
      </c>
      <c r="D41" s="50"/>
      <c r="E41" s="51" t="s">
        <v>25</v>
      </c>
      <c r="F41" s="50"/>
      <c r="G41" s="20">
        <v>7</v>
      </c>
      <c r="H41" s="20">
        <v>10</v>
      </c>
      <c r="I41" s="20">
        <v>10</v>
      </c>
      <c r="J41" s="20">
        <v>10</v>
      </c>
      <c r="K41" s="20">
        <v>10</v>
      </c>
      <c r="L41" s="20">
        <v>10</v>
      </c>
      <c r="M41" s="20">
        <v>10</v>
      </c>
      <c r="N41" s="20">
        <v>10</v>
      </c>
      <c r="O41" s="20">
        <v>10</v>
      </c>
      <c r="P41" s="20">
        <v>10</v>
      </c>
      <c r="Q41" s="20">
        <v>7</v>
      </c>
      <c r="R41" s="27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</row>
    <row r="42" spans="1:30" ht="15.75" customHeight="1" x14ac:dyDescent="0.3">
      <c r="A42" s="56"/>
      <c r="B42" s="57"/>
      <c r="C42" s="51"/>
      <c r="D42" s="50"/>
      <c r="E42" s="51"/>
      <c r="F42" s="5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37"/>
      <c r="R42" s="36">
        <v>3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1:30" ht="15.75" customHeight="1" x14ac:dyDescent="0.3">
      <c r="A43" s="56"/>
      <c r="B43" s="55" t="s">
        <v>57</v>
      </c>
      <c r="C43" s="49" t="s">
        <v>135</v>
      </c>
      <c r="D43" s="50"/>
      <c r="E43" s="51" t="s">
        <v>136</v>
      </c>
      <c r="F43" s="50"/>
      <c r="G43" s="20">
        <v>1</v>
      </c>
      <c r="H43" s="20">
        <v>2</v>
      </c>
      <c r="I43" s="20">
        <v>2</v>
      </c>
      <c r="J43" s="20">
        <v>2</v>
      </c>
      <c r="K43" s="20">
        <v>2</v>
      </c>
      <c r="L43" s="20">
        <v>2</v>
      </c>
      <c r="M43" s="20">
        <v>2</v>
      </c>
      <c r="N43" s="20">
        <v>2</v>
      </c>
      <c r="O43" s="20">
        <v>2</v>
      </c>
      <c r="P43" s="20">
        <v>2</v>
      </c>
      <c r="Q43" s="20">
        <v>2</v>
      </c>
      <c r="R43" s="20">
        <v>1</v>
      </c>
      <c r="S43" s="27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</row>
    <row r="44" spans="1:30" ht="15.75" customHeight="1" x14ac:dyDescent="0.3">
      <c r="A44" s="56"/>
      <c r="B44" s="56"/>
      <c r="C44" s="51"/>
      <c r="D44" s="50"/>
      <c r="E44" s="51"/>
      <c r="F44" s="5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37"/>
      <c r="S44" s="36">
        <v>1</v>
      </c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0" ht="15.75" customHeight="1" x14ac:dyDescent="0.3">
      <c r="A45" s="56"/>
      <c r="B45" s="56"/>
      <c r="C45" s="49" t="s">
        <v>137</v>
      </c>
      <c r="D45" s="50"/>
      <c r="E45" s="51" t="s">
        <v>136</v>
      </c>
      <c r="F45" s="50"/>
      <c r="G45" s="20">
        <v>2</v>
      </c>
      <c r="H45" s="20">
        <v>2</v>
      </c>
      <c r="I45" s="20">
        <v>2</v>
      </c>
      <c r="J45" s="20">
        <v>2</v>
      </c>
      <c r="K45" s="20">
        <v>2</v>
      </c>
      <c r="L45" s="20">
        <v>2</v>
      </c>
      <c r="M45" s="20">
        <v>2</v>
      </c>
      <c r="N45" s="20">
        <v>2</v>
      </c>
      <c r="O45" s="20">
        <v>2</v>
      </c>
      <c r="P45" s="20">
        <v>2</v>
      </c>
      <c r="Q45" s="20">
        <v>2</v>
      </c>
      <c r="R45" s="20">
        <v>2</v>
      </c>
      <c r="S45" s="27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</row>
    <row r="46" spans="1:30" ht="15.75" customHeight="1" x14ac:dyDescent="0.3">
      <c r="A46" s="56"/>
      <c r="B46" s="56"/>
      <c r="C46" s="49" t="s">
        <v>138</v>
      </c>
      <c r="D46" s="50"/>
      <c r="E46" s="51" t="s">
        <v>136</v>
      </c>
      <c r="F46" s="50"/>
      <c r="G46" s="20">
        <v>2</v>
      </c>
      <c r="H46" s="20">
        <v>2</v>
      </c>
      <c r="I46" s="20">
        <v>2</v>
      </c>
      <c r="J46" s="20">
        <v>2</v>
      </c>
      <c r="K46" s="20">
        <v>2</v>
      </c>
      <c r="L46" s="20">
        <v>2</v>
      </c>
      <c r="M46" s="20">
        <v>2</v>
      </c>
      <c r="N46" s="20">
        <v>2</v>
      </c>
      <c r="O46" s="20">
        <v>2</v>
      </c>
      <c r="P46" s="20">
        <v>2</v>
      </c>
      <c r="Q46" s="20">
        <v>2</v>
      </c>
      <c r="R46" s="20">
        <v>2</v>
      </c>
      <c r="S46" s="27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</row>
    <row r="47" spans="1:30" ht="15.75" customHeight="1" x14ac:dyDescent="0.3">
      <c r="A47" s="56"/>
      <c r="B47" s="56"/>
      <c r="C47" s="49" t="s">
        <v>139</v>
      </c>
      <c r="D47" s="50"/>
      <c r="E47" s="51" t="s">
        <v>136</v>
      </c>
      <c r="F47" s="50"/>
      <c r="G47" s="20">
        <v>6</v>
      </c>
      <c r="H47" s="20">
        <v>4</v>
      </c>
      <c r="I47" s="20">
        <v>4</v>
      </c>
      <c r="J47" s="20">
        <v>4</v>
      </c>
      <c r="K47" s="20">
        <v>4</v>
      </c>
      <c r="L47" s="20">
        <v>4</v>
      </c>
      <c r="M47" s="20">
        <v>4</v>
      </c>
      <c r="N47" s="20">
        <v>4</v>
      </c>
      <c r="O47" s="20">
        <v>4</v>
      </c>
      <c r="P47" s="20">
        <v>4</v>
      </c>
      <c r="Q47" s="20">
        <v>4</v>
      </c>
      <c r="R47" s="20">
        <v>4</v>
      </c>
      <c r="S47" s="20">
        <v>2</v>
      </c>
      <c r="T47" s="27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</row>
    <row r="48" spans="1:30" ht="15.75" customHeight="1" x14ac:dyDescent="0.3">
      <c r="A48" s="56"/>
      <c r="B48" s="56"/>
      <c r="C48" s="77"/>
      <c r="D48" s="50"/>
      <c r="E48" s="51"/>
      <c r="F48" s="5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37"/>
      <c r="T48" s="38">
        <v>2</v>
      </c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spans="1:30" ht="15.75" customHeight="1" x14ac:dyDescent="0.3">
      <c r="A49" s="56"/>
      <c r="B49" s="56"/>
      <c r="C49" s="49" t="s">
        <v>140</v>
      </c>
      <c r="D49" s="50"/>
      <c r="E49" s="51" t="s">
        <v>136</v>
      </c>
      <c r="F49" s="50"/>
      <c r="G49" s="20">
        <v>2</v>
      </c>
      <c r="H49" s="20">
        <v>2</v>
      </c>
      <c r="I49" s="20">
        <v>2</v>
      </c>
      <c r="J49" s="20">
        <v>2</v>
      </c>
      <c r="K49" s="20">
        <v>2</v>
      </c>
      <c r="L49" s="20">
        <v>2</v>
      </c>
      <c r="M49" s="20">
        <v>2</v>
      </c>
      <c r="N49" s="20">
        <v>2</v>
      </c>
      <c r="O49" s="20">
        <v>2</v>
      </c>
      <c r="P49" s="20">
        <v>2</v>
      </c>
      <c r="Q49" s="20">
        <v>2</v>
      </c>
      <c r="R49" s="20">
        <v>2</v>
      </c>
      <c r="S49" s="20">
        <v>2</v>
      </c>
      <c r="T49" s="27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</row>
    <row r="50" spans="1:30" ht="15.75" customHeight="1" x14ac:dyDescent="0.3">
      <c r="A50" s="56"/>
      <c r="B50" s="56"/>
      <c r="C50" s="49" t="s">
        <v>141</v>
      </c>
      <c r="D50" s="50"/>
      <c r="E50" s="51" t="s">
        <v>136</v>
      </c>
      <c r="F50" s="50"/>
      <c r="G50" s="20">
        <v>2</v>
      </c>
      <c r="H50" s="20">
        <v>2</v>
      </c>
      <c r="I50" s="20">
        <v>2</v>
      </c>
      <c r="J50" s="20">
        <v>2</v>
      </c>
      <c r="K50" s="20">
        <v>2</v>
      </c>
      <c r="L50" s="20">
        <v>2</v>
      </c>
      <c r="M50" s="20">
        <v>2</v>
      </c>
      <c r="N50" s="20">
        <v>2</v>
      </c>
      <c r="O50" s="20">
        <v>2</v>
      </c>
      <c r="P50" s="20">
        <v>2</v>
      </c>
      <c r="Q50" s="20">
        <v>2</v>
      </c>
      <c r="R50" s="20">
        <v>2</v>
      </c>
      <c r="S50" s="20">
        <v>2</v>
      </c>
      <c r="T50" s="27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</row>
    <row r="51" spans="1:30" ht="15.75" customHeight="1" x14ac:dyDescent="0.3">
      <c r="A51" s="56"/>
      <c r="B51" s="56"/>
      <c r="C51" s="49" t="s">
        <v>142</v>
      </c>
      <c r="D51" s="50"/>
      <c r="E51" s="51" t="s">
        <v>136</v>
      </c>
      <c r="F51" s="50"/>
      <c r="G51" s="20">
        <v>2</v>
      </c>
      <c r="H51" s="20">
        <v>2</v>
      </c>
      <c r="I51" s="20">
        <v>2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2</v>
      </c>
      <c r="P51" s="20">
        <v>2</v>
      </c>
      <c r="Q51" s="20">
        <v>2</v>
      </c>
      <c r="R51" s="20">
        <v>2</v>
      </c>
      <c r="S51" s="20">
        <v>2</v>
      </c>
      <c r="T51" s="20">
        <v>2</v>
      </c>
      <c r="U51" s="27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</row>
    <row r="52" spans="1:30" ht="15.75" customHeight="1" x14ac:dyDescent="0.3">
      <c r="A52" s="56"/>
      <c r="B52" s="56"/>
      <c r="C52" s="49" t="s">
        <v>143</v>
      </c>
      <c r="D52" s="50"/>
      <c r="E52" s="51" t="s">
        <v>136</v>
      </c>
      <c r="F52" s="50"/>
      <c r="G52" s="20">
        <v>2</v>
      </c>
      <c r="H52" s="20">
        <v>2</v>
      </c>
      <c r="I52" s="20">
        <v>2</v>
      </c>
      <c r="J52" s="20">
        <v>2</v>
      </c>
      <c r="K52" s="20">
        <v>2</v>
      </c>
      <c r="L52" s="20">
        <v>2</v>
      </c>
      <c r="M52" s="20">
        <v>2</v>
      </c>
      <c r="N52" s="20">
        <v>2</v>
      </c>
      <c r="O52" s="20">
        <v>2</v>
      </c>
      <c r="P52" s="20">
        <v>2</v>
      </c>
      <c r="Q52" s="20">
        <v>2</v>
      </c>
      <c r="R52" s="20">
        <v>2</v>
      </c>
      <c r="S52" s="20">
        <v>2</v>
      </c>
      <c r="T52" s="20">
        <v>2</v>
      </c>
      <c r="U52" s="27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</row>
    <row r="53" spans="1:30" ht="15.75" customHeight="1" x14ac:dyDescent="0.3">
      <c r="A53" s="56"/>
      <c r="B53" s="56"/>
      <c r="C53" s="49" t="s">
        <v>144</v>
      </c>
      <c r="D53" s="50"/>
      <c r="E53" s="51" t="s">
        <v>136</v>
      </c>
      <c r="F53" s="50"/>
      <c r="G53" s="20">
        <v>3</v>
      </c>
      <c r="H53" s="20">
        <v>2</v>
      </c>
      <c r="I53" s="20">
        <v>2</v>
      </c>
      <c r="J53" s="20">
        <v>2</v>
      </c>
      <c r="K53" s="20">
        <v>2</v>
      </c>
      <c r="L53" s="20">
        <v>2</v>
      </c>
      <c r="M53" s="20">
        <v>2</v>
      </c>
      <c r="N53" s="20">
        <v>2</v>
      </c>
      <c r="O53" s="20">
        <v>2</v>
      </c>
      <c r="P53" s="20">
        <v>2</v>
      </c>
      <c r="Q53" s="20">
        <v>2</v>
      </c>
      <c r="R53" s="20">
        <v>2</v>
      </c>
      <c r="S53" s="20">
        <v>2</v>
      </c>
      <c r="T53" s="20">
        <v>2</v>
      </c>
      <c r="U53" s="20">
        <v>2</v>
      </c>
      <c r="V53" s="27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</row>
    <row r="54" spans="1:30" ht="15.75" customHeight="1" x14ac:dyDescent="0.3">
      <c r="A54" s="56"/>
      <c r="B54" s="56"/>
      <c r="C54" s="51"/>
      <c r="D54" s="50"/>
      <c r="E54" s="51"/>
      <c r="F54" s="5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37"/>
      <c r="V54" s="38">
        <v>1</v>
      </c>
      <c r="W54" s="20"/>
      <c r="X54" s="20"/>
      <c r="Y54" s="20"/>
      <c r="Z54" s="20"/>
      <c r="AA54" s="20"/>
      <c r="AB54" s="20"/>
      <c r="AC54" s="20"/>
      <c r="AD54" s="20"/>
    </row>
    <row r="55" spans="1:30" ht="15.75" customHeight="1" x14ac:dyDescent="0.3">
      <c r="A55" s="56"/>
      <c r="B55" s="56"/>
      <c r="C55" s="49" t="s">
        <v>145</v>
      </c>
      <c r="D55" s="50"/>
      <c r="E55" s="51" t="s">
        <v>136</v>
      </c>
      <c r="F55" s="50"/>
      <c r="G55" s="20">
        <v>4</v>
      </c>
      <c r="H55" s="20">
        <v>4</v>
      </c>
      <c r="I55" s="20">
        <v>4</v>
      </c>
      <c r="J55" s="20">
        <v>4</v>
      </c>
      <c r="K55" s="20">
        <v>4</v>
      </c>
      <c r="L55" s="20">
        <v>4</v>
      </c>
      <c r="M55" s="20">
        <v>4</v>
      </c>
      <c r="N55" s="20">
        <v>4</v>
      </c>
      <c r="O55" s="20">
        <v>4</v>
      </c>
      <c r="P55" s="20">
        <v>4</v>
      </c>
      <c r="Q55" s="20">
        <v>4</v>
      </c>
      <c r="R55" s="20">
        <v>4</v>
      </c>
      <c r="S55" s="20">
        <v>4</v>
      </c>
      <c r="T55" s="20">
        <v>4</v>
      </c>
      <c r="U55" s="20">
        <v>4</v>
      </c>
      <c r="V55" s="20">
        <v>2</v>
      </c>
      <c r="W55" s="27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</row>
    <row r="56" spans="1:30" ht="15.75" customHeight="1" x14ac:dyDescent="0.3">
      <c r="A56" s="56"/>
      <c r="B56" s="56"/>
      <c r="C56" s="49" t="s">
        <v>146</v>
      </c>
      <c r="D56" s="50"/>
      <c r="E56" s="51" t="s">
        <v>136</v>
      </c>
      <c r="F56" s="50"/>
      <c r="G56" s="20">
        <v>2</v>
      </c>
      <c r="H56" s="20">
        <v>2</v>
      </c>
      <c r="I56" s="20">
        <v>2</v>
      </c>
      <c r="J56" s="20">
        <v>2</v>
      </c>
      <c r="K56" s="20">
        <v>2</v>
      </c>
      <c r="L56" s="20">
        <v>2</v>
      </c>
      <c r="M56" s="20">
        <v>2</v>
      </c>
      <c r="N56" s="20">
        <v>2</v>
      </c>
      <c r="O56" s="20">
        <v>2</v>
      </c>
      <c r="P56" s="20">
        <v>2</v>
      </c>
      <c r="Q56" s="20">
        <v>2</v>
      </c>
      <c r="R56" s="20">
        <v>2</v>
      </c>
      <c r="S56" s="20">
        <v>2</v>
      </c>
      <c r="T56" s="20">
        <v>2</v>
      </c>
      <c r="U56" s="20">
        <v>2</v>
      </c>
      <c r="V56" s="20">
        <v>2</v>
      </c>
      <c r="W56" s="27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</row>
    <row r="57" spans="1:30" ht="15.75" customHeight="1" x14ac:dyDescent="0.3">
      <c r="A57" s="56"/>
      <c r="B57" s="56"/>
      <c r="C57" s="49" t="s">
        <v>147</v>
      </c>
      <c r="D57" s="50"/>
      <c r="E57" s="51" t="s">
        <v>136</v>
      </c>
      <c r="F57" s="50"/>
      <c r="G57" s="20">
        <v>2</v>
      </c>
      <c r="H57" s="20">
        <v>2</v>
      </c>
      <c r="I57" s="20">
        <v>2</v>
      </c>
      <c r="J57" s="20">
        <v>2</v>
      </c>
      <c r="K57" s="20">
        <v>2</v>
      </c>
      <c r="L57" s="20">
        <v>2</v>
      </c>
      <c r="M57" s="20">
        <v>2</v>
      </c>
      <c r="N57" s="20">
        <v>2</v>
      </c>
      <c r="O57" s="20">
        <v>2</v>
      </c>
      <c r="P57" s="20">
        <v>2</v>
      </c>
      <c r="Q57" s="20">
        <v>2</v>
      </c>
      <c r="R57" s="20">
        <v>2</v>
      </c>
      <c r="S57" s="20">
        <v>2</v>
      </c>
      <c r="T57" s="20">
        <v>2</v>
      </c>
      <c r="U57" s="20">
        <v>2</v>
      </c>
      <c r="V57" s="20">
        <v>2</v>
      </c>
      <c r="W57" s="27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</row>
    <row r="58" spans="1:30" ht="15.75" customHeight="1" x14ac:dyDescent="0.3">
      <c r="A58" s="56"/>
      <c r="B58" s="56"/>
      <c r="C58" s="49" t="s">
        <v>148</v>
      </c>
      <c r="D58" s="50"/>
      <c r="E58" s="51" t="s">
        <v>136</v>
      </c>
      <c r="F58" s="50"/>
      <c r="G58" s="20">
        <v>2</v>
      </c>
      <c r="H58" s="20">
        <v>2</v>
      </c>
      <c r="I58" s="20">
        <v>2</v>
      </c>
      <c r="J58" s="20">
        <v>2</v>
      </c>
      <c r="K58" s="20">
        <v>2</v>
      </c>
      <c r="L58" s="20">
        <v>2</v>
      </c>
      <c r="M58" s="20">
        <v>2</v>
      </c>
      <c r="N58" s="20">
        <v>2</v>
      </c>
      <c r="O58" s="20">
        <v>2</v>
      </c>
      <c r="P58" s="20">
        <v>2</v>
      </c>
      <c r="Q58" s="20">
        <v>2</v>
      </c>
      <c r="R58" s="20">
        <v>2</v>
      </c>
      <c r="S58" s="20">
        <v>2</v>
      </c>
      <c r="T58" s="20">
        <v>2</v>
      </c>
      <c r="U58" s="20">
        <v>2</v>
      </c>
      <c r="V58" s="20">
        <v>2</v>
      </c>
      <c r="W58" s="27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</row>
    <row r="59" spans="1:30" ht="15.75" customHeight="1" x14ac:dyDescent="0.3">
      <c r="A59" s="56"/>
      <c r="B59" s="56"/>
      <c r="C59" s="49" t="s">
        <v>149</v>
      </c>
      <c r="D59" s="50"/>
      <c r="E59" s="51" t="s">
        <v>136</v>
      </c>
      <c r="F59" s="50"/>
      <c r="G59" s="20">
        <v>3</v>
      </c>
      <c r="H59" s="20">
        <v>3</v>
      </c>
      <c r="I59" s="20">
        <v>3</v>
      </c>
      <c r="J59" s="20">
        <v>3</v>
      </c>
      <c r="K59" s="20">
        <v>3</v>
      </c>
      <c r="L59" s="20">
        <v>3</v>
      </c>
      <c r="M59" s="20">
        <v>3</v>
      </c>
      <c r="N59" s="20">
        <v>3</v>
      </c>
      <c r="O59" s="20">
        <v>3</v>
      </c>
      <c r="P59" s="20">
        <v>3</v>
      </c>
      <c r="Q59" s="20">
        <v>3</v>
      </c>
      <c r="R59" s="20">
        <v>3</v>
      </c>
      <c r="S59" s="20">
        <v>3</v>
      </c>
      <c r="T59" s="20">
        <v>3</v>
      </c>
      <c r="U59" s="20">
        <v>3</v>
      </c>
      <c r="V59" s="20">
        <v>3</v>
      </c>
      <c r="W59" s="20">
        <v>2</v>
      </c>
      <c r="X59" s="27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</row>
    <row r="60" spans="1:30" ht="15.75" customHeight="1" x14ac:dyDescent="0.3">
      <c r="A60" s="56"/>
      <c r="B60" s="56"/>
      <c r="C60" s="49" t="s">
        <v>150</v>
      </c>
      <c r="D60" s="50"/>
      <c r="E60" s="51" t="s">
        <v>136</v>
      </c>
      <c r="F60" s="50"/>
      <c r="G60" s="20">
        <v>3</v>
      </c>
      <c r="H60" s="20">
        <v>3</v>
      </c>
      <c r="I60" s="20">
        <v>3</v>
      </c>
      <c r="J60" s="20">
        <v>3</v>
      </c>
      <c r="K60" s="20">
        <v>3</v>
      </c>
      <c r="L60" s="20">
        <v>3</v>
      </c>
      <c r="M60" s="20">
        <v>3</v>
      </c>
      <c r="N60" s="20">
        <v>3</v>
      </c>
      <c r="O60" s="20">
        <v>3</v>
      </c>
      <c r="P60" s="20">
        <v>3</v>
      </c>
      <c r="Q60" s="20">
        <v>3</v>
      </c>
      <c r="R60" s="20">
        <v>3</v>
      </c>
      <c r="S60" s="20">
        <v>3</v>
      </c>
      <c r="T60" s="20">
        <v>3</v>
      </c>
      <c r="U60" s="20">
        <v>3</v>
      </c>
      <c r="V60" s="20">
        <v>3</v>
      </c>
      <c r="W60" s="20">
        <v>2</v>
      </c>
      <c r="X60" s="27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</row>
    <row r="61" spans="1:30" ht="15.75" customHeight="1" x14ac:dyDescent="0.3">
      <c r="A61" s="56"/>
      <c r="B61" s="56"/>
      <c r="C61" s="49" t="s">
        <v>151</v>
      </c>
      <c r="D61" s="50"/>
      <c r="E61" s="51" t="s">
        <v>136</v>
      </c>
      <c r="F61" s="50"/>
      <c r="G61" s="20">
        <v>2</v>
      </c>
      <c r="H61" s="20">
        <v>2</v>
      </c>
      <c r="I61" s="20">
        <v>2</v>
      </c>
      <c r="J61" s="20">
        <v>2</v>
      </c>
      <c r="K61" s="20">
        <v>2</v>
      </c>
      <c r="L61" s="20">
        <v>2</v>
      </c>
      <c r="M61" s="20">
        <v>2</v>
      </c>
      <c r="N61" s="20">
        <v>2</v>
      </c>
      <c r="O61" s="20">
        <v>2</v>
      </c>
      <c r="P61" s="20">
        <v>2</v>
      </c>
      <c r="Q61" s="20">
        <v>2</v>
      </c>
      <c r="R61" s="20">
        <v>2</v>
      </c>
      <c r="S61" s="20">
        <v>2</v>
      </c>
      <c r="T61" s="20">
        <v>2</v>
      </c>
      <c r="U61" s="20">
        <v>2</v>
      </c>
      <c r="V61" s="20">
        <v>2</v>
      </c>
      <c r="W61" s="20">
        <v>2</v>
      </c>
      <c r="X61" s="27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</row>
    <row r="62" spans="1:30" ht="15.75" customHeight="1" x14ac:dyDescent="0.3">
      <c r="A62" s="56"/>
      <c r="B62" s="56"/>
      <c r="C62" s="49" t="s">
        <v>152</v>
      </c>
      <c r="D62" s="50"/>
      <c r="E62" s="51" t="s">
        <v>136</v>
      </c>
      <c r="F62" s="50"/>
      <c r="G62" s="20">
        <v>2</v>
      </c>
      <c r="H62" s="20">
        <v>2</v>
      </c>
      <c r="I62" s="20">
        <v>2</v>
      </c>
      <c r="J62" s="20">
        <v>2</v>
      </c>
      <c r="K62" s="20">
        <v>2</v>
      </c>
      <c r="L62" s="20">
        <v>2</v>
      </c>
      <c r="M62" s="20">
        <v>2</v>
      </c>
      <c r="N62" s="20">
        <v>2</v>
      </c>
      <c r="O62" s="20">
        <v>2</v>
      </c>
      <c r="P62" s="20">
        <v>2</v>
      </c>
      <c r="Q62" s="20">
        <v>2</v>
      </c>
      <c r="R62" s="20">
        <v>2</v>
      </c>
      <c r="S62" s="20">
        <v>2</v>
      </c>
      <c r="T62" s="20">
        <v>2</v>
      </c>
      <c r="U62" s="20">
        <v>2</v>
      </c>
      <c r="V62" s="20">
        <v>2</v>
      </c>
      <c r="W62" s="20">
        <v>2</v>
      </c>
      <c r="X62" s="27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</row>
    <row r="63" spans="1:30" ht="15.75" customHeight="1" x14ac:dyDescent="0.3">
      <c r="A63" s="56"/>
      <c r="B63" s="56"/>
      <c r="C63" s="49" t="s">
        <v>153</v>
      </c>
      <c r="D63" s="50"/>
      <c r="E63" s="51" t="s">
        <v>136</v>
      </c>
      <c r="F63" s="50"/>
      <c r="G63" s="20">
        <v>2</v>
      </c>
      <c r="H63" s="20">
        <v>2</v>
      </c>
      <c r="I63" s="20">
        <v>2</v>
      </c>
      <c r="J63" s="20">
        <v>2</v>
      </c>
      <c r="K63" s="20">
        <v>2</v>
      </c>
      <c r="L63" s="20">
        <v>2</v>
      </c>
      <c r="M63" s="20">
        <v>2</v>
      </c>
      <c r="N63" s="20">
        <v>2</v>
      </c>
      <c r="O63" s="20">
        <v>2</v>
      </c>
      <c r="P63" s="20">
        <v>2</v>
      </c>
      <c r="Q63" s="20">
        <v>2</v>
      </c>
      <c r="R63" s="20">
        <v>2</v>
      </c>
      <c r="S63" s="20">
        <v>2</v>
      </c>
      <c r="T63" s="20">
        <v>2</v>
      </c>
      <c r="U63" s="20">
        <v>2</v>
      </c>
      <c r="V63" s="20">
        <v>2</v>
      </c>
      <c r="W63" s="20">
        <v>2</v>
      </c>
      <c r="X63" s="27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</row>
    <row r="64" spans="1:30" ht="15.75" customHeight="1" x14ac:dyDescent="0.3">
      <c r="A64" s="56"/>
      <c r="B64" s="57"/>
      <c r="C64" s="49" t="s">
        <v>78</v>
      </c>
      <c r="D64" s="50"/>
      <c r="E64" s="51" t="s">
        <v>154</v>
      </c>
      <c r="F64" s="50"/>
      <c r="G64" s="20">
        <v>10</v>
      </c>
      <c r="H64" s="20">
        <v>10</v>
      </c>
      <c r="I64" s="20">
        <v>10</v>
      </c>
      <c r="J64" s="20">
        <v>10</v>
      </c>
      <c r="K64" s="20">
        <v>10</v>
      </c>
      <c r="L64" s="20">
        <v>10</v>
      </c>
      <c r="M64" s="20">
        <v>10</v>
      </c>
      <c r="N64" s="20">
        <v>10</v>
      </c>
      <c r="O64" s="20">
        <v>10</v>
      </c>
      <c r="P64" s="20">
        <v>10</v>
      </c>
      <c r="Q64" s="20">
        <v>10</v>
      </c>
      <c r="R64" s="20">
        <v>10</v>
      </c>
      <c r="S64" s="20">
        <v>10</v>
      </c>
      <c r="T64" s="20">
        <v>10</v>
      </c>
      <c r="U64" s="20">
        <v>10</v>
      </c>
      <c r="V64" s="20">
        <v>10</v>
      </c>
      <c r="W64" s="20">
        <v>10</v>
      </c>
      <c r="X64" s="20">
        <v>10</v>
      </c>
      <c r="Y64" s="27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</row>
    <row r="65" spans="1:30" ht="15.75" customHeight="1" x14ac:dyDescent="0.3">
      <c r="A65" s="56"/>
      <c r="B65" s="55" t="s">
        <v>80</v>
      </c>
      <c r="C65" s="49" t="s">
        <v>155</v>
      </c>
      <c r="D65" s="50"/>
      <c r="E65" s="51" t="s">
        <v>115</v>
      </c>
      <c r="F65" s="50"/>
      <c r="G65" s="20">
        <v>1</v>
      </c>
      <c r="H65" s="20">
        <v>1</v>
      </c>
      <c r="I65" s="20">
        <v>1</v>
      </c>
      <c r="J65" s="20">
        <v>1</v>
      </c>
      <c r="K65" s="20">
        <v>1</v>
      </c>
      <c r="L65" s="20">
        <v>1</v>
      </c>
      <c r="M65" s="20">
        <v>1</v>
      </c>
      <c r="N65" s="20">
        <v>1</v>
      </c>
      <c r="O65" s="20">
        <v>1</v>
      </c>
      <c r="P65" s="20">
        <v>1</v>
      </c>
      <c r="Q65" s="20">
        <v>1</v>
      </c>
      <c r="R65" s="20">
        <v>1</v>
      </c>
      <c r="S65" s="20">
        <v>1</v>
      </c>
      <c r="T65" s="20">
        <v>1</v>
      </c>
      <c r="U65" s="20">
        <v>1</v>
      </c>
      <c r="V65" s="20">
        <v>1</v>
      </c>
      <c r="W65" s="20">
        <v>1</v>
      </c>
      <c r="X65" s="20">
        <v>1</v>
      </c>
      <c r="Y65" s="20">
        <v>1</v>
      </c>
      <c r="Z65" s="27">
        <v>0</v>
      </c>
      <c r="AA65" s="20">
        <v>0</v>
      </c>
      <c r="AB65" s="20">
        <v>0</v>
      </c>
      <c r="AC65" s="20">
        <v>0</v>
      </c>
      <c r="AD65" s="20">
        <v>0</v>
      </c>
    </row>
    <row r="66" spans="1:30" ht="15.75" customHeight="1" x14ac:dyDescent="0.3">
      <c r="A66" s="56"/>
      <c r="B66" s="56"/>
      <c r="C66" s="49" t="s">
        <v>156</v>
      </c>
      <c r="D66" s="50"/>
      <c r="E66" s="51" t="s">
        <v>119</v>
      </c>
      <c r="F66" s="50"/>
      <c r="G66" s="20">
        <v>1</v>
      </c>
      <c r="H66" s="20">
        <v>1</v>
      </c>
      <c r="I66" s="20">
        <v>1</v>
      </c>
      <c r="J66" s="20">
        <v>1</v>
      </c>
      <c r="K66" s="20">
        <v>1</v>
      </c>
      <c r="L66" s="20">
        <v>1</v>
      </c>
      <c r="M66" s="20">
        <v>1</v>
      </c>
      <c r="N66" s="20">
        <v>1</v>
      </c>
      <c r="O66" s="20">
        <v>1</v>
      </c>
      <c r="P66" s="20">
        <v>1</v>
      </c>
      <c r="Q66" s="20">
        <v>1</v>
      </c>
      <c r="R66" s="20">
        <v>1</v>
      </c>
      <c r="S66" s="20">
        <v>1</v>
      </c>
      <c r="T66" s="20">
        <v>1</v>
      </c>
      <c r="U66" s="20">
        <v>1</v>
      </c>
      <c r="V66" s="20">
        <v>1</v>
      </c>
      <c r="W66" s="20">
        <v>1</v>
      </c>
      <c r="X66" s="20">
        <v>1</v>
      </c>
      <c r="Y66" s="20">
        <v>1</v>
      </c>
      <c r="Z66" s="27">
        <v>0</v>
      </c>
      <c r="AA66" s="20">
        <v>0</v>
      </c>
      <c r="AB66" s="20">
        <v>0</v>
      </c>
      <c r="AC66" s="20">
        <v>0</v>
      </c>
      <c r="AD66" s="20">
        <v>0</v>
      </c>
    </row>
    <row r="67" spans="1:30" ht="15.75" customHeight="1" x14ac:dyDescent="0.3">
      <c r="A67" s="56"/>
      <c r="B67" s="56"/>
      <c r="C67" s="71" t="s">
        <v>157</v>
      </c>
      <c r="D67" s="50"/>
      <c r="E67" s="51" t="s">
        <v>115</v>
      </c>
      <c r="F67" s="50"/>
      <c r="G67" s="20">
        <v>1</v>
      </c>
      <c r="H67" s="20">
        <v>1</v>
      </c>
      <c r="I67" s="20">
        <v>1</v>
      </c>
      <c r="J67" s="20">
        <v>1</v>
      </c>
      <c r="K67" s="20">
        <v>1</v>
      </c>
      <c r="L67" s="20">
        <v>1</v>
      </c>
      <c r="M67" s="20">
        <v>1</v>
      </c>
      <c r="N67" s="20">
        <v>1</v>
      </c>
      <c r="O67" s="20">
        <v>1</v>
      </c>
      <c r="P67" s="20">
        <v>1</v>
      </c>
      <c r="Q67" s="20">
        <v>1</v>
      </c>
      <c r="R67" s="20">
        <v>1</v>
      </c>
      <c r="S67" s="20">
        <v>1</v>
      </c>
      <c r="T67" s="20">
        <v>1</v>
      </c>
      <c r="U67" s="20">
        <v>1</v>
      </c>
      <c r="V67" s="20">
        <v>1</v>
      </c>
      <c r="W67" s="20">
        <v>1</v>
      </c>
      <c r="X67" s="20">
        <v>1</v>
      </c>
      <c r="Y67" s="20">
        <v>1</v>
      </c>
      <c r="Z67" s="27">
        <v>0</v>
      </c>
      <c r="AA67" s="20">
        <v>0</v>
      </c>
      <c r="AB67" s="20">
        <v>0</v>
      </c>
      <c r="AC67" s="20">
        <v>0</v>
      </c>
      <c r="AD67" s="20">
        <v>0</v>
      </c>
    </row>
    <row r="68" spans="1:30" ht="15.75" customHeight="1" x14ac:dyDescent="0.3">
      <c r="A68" s="56"/>
      <c r="B68" s="56"/>
      <c r="C68" s="49" t="s">
        <v>158</v>
      </c>
      <c r="D68" s="50"/>
      <c r="E68" s="51" t="s">
        <v>27</v>
      </c>
      <c r="F68" s="50"/>
      <c r="G68" s="20">
        <v>1</v>
      </c>
      <c r="H68" s="20">
        <v>1</v>
      </c>
      <c r="I68" s="20">
        <v>1</v>
      </c>
      <c r="J68" s="20">
        <v>1</v>
      </c>
      <c r="K68" s="20">
        <v>1</v>
      </c>
      <c r="L68" s="20">
        <v>1</v>
      </c>
      <c r="M68" s="20">
        <v>1</v>
      </c>
      <c r="N68" s="20">
        <v>1</v>
      </c>
      <c r="O68" s="20">
        <v>1</v>
      </c>
      <c r="P68" s="20">
        <v>1</v>
      </c>
      <c r="Q68" s="20">
        <v>1</v>
      </c>
      <c r="R68" s="20">
        <v>1</v>
      </c>
      <c r="S68" s="20">
        <v>1</v>
      </c>
      <c r="T68" s="20">
        <v>1</v>
      </c>
      <c r="U68" s="20">
        <v>1</v>
      </c>
      <c r="V68" s="20">
        <v>1</v>
      </c>
      <c r="W68" s="20">
        <v>1</v>
      </c>
      <c r="X68" s="20">
        <v>1</v>
      </c>
      <c r="Y68" s="20">
        <v>1</v>
      </c>
      <c r="Z68" s="27">
        <v>0</v>
      </c>
      <c r="AA68" s="20">
        <v>0</v>
      </c>
      <c r="AB68" s="20">
        <v>0</v>
      </c>
      <c r="AC68" s="20">
        <v>0</v>
      </c>
      <c r="AD68" s="20">
        <v>0</v>
      </c>
    </row>
    <row r="69" spans="1:30" ht="15.75" customHeight="1" x14ac:dyDescent="0.3">
      <c r="A69" s="56"/>
      <c r="B69" s="56"/>
      <c r="C69" s="49" t="s">
        <v>159</v>
      </c>
      <c r="D69" s="50"/>
      <c r="E69" s="51" t="s">
        <v>113</v>
      </c>
      <c r="F69" s="50"/>
      <c r="G69" s="20">
        <v>1</v>
      </c>
      <c r="H69" s="20">
        <v>1</v>
      </c>
      <c r="I69" s="20">
        <v>1</v>
      </c>
      <c r="J69" s="20">
        <v>1</v>
      </c>
      <c r="K69" s="20">
        <v>1</v>
      </c>
      <c r="L69" s="20">
        <v>1</v>
      </c>
      <c r="M69" s="20">
        <v>1</v>
      </c>
      <c r="N69" s="20">
        <v>1</v>
      </c>
      <c r="O69" s="20">
        <v>1</v>
      </c>
      <c r="P69" s="20">
        <v>1</v>
      </c>
      <c r="Q69" s="20">
        <v>1</v>
      </c>
      <c r="R69" s="20">
        <v>1</v>
      </c>
      <c r="S69" s="20">
        <v>1</v>
      </c>
      <c r="T69" s="20">
        <v>1</v>
      </c>
      <c r="U69" s="20">
        <v>1</v>
      </c>
      <c r="V69" s="20">
        <v>1</v>
      </c>
      <c r="W69" s="20">
        <v>1</v>
      </c>
      <c r="X69" s="20">
        <v>1</v>
      </c>
      <c r="Y69" s="20">
        <v>1</v>
      </c>
      <c r="Z69" s="27">
        <v>0</v>
      </c>
      <c r="AA69" s="20">
        <v>0</v>
      </c>
      <c r="AB69" s="20">
        <v>0</v>
      </c>
      <c r="AC69" s="20">
        <v>0</v>
      </c>
      <c r="AD69" s="20">
        <v>0</v>
      </c>
    </row>
    <row r="70" spans="1:30" ht="15.75" customHeight="1" x14ac:dyDescent="0.3">
      <c r="A70" s="56"/>
      <c r="B70" s="56"/>
      <c r="C70" s="49" t="s">
        <v>160</v>
      </c>
      <c r="D70" s="50"/>
      <c r="E70" s="51" t="s">
        <v>119</v>
      </c>
      <c r="F70" s="50"/>
      <c r="G70" s="20">
        <v>1</v>
      </c>
      <c r="H70" s="20">
        <v>1</v>
      </c>
      <c r="I70" s="20">
        <v>1</v>
      </c>
      <c r="J70" s="20">
        <v>1</v>
      </c>
      <c r="K70" s="20">
        <v>1</v>
      </c>
      <c r="L70" s="20">
        <v>1</v>
      </c>
      <c r="M70" s="20">
        <v>1</v>
      </c>
      <c r="N70" s="20">
        <v>1</v>
      </c>
      <c r="O70" s="20">
        <v>1</v>
      </c>
      <c r="P70" s="20">
        <v>1</v>
      </c>
      <c r="Q70" s="20">
        <v>1</v>
      </c>
      <c r="R70" s="20">
        <v>1</v>
      </c>
      <c r="S70" s="20">
        <v>1</v>
      </c>
      <c r="T70" s="20">
        <v>1</v>
      </c>
      <c r="U70" s="20">
        <v>1</v>
      </c>
      <c r="V70" s="20">
        <v>1</v>
      </c>
      <c r="W70" s="20">
        <v>1</v>
      </c>
      <c r="X70" s="20">
        <v>1</v>
      </c>
      <c r="Y70" s="20">
        <v>1</v>
      </c>
      <c r="Z70" s="27">
        <v>0</v>
      </c>
      <c r="AA70" s="20">
        <v>0</v>
      </c>
      <c r="AB70" s="20">
        <v>0</v>
      </c>
      <c r="AC70" s="20">
        <v>0</v>
      </c>
      <c r="AD70" s="20">
        <v>0</v>
      </c>
    </row>
    <row r="71" spans="1:30" ht="15.75" customHeight="1" x14ac:dyDescent="0.3">
      <c r="A71" s="56"/>
      <c r="B71" s="56"/>
      <c r="C71" s="49" t="s">
        <v>161</v>
      </c>
      <c r="D71" s="50"/>
      <c r="E71" s="51" t="s">
        <v>119</v>
      </c>
      <c r="F71" s="50"/>
      <c r="G71" s="20">
        <v>3</v>
      </c>
      <c r="H71" s="20">
        <v>1</v>
      </c>
      <c r="I71" s="20">
        <v>1</v>
      </c>
      <c r="J71" s="20">
        <v>1</v>
      </c>
      <c r="K71" s="20">
        <v>1</v>
      </c>
      <c r="L71" s="20">
        <v>1</v>
      </c>
      <c r="M71" s="20">
        <v>1</v>
      </c>
      <c r="N71" s="20">
        <v>1</v>
      </c>
      <c r="O71" s="20">
        <v>1</v>
      </c>
      <c r="P71" s="20">
        <v>1</v>
      </c>
      <c r="Q71" s="20">
        <v>1</v>
      </c>
      <c r="R71" s="20">
        <v>1</v>
      </c>
      <c r="S71" s="20">
        <v>1</v>
      </c>
      <c r="T71" s="20">
        <v>1</v>
      </c>
      <c r="U71" s="20">
        <v>1</v>
      </c>
      <c r="V71" s="20">
        <v>1</v>
      </c>
      <c r="W71" s="20">
        <v>1</v>
      </c>
      <c r="X71" s="20">
        <v>1</v>
      </c>
      <c r="Y71" s="20">
        <v>1</v>
      </c>
      <c r="Z71" s="27">
        <v>0</v>
      </c>
      <c r="AA71" s="20">
        <v>0</v>
      </c>
      <c r="AB71" s="20">
        <v>0</v>
      </c>
      <c r="AC71" s="20">
        <v>0</v>
      </c>
      <c r="AD71" s="20">
        <v>0</v>
      </c>
    </row>
    <row r="72" spans="1:30" ht="15.75" customHeight="1" x14ac:dyDescent="0.3">
      <c r="A72" s="56"/>
      <c r="B72" s="56"/>
      <c r="C72" s="51"/>
      <c r="D72" s="50"/>
      <c r="E72" s="51"/>
      <c r="F72" s="5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38">
        <v>2</v>
      </c>
      <c r="AA72" s="20"/>
      <c r="AB72" s="20"/>
      <c r="AC72" s="20"/>
      <c r="AD72" s="20"/>
    </row>
    <row r="73" spans="1:30" ht="15.75" customHeight="1" x14ac:dyDescent="0.3">
      <c r="A73" s="56"/>
      <c r="B73" s="56"/>
      <c r="C73" s="49" t="s">
        <v>162</v>
      </c>
      <c r="D73" s="50"/>
      <c r="E73" s="51" t="s">
        <v>27</v>
      </c>
      <c r="F73" s="50"/>
      <c r="G73" s="20">
        <v>1</v>
      </c>
      <c r="H73" s="20">
        <v>1</v>
      </c>
      <c r="I73" s="20">
        <v>1</v>
      </c>
      <c r="J73" s="20">
        <v>1</v>
      </c>
      <c r="K73" s="20">
        <v>1</v>
      </c>
      <c r="L73" s="20">
        <v>1</v>
      </c>
      <c r="M73" s="20">
        <v>1</v>
      </c>
      <c r="N73" s="20">
        <v>1</v>
      </c>
      <c r="O73" s="20">
        <v>1</v>
      </c>
      <c r="P73" s="20">
        <v>1</v>
      </c>
      <c r="Q73" s="20">
        <v>1</v>
      </c>
      <c r="R73" s="20">
        <v>1</v>
      </c>
      <c r="S73" s="20">
        <v>1</v>
      </c>
      <c r="T73" s="20">
        <v>1</v>
      </c>
      <c r="U73" s="20">
        <v>1</v>
      </c>
      <c r="V73" s="20">
        <v>1</v>
      </c>
      <c r="W73" s="20">
        <v>1</v>
      </c>
      <c r="X73" s="20">
        <v>1</v>
      </c>
      <c r="Y73" s="20">
        <v>1</v>
      </c>
      <c r="Z73" s="27">
        <v>0</v>
      </c>
      <c r="AA73" s="20">
        <v>0</v>
      </c>
      <c r="AB73" s="20">
        <v>0</v>
      </c>
      <c r="AC73" s="20">
        <v>0</v>
      </c>
      <c r="AD73" s="20">
        <v>0</v>
      </c>
    </row>
    <row r="74" spans="1:30" ht="15.75" customHeight="1" x14ac:dyDescent="0.3">
      <c r="A74" s="56"/>
      <c r="B74" s="57"/>
      <c r="C74" s="49" t="s">
        <v>163</v>
      </c>
      <c r="D74" s="50"/>
      <c r="E74" s="51" t="s">
        <v>113</v>
      </c>
      <c r="F74" s="50"/>
      <c r="G74" s="20">
        <v>1</v>
      </c>
      <c r="H74" s="20">
        <v>1</v>
      </c>
      <c r="I74" s="20">
        <v>1</v>
      </c>
      <c r="J74" s="20">
        <v>1</v>
      </c>
      <c r="K74" s="20">
        <v>1</v>
      </c>
      <c r="L74" s="20">
        <v>1</v>
      </c>
      <c r="M74" s="20">
        <v>1</v>
      </c>
      <c r="N74" s="20">
        <v>1</v>
      </c>
      <c r="O74" s="20">
        <v>1</v>
      </c>
      <c r="P74" s="20">
        <v>1</v>
      </c>
      <c r="Q74" s="20">
        <v>1</v>
      </c>
      <c r="R74" s="20">
        <v>1</v>
      </c>
      <c r="S74" s="20">
        <v>1</v>
      </c>
      <c r="T74" s="20">
        <v>1</v>
      </c>
      <c r="U74" s="20">
        <v>1</v>
      </c>
      <c r="V74" s="20">
        <v>1</v>
      </c>
      <c r="W74" s="20">
        <v>1</v>
      </c>
      <c r="X74" s="20">
        <v>1</v>
      </c>
      <c r="Y74" s="20">
        <v>1</v>
      </c>
      <c r="Z74" s="27">
        <v>0</v>
      </c>
      <c r="AA74" s="20">
        <v>0</v>
      </c>
      <c r="AB74" s="20">
        <v>0</v>
      </c>
      <c r="AC74" s="20">
        <v>0</v>
      </c>
      <c r="AD74" s="20">
        <v>0</v>
      </c>
    </row>
    <row r="75" spans="1:30" ht="15.75" customHeight="1" x14ac:dyDescent="0.3">
      <c r="A75" s="56"/>
      <c r="B75" s="55" t="s">
        <v>92</v>
      </c>
      <c r="C75" s="49" t="s">
        <v>164</v>
      </c>
      <c r="D75" s="50"/>
      <c r="E75" s="51" t="s">
        <v>165</v>
      </c>
      <c r="F75" s="50"/>
      <c r="G75" s="20">
        <v>1</v>
      </c>
      <c r="H75" s="20">
        <v>1</v>
      </c>
      <c r="I75" s="20">
        <v>1</v>
      </c>
      <c r="J75" s="20">
        <v>1</v>
      </c>
      <c r="K75" s="20">
        <v>1</v>
      </c>
      <c r="L75" s="20">
        <v>1</v>
      </c>
      <c r="M75" s="20">
        <v>1</v>
      </c>
      <c r="N75" s="20">
        <v>1</v>
      </c>
      <c r="O75" s="20">
        <v>1</v>
      </c>
      <c r="P75" s="20">
        <v>1</v>
      </c>
      <c r="Q75" s="20">
        <v>1</v>
      </c>
      <c r="R75" s="20">
        <v>1</v>
      </c>
      <c r="S75" s="20">
        <v>1</v>
      </c>
      <c r="T75" s="20">
        <v>1</v>
      </c>
      <c r="U75" s="20">
        <v>1</v>
      </c>
      <c r="V75" s="20">
        <v>1</v>
      </c>
      <c r="W75" s="20">
        <v>1</v>
      </c>
      <c r="X75" s="20">
        <v>1</v>
      </c>
      <c r="Y75" s="20">
        <v>1</v>
      </c>
      <c r="Z75" s="20">
        <v>1</v>
      </c>
      <c r="AA75" s="27">
        <v>0</v>
      </c>
      <c r="AB75" s="20">
        <v>0</v>
      </c>
      <c r="AC75" s="20">
        <v>0</v>
      </c>
      <c r="AD75" s="20">
        <v>0</v>
      </c>
    </row>
    <row r="76" spans="1:30" ht="15.75" customHeight="1" x14ac:dyDescent="0.3">
      <c r="A76" s="56"/>
      <c r="B76" s="56"/>
      <c r="C76" s="49" t="s">
        <v>166</v>
      </c>
      <c r="D76" s="50"/>
      <c r="E76" s="51" t="s">
        <v>165</v>
      </c>
      <c r="F76" s="50"/>
      <c r="G76" s="20">
        <v>2</v>
      </c>
      <c r="H76" s="20">
        <v>2</v>
      </c>
      <c r="I76" s="20">
        <v>2</v>
      </c>
      <c r="J76" s="20">
        <v>2</v>
      </c>
      <c r="K76" s="20">
        <v>2</v>
      </c>
      <c r="L76" s="20">
        <v>2</v>
      </c>
      <c r="M76" s="20">
        <v>2</v>
      </c>
      <c r="N76" s="20">
        <v>2</v>
      </c>
      <c r="O76" s="20">
        <v>2</v>
      </c>
      <c r="P76" s="20">
        <v>2</v>
      </c>
      <c r="Q76" s="20">
        <v>2</v>
      </c>
      <c r="R76" s="20">
        <v>2</v>
      </c>
      <c r="S76" s="20">
        <v>2</v>
      </c>
      <c r="T76" s="20">
        <v>2</v>
      </c>
      <c r="U76" s="20">
        <v>2</v>
      </c>
      <c r="V76" s="20">
        <v>2</v>
      </c>
      <c r="W76" s="20">
        <v>2</v>
      </c>
      <c r="X76" s="20">
        <v>2</v>
      </c>
      <c r="Y76" s="20">
        <v>2</v>
      </c>
      <c r="Z76" s="20">
        <v>2</v>
      </c>
      <c r="AA76" s="27">
        <v>0</v>
      </c>
      <c r="AB76" s="20">
        <v>0</v>
      </c>
      <c r="AC76" s="20">
        <v>0</v>
      </c>
      <c r="AD76" s="20">
        <v>0</v>
      </c>
    </row>
    <row r="77" spans="1:30" ht="15.75" customHeight="1" x14ac:dyDescent="0.3">
      <c r="A77" s="56"/>
      <c r="B77" s="56"/>
      <c r="C77" s="49" t="s">
        <v>167</v>
      </c>
      <c r="D77" s="50"/>
      <c r="E77" s="51" t="s">
        <v>165</v>
      </c>
      <c r="F77" s="50"/>
      <c r="G77" s="20">
        <v>2</v>
      </c>
      <c r="H77" s="20">
        <v>2</v>
      </c>
      <c r="I77" s="20">
        <v>2</v>
      </c>
      <c r="J77" s="20">
        <v>2</v>
      </c>
      <c r="K77" s="20">
        <v>2</v>
      </c>
      <c r="L77" s="20">
        <v>2</v>
      </c>
      <c r="M77" s="20">
        <v>2</v>
      </c>
      <c r="N77" s="20">
        <v>2</v>
      </c>
      <c r="O77" s="20">
        <v>2</v>
      </c>
      <c r="P77" s="20">
        <v>2</v>
      </c>
      <c r="Q77" s="20">
        <v>2</v>
      </c>
      <c r="R77" s="20">
        <v>2</v>
      </c>
      <c r="S77" s="20">
        <v>2</v>
      </c>
      <c r="T77" s="20">
        <v>2</v>
      </c>
      <c r="U77" s="20">
        <v>2</v>
      </c>
      <c r="V77" s="20">
        <v>2</v>
      </c>
      <c r="W77" s="20">
        <v>2</v>
      </c>
      <c r="X77" s="20">
        <v>2</v>
      </c>
      <c r="Y77" s="20">
        <v>2</v>
      </c>
      <c r="Z77" s="20">
        <v>2</v>
      </c>
      <c r="AA77" s="27">
        <v>0</v>
      </c>
      <c r="AB77" s="20">
        <v>0</v>
      </c>
      <c r="AC77" s="20">
        <v>0</v>
      </c>
      <c r="AD77" s="20">
        <v>0</v>
      </c>
    </row>
    <row r="78" spans="1:30" ht="15.75" customHeight="1" x14ac:dyDescent="0.3">
      <c r="A78" s="56"/>
      <c r="B78" s="56"/>
      <c r="C78" s="49" t="s">
        <v>168</v>
      </c>
      <c r="D78" s="50"/>
      <c r="E78" s="51" t="s">
        <v>165</v>
      </c>
      <c r="F78" s="50"/>
      <c r="G78" s="20">
        <v>1</v>
      </c>
      <c r="H78" s="20">
        <v>1</v>
      </c>
      <c r="I78" s="20">
        <v>1</v>
      </c>
      <c r="J78" s="20">
        <v>1</v>
      </c>
      <c r="K78" s="20">
        <v>1</v>
      </c>
      <c r="L78" s="20">
        <v>1</v>
      </c>
      <c r="M78" s="20">
        <v>1</v>
      </c>
      <c r="N78" s="20">
        <v>1</v>
      </c>
      <c r="O78" s="20">
        <v>1</v>
      </c>
      <c r="P78" s="20">
        <v>1</v>
      </c>
      <c r="Q78" s="20">
        <v>1</v>
      </c>
      <c r="R78" s="20">
        <v>1</v>
      </c>
      <c r="S78" s="20">
        <v>1</v>
      </c>
      <c r="T78" s="20">
        <v>1</v>
      </c>
      <c r="U78" s="20">
        <v>1</v>
      </c>
      <c r="V78" s="20">
        <v>1</v>
      </c>
      <c r="W78" s="20">
        <v>1</v>
      </c>
      <c r="X78" s="20">
        <v>1</v>
      </c>
      <c r="Y78" s="20">
        <v>1</v>
      </c>
      <c r="Z78" s="20">
        <v>1</v>
      </c>
      <c r="AA78" s="27">
        <v>0</v>
      </c>
      <c r="AB78" s="20">
        <v>0</v>
      </c>
      <c r="AC78" s="20">
        <v>0</v>
      </c>
      <c r="AD78" s="20">
        <v>0</v>
      </c>
    </row>
    <row r="79" spans="1:30" ht="15.75" customHeight="1" x14ac:dyDescent="0.3">
      <c r="A79" s="56"/>
      <c r="B79" s="56"/>
      <c r="C79" s="49" t="s">
        <v>169</v>
      </c>
      <c r="D79" s="50"/>
      <c r="E79" s="51" t="s">
        <v>165</v>
      </c>
      <c r="F79" s="50"/>
      <c r="G79" s="20">
        <v>1</v>
      </c>
      <c r="H79" s="20">
        <v>1</v>
      </c>
      <c r="I79" s="20">
        <v>1</v>
      </c>
      <c r="J79" s="20">
        <v>1</v>
      </c>
      <c r="K79" s="20">
        <v>1</v>
      </c>
      <c r="L79" s="20">
        <v>1</v>
      </c>
      <c r="M79" s="20">
        <v>1</v>
      </c>
      <c r="N79" s="20">
        <v>1</v>
      </c>
      <c r="O79" s="20">
        <v>1</v>
      </c>
      <c r="P79" s="20">
        <v>1</v>
      </c>
      <c r="Q79" s="20">
        <v>1</v>
      </c>
      <c r="R79" s="20">
        <v>1</v>
      </c>
      <c r="S79" s="20">
        <v>1</v>
      </c>
      <c r="T79" s="20">
        <v>1</v>
      </c>
      <c r="U79" s="20">
        <v>1</v>
      </c>
      <c r="V79" s="20">
        <v>1</v>
      </c>
      <c r="W79" s="20">
        <v>1</v>
      </c>
      <c r="X79" s="20">
        <v>1</v>
      </c>
      <c r="Y79" s="20">
        <v>1</v>
      </c>
      <c r="Z79" s="20">
        <v>1</v>
      </c>
      <c r="AA79" s="27">
        <v>0</v>
      </c>
      <c r="AB79" s="20">
        <v>0</v>
      </c>
      <c r="AC79" s="20">
        <v>0</v>
      </c>
      <c r="AD79" s="20">
        <v>0</v>
      </c>
    </row>
    <row r="80" spans="1:30" ht="15.75" customHeight="1" x14ac:dyDescent="0.3">
      <c r="A80" s="56"/>
      <c r="B80" s="56"/>
      <c r="C80" s="49" t="s">
        <v>170</v>
      </c>
      <c r="D80" s="50"/>
      <c r="E80" s="51" t="s">
        <v>165</v>
      </c>
      <c r="F80" s="50"/>
      <c r="G80" s="20">
        <v>1</v>
      </c>
      <c r="H80" s="20">
        <v>1</v>
      </c>
      <c r="I80" s="20">
        <v>1</v>
      </c>
      <c r="J80" s="20">
        <v>1</v>
      </c>
      <c r="K80" s="20">
        <v>1</v>
      </c>
      <c r="L80" s="20">
        <v>1</v>
      </c>
      <c r="M80" s="20">
        <v>1</v>
      </c>
      <c r="N80" s="20">
        <v>1</v>
      </c>
      <c r="O80" s="20">
        <v>1</v>
      </c>
      <c r="P80" s="20">
        <v>1</v>
      </c>
      <c r="Q80" s="20">
        <v>1</v>
      </c>
      <c r="R80" s="20">
        <v>1</v>
      </c>
      <c r="S80" s="20">
        <v>1</v>
      </c>
      <c r="T80" s="20">
        <v>1</v>
      </c>
      <c r="U80" s="20">
        <v>1</v>
      </c>
      <c r="V80" s="20">
        <v>1</v>
      </c>
      <c r="W80" s="20">
        <v>1</v>
      </c>
      <c r="X80" s="20">
        <v>1</v>
      </c>
      <c r="Y80" s="20">
        <v>1</v>
      </c>
      <c r="Z80" s="20">
        <v>1</v>
      </c>
      <c r="AA80" s="20">
        <v>1</v>
      </c>
      <c r="AB80" s="27">
        <v>0</v>
      </c>
      <c r="AC80" s="20">
        <v>0</v>
      </c>
      <c r="AD80" s="20">
        <v>0</v>
      </c>
    </row>
    <row r="81" spans="1:30" ht="15.75" customHeight="1" x14ac:dyDescent="0.3">
      <c r="A81" s="56"/>
      <c r="B81" s="56"/>
      <c r="C81" s="49" t="s">
        <v>171</v>
      </c>
      <c r="D81" s="50"/>
      <c r="E81" s="51" t="s">
        <v>165</v>
      </c>
      <c r="F81" s="50"/>
      <c r="G81" s="20">
        <v>1</v>
      </c>
      <c r="H81" s="20">
        <v>1</v>
      </c>
      <c r="I81" s="20">
        <v>1</v>
      </c>
      <c r="J81" s="20">
        <v>1</v>
      </c>
      <c r="K81" s="20">
        <v>1</v>
      </c>
      <c r="L81" s="20">
        <v>1</v>
      </c>
      <c r="M81" s="20">
        <v>1</v>
      </c>
      <c r="N81" s="20">
        <v>1</v>
      </c>
      <c r="O81" s="20">
        <v>1</v>
      </c>
      <c r="P81" s="20">
        <v>1</v>
      </c>
      <c r="Q81" s="20">
        <v>1</v>
      </c>
      <c r="R81" s="20">
        <v>1</v>
      </c>
      <c r="S81" s="20">
        <v>1</v>
      </c>
      <c r="T81" s="20">
        <v>1</v>
      </c>
      <c r="U81" s="20">
        <v>1</v>
      </c>
      <c r="V81" s="20">
        <v>1</v>
      </c>
      <c r="W81" s="20">
        <v>1</v>
      </c>
      <c r="X81" s="20">
        <v>1</v>
      </c>
      <c r="Y81" s="20">
        <v>1</v>
      </c>
      <c r="Z81" s="20">
        <v>1</v>
      </c>
      <c r="AA81" s="20">
        <v>1</v>
      </c>
      <c r="AB81" s="27">
        <v>0</v>
      </c>
      <c r="AC81" s="20">
        <v>0</v>
      </c>
      <c r="AD81" s="20">
        <v>0</v>
      </c>
    </row>
    <row r="82" spans="1:30" ht="15.75" customHeight="1" x14ac:dyDescent="0.3">
      <c r="A82" s="56"/>
      <c r="B82" s="56"/>
      <c r="C82" s="49" t="s">
        <v>172</v>
      </c>
      <c r="D82" s="50"/>
      <c r="E82" s="51" t="s">
        <v>165</v>
      </c>
      <c r="F82" s="50"/>
      <c r="G82" s="20">
        <v>1</v>
      </c>
      <c r="H82" s="20">
        <v>2</v>
      </c>
      <c r="I82" s="20">
        <v>2</v>
      </c>
      <c r="J82" s="20">
        <v>2</v>
      </c>
      <c r="K82" s="20">
        <v>2</v>
      </c>
      <c r="L82" s="20">
        <v>2</v>
      </c>
      <c r="M82" s="20">
        <v>2</v>
      </c>
      <c r="N82" s="20">
        <v>2</v>
      </c>
      <c r="O82" s="20">
        <v>2</v>
      </c>
      <c r="P82" s="20">
        <v>2</v>
      </c>
      <c r="Q82" s="20">
        <v>2</v>
      </c>
      <c r="R82" s="20">
        <v>2</v>
      </c>
      <c r="S82" s="20">
        <v>2</v>
      </c>
      <c r="T82" s="20">
        <v>2</v>
      </c>
      <c r="U82" s="20">
        <v>2</v>
      </c>
      <c r="V82" s="20">
        <v>2</v>
      </c>
      <c r="W82" s="20">
        <v>2</v>
      </c>
      <c r="X82" s="20">
        <v>2</v>
      </c>
      <c r="Y82" s="20">
        <v>2</v>
      </c>
      <c r="Z82" s="20">
        <v>2</v>
      </c>
      <c r="AA82" s="20">
        <v>1</v>
      </c>
      <c r="AB82" s="27">
        <v>0</v>
      </c>
      <c r="AC82" s="20">
        <v>0</v>
      </c>
      <c r="AD82" s="20">
        <v>0</v>
      </c>
    </row>
    <row r="83" spans="1:30" ht="15.75" customHeight="1" x14ac:dyDescent="0.3">
      <c r="A83" s="56"/>
      <c r="B83" s="56"/>
      <c r="C83" s="51"/>
      <c r="D83" s="50"/>
      <c r="E83" s="51"/>
      <c r="F83" s="5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36">
        <v>1</v>
      </c>
      <c r="AC83" s="20"/>
      <c r="AD83" s="20"/>
    </row>
    <row r="84" spans="1:30" ht="15.75" customHeight="1" x14ac:dyDescent="0.3">
      <c r="A84" s="56"/>
      <c r="B84" s="57"/>
      <c r="C84" s="49" t="s">
        <v>173</v>
      </c>
      <c r="D84" s="50"/>
      <c r="E84" s="51" t="s">
        <v>165</v>
      </c>
      <c r="F84" s="50"/>
      <c r="G84" s="20">
        <v>1</v>
      </c>
      <c r="H84" s="20">
        <v>1</v>
      </c>
      <c r="I84" s="20">
        <v>1</v>
      </c>
      <c r="J84" s="20">
        <v>1</v>
      </c>
      <c r="K84" s="20">
        <v>1</v>
      </c>
      <c r="L84" s="20">
        <v>1</v>
      </c>
      <c r="M84" s="20">
        <v>1</v>
      </c>
      <c r="N84" s="20">
        <v>1</v>
      </c>
      <c r="O84" s="20">
        <v>1</v>
      </c>
      <c r="P84" s="20">
        <v>1</v>
      </c>
      <c r="Q84" s="20">
        <v>1</v>
      </c>
      <c r="R84" s="20">
        <v>1</v>
      </c>
      <c r="S84" s="20">
        <v>1</v>
      </c>
      <c r="T84" s="20">
        <v>1</v>
      </c>
      <c r="U84" s="20">
        <v>1</v>
      </c>
      <c r="V84" s="20">
        <v>1</v>
      </c>
      <c r="W84" s="20">
        <v>1</v>
      </c>
      <c r="X84" s="20">
        <v>1</v>
      </c>
      <c r="Y84" s="20">
        <v>1</v>
      </c>
      <c r="Z84" s="20">
        <v>1</v>
      </c>
      <c r="AA84" s="20">
        <v>1</v>
      </c>
      <c r="AB84" s="27">
        <v>0</v>
      </c>
      <c r="AC84" s="20">
        <v>0</v>
      </c>
      <c r="AD84" s="20">
        <v>0</v>
      </c>
    </row>
    <row r="85" spans="1:30" ht="15.75" customHeight="1" x14ac:dyDescent="0.3">
      <c r="A85" s="56"/>
      <c r="B85" s="55" t="s">
        <v>95</v>
      </c>
      <c r="C85" s="49" t="s">
        <v>174</v>
      </c>
      <c r="D85" s="50"/>
      <c r="E85" s="51" t="s">
        <v>119</v>
      </c>
      <c r="F85" s="50"/>
      <c r="G85" s="20">
        <v>1</v>
      </c>
      <c r="H85" s="20">
        <v>1</v>
      </c>
      <c r="I85" s="20">
        <v>1</v>
      </c>
      <c r="J85" s="20">
        <v>1</v>
      </c>
      <c r="K85" s="20">
        <v>1</v>
      </c>
      <c r="L85" s="20">
        <v>1</v>
      </c>
      <c r="M85" s="20">
        <v>1</v>
      </c>
      <c r="N85" s="20">
        <v>1</v>
      </c>
      <c r="O85" s="20">
        <v>1</v>
      </c>
      <c r="P85" s="20">
        <v>1</v>
      </c>
      <c r="Q85" s="20">
        <v>1</v>
      </c>
      <c r="R85" s="20">
        <v>1</v>
      </c>
      <c r="S85" s="20">
        <v>1</v>
      </c>
      <c r="T85" s="20">
        <v>1</v>
      </c>
      <c r="U85" s="20">
        <v>1</v>
      </c>
      <c r="V85" s="20">
        <v>1</v>
      </c>
      <c r="W85" s="20">
        <v>1</v>
      </c>
      <c r="X85" s="20">
        <v>1</v>
      </c>
      <c r="Y85" s="20">
        <v>1</v>
      </c>
      <c r="Z85" s="20">
        <v>1</v>
      </c>
      <c r="AA85" s="20">
        <v>1</v>
      </c>
      <c r="AB85" s="20">
        <v>1</v>
      </c>
      <c r="AC85" s="27">
        <v>0</v>
      </c>
      <c r="AD85" s="20">
        <v>0</v>
      </c>
    </row>
    <row r="86" spans="1:30" ht="15.75" customHeight="1" x14ac:dyDescent="0.3">
      <c r="A86" s="56"/>
      <c r="B86" s="56"/>
      <c r="C86" s="49" t="s">
        <v>175</v>
      </c>
      <c r="D86" s="50"/>
      <c r="E86" s="51" t="s">
        <v>27</v>
      </c>
      <c r="F86" s="50"/>
      <c r="G86" s="20">
        <v>3</v>
      </c>
      <c r="H86" s="20">
        <v>2</v>
      </c>
      <c r="I86" s="20">
        <v>2</v>
      </c>
      <c r="J86" s="20">
        <v>2</v>
      </c>
      <c r="K86" s="20">
        <v>2</v>
      </c>
      <c r="L86" s="20">
        <v>2</v>
      </c>
      <c r="M86" s="20">
        <v>2</v>
      </c>
      <c r="N86" s="20">
        <v>2</v>
      </c>
      <c r="O86" s="20">
        <v>2</v>
      </c>
      <c r="P86" s="20">
        <v>2</v>
      </c>
      <c r="Q86" s="20">
        <v>2</v>
      </c>
      <c r="R86" s="20">
        <v>2</v>
      </c>
      <c r="S86" s="20">
        <v>2</v>
      </c>
      <c r="T86" s="20">
        <v>2</v>
      </c>
      <c r="U86" s="20">
        <v>2</v>
      </c>
      <c r="V86" s="20">
        <v>2</v>
      </c>
      <c r="W86" s="20">
        <v>2</v>
      </c>
      <c r="X86" s="20">
        <v>2</v>
      </c>
      <c r="Y86" s="20">
        <v>2</v>
      </c>
      <c r="Z86" s="20">
        <v>2</v>
      </c>
      <c r="AA86" s="20">
        <v>2</v>
      </c>
      <c r="AB86" s="20">
        <v>2</v>
      </c>
      <c r="AC86" s="27">
        <v>0</v>
      </c>
      <c r="AD86" s="20">
        <v>0</v>
      </c>
    </row>
    <row r="87" spans="1:30" ht="15.75" customHeight="1" x14ac:dyDescent="0.3">
      <c r="A87" s="56"/>
      <c r="B87" s="56"/>
      <c r="C87" s="51"/>
      <c r="D87" s="50"/>
      <c r="E87" s="51"/>
      <c r="F87" s="5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37"/>
      <c r="AC87" s="38">
        <v>1</v>
      </c>
      <c r="AD87" s="20">
        <v>0</v>
      </c>
    </row>
    <row r="88" spans="1:30" ht="15.75" customHeight="1" x14ac:dyDescent="0.3">
      <c r="A88" s="56"/>
      <c r="B88" s="56"/>
      <c r="C88" s="49" t="s">
        <v>176</v>
      </c>
      <c r="D88" s="50"/>
      <c r="E88" s="51" t="s">
        <v>115</v>
      </c>
      <c r="F88" s="50"/>
      <c r="G88" s="20">
        <v>2</v>
      </c>
      <c r="H88" s="20">
        <v>2</v>
      </c>
      <c r="I88" s="20">
        <v>2</v>
      </c>
      <c r="J88" s="20">
        <v>2</v>
      </c>
      <c r="K88" s="20">
        <v>2</v>
      </c>
      <c r="L88" s="20">
        <v>2</v>
      </c>
      <c r="M88" s="20">
        <v>2</v>
      </c>
      <c r="N88" s="20">
        <v>2</v>
      </c>
      <c r="O88" s="20">
        <v>2</v>
      </c>
      <c r="P88" s="20">
        <v>2</v>
      </c>
      <c r="Q88" s="20">
        <v>2</v>
      </c>
      <c r="R88" s="20">
        <v>2</v>
      </c>
      <c r="S88" s="20">
        <v>2</v>
      </c>
      <c r="T88" s="20">
        <v>2</v>
      </c>
      <c r="U88" s="20">
        <v>2</v>
      </c>
      <c r="V88" s="20">
        <v>2</v>
      </c>
      <c r="W88" s="20">
        <v>2</v>
      </c>
      <c r="X88" s="20">
        <v>2</v>
      </c>
      <c r="Y88" s="20">
        <v>2</v>
      </c>
      <c r="Z88" s="20">
        <v>2</v>
      </c>
      <c r="AA88" s="20">
        <v>2</v>
      </c>
      <c r="AB88" s="20">
        <v>2</v>
      </c>
      <c r="AC88" s="27">
        <v>0</v>
      </c>
      <c r="AD88" s="20">
        <v>0</v>
      </c>
    </row>
    <row r="89" spans="1:30" ht="15.75" customHeight="1" x14ac:dyDescent="0.3">
      <c r="A89" s="56"/>
      <c r="B89" s="56"/>
      <c r="C89" s="49" t="s">
        <v>177</v>
      </c>
      <c r="D89" s="50"/>
      <c r="E89" s="51" t="s">
        <v>113</v>
      </c>
      <c r="F89" s="50"/>
      <c r="G89" s="20">
        <v>1</v>
      </c>
      <c r="H89" s="20">
        <v>2</v>
      </c>
      <c r="I89" s="20">
        <v>2</v>
      </c>
      <c r="J89" s="20">
        <v>2</v>
      </c>
      <c r="K89" s="20">
        <v>2</v>
      </c>
      <c r="L89" s="20">
        <v>2</v>
      </c>
      <c r="M89" s="20">
        <v>2</v>
      </c>
      <c r="N89" s="20">
        <v>2</v>
      </c>
      <c r="O89" s="20">
        <v>2</v>
      </c>
      <c r="P89" s="20">
        <v>2</v>
      </c>
      <c r="Q89" s="20">
        <v>2</v>
      </c>
      <c r="R89" s="20">
        <v>2</v>
      </c>
      <c r="S89" s="20">
        <v>2</v>
      </c>
      <c r="T89" s="20">
        <v>2</v>
      </c>
      <c r="U89" s="20">
        <v>2</v>
      </c>
      <c r="V89" s="20">
        <v>2</v>
      </c>
      <c r="W89" s="20">
        <v>2</v>
      </c>
      <c r="X89" s="20">
        <v>2</v>
      </c>
      <c r="Y89" s="20">
        <v>2</v>
      </c>
      <c r="Z89" s="20">
        <v>2</v>
      </c>
      <c r="AA89" s="20">
        <v>2</v>
      </c>
      <c r="AB89" s="20">
        <v>1</v>
      </c>
      <c r="AC89" s="27">
        <v>0</v>
      </c>
      <c r="AD89" s="20">
        <v>0</v>
      </c>
    </row>
    <row r="90" spans="1:30" ht="15.75" customHeight="1" x14ac:dyDescent="0.3">
      <c r="A90" s="56"/>
      <c r="B90" s="56"/>
      <c r="C90" s="51"/>
      <c r="D90" s="50"/>
      <c r="E90" s="51"/>
      <c r="F90" s="5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37"/>
      <c r="AC90" s="36">
        <v>1</v>
      </c>
      <c r="AD90" s="20"/>
    </row>
    <row r="91" spans="1:30" ht="15.75" customHeight="1" x14ac:dyDescent="0.3">
      <c r="A91" s="56"/>
      <c r="B91" s="56"/>
      <c r="C91" s="49" t="s">
        <v>178</v>
      </c>
      <c r="D91" s="50"/>
      <c r="E91" s="51" t="s">
        <v>113</v>
      </c>
      <c r="F91" s="50"/>
      <c r="G91" s="20">
        <v>2</v>
      </c>
      <c r="H91" s="20">
        <v>2</v>
      </c>
      <c r="I91" s="20">
        <v>2</v>
      </c>
      <c r="J91" s="20">
        <v>2</v>
      </c>
      <c r="K91" s="20">
        <v>2</v>
      </c>
      <c r="L91" s="20">
        <v>2</v>
      </c>
      <c r="M91" s="20">
        <v>2</v>
      </c>
      <c r="N91" s="20">
        <v>2</v>
      </c>
      <c r="O91" s="20">
        <v>2</v>
      </c>
      <c r="P91" s="20">
        <v>2</v>
      </c>
      <c r="Q91" s="20">
        <v>2</v>
      </c>
      <c r="R91" s="20">
        <v>2</v>
      </c>
      <c r="S91" s="20">
        <v>2</v>
      </c>
      <c r="T91" s="20">
        <v>2</v>
      </c>
      <c r="U91" s="20">
        <v>2</v>
      </c>
      <c r="V91" s="20">
        <v>2</v>
      </c>
      <c r="W91" s="20">
        <v>2</v>
      </c>
      <c r="X91" s="20">
        <v>2</v>
      </c>
      <c r="Y91" s="20">
        <v>2</v>
      </c>
      <c r="Z91" s="20">
        <v>2</v>
      </c>
      <c r="AA91" s="20">
        <v>2</v>
      </c>
      <c r="AB91" s="20">
        <v>2</v>
      </c>
      <c r="AC91" s="27">
        <v>0</v>
      </c>
      <c r="AD91" s="20">
        <v>0</v>
      </c>
    </row>
    <row r="92" spans="1:30" ht="15.75" customHeight="1" x14ac:dyDescent="0.3">
      <c r="A92" s="56"/>
      <c r="B92" s="56"/>
      <c r="C92" s="71" t="s">
        <v>179</v>
      </c>
      <c r="D92" s="50"/>
      <c r="E92" s="51" t="s">
        <v>115</v>
      </c>
      <c r="F92" s="50"/>
      <c r="G92" s="20">
        <v>1</v>
      </c>
      <c r="H92" s="20">
        <v>1</v>
      </c>
      <c r="I92" s="20">
        <v>1</v>
      </c>
      <c r="J92" s="20">
        <v>1</v>
      </c>
      <c r="K92" s="20">
        <v>1</v>
      </c>
      <c r="L92" s="20">
        <v>1</v>
      </c>
      <c r="M92" s="20">
        <v>1</v>
      </c>
      <c r="N92" s="20">
        <v>1</v>
      </c>
      <c r="O92" s="20">
        <v>1</v>
      </c>
      <c r="P92" s="20">
        <v>1</v>
      </c>
      <c r="Q92" s="20">
        <v>1</v>
      </c>
      <c r="R92" s="20">
        <v>1</v>
      </c>
      <c r="S92" s="20">
        <v>1</v>
      </c>
      <c r="T92" s="20">
        <v>1</v>
      </c>
      <c r="U92" s="20">
        <v>1</v>
      </c>
      <c r="V92" s="20">
        <v>1</v>
      </c>
      <c r="W92" s="20">
        <v>1</v>
      </c>
      <c r="X92" s="20">
        <v>1</v>
      </c>
      <c r="Y92" s="20">
        <v>1</v>
      </c>
      <c r="Z92" s="20">
        <v>1</v>
      </c>
      <c r="AA92" s="20">
        <v>1</v>
      </c>
      <c r="AB92" s="20">
        <v>1</v>
      </c>
      <c r="AC92" s="27">
        <v>0</v>
      </c>
      <c r="AD92" s="20">
        <v>0</v>
      </c>
    </row>
    <row r="93" spans="1:30" ht="15.75" customHeight="1" x14ac:dyDescent="0.3">
      <c r="A93" s="56"/>
      <c r="B93" s="56"/>
      <c r="C93" s="71" t="s">
        <v>180</v>
      </c>
      <c r="D93" s="50"/>
      <c r="E93" s="51" t="s">
        <v>119</v>
      </c>
      <c r="F93" s="50"/>
      <c r="G93" s="20">
        <v>2</v>
      </c>
      <c r="H93" s="20">
        <v>2</v>
      </c>
      <c r="I93" s="20">
        <v>2</v>
      </c>
      <c r="J93" s="20">
        <v>2</v>
      </c>
      <c r="K93" s="20">
        <v>2</v>
      </c>
      <c r="L93" s="20">
        <v>2</v>
      </c>
      <c r="M93" s="20">
        <v>2</v>
      </c>
      <c r="N93" s="20">
        <v>2</v>
      </c>
      <c r="O93" s="20">
        <v>2</v>
      </c>
      <c r="P93" s="20">
        <v>2</v>
      </c>
      <c r="Q93" s="20">
        <v>2</v>
      </c>
      <c r="R93" s="20">
        <v>2</v>
      </c>
      <c r="S93" s="20">
        <v>2</v>
      </c>
      <c r="T93" s="20">
        <v>2</v>
      </c>
      <c r="U93" s="20">
        <v>2</v>
      </c>
      <c r="V93" s="20">
        <v>2</v>
      </c>
      <c r="W93" s="20">
        <v>2</v>
      </c>
      <c r="X93" s="20">
        <v>2</v>
      </c>
      <c r="Y93" s="20">
        <v>2</v>
      </c>
      <c r="Z93" s="20">
        <v>2</v>
      </c>
      <c r="AA93" s="20">
        <v>2</v>
      </c>
      <c r="AB93" s="20">
        <v>2</v>
      </c>
      <c r="AC93" s="27">
        <v>0</v>
      </c>
      <c r="AD93" s="20">
        <v>0</v>
      </c>
    </row>
    <row r="94" spans="1:30" ht="15.75" customHeight="1" x14ac:dyDescent="0.3">
      <c r="A94" s="56"/>
      <c r="B94" s="56"/>
      <c r="C94" s="71" t="s">
        <v>181</v>
      </c>
      <c r="D94" s="50"/>
      <c r="E94" s="51" t="s">
        <v>27</v>
      </c>
      <c r="F94" s="50"/>
      <c r="G94" s="20">
        <v>1</v>
      </c>
      <c r="H94" s="20">
        <v>1</v>
      </c>
      <c r="I94" s="20">
        <v>1</v>
      </c>
      <c r="J94" s="20">
        <v>1</v>
      </c>
      <c r="K94" s="20">
        <v>1</v>
      </c>
      <c r="L94" s="20">
        <v>1</v>
      </c>
      <c r="M94" s="20">
        <v>1</v>
      </c>
      <c r="N94" s="20">
        <v>1</v>
      </c>
      <c r="O94" s="20">
        <v>1</v>
      </c>
      <c r="P94" s="20">
        <v>1</v>
      </c>
      <c r="Q94" s="20">
        <v>1</v>
      </c>
      <c r="R94" s="20">
        <v>1</v>
      </c>
      <c r="S94" s="20">
        <v>1</v>
      </c>
      <c r="T94" s="20">
        <v>1</v>
      </c>
      <c r="U94" s="20">
        <v>1</v>
      </c>
      <c r="V94" s="20">
        <v>1</v>
      </c>
      <c r="W94" s="20">
        <v>1</v>
      </c>
      <c r="X94" s="20">
        <v>1</v>
      </c>
      <c r="Y94" s="20">
        <v>1</v>
      </c>
      <c r="Z94" s="20">
        <v>1</v>
      </c>
      <c r="AA94" s="20">
        <v>1</v>
      </c>
      <c r="AB94" s="20">
        <v>1</v>
      </c>
      <c r="AC94" s="27">
        <v>0</v>
      </c>
      <c r="AD94" s="20">
        <v>0</v>
      </c>
    </row>
    <row r="95" spans="1:30" ht="15.75" customHeight="1" x14ac:dyDescent="0.3">
      <c r="A95" s="56"/>
      <c r="B95" s="57"/>
      <c r="C95" s="71" t="s">
        <v>182</v>
      </c>
      <c r="D95" s="50"/>
      <c r="E95" s="51" t="s">
        <v>119</v>
      </c>
      <c r="F95" s="50"/>
      <c r="G95" s="20">
        <v>1</v>
      </c>
      <c r="H95" s="20">
        <v>1</v>
      </c>
      <c r="I95" s="20">
        <v>1</v>
      </c>
      <c r="J95" s="20">
        <v>1</v>
      </c>
      <c r="K95" s="20">
        <v>1</v>
      </c>
      <c r="L95" s="20">
        <v>1</v>
      </c>
      <c r="M95" s="20">
        <v>1</v>
      </c>
      <c r="N95" s="20">
        <v>1</v>
      </c>
      <c r="O95" s="20">
        <v>1</v>
      </c>
      <c r="P95" s="20">
        <v>1</v>
      </c>
      <c r="Q95" s="20">
        <v>1</v>
      </c>
      <c r="R95" s="20">
        <v>1</v>
      </c>
      <c r="S95" s="20">
        <v>1</v>
      </c>
      <c r="T95" s="20">
        <v>1</v>
      </c>
      <c r="U95" s="20">
        <v>1</v>
      </c>
      <c r="V95" s="20">
        <v>1</v>
      </c>
      <c r="W95" s="20">
        <v>1</v>
      </c>
      <c r="X95" s="20">
        <v>1</v>
      </c>
      <c r="Y95" s="20">
        <v>1</v>
      </c>
      <c r="Z95" s="20">
        <v>1</v>
      </c>
      <c r="AA95" s="20">
        <v>1</v>
      </c>
      <c r="AB95" s="20">
        <v>1</v>
      </c>
      <c r="AC95" s="27">
        <v>0</v>
      </c>
      <c r="AD95" s="20">
        <v>0</v>
      </c>
    </row>
    <row r="96" spans="1:30" ht="15.75" customHeight="1" x14ac:dyDescent="0.3">
      <c r="A96" s="56"/>
      <c r="B96" s="55" t="s">
        <v>183</v>
      </c>
      <c r="C96" s="49" t="s">
        <v>184</v>
      </c>
      <c r="D96" s="50"/>
      <c r="E96" s="51" t="s">
        <v>25</v>
      </c>
      <c r="F96" s="50"/>
      <c r="G96" s="20">
        <v>5</v>
      </c>
      <c r="H96" s="20">
        <v>5</v>
      </c>
      <c r="I96" s="20">
        <v>5</v>
      </c>
      <c r="J96" s="20">
        <v>5</v>
      </c>
      <c r="K96" s="20">
        <v>5</v>
      </c>
      <c r="L96" s="20">
        <v>5</v>
      </c>
      <c r="M96" s="20">
        <v>5</v>
      </c>
      <c r="N96" s="20">
        <v>5</v>
      </c>
      <c r="O96" s="20">
        <v>5</v>
      </c>
      <c r="P96" s="20">
        <v>5</v>
      </c>
      <c r="Q96" s="20">
        <v>5</v>
      </c>
      <c r="R96" s="20">
        <v>5</v>
      </c>
      <c r="S96" s="20">
        <v>5</v>
      </c>
      <c r="T96" s="20">
        <v>5</v>
      </c>
      <c r="U96" s="20">
        <v>5</v>
      </c>
      <c r="V96" s="20">
        <v>5</v>
      </c>
      <c r="W96" s="20">
        <v>5</v>
      </c>
      <c r="X96" s="20">
        <v>5</v>
      </c>
      <c r="Y96" s="20">
        <v>5</v>
      </c>
      <c r="Z96" s="20">
        <v>5</v>
      </c>
      <c r="AA96" s="20">
        <v>5</v>
      </c>
      <c r="AB96" s="20">
        <v>5</v>
      </c>
      <c r="AC96" s="20">
        <v>5</v>
      </c>
      <c r="AD96" s="27">
        <v>0</v>
      </c>
    </row>
    <row r="97" spans="1:30" ht="15.75" customHeight="1" x14ac:dyDescent="0.3">
      <c r="A97" s="56"/>
      <c r="B97" s="57"/>
      <c r="C97" s="49" t="s">
        <v>185</v>
      </c>
      <c r="D97" s="50"/>
      <c r="E97" s="51" t="s">
        <v>25</v>
      </c>
      <c r="F97" s="50"/>
      <c r="G97" s="20">
        <v>5</v>
      </c>
      <c r="H97" s="20">
        <v>5</v>
      </c>
      <c r="I97" s="20">
        <v>5</v>
      </c>
      <c r="J97" s="20">
        <v>5</v>
      </c>
      <c r="K97" s="20">
        <v>5</v>
      </c>
      <c r="L97" s="20">
        <v>5</v>
      </c>
      <c r="M97" s="20">
        <v>5</v>
      </c>
      <c r="N97" s="20">
        <v>5</v>
      </c>
      <c r="O97" s="20">
        <v>5</v>
      </c>
      <c r="P97" s="20">
        <v>5</v>
      </c>
      <c r="Q97" s="20">
        <v>5</v>
      </c>
      <c r="R97" s="20">
        <v>5</v>
      </c>
      <c r="S97" s="20">
        <v>5</v>
      </c>
      <c r="T97" s="20">
        <v>5</v>
      </c>
      <c r="U97" s="20">
        <v>5</v>
      </c>
      <c r="V97" s="20">
        <v>5</v>
      </c>
      <c r="W97" s="20">
        <v>5</v>
      </c>
      <c r="X97" s="20">
        <v>5</v>
      </c>
      <c r="Y97" s="20">
        <v>5</v>
      </c>
      <c r="Z97" s="20">
        <v>5</v>
      </c>
      <c r="AA97" s="20">
        <v>5</v>
      </c>
      <c r="AB97" s="20">
        <v>5</v>
      </c>
      <c r="AC97" s="20">
        <v>5</v>
      </c>
      <c r="AD97" s="27">
        <v>0</v>
      </c>
    </row>
    <row r="98" spans="1:30" ht="15.75" customHeight="1" x14ac:dyDescent="0.3">
      <c r="A98" s="56"/>
      <c r="B98" s="76" t="s">
        <v>19</v>
      </c>
      <c r="C98" s="66"/>
      <c r="D98" s="67"/>
      <c r="E98" s="54" t="s">
        <v>12</v>
      </c>
      <c r="F98" s="50"/>
      <c r="G98" s="51">
        <f>SUM(G16:G97)</f>
        <v>151</v>
      </c>
      <c r="H98" s="50"/>
      <c r="I98" s="20">
        <f t="shared" ref="I98:J98" si="1">SUM(I16:I97)</f>
        <v>156</v>
      </c>
      <c r="J98" s="20">
        <f t="shared" si="1"/>
        <v>144</v>
      </c>
      <c r="K98" s="20">
        <f>SUM(K16:K97)-K18</f>
        <v>142</v>
      </c>
      <c r="L98" s="20">
        <f t="shared" ref="L98:N98" si="2">SUM(L16:L97)</f>
        <v>138</v>
      </c>
      <c r="M98" s="20">
        <f t="shared" si="2"/>
        <v>133</v>
      </c>
      <c r="N98" s="20">
        <f t="shared" si="2"/>
        <v>121</v>
      </c>
      <c r="O98" s="20">
        <f>SUM(O16:O97)-O30</f>
        <v>116</v>
      </c>
      <c r="P98" s="20">
        <f t="shared" ref="P98:Q98" si="3">SUM(P16:P97)</f>
        <v>114</v>
      </c>
      <c r="Q98" s="20">
        <f t="shared" si="3"/>
        <v>104</v>
      </c>
      <c r="R98" s="20">
        <f>SUM(R16:R97)-R42</f>
        <v>96</v>
      </c>
      <c r="S98" s="20">
        <f>SUM(S16:S97)-S44</f>
        <v>89</v>
      </c>
      <c r="T98" s="20">
        <f t="shared" ref="T98:AA98" si="4">SUM(T16:T97)</f>
        <v>85</v>
      </c>
      <c r="U98" s="20">
        <f t="shared" si="4"/>
        <v>79</v>
      </c>
      <c r="V98" s="20">
        <f t="shared" si="4"/>
        <v>76</v>
      </c>
      <c r="W98" s="20">
        <f t="shared" si="4"/>
        <v>65</v>
      </c>
      <c r="X98" s="20">
        <f t="shared" si="4"/>
        <v>55</v>
      </c>
      <c r="Y98" s="20">
        <f t="shared" si="4"/>
        <v>45</v>
      </c>
      <c r="Z98" s="20">
        <f t="shared" si="4"/>
        <v>38</v>
      </c>
      <c r="AA98" s="20">
        <f t="shared" si="4"/>
        <v>28</v>
      </c>
      <c r="AB98" s="20">
        <f>SUM(AB16:AB97)-AB84</f>
        <v>24</v>
      </c>
      <c r="AC98" s="20">
        <f t="shared" ref="AC98:AD98" si="5">SUM(AC16:AC97)-AC90</f>
        <v>11</v>
      </c>
      <c r="AD98" s="20">
        <f t="shared" si="5"/>
        <v>0</v>
      </c>
    </row>
    <row r="99" spans="1:30" ht="15.75" customHeight="1" x14ac:dyDescent="0.3">
      <c r="A99" s="57"/>
      <c r="B99" s="68"/>
      <c r="C99" s="69"/>
      <c r="D99" s="70"/>
      <c r="E99" s="54" t="s">
        <v>13</v>
      </c>
      <c r="F99" s="50"/>
      <c r="G99" s="51">
        <f>SUM(H16:H97)</f>
        <v>156</v>
      </c>
      <c r="H99" s="50"/>
      <c r="I99" s="20">
        <f>SUM(I16:I97)</f>
        <v>156</v>
      </c>
      <c r="J99" s="20">
        <f>SUM(J16:J97)+K18</f>
        <v>146</v>
      </c>
      <c r="K99" s="20">
        <f>SUM(K16:K97)-K18</f>
        <v>142</v>
      </c>
      <c r="L99" s="20">
        <f t="shared" ref="L99:M99" si="6">SUM(L16:L97)</f>
        <v>138</v>
      </c>
      <c r="M99" s="20">
        <f t="shared" si="6"/>
        <v>133</v>
      </c>
      <c r="N99" s="20">
        <f>SUM(N16:N97)+O30</f>
        <v>126</v>
      </c>
      <c r="O99" s="20">
        <f>SUM(O16:O97)-O30</f>
        <v>116</v>
      </c>
      <c r="P99" s="20">
        <f>SUM(P16:P97)-P33</f>
        <v>112</v>
      </c>
      <c r="Q99" s="20">
        <f>SUM(Q16:Q97)+R42</f>
        <v>107</v>
      </c>
      <c r="R99" s="20">
        <f>SUM(R16:R97)-R42+S44</f>
        <v>97</v>
      </c>
      <c r="S99" s="20">
        <f>SUM(S16:S97)-S44</f>
        <v>89</v>
      </c>
      <c r="T99" s="20">
        <f>SUM(T16:T97)-T48</f>
        <v>83</v>
      </c>
      <c r="U99" s="20">
        <f>SUM(U16:U97)</f>
        <v>79</v>
      </c>
      <c r="V99" s="20">
        <f>SUM(V16:V97)-V54</f>
        <v>75</v>
      </c>
      <c r="W99" s="20">
        <f t="shared" ref="W99:Y99" si="7">SUM(W16:W97)</f>
        <v>65</v>
      </c>
      <c r="X99" s="20">
        <f t="shared" si="7"/>
        <v>55</v>
      </c>
      <c r="Y99" s="20">
        <f t="shared" si="7"/>
        <v>45</v>
      </c>
      <c r="Z99" s="20">
        <f>SUM(Z16:Z97)-Z67</f>
        <v>38</v>
      </c>
      <c r="AA99" s="20">
        <f>SUM(AA16:AA97)+AB84-AA77</f>
        <v>28</v>
      </c>
      <c r="AB99" s="20">
        <f>SUM(AB16:AB97)-AB84+AC90</f>
        <v>25</v>
      </c>
      <c r="AC99" s="20">
        <f t="shared" ref="AC99:AD99" si="8">SUM(AC16:AC97)-AC90-AC87</f>
        <v>10</v>
      </c>
      <c r="AD99" s="20">
        <f t="shared" si="8"/>
        <v>0</v>
      </c>
    </row>
    <row r="100" spans="1:30" ht="15.75" customHeight="1" x14ac:dyDescent="0.3"/>
    <row r="101" spans="1:30" ht="15.75" customHeight="1" x14ac:dyDescent="0.3"/>
    <row r="102" spans="1:30" ht="15.75" customHeight="1" x14ac:dyDescent="0.3"/>
    <row r="103" spans="1:30" ht="15.75" customHeight="1" x14ac:dyDescent="0.3"/>
    <row r="104" spans="1:30" ht="15.75" customHeight="1" x14ac:dyDescent="0.3"/>
    <row r="105" spans="1:30" ht="15.75" customHeight="1" x14ac:dyDescent="0.3"/>
    <row r="106" spans="1:30" ht="15.75" customHeight="1" x14ac:dyDescent="0.3"/>
    <row r="107" spans="1:30" ht="15.75" customHeight="1" x14ac:dyDescent="0.3"/>
    <row r="108" spans="1:30" ht="15.75" customHeight="1" x14ac:dyDescent="0.3"/>
    <row r="109" spans="1:30" ht="15.75" customHeight="1" x14ac:dyDescent="0.3"/>
    <row r="110" spans="1:30" ht="15.75" customHeight="1" x14ac:dyDescent="0.3"/>
    <row r="111" spans="1:30" ht="15.75" customHeight="1" x14ac:dyDescent="0.3"/>
    <row r="112" spans="1:30" ht="15.75" customHeight="1" x14ac:dyDescent="0.3"/>
    <row r="113" spans="3:4" ht="15.75" customHeight="1" x14ac:dyDescent="0.3"/>
    <row r="114" spans="3:4" ht="15.75" customHeight="1" x14ac:dyDescent="0.3"/>
    <row r="115" spans="3:4" ht="15.75" customHeight="1" x14ac:dyDescent="0.3"/>
    <row r="116" spans="3:4" ht="15.75" customHeight="1" x14ac:dyDescent="0.3"/>
    <row r="117" spans="3:4" ht="15.75" customHeight="1" x14ac:dyDescent="0.3"/>
    <row r="118" spans="3:4" ht="15.75" customHeight="1" x14ac:dyDescent="0.3"/>
    <row r="119" spans="3:4" ht="15.75" customHeight="1" x14ac:dyDescent="0.3"/>
    <row r="120" spans="3:4" ht="15.75" customHeight="1" x14ac:dyDescent="0.3">
      <c r="C120" s="72"/>
      <c r="D120" s="73"/>
    </row>
    <row r="121" spans="3:4" ht="15.75" customHeight="1" x14ac:dyDescent="0.3"/>
    <row r="122" spans="3:4" ht="15.75" customHeight="1" x14ac:dyDescent="0.3"/>
    <row r="123" spans="3:4" ht="15.75" customHeight="1" x14ac:dyDescent="0.3"/>
    <row r="124" spans="3:4" ht="15.75" customHeight="1" x14ac:dyDescent="0.3"/>
    <row r="125" spans="3:4" ht="15.75" customHeight="1" x14ac:dyDescent="0.3"/>
    <row r="126" spans="3:4" ht="15.75" customHeight="1" x14ac:dyDescent="0.3"/>
    <row r="127" spans="3:4" ht="15.75" customHeight="1" x14ac:dyDescent="0.3"/>
    <row r="128" spans="3:4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86"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27:D27"/>
    <mergeCell ref="C28:D28"/>
    <mergeCell ref="C29:D29"/>
    <mergeCell ref="C30:D30"/>
    <mergeCell ref="C31:D31"/>
    <mergeCell ref="C32:D32"/>
    <mergeCell ref="B85:B95"/>
    <mergeCell ref="B96:B97"/>
    <mergeCell ref="C97:D97"/>
    <mergeCell ref="B20:B30"/>
    <mergeCell ref="B31:B42"/>
    <mergeCell ref="B43:B64"/>
    <mergeCell ref="B65:B74"/>
    <mergeCell ref="B75:B84"/>
    <mergeCell ref="C41:D41"/>
    <mergeCell ref="C42:D42"/>
    <mergeCell ref="C38:D38"/>
    <mergeCell ref="C39:D39"/>
    <mergeCell ref="C40:D40"/>
    <mergeCell ref="C50:D50"/>
    <mergeCell ref="C51:D51"/>
    <mergeCell ref="C52:D52"/>
    <mergeCell ref="C47:D47"/>
    <mergeCell ref="C48:D48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A4:B4"/>
    <mergeCell ref="A16:A99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E38:F38"/>
    <mergeCell ref="E39:F39"/>
    <mergeCell ref="E40:F40"/>
    <mergeCell ref="E41:F41"/>
    <mergeCell ref="G98:H98"/>
    <mergeCell ref="G99:H99"/>
    <mergeCell ref="E91:F91"/>
    <mergeCell ref="E92:F92"/>
    <mergeCell ref="C93:D93"/>
    <mergeCell ref="E93:F93"/>
    <mergeCell ref="C94:D94"/>
    <mergeCell ref="E94:F94"/>
    <mergeCell ref="E95:F95"/>
    <mergeCell ref="E96:F96"/>
    <mergeCell ref="E97:F97"/>
    <mergeCell ref="B98:D99"/>
    <mergeCell ref="E98:F98"/>
    <mergeCell ref="E99:F99"/>
    <mergeCell ref="C90:D90"/>
    <mergeCell ref="C91:D91"/>
    <mergeCell ref="C92:D92"/>
    <mergeCell ref="C120:D120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85:F8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E47:F47"/>
    <mergeCell ref="E48:F48"/>
    <mergeCell ref="C49:D49"/>
    <mergeCell ref="E49:F49"/>
    <mergeCell ref="E50:F50"/>
    <mergeCell ref="C55:D55"/>
    <mergeCell ref="C56:D56"/>
    <mergeCell ref="C57:D57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E42:F4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4140625" defaultRowHeight="15" customHeight="1" x14ac:dyDescent="0.3"/>
  <cols>
    <col min="1" max="1" width="19.5546875" customWidth="1"/>
    <col min="2" max="2" width="19" customWidth="1"/>
    <col min="3" max="3" width="54.6640625" customWidth="1"/>
    <col min="4" max="4" width="11.5546875" customWidth="1"/>
    <col min="5" max="5" width="9.5546875" customWidth="1"/>
    <col min="6" max="6" width="19.33203125" customWidth="1"/>
    <col min="7" max="7" width="6" customWidth="1"/>
    <col min="8" max="8" width="6.109375" customWidth="1"/>
    <col min="9" max="12" width="6" customWidth="1"/>
    <col min="13" max="13" width="6.109375" customWidth="1"/>
    <col min="14" max="17" width="6" customWidth="1"/>
    <col min="18" max="18" width="6.109375" customWidth="1"/>
    <col min="19" max="21" width="6" customWidth="1"/>
    <col min="22" max="24" width="6.109375" customWidth="1"/>
    <col min="25" max="26" width="6" customWidth="1"/>
    <col min="27" max="27" width="6.109375" customWidth="1"/>
    <col min="28" max="28" width="6" customWidth="1"/>
    <col min="29" max="29" width="9.109375" customWidth="1"/>
  </cols>
  <sheetData>
    <row r="1" spans="1:29" ht="16.5" customHeight="1" x14ac:dyDescent="0.3">
      <c r="A1" s="58" t="s">
        <v>0</v>
      </c>
      <c r="B1" s="59"/>
      <c r="C1" s="31" t="s">
        <v>99</v>
      </c>
      <c r="D1" s="2"/>
      <c r="E1" s="3"/>
      <c r="F1" s="4" t="s">
        <v>100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3">
      <c r="A2" s="58" t="s">
        <v>3</v>
      </c>
      <c r="B2" s="59"/>
      <c r="C2" s="5" t="s">
        <v>186</v>
      </c>
      <c r="D2" s="2"/>
      <c r="E2" s="32"/>
      <c r="F2" s="7" t="s">
        <v>102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3">
      <c r="A3" s="58" t="s">
        <v>6</v>
      </c>
      <c r="B3" s="59"/>
      <c r="C3" s="8">
        <v>45615</v>
      </c>
      <c r="D3" s="2"/>
      <c r="E3" s="6"/>
      <c r="F3" s="7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" customHeight="1" x14ac:dyDescent="0.3">
      <c r="A4" s="58" t="s">
        <v>8</v>
      </c>
      <c r="B4" s="59"/>
      <c r="C4" s="8">
        <v>45634</v>
      </c>
      <c r="D4" s="2" t="s">
        <v>187</v>
      </c>
      <c r="E4" s="33"/>
      <c r="F4" s="7" t="s">
        <v>103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" customHeight="1" x14ac:dyDescent="0.3">
      <c r="A5" s="2"/>
      <c r="B5" s="2"/>
      <c r="C5" s="2"/>
      <c r="D5" s="2"/>
      <c r="E5" s="9"/>
      <c r="F5" s="10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.5" customHeight="1" x14ac:dyDescent="0.3">
      <c r="A6" s="2"/>
      <c r="B6" s="61" t="s">
        <v>188</v>
      </c>
      <c r="C6" s="62"/>
      <c r="D6" s="62"/>
      <c r="E6" s="5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.5" customHeight="1" x14ac:dyDescent="0.3">
      <c r="A7" s="2"/>
      <c r="B7" s="11" t="s">
        <v>10</v>
      </c>
      <c r="C7" s="11" t="s">
        <v>11</v>
      </c>
      <c r="D7" s="11" t="s">
        <v>12</v>
      </c>
      <c r="E7" s="11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.5" customHeight="1" x14ac:dyDescent="0.3">
      <c r="A8" s="2"/>
      <c r="B8" s="12">
        <v>1</v>
      </c>
      <c r="C8" s="5" t="s">
        <v>105</v>
      </c>
      <c r="D8" s="5">
        <f ca="1">SUMIF($E$16:$F$107,"Thành",$G$16:$G$107)+SUMIF($E$16:$F$107,"All team",$G$16:$G$107)/5+SUMIF($E$16:$F$107,"Thành,Hoàng",$G$16:$G$107)/2</f>
        <v>59.7</v>
      </c>
      <c r="E8" s="5">
        <f ca="1">SUMIF($E$16:$F$107,"Thành",$H$16:$H$107)+SUMIF($E$16:$F$107,"ALL team",$H$16:$H$107)/5+SUMIF($E$16:$F$107,"Thành,Hoàng",$H$16:$H$107)/2</f>
        <v>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5" customHeight="1" x14ac:dyDescent="0.3">
      <c r="A9" s="2"/>
      <c r="B9" s="12">
        <v>2</v>
      </c>
      <c r="C9" s="5" t="s">
        <v>106</v>
      </c>
      <c r="D9" s="5">
        <f ca="1">SUMIF($E$16:$F$107,"Mạnh",$G$16:$G$107)+SUMIF($E$16:$F$107,"All team",$G$16:$G$107)/5+SUMIF($E$16:$F$107,"Mạnh,Lộc",$G$16:$G$107)/2+SUMIF($E$16:$F$107,"Mạnh,Lộc,Phương,Hoàng",$G$16:$G$107)/4</f>
        <v>24.2</v>
      </c>
      <c r="E9" s="5">
        <f ca="1">SUMIF($E$16:$F$107,"Mạnh",$H$16:$H$107)+SUMIF($E$16:$F$107,"ALL team",$H$16:$H$107)/5+SUMIF($E$16:$F$107,"Mạnh,Lộc",$H$16:$H$107)/2+SUMIF($E$16:$F$107,"Mạnh,Lộc,Phương,Hoàng",$H$16:$H$107)/4</f>
        <v>27.5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.5" customHeight="1" x14ac:dyDescent="0.3">
      <c r="A10" s="2"/>
      <c r="B10" s="12">
        <v>3</v>
      </c>
      <c r="C10" s="5" t="s">
        <v>107</v>
      </c>
      <c r="D10" s="5">
        <f ca="1">SUMIF($E$16:$F$107,"Phương",$G$16:$G$107)+SUMIF($E$16:$F$107,"All team",$G$16:$G$107)/5+SUMIF($E$16:$F$107,"Mạnh,Lộc,Phương,Hoàng",$G$16:$G$107)/4</f>
        <v>25.2</v>
      </c>
      <c r="E10" s="5">
        <f ca="1">SUMIF($E$16:$F$107,"Phương",$H$16:$H$107)+SUMIF($E$16:$F$107,"ALL team",$H$16:$H$107)/5+SUMIF($E$16:$F$107,"Mạnh,Lộc,Phương,Hoàng",$H$16:$H$107)/4</f>
        <v>25.5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.5" customHeight="1" x14ac:dyDescent="0.3">
      <c r="A11" s="2"/>
      <c r="B11" s="12">
        <v>4</v>
      </c>
      <c r="C11" s="5" t="s">
        <v>108</v>
      </c>
      <c r="D11" s="5">
        <f ca="1">SUMIF($E$16:$F$107,"Lộc",$G$16:$G$107)+SUMIF($E$16:$F$107,"All team",$G$16:$G$107)/5+SUMIF($E$16:$F$107,"Mạnh,Lộc",$G$16:$G$107)/2+SUMIF($E$16:$F$107,"Mạnh,Lộc,Phương,Hoàng",$G$16:$G$107)/4</f>
        <v>25.2</v>
      </c>
      <c r="E11" s="5">
        <f ca="1">SUMIF($E$16:$F$107,"Hoàng",$H$16:$H$107)+SUMIF($E$16:$F$107,"ALL team",$H$16:$H$107)/5+SUMIF($E$16:$F$107,"Mạnh,Lộc",$H$16:$H$107)/2+SUMIF($E$16:$F$107,"Mạnh,Lộc,Phương,Hoàng",$H$16:$H$107)/4</f>
        <v>24.5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3">
      <c r="A12" s="2"/>
      <c r="B12" s="12">
        <v>5</v>
      </c>
      <c r="C12" s="5" t="s">
        <v>109</v>
      </c>
      <c r="D12" s="5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5">
        <f ca="1">SUMIF($E$16:$F$107,"Hoàng",$H$16:$H$107)+SUMIF($E$16:$F$107,"ALL team",$H$16:$H$107)/5+SUMIF($E$16:$F$107,"Thành,Hoàng",$H$16:$H$107)/2+SUMIF($E$16:$F$107,"Mạnh,Lộc,Phương,Hoàng",$H$16:$H$107)/4</f>
        <v>32.5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.5" customHeight="1" x14ac:dyDescent="0.3">
      <c r="A13" s="2"/>
      <c r="B13" s="61" t="s">
        <v>19</v>
      </c>
      <c r="C13" s="59"/>
      <c r="D13" s="13">
        <f t="shared" ref="D13:E13" ca="1" si="0">SUM(D8:D12)</f>
        <v>167</v>
      </c>
      <c r="E13" s="13">
        <f t="shared" ca="1" si="0"/>
        <v>169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63.75" customHeight="1" x14ac:dyDescent="0.3">
      <c r="A15" s="14" t="s">
        <v>20</v>
      </c>
      <c r="B15" s="14" t="s">
        <v>21</v>
      </c>
      <c r="C15" s="63" t="s">
        <v>22</v>
      </c>
      <c r="D15" s="50"/>
      <c r="E15" s="63" t="s">
        <v>23</v>
      </c>
      <c r="F15" s="50"/>
      <c r="G15" s="15" t="s">
        <v>12</v>
      </c>
      <c r="H15" s="15" t="s">
        <v>13</v>
      </c>
      <c r="I15" s="16">
        <v>45615</v>
      </c>
      <c r="J15" s="16">
        <v>45616</v>
      </c>
      <c r="K15" s="16">
        <v>45617</v>
      </c>
      <c r="L15" s="16">
        <v>45618</v>
      </c>
      <c r="M15" s="16">
        <v>45619</v>
      </c>
      <c r="N15" s="16">
        <v>45620</v>
      </c>
      <c r="O15" s="16">
        <v>45621</v>
      </c>
      <c r="P15" s="16">
        <v>45622</v>
      </c>
      <c r="Q15" s="16">
        <v>45623</v>
      </c>
      <c r="R15" s="16">
        <v>45624</v>
      </c>
      <c r="S15" s="16">
        <v>45625</v>
      </c>
      <c r="T15" s="16">
        <v>45626</v>
      </c>
      <c r="U15" s="16">
        <v>45627</v>
      </c>
      <c r="V15" s="16">
        <v>45628</v>
      </c>
      <c r="W15" s="16">
        <v>45629</v>
      </c>
      <c r="X15" s="16">
        <v>45630</v>
      </c>
      <c r="Y15" s="16">
        <v>45631</v>
      </c>
      <c r="Z15" s="16">
        <v>45632</v>
      </c>
      <c r="AA15" s="16">
        <v>45633</v>
      </c>
      <c r="AB15" s="16">
        <v>45634</v>
      </c>
      <c r="AC15" s="16">
        <v>45635</v>
      </c>
    </row>
    <row r="16" spans="1:29" ht="16.5" customHeight="1" x14ac:dyDescent="0.3">
      <c r="A16" s="55" t="s">
        <v>186</v>
      </c>
      <c r="B16" s="49" t="s">
        <v>24</v>
      </c>
      <c r="C16" s="64"/>
      <c r="D16" s="50"/>
      <c r="E16" s="51" t="s">
        <v>25</v>
      </c>
      <c r="F16" s="50"/>
      <c r="G16" s="20">
        <v>10</v>
      </c>
      <c r="H16" s="20">
        <v>10</v>
      </c>
      <c r="I16" s="20">
        <v>10</v>
      </c>
      <c r="J16" s="27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</row>
    <row r="17" spans="1:29" ht="16.5" customHeight="1" x14ac:dyDescent="0.3">
      <c r="A17" s="56"/>
      <c r="B17" s="49" t="s">
        <v>189</v>
      </c>
      <c r="C17" s="64"/>
      <c r="D17" s="50"/>
      <c r="E17" s="51" t="s">
        <v>119</v>
      </c>
      <c r="F17" s="50"/>
      <c r="G17" s="20">
        <v>1</v>
      </c>
      <c r="H17" s="20">
        <v>2</v>
      </c>
      <c r="I17" s="20">
        <v>2</v>
      </c>
      <c r="J17" s="20">
        <v>1</v>
      </c>
      <c r="K17" s="27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</row>
    <row r="18" spans="1:29" ht="16.5" customHeight="1" x14ac:dyDescent="0.3">
      <c r="A18" s="56"/>
      <c r="B18" s="51"/>
      <c r="C18" s="64"/>
      <c r="D18" s="50"/>
      <c r="E18" s="51"/>
      <c r="F18" s="50"/>
      <c r="G18" s="20"/>
      <c r="H18" s="20"/>
      <c r="I18" s="20"/>
      <c r="J18" s="20"/>
      <c r="K18" s="36">
        <v>1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6.5" customHeight="1" x14ac:dyDescent="0.3">
      <c r="A19" s="56"/>
      <c r="B19" s="49" t="s">
        <v>28</v>
      </c>
      <c r="C19" s="64"/>
      <c r="D19" s="50"/>
      <c r="E19" s="51" t="s">
        <v>190</v>
      </c>
      <c r="F19" s="50"/>
      <c r="G19" s="20">
        <v>2</v>
      </c>
      <c r="H19" s="20">
        <v>2</v>
      </c>
      <c r="I19" s="20">
        <v>2</v>
      </c>
      <c r="J19" s="20">
        <v>2</v>
      </c>
      <c r="K19" s="27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</row>
    <row r="20" spans="1:29" ht="17.25" customHeight="1" x14ac:dyDescent="0.3">
      <c r="A20" s="56"/>
      <c r="B20" s="55" t="s">
        <v>32</v>
      </c>
      <c r="C20" s="49" t="s">
        <v>191</v>
      </c>
      <c r="D20" s="50"/>
      <c r="E20" s="51" t="s">
        <v>113</v>
      </c>
      <c r="F20" s="50"/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7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</row>
    <row r="21" spans="1:29" ht="16.5" customHeight="1" x14ac:dyDescent="0.3">
      <c r="A21" s="56"/>
      <c r="B21" s="56"/>
      <c r="C21" s="49" t="s">
        <v>192</v>
      </c>
      <c r="D21" s="50"/>
      <c r="E21" s="51" t="s">
        <v>115</v>
      </c>
      <c r="F21" s="50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7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</row>
    <row r="22" spans="1:29" ht="16.5" customHeight="1" x14ac:dyDescent="0.3">
      <c r="A22" s="56"/>
      <c r="B22" s="56"/>
      <c r="C22" s="49" t="s">
        <v>193</v>
      </c>
      <c r="D22" s="50"/>
      <c r="E22" s="51" t="s">
        <v>27</v>
      </c>
      <c r="F22" s="50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7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</row>
    <row r="23" spans="1:29" ht="16.5" customHeight="1" x14ac:dyDescent="0.3">
      <c r="A23" s="56"/>
      <c r="B23" s="56"/>
      <c r="C23" s="49" t="s">
        <v>194</v>
      </c>
      <c r="D23" s="50"/>
      <c r="E23" s="51" t="s">
        <v>27</v>
      </c>
      <c r="F23" s="50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20">
        <v>2</v>
      </c>
      <c r="M23" s="27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</row>
    <row r="24" spans="1:29" ht="16.5" customHeight="1" x14ac:dyDescent="0.3">
      <c r="A24" s="56"/>
      <c r="B24" s="56"/>
      <c r="C24" s="49" t="s">
        <v>195</v>
      </c>
      <c r="D24" s="50"/>
      <c r="E24" s="51" t="s">
        <v>113</v>
      </c>
      <c r="F24" s="50"/>
      <c r="G24" s="20">
        <v>2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7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</row>
    <row r="25" spans="1:29" ht="16.5" customHeight="1" x14ac:dyDescent="0.3">
      <c r="A25" s="56"/>
      <c r="B25" s="56"/>
      <c r="C25" s="51"/>
      <c r="D25" s="50"/>
      <c r="E25" s="51"/>
      <c r="F25" s="50"/>
      <c r="G25" s="20"/>
      <c r="H25" s="20"/>
      <c r="I25" s="20"/>
      <c r="J25" s="20"/>
      <c r="K25" s="20"/>
      <c r="L25" s="20"/>
      <c r="M25" s="38">
        <v>1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6.5" customHeight="1" x14ac:dyDescent="0.3">
      <c r="A26" s="56"/>
      <c r="B26" s="56"/>
      <c r="C26" s="71" t="s">
        <v>196</v>
      </c>
      <c r="D26" s="50"/>
      <c r="E26" s="51" t="s">
        <v>115</v>
      </c>
      <c r="F26" s="50"/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7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</row>
    <row r="27" spans="1:29" ht="16.5" customHeight="1" x14ac:dyDescent="0.3">
      <c r="A27" s="56"/>
      <c r="B27" s="56"/>
      <c r="C27" s="71" t="s">
        <v>197</v>
      </c>
      <c r="D27" s="50"/>
      <c r="E27" s="51" t="s">
        <v>119</v>
      </c>
      <c r="F27" s="50"/>
      <c r="G27" s="20">
        <v>1</v>
      </c>
      <c r="H27" s="20">
        <v>1</v>
      </c>
      <c r="I27" s="20">
        <v>1</v>
      </c>
      <c r="J27" s="20">
        <v>1</v>
      </c>
      <c r="K27" s="20">
        <v>1</v>
      </c>
      <c r="L27" s="20">
        <v>1</v>
      </c>
      <c r="M27" s="27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</row>
    <row r="28" spans="1:29" ht="16.5" customHeight="1" x14ac:dyDescent="0.3">
      <c r="A28" s="56"/>
      <c r="B28" s="56"/>
      <c r="C28" s="71" t="s">
        <v>198</v>
      </c>
      <c r="D28" s="50"/>
      <c r="E28" s="51" t="s">
        <v>113</v>
      </c>
      <c r="F28" s="50"/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7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</row>
    <row r="29" spans="1:29" ht="16.5" customHeight="1" x14ac:dyDescent="0.3">
      <c r="A29" s="56"/>
      <c r="B29" s="56"/>
      <c r="C29" s="71" t="s">
        <v>199</v>
      </c>
      <c r="D29" s="50"/>
      <c r="E29" s="51" t="s">
        <v>27</v>
      </c>
      <c r="F29" s="50"/>
      <c r="G29" s="20">
        <v>2</v>
      </c>
      <c r="H29" s="20">
        <v>1</v>
      </c>
      <c r="I29" s="20">
        <v>1</v>
      </c>
      <c r="J29" s="20">
        <v>1</v>
      </c>
      <c r="K29" s="20">
        <v>1</v>
      </c>
      <c r="L29" s="20">
        <v>1</v>
      </c>
      <c r="M29" s="27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</row>
    <row r="30" spans="1:29" ht="16.5" customHeight="1" x14ac:dyDescent="0.3">
      <c r="A30" s="56"/>
      <c r="B30" s="56"/>
      <c r="C30" s="51"/>
      <c r="D30" s="50"/>
      <c r="E30" s="51"/>
      <c r="F30" s="50"/>
      <c r="G30" s="20"/>
      <c r="H30" s="20"/>
      <c r="I30" s="20"/>
      <c r="J30" s="20"/>
      <c r="K30" s="20"/>
      <c r="L30" s="20"/>
      <c r="M30" s="38">
        <v>1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16.5" customHeight="1" x14ac:dyDescent="0.3">
      <c r="A31" s="56"/>
      <c r="B31" s="56"/>
      <c r="C31" s="71" t="s">
        <v>200</v>
      </c>
      <c r="D31" s="50"/>
      <c r="E31" s="51" t="s">
        <v>119</v>
      </c>
      <c r="F31" s="50"/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7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</row>
    <row r="32" spans="1:29" ht="16.5" customHeight="1" x14ac:dyDescent="0.3">
      <c r="A32" s="56"/>
      <c r="B32" s="56"/>
      <c r="C32" s="49" t="s">
        <v>201</v>
      </c>
      <c r="D32" s="50"/>
      <c r="E32" s="51" t="s">
        <v>25</v>
      </c>
      <c r="F32" s="50"/>
      <c r="G32" s="20">
        <v>4</v>
      </c>
      <c r="H32" s="20">
        <v>10</v>
      </c>
      <c r="I32" s="20">
        <v>10</v>
      </c>
      <c r="J32" s="20">
        <v>10</v>
      </c>
      <c r="K32" s="20">
        <v>10</v>
      </c>
      <c r="L32" s="20">
        <v>10</v>
      </c>
      <c r="M32" s="20">
        <v>4</v>
      </c>
      <c r="N32" s="27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</row>
    <row r="33" spans="1:29" ht="16.5" customHeight="1" x14ac:dyDescent="0.3">
      <c r="A33" s="56"/>
      <c r="B33" s="57"/>
      <c r="C33" s="51"/>
      <c r="D33" s="50"/>
      <c r="E33" s="51"/>
      <c r="F33" s="50"/>
      <c r="G33" s="20"/>
      <c r="H33" s="20"/>
      <c r="I33" s="20"/>
      <c r="J33" s="20"/>
      <c r="K33" s="20"/>
      <c r="L33" s="20"/>
      <c r="M33" s="20"/>
      <c r="N33" s="36">
        <v>6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6.5" customHeight="1" x14ac:dyDescent="0.3">
      <c r="A34" s="56"/>
      <c r="B34" s="55" t="s">
        <v>46</v>
      </c>
      <c r="C34" s="49" t="s">
        <v>202</v>
      </c>
      <c r="D34" s="50"/>
      <c r="E34" s="51" t="s">
        <v>115</v>
      </c>
      <c r="F34" s="50"/>
      <c r="G34" s="20">
        <v>1</v>
      </c>
      <c r="H34" s="20">
        <v>1</v>
      </c>
      <c r="I34" s="20">
        <v>1</v>
      </c>
      <c r="J34" s="20">
        <v>1</v>
      </c>
      <c r="K34" s="20">
        <v>1</v>
      </c>
      <c r="L34" s="20">
        <v>1</v>
      </c>
      <c r="M34" s="20">
        <v>1</v>
      </c>
      <c r="N34" s="20">
        <v>1</v>
      </c>
      <c r="O34" s="27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</row>
    <row r="35" spans="1:29" ht="16.5" customHeight="1" x14ac:dyDescent="0.3">
      <c r="A35" s="56"/>
      <c r="B35" s="56"/>
      <c r="C35" s="49" t="s">
        <v>203</v>
      </c>
      <c r="D35" s="50"/>
      <c r="E35" s="51" t="s">
        <v>115</v>
      </c>
      <c r="F35" s="50"/>
      <c r="G35" s="20">
        <v>1</v>
      </c>
      <c r="H35" s="20">
        <v>1</v>
      </c>
      <c r="I35" s="20">
        <v>1</v>
      </c>
      <c r="J35" s="20">
        <v>1</v>
      </c>
      <c r="K35" s="20">
        <v>1</v>
      </c>
      <c r="L35" s="20">
        <v>1</v>
      </c>
      <c r="M35" s="20">
        <v>1</v>
      </c>
      <c r="N35" s="20">
        <v>1</v>
      </c>
      <c r="O35" s="27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</row>
    <row r="36" spans="1:29" ht="16.5" customHeight="1" x14ac:dyDescent="0.3">
      <c r="A36" s="56"/>
      <c r="B36" s="56"/>
      <c r="C36" s="49" t="s">
        <v>204</v>
      </c>
      <c r="D36" s="50"/>
      <c r="E36" s="51" t="s">
        <v>27</v>
      </c>
      <c r="F36" s="50"/>
      <c r="G36" s="20">
        <v>2</v>
      </c>
      <c r="H36" s="20">
        <v>2</v>
      </c>
      <c r="I36" s="20">
        <v>1</v>
      </c>
      <c r="J36" s="20">
        <v>1</v>
      </c>
      <c r="K36" s="20">
        <v>1</v>
      </c>
      <c r="L36" s="20">
        <v>1</v>
      </c>
      <c r="M36" s="20">
        <v>1</v>
      </c>
      <c r="N36" s="20">
        <v>1</v>
      </c>
      <c r="O36" s="27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</row>
    <row r="37" spans="1:29" ht="16.5" customHeight="1" x14ac:dyDescent="0.3">
      <c r="A37" s="56"/>
      <c r="B37" s="56"/>
      <c r="C37" s="49" t="s">
        <v>205</v>
      </c>
      <c r="D37" s="50"/>
      <c r="E37" s="51" t="s">
        <v>113</v>
      </c>
      <c r="F37" s="50"/>
      <c r="G37" s="20">
        <v>2</v>
      </c>
      <c r="H37" s="20">
        <v>2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7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</row>
    <row r="38" spans="1:29" ht="16.5" customHeight="1" x14ac:dyDescent="0.3">
      <c r="A38" s="56"/>
      <c r="B38" s="56"/>
      <c r="C38" s="49" t="s">
        <v>206</v>
      </c>
      <c r="D38" s="50"/>
      <c r="E38" s="51" t="s">
        <v>27</v>
      </c>
      <c r="F38" s="50"/>
      <c r="G38" s="20">
        <v>2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7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</row>
    <row r="39" spans="1:29" ht="16.5" customHeight="1" x14ac:dyDescent="0.3">
      <c r="A39" s="56"/>
      <c r="B39" s="56"/>
      <c r="C39" s="51"/>
      <c r="D39" s="50"/>
      <c r="E39" s="51"/>
      <c r="F39" s="50"/>
      <c r="G39" s="20"/>
      <c r="H39" s="20"/>
      <c r="I39" s="20"/>
      <c r="J39" s="20"/>
      <c r="K39" s="20"/>
      <c r="L39" s="20"/>
      <c r="M39" s="20"/>
      <c r="N39" s="20"/>
      <c r="O39" s="20"/>
      <c r="P39" s="38">
        <v>1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6.5" customHeight="1" x14ac:dyDescent="0.3">
      <c r="A40" s="56"/>
      <c r="B40" s="56"/>
      <c r="C40" s="71" t="s">
        <v>207</v>
      </c>
      <c r="D40" s="50"/>
      <c r="E40" s="51" t="s">
        <v>119</v>
      </c>
      <c r="F40" s="50"/>
      <c r="G40" s="20">
        <v>1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7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</row>
    <row r="41" spans="1:29" ht="16.5" customHeight="1" x14ac:dyDescent="0.3">
      <c r="A41" s="56"/>
      <c r="B41" s="56"/>
      <c r="C41" s="49" t="s">
        <v>208</v>
      </c>
      <c r="D41" s="50"/>
      <c r="E41" s="51" t="s">
        <v>119</v>
      </c>
      <c r="F41" s="50"/>
      <c r="G41" s="20">
        <v>1</v>
      </c>
      <c r="H41" s="20">
        <v>1</v>
      </c>
      <c r="I41" s="20">
        <v>1</v>
      </c>
      <c r="J41" s="20">
        <v>1</v>
      </c>
      <c r="K41" s="20">
        <v>1</v>
      </c>
      <c r="L41" s="20">
        <v>1</v>
      </c>
      <c r="M41" s="20">
        <v>1</v>
      </c>
      <c r="N41" s="20">
        <v>1</v>
      </c>
      <c r="O41" s="20">
        <v>1</v>
      </c>
      <c r="P41" s="27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</row>
    <row r="42" spans="1:29" ht="16.5" customHeight="1" x14ac:dyDescent="0.3">
      <c r="A42" s="56"/>
      <c r="B42" s="56"/>
      <c r="C42" s="49" t="s">
        <v>209</v>
      </c>
      <c r="D42" s="50"/>
      <c r="E42" s="51" t="s">
        <v>113</v>
      </c>
      <c r="F42" s="50"/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20">
        <v>1</v>
      </c>
      <c r="O42" s="20">
        <v>1</v>
      </c>
      <c r="P42" s="27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</row>
    <row r="43" spans="1:29" ht="16.5" customHeight="1" x14ac:dyDescent="0.3">
      <c r="A43" s="56"/>
      <c r="B43" s="56"/>
      <c r="C43" s="71" t="s">
        <v>210</v>
      </c>
      <c r="D43" s="50"/>
      <c r="E43" s="51" t="s">
        <v>115</v>
      </c>
      <c r="F43" s="50"/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7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</row>
    <row r="44" spans="1:29" ht="16.5" customHeight="1" x14ac:dyDescent="0.3">
      <c r="A44" s="56"/>
      <c r="B44" s="56"/>
      <c r="C44" s="71" t="s">
        <v>211</v>
      </c>
      <c r="D44" s="50"/>
      <c r="E44" s="51" t="s">
        <v>119</v>
      </c>
      <c r="F44" s="50"/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7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</row>
    <row r="45" spans="1:29" ht="16.5" customHeight="1" x14ac:dyDescent="0.3">
      <c r="A45" s="56"/>
      <c r="B45" s="56"/>
      <c r="C45" s="49" t="s">
        <v>56</v>
      </c>
      <c r="D45" s="50"/>
      <c r="E45" s="51" t="s">
        <v>25</v>
      </c>
      <c r="F45" s="50"/>
      <c r="G45" s="20">
        <v>7</v>
      </c>
      <c r="H45" s="20">
        <v>10</v>
      </c>
      <c r="I45" s="20">
        <v>10</v>
      </c>
      <c r="J45" s="20">
        <v>10</v>
      </c>
      <c r="K45" s="20">
        <v>10</v>
      </c>
      <c r="L45" s="20">
        <v>10</v>
      </c>
      <c r="M45" s="20">
        <v>10</v>
      </c>
      <c r="N45" s="20">
        <v>10</v>
      </c>
      <c r="O45" s="20">
        <v>10</v>
      </c>
      <c r="P45" s="20">
        <v>7</v>
      </c>
      <c r="Q45" s="27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</row>
    <row r="46" spans="1:29" ht="16.5" customHeight="1" x14ac:dyDescent="0.3">
      <c r="A46" s="56"/>
      <c r="B46" s="57"/>
      <c r="C46" s="51"/>
      <c r="D46" s="50"/>
      <c r="E46" s="51"/>
      <c r="F46" s="5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36">
        <v>3</v>
      </c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6.5" customHeight="1" x14ac:dyDescent="0.3">
      <c r="A47" s="56"/>
      <c r="B47" s="55" t="s">
        <v>57</v>
      </c>
      <c r="C47" s="49" t="s">
        <v>212</v>
      </c>
      <c r="D47" s="50"/>
      <c r="E47" s="51" t="s">
        <v>136</v>
      </c>
      <c r="F47" s="50"/>
      <c r="G47" s="20">
        <v>2</v>
      </c>
      <c r="H47" s="20">
        <v>2</v>
      </c>
      <c r="I47" s="20">
        <v>2</v>
      </c>
      <c r="J47" s="20">
        <v>2</v>
      </c>
      <c r="K47" s="20">
        <v>2</v>
      </c>
      <c r="L47" s="20">
        <v>2</v>
      </c>
      <c r="M47" s="20">
        <v>2</v>
      </c>
      <c r="N47" s="20">
        <v>2</v>
      </c>
      <c r="O47" s="20">
        <v>2</v>
      </c>
      <c r="P47" s="20">
        <v>2</v>
      </c>
      <c r="Q47" s="20">
        <v>2</v>
      </c>
      <c r="R47" s="27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</row>
    <row r="48" spans="1:29" ht="16.5" customHeight="1" x14ac:dyDescent="0.3">
      <c r="A48" s="56"/>
      <c r="B48" s="56"/>
      <c r="C48" s="49" t="s">
        <v>213</v>
      </c>
      <c r="D48" s="50"/>
      <c r="E48" s="51" t="s">
        <v>136</v>
      </c>
      <c r="F48" s="50"/>
      <c r="G48" s="20">
        <v>2</v>
      </c>
      <c r="H48" s="20">
        <v>2</v>
      </c>
      <c r="I48" s="20">
        <v>2</v>
      </c>
      <c r="J48" s="20">
        <v>2</v>
      </c>
      <c r="K48" s="20">
        <v>2</v>
      </c>
      <c r="L48" s="20">
        <v>2</v>
      </c>
      <c r="M48" s="20">
        <v>2</v>
      </c>
      <c r="N48" s="20">
        <v>2</v>
      </c>
      <c r="O48" s="20">
        <v>2</v>
      </c>
      <c r="P48" s="20">
        <v>2</v>
      </c>
      <c r="Q48" s="20">
        <v>2</v>
      </c>
      <c r="R48" s="27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</row>
    <row r="49" spans="1:29" ht="16.5" customHeight="1" x14ac:dyDescent="0.3">
      <c r="A49" s="56"/>
      <c r="B49" s="56"/>
      <c r="C49" s="49" t="s">
        <v>214</v>
      </c>
      <c r="D49" s="50"/>
      <c r="E49" s="51" t="s">
        <v>136</v>
      </c>
      <c r="F49" s="50"/>
      <c r="G49" s="20">
        <v>1</v>
      </c>
      <c r="H49" s="20">
        <v>2</v>
      </c>
      <c r="I49" s="20">
        <v>2</v>
      </c>
      <c r="J49" s="20">
        <v>2</v>
      </c>
      <c r="K49" s="20">
        <v>2</v>
      </c>
      <c r="L49" s="20">
        <v>2</v>
      </c>
      <c r="M49" s="20">
        <v>2</v>
      </c>
      <c r="N49" s="20">
        <v>2</v>
      </c>
      <c r="O49" s="20">
        <v>2</v>
      </c>
      <c r="P49" s="20">
        <v>2</v>
      </c>
      <c r="Q49" s="20">
        <v>2</v>
      </c>
      <c r="R49" s="20">
        <v>1</v>
      </c>
      <c r="S49" s="27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</row>
    <row r="50" spans="1:29" ht="16.5" customHeight="1" x14ac:dyDescent="0.3">
      <c r="A50" s="56"/>
      <c r="B50" s="56"/>
      <c r="C50" s="51"/>
      <c r="D50" s="50"/>
      <c r="E50" s="51"/>
      <c r="F50" s="5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36">
        <v>1</v>
      </c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6.5" customHeight="1" x14ac:dyDescent="0.3">
      <c r="A51" s="56"/>
      <c r="B51" s="56"/>
      <c r="C51" s="49" t="s">
        <v>215</v>
      </c>
      <c r="D51" s="50"/>
      <c r="E51" s="51" t="s">
        <v>136</v>
      </c>
      <c r="F51" s="50"/>
      <c r="G51" s="20">
        <v>2</v>
      </c>
      <c r="H51" s="20">
        <v>2</v>
      </c>
      <c r="I51" s="20">
        <v>2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2</v>
      </c>
      <c r="P51" s="20">
        <v>2</v>
      </c>
      <c r="Q51" s="20">
        <v>2</v>
      </c>
      <c r="R51" s="20">
        <v>2</v>
      </c>
      <c r="S51" s="27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</row>
    <row r="52" spans="1:29" ht="16.5" customHeight="1" x14ac:dyDescent="0.3">
      <c r="A52" s="56"/>
      <c r="B52" s="56"/>
      <c r="C52" s="49" t="s">
        <v>216</v>
      </c>
      <c r="D52" s="50"/>
      <c r="E52" s="51" t="s">
        <v>136</v>
      </c>
      <c r="F52" s="50"/>
      <c r="G52" s="20">
        <v>2</v>
      </c>
      <c r="H52" s="20">
        <v>2</v>
      </c>
      <c r="I52" s="20">
        <v>2</v>
      </c>
      <c r="J52" s="20">
        <v>2</v>
      </c>
      <c r="K52" s="20">
        <v>2</v>
      </c>
      <c r="L52" s="20">
        <v>2</v>
      </c>
      <c r="M52" s="20">
        <v>2</v>
      </c>
      <c r="N52" s="20">
        <v>2</v>
      </c>
      <c r="O52" s="20">
        <v>2</v>
      </c>
      <c r="P52" s="20">
        <v>2</v>
      </c>
      <c r="Q52" s="20">
        <v>2</v>
      </c>
      <c r="R52" s="20">
        <v>2</v>
      </c>
      <c r="S52" s="20">
        <v>2</v>
      </c>
      <c r="T52" s="27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</row>
    <row r="53" spans="1:29" ht="16.5" customHeight="1" x14ac:dyDescent="0.3">
      <c r="A53" s="56"/>
      <c r="B53" s="56"/>
      <c r="C53" s="49" t="s">
        <v>217</v>
      </c>
      <c r="D53" s="50"/>
      <c r="E53" s="51" t="s">
        <v>136</v>
      </c>
      <c r="F53" s="50"/>
      <c r="G53" s="20">
        <v>3</v>
      </c>
      <c r="H53" s="20">
        <v>3</v>
      </c>
      <c r="I53" s="20">
        <v>3</v>
      </c>
      <c r="J53" s="20">
        <v>3</v>
      </c>
      <c r="K53" s="20">
        <v>3</v>
      </c>
      <c r="L53" s="20">
        <v>3</v>
      </c>
      <c r="M53" s="20">
        <v>3</v>
      </c>
      <c r="N53" s="20">
        <v>3</v>
      </c>
      <c r="O53" s="20">
        <v>3</v>
      </c>
      <c r="P53" s="20">
        <v>3</v>
      </c>
      <c r="Q53" s="20">
        <v>3</v>
      </c>
      <c r="R53" s="20">
        <v>3</v>
      </c>
      <c r="S53" s="20">
        <v>3</v>
      </c>
      <c r="T53" s="27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</row>
    <row r="54" spans="1:29" ht="16.5" customHeight="1" x14ac:dyDescent="0.3">
      <c r="A54" s="56"/>
      <c r="B54" s="56"/>
      <c r="C54" s="49" t="s">
        <v>218</v>
      </c>
      <c r="D54" s="50"/>
      <c r="E54" s="51" t="s">
        <v>136</v>
      </c>
      <c r="F54" s="50"/>
      <c r="G54" s="20">
        <v>2</v>
      </c>
      <c r="H54" s="20">
        <v>2</v>
      </c>
      <c r="I54" s="20">
        <v>2</v>
      </c>
      <c r="J54" s="20">
        <v>2</v>
      </c>
      <c r="K54" s="20">
        <v>2</v>
      </c>
      <c r="L54" s="20">
        <v>2</v>
      </c>
      <c r="M54" s="20">
        <v>2</v>
      </c>
      <c r="N54" s="20">
        <v>2</v>
      </c>
      <c r="O54" s="20">
        <v>2</v>
      </c>
      <c r="P54" s="20">
        <v>2</v>
      </c>
      <c r="Q54" s="20">
        <v>2</v>
      </c>
      <c r="R54" s="20">
        <v>2</v>
      </c>
      <c r="S54" s="20">
        <v>2</v>
      </c>
      <c r="T54" s="27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</row>
    <row r="55" spans="1:29" ht="16.5" customHeight="1" x14ac:dyDescent="0.3">
      <c r="A55" s="56"/>
      <c r="B55" s="56"/>
      <c r="C55" s="49" t="s">
        <v>219</v>
      </c>
      <c r="D55" s="50"/>
      <c r="E55" s="51" t="s">
        <v>136</v>
      </c>
      <c r="F55" s="50"/>
      <c r="G55" s="20">
        <v>3</v>
      </c>
      <c r="H55" s="20">
        <v>3</v>
      </c>
      <c r="I55" s="20">
        <v>3</v>
      </c>
      <c r="J55" s="20">
        <v>3</v>
      </c>
      <c r="K55" s="20">
        <v>3</v>
      </c>
      <c r="L55" s="20">
        <v>3</v>
      </c>
      <c r="M55" s="20">
        <v>3</v>
      </c>
      <c r="N55" s="20">
        <v>3</v>
      </c>
      <c r="O55" s="20">
        <v>3</v>
      </c>
      <c r="P55" s="20">
        <v>3</v>
      </c>
      <c r="Q55" s="20">
        <v>3</v>
      </c>
      <c r="R55" s="20">
        <v>3</v>
      </c>
      <c r="S55" s="20">
        <v>3</v>
      </c>
      <c r="T55" s="27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</row>
    <row r="56" spans="1:29" ht="16.5" customHeight="1" x14ac:dyDescent="0.3">
      <c r="A56" s="56"/>
      <c r="B56" s="56"/>
      <c r="C56" s="49" t="s">
        <v>220</v>
      </c>
      <c r="D56" s="50"/>
      <c r="E56" s="51" t="s">
        <v>136</v>
      </c>
      <c r="F56" s="50"/>
      <c r="G56" s="20">
        <v>4</v>
      </c>
      <c r="H56" s="20">
        <v>2</v>
      </c>
      <c r="I56" s="20">
        <v>2</v>
      </c>
      <c r="J56" s="20">
        <v>2</v>
      </c>
      <c r="K56" s="20">
        <v>2</v>
      </c>
      <c r="L56" s="20">
        <v>2</v>
      </c>
      <c r="M56" s="20">
        <v>2</v>
      </c>
      <c r="N56" s="20">
        <v>2</v>
      </c>
      <c r="O56" s="20">
        <v>2</v>
      </c>
      <c r="P56" s="20">
        <v>2</v>
      </c>
      <c r="Q56" s="20">
        <v>2</v>
      </c>
      <c r="R56" s="20">
        <v>2</v>
      </c>
      <c r="S56" s="20">
        <v>2</v>
      </c>
      <c r="T56" s="20">
        <v>2</v>
      </c>
      <c r="U56" s="27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</row>
    <row r="57" spans="1:29" ht="16.5" customHeight="1" x14ac:dyDescent="0.3">
      <c r="A57" s="56"/>
      <c r="B57" s="56"/>
      <c r="C57" s="51"/>
      <c r="D57" s="50"/>
      <c r="E57" s="51"/>
      <c r="F57" s="5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38">
        <v>2</v>
      </c>
      <c r="V57" s="20"/>
      <c r="W57" s="20"/>
      <c r="X57" s="20"/>
      <c r="Y57" s="20"/>
      <c r="Z57" s="20"/>
      <c r="AA57" s="20"/>
      <c r="AB57" s="20"/>
      <c r="AC57" s="20"/>
    </row>
    <row r="58" spans="1:29" ht="16.5" customHeight="1" x14ac:dyDescent="0.3">
      <c r="A58" s="56"/>
      <c r="B58" s="56"/>
      <c r="C58" s="49" t="s">
        <v>221</v>
      </c>
      <c r="D58" s="50"/>
      <c r="E58" s="51" t="s">
        <v>136</v>
      </c>
      <c r="F58" s="50"/>
      <c r="G58" s="20">
        <v>2</v>
      </c>
      <c r="H58" s="20">
        <v>2</v>
      </c>
      <c r="I58" s="20">
        <v>2</v>
      </c>
      <c r="J58" s="20">
        <v>2</v>
      </c>
      <c r="K58" s="20">
        <v>2</v>
      </c>
      <c r="L58" s="20">
        <v>2</v>
      </c>
      <c r="M58" s="20">
        <v>2</v>
      </c>
      <c r="N58" s="20">
        <v>2</v>
      </c>
      <c r="O58" s="20">
        <v>2</v>
      </c>
      <c r="P58" s="20">
        <v>2</v>
      </c>
      <c r="Q58" s="20">
        <v>2</v>
      </c>
      <c r="R58" s="20">
        <v>2</v>
      </c>
      <c r="S58" s="20">
        <v>2</v>
      </c>
      <c r="T58" s="20">
        <v>2</v>
      </c>
      <c r="U58" s="27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</row>
    <row r="59" spans="1:29" ht="16.5" customHeight="1" x14ac:dyDescent="0.3">
      <c r="A59" s="56"/>
      <c r="B59" s="56"/>
      <c r="C59" s="49" t="s">
        <v>222</v>
      </c>
      <c r="D59" s="50"/>
      <c r="E59" s="51" t="s">
        <v>136</v>
      </c>
      <c r="F59" s="50"/>
      <c r="G59" s="20">
        <v>2</v>
      </c>
      <c r="H59" s="20">
        <v>2</v>
      </c>
      <c r="I59" s="20">
        <v>2</v>
      </c>
      <c r="J59" s="20">
        <v>2</v>
      </c>
      <c r="K59" s="20">
        <v>2</v>
      </c>
      <c r="L59" s="20">
        <v>2</v>
      </c>
      <c r="M59" s="20">
        <v>2</v>
      </c>
      <c r="N59" s="20">
        <v>2</v>
      </c>
      <c r="O59" s="20">
        <v>2</v>
      </c>
      <c r="P59" s="20">
        <v>2</v>
      </c>
      <c r="Q59" s="20">
        <v>2</v>
      </c>
      <c r="R59" s="20">
        <v>2</v>
      </c>
      <c r="S59" s="20">
        <v>2</v>
      </c>
      <c r="T59" s="20">
        <v>2</v>
      </c>
      <c r="U59" s="27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</row>
    <row r="60" spans="1:29" ht="16.5" customHeight="1" x14ac:dyDescent="0.3">
      <c r="A60" s="56"/>
      <c r="B60" s="56"/>
      <c r="C60" s="49" t="s">
        <v>223</v>
      </c>
      <c r="D60" s="50"/>
      <c r="E60" s="51" t="s">
        <v>136</v>
      </c>
      <c r="F60" s="50"/>
      <c r="G60" s="20">
        <v>3</v>
      </c>
      <c r="H60" s="20">
        <v>2</v>
      </c>
      <c r="I60" s="20">
        <v>2</v>
      </c>
      <c r="J60" s="20">
        <v>2</v>
      </c>
      <c r="K60" s="20">
        <v>2</v>
      </c>
      <c r="L60" s="20">
        <v>2</v>
      </c>
      <c r="M60" s="20">
        <v>2</v>
      </c>
      <c r="N60" s="20">
        <v>2</v>
      </c>
      <c r="O60" s="20">
        <v>2</v>
      </c>
      <c r="P60" s="20">
        <v>2</v>
      </c>
      <c r="Q60" s="20">
        <v>2</v>
      </c>
      <c r="R60" s="20">
        <v>2</v>
      </c>
      <c r="S60" s="20">
        <v>2</v>
      </c>
      <c r="T60" s="20">
        <v>2</v>
      </c>
      <c r="U60" s="27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</row>
    <row r="61" spans="1:29" ht="16.5" customHeight="1" x14ac:dyDescent="0.3">
      <c r="A61" s="56"/>
      <c r="B61" s="56"/>
      <c r="C61" s="51"/>
      <c r="D61" s="50"/>
      <c r="E61" s="51"/>
      <c r="F61" s="5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38">
        <v>1</v>
      </c>
      <c r="V61" s="20"/>
      <c r="W61" s="20"/>
      <c r="X61" s="20"/>
      <c r="Y61" s="20"/>
      <c r="Z61" s="20"/>
      <c r="AA61" s="20"/>
      <c r="AB61" s="20"/>
      <c r="AC61" s="20"/>
    </row>
    <row r="62" spans="1:29" ht="16.5" customHeight="1" x14ac:dyDescent="0.3">
      <c r="A62" s="56"/>
      <c r="B62" s="56"/>
      <c r="C62" s="49" t="s">
        <v>224</v>
      </c>
      <c r="D62" s="50"/>
      <c r="E62" s="51" t="s">
        <v>136</v>
      </c>
      <c r="F62" s="50"/>
      <c r="G62" s="20">
        <v>2</v>
      </c>
      <c r="H62" s="20">
        <v>2</v>
      </c>
      <c r="I62" s="20">
        <v>2</v>
      </c>
      <c r="J62" s="20">
        <v>2</v>
      </c>
      <c r="K62" s="20">
        <v>2</v>
      </c>
      <c r="L62" s="20">
        <v>2</v>
      </c>
      <c r="M62" s="20">
        <v>2</v>
      </c>
      <c r="N62" s="20">
        <v>2</v>
      </c>
      <c r="O62" s="20">
        <v>2</v>
      </c>
      <c r="P62" s="20">
        <v>2</v>
      </c>
      <c r="Q62" s="20">
        <v>2</v>
      </c>
      <c r="R62" s="20">
        <v>2</v>
      </c>
      <c r="S62" s="20">
        <v>2</v>
      </c>
      <c r="T62" s="20">
        <v>2</v>
      </c>
      <c r="U62" s="20">
        <v>2</v>
      </c>
      <c r="V62" s="27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</row>
    <row r="63" spans="1:29" ht="16.5" customHeight="1" x14ac:dyDescent="0.3">
      <c r="A63" s="56"/>
      <c r="B63" s="56"/>
      <c r="C63" s="49" t="s">
        <v>225</v>
      </c>
      <c r="D63" s="50"/>
      <c r="E63" s="51" t="s">
        <v>136</v>
      </c>
      <c r="F63" s="50"/>
      <c r="G63" s="20">
        <v>2</v>
      </c>
      <c r="H63" s="20">
        <v>2</v>
      </c>
      <c r="I63" s="20">
        <v>2</v>
      </c>
      <c r="J63" s="20">
        <v>2</v>
      </c>
      <c r="K63" s="20">
        <v>2</v>
      </c>
      <c r="L63" s="20">
        <v>2</v>
      </c>
      <c r="M63" s="20">
        <v>2</v>
      </c>
      <c r="N63" s="20">
        <v>2</v>
      </c>
      <c r="O63" s="20">
        <v>2</v>
      </c>
      <c r="P63" s="20">
        <v>2</v>
      </c>
      <c r="Q63" s="20">
        <v>2</v>
      </c>
      <c r="R63" s="20">
        <v>2</v>
      </c>
      <c r="S63" s="20">
        <v>2</v>
      </c>
      <c r="T63" s="20">
        <v>2</v>
      </c>
      <c r="U63" s="20">
        <v>2</v>
      </c>
      <c r="V63" s="27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</row>
    <row r="64" spans="1:29" ht="16.5" customHeight="1" x14ac:dyDescent="0.3">
      <c r="A64" s="56"/>
      <c r="B64" s="56"/>
      <c r="C64" s="49" t="s">
        <v>226</v>
      </c>
      <c r="D64" s="50"/>
      <c r="E64" s="51" t="s">
        <v>136</v>
      </c>
      <c r="F64" s="50"/>
      <c r="G64" s="20">
        <v>2</v>
      </c>
      <c r="H64" s="20">
        <v>2</v>
      </c>
      <c r="I64" s="20">
        <v>2</v>
      </c>
      <c r="J64" s="20">
        <v>2</v>
      </c>
      <c r="K64" s="20">
        <v>2</v>
      </c>
      <c r="L64" s="20">
        <v>2</v>
      </c>
      <c r="M64" s="20">
        <v>2</v>
      </c>
      <c r="N64" s="20">
        <v>2</v>
      </c>
      <c r="O64" s="20">
        <v>2</v>
      </c>
      <c r="P64" s="20">
        <v>2</v>
      </c>
      <c r="Q64" s="20">
        <v>2</v>
      </c>
      <c r="R64" s="20">
        <v>2</v>
      </c>
      <c r="S64" s="20">
        <v>2</v>
      </c>
      <c r="T64" s="20">
        <v>2</v>
      </c>
      <c r="U64" s="20">
        <v>2</v>
      </c>
      <c r="V64" s="27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</row>
    <row r="65" spans="1:29" ht="16.5" customHeight="1" x14ac:dyDescent="0.3">
      <c r="A65" s="56"/>
      <c r="B65" s="56"/>
      <c r="C65" s="49" t="s">
        <v>227</v>
      </c>
      <c r="D65" s="50"/>
      <c r="E65" s="51" t="s">
        <v>136</v>
      </c>
      <c r="F65" s="50"/>
      <c r="G65" s="20">
        <v>2</v>
      </c>
      <c r="H65" s="20">
        <v>2</v>
      </c>
      <c r="I65" s="20">
        <v>2</v>
      </c>
      <c r="J65" s="20">
        <v>2</v>
      </c>
      <c r="K65" s="20">
        <v>2</v>
      </c>
      <c r="L65" s="20">
        <v>2</v>
      </c>
      <c r="M65" s="20">
        <v>2</v>
      </c>
      <c r="N65" s="20">
        <v>2</v>
      </c>
      <c r="O65" s="20">
        <v>2</v>
      </c>
      <c r="P65" s="20">
        <v>2</v>
      </c>
      <c r="Q65" s="20">
        <v>2</v>
      </c>
      <c r="R65" s="20">
        <v>2</v>
      </c>
      <c r="S65" s="20">
        <v>2</v>
      </c>
      <c r="T65" s="20">
        <v>2</v>
      </c>
      <c r="U65" s="20">
        <v>2</v>
      </c>
      <c r="V65" s="27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</row>
    <row r="66" spans="1:29" ht="16.5" customHeight="1" x14ac:dyDescent="0.3">
      <c r="A66" s="56"/>
      <c r="B66" s="56"/>
      <c r="C66" s="49" t="s">
        <v>228</v>
      </c>
      <c r="D66" s="50"/>
      <c r="E66" s="51" t="s">
        <v>136</v>
      </c>
      <c r="F66" s="50"/>
      <c r="G66" s="20">
        <v>2</v>
      </c>
      <c r="H66" s="20">
        <v>2</v>
      </c>
      <c r="I66" s="20">
        <v>2</v>
      </c>
      <c r="J66" s="20">
        <v>2</v>
      </c>
      <c r="K66" s="20">
        <v>2</v>
      </c>
      <c r="L66" s="20">
        <v>2</v>
      </c>
      <c r="M66" s="20">
        <v>2</v>
      </c>
      <c r="N66" s="20">
        <v>2</v>
      </c>
      <c r="O66" s="20">
        <v>2</v>
      </c>
      <c r="P66" s="20">
        <v>2</v>
      </c>
      <c r="Q66" s="20">
        <v>2</v>
      </c>
      <c r="R66" s="20">
        <v>2</v>
      </c>
      <c r="S66" s="20">
        <v>2</v>
      </c>
      <c r="T66" s="20">
        <v>2</v>
      </c>
      <c r="U66" s="20">
        <v>2</v>
      </c>
      <c r="V66" s="27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</row>
    <row r="67" spans="1:29" ht="16.5" customHeight="1" x14ac:dyDescent="0.3">
      <c r="A67" s="56"/>
      <c r="B67" s="56"/>
      <c r="C67" s="49" t="s">
        <v>229</v>
      </c>
      <c r="D67" s="50"/>
      <c r="E67" s="51" t="s">
        <v>136</v>
      </c>
      <c r="F67" s="50"/>
      <c r="G67" s="20">
        <v>2</v>
      </c>
      <c r="H67" s="20">
        <v>2</v>
      </c>
      <c r="I67" s="20">
        <v>2</v>
      </c>
      <c r="J67" s="20">
        <v>2</v>
      </c>
      <c r="K67" s="20">
        <v>2</v>
      </c>
      <c r="L67" s="20">
        <v>2</v>
      </c>
      <c r="M67" s="20">
        <v>2</v>
      </c>
      <c r="N67" s="20">
        <v>2</v>
      </c>
      <c r="O67" s="20">
        <v>2</v>
      </c>
      <c r="P67" s="20">
        <v>2</v>
      </c>
      <c r="Q67" s="20">
        <v>2</v>
      </c>
      <c r="R67" s="20">
        <v>2</v>
      </c>
      <c r="S67" s="20">
        <v>2</v>
      </c>
      <c r="T67" s="20">
        <v>2</v>
      </c>
      <c r="U67" s="20">
        <v>2</v>
      </c>
      <c r="V67" s="27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</row>
    <row r="68" spans="1:29" ht="16.5" customHeight="1" x14ac:dyDescent="0.3">
      <c r="A68" s="56"/>
      <c r="B68" s="56"/>
      <c r="C68" s="49" t="s">
        <v>230</v>
      </c>
      <c r="D68" s="50"/>
      <c r="E68" s="51" t="s">
        <v>136</v>
      </c>
      <c r="F68" s="50"/>
      <c r="G68" s="20">
        <v>2</v>
      </c>
      <c r="H68" s="20">
        <v>2</v>
      </c>
      <c r="I68" s="20">
        <v>2</v>
      </c>
      <c r="J68" s="20">
        <v>2</v>
      </c>
      <c r="K68" s="20">
        <v>2</v>
      </c>
      <c r="L68" s="20">
        <v>2</v>
      </c>
      <c r="M68" s="20">
        <v>2</v>
      </c>
      <c r="N68" s="20">
        <v>2</v>
      </c>
      <c r="O68" s="20">
        <v>2</v>
      </c>
      <c r="P68" s="20">
        <v>2</v>
      </c>
      <c r="Q68" s="20">
        <v>2</v>
      </c>
      <c r="R68" s="20">
        <v>2</v>
      </c>
      <c r="S68" s="20">
        <v>2</v>
      </c>
      <c r="T68" s="20">
        <v>2</v>
      </c>
      <c r="U68" s="20">
        <v>2</v>
      </c>
      <c r="V68" s="27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</row>
    <row r="69" spans="1:29" ht="16.5" customHeight="1" x14ac:dyDescent="0.3">
      <c r="A69" s="56"/>
      <c r="B69" s="56"/>
      <c r="C69" s="49" t="s">
        <v>231</v>
      </c>
      <c r="D69" s="50"/>
      <c r="E69" s="51" t="s">
        <v>136</v>
      </c>
      <c r="F69" s="50"/>
      <c r="G69" s="20">
        <v>2</v>
      </c>
      <c r="H69" s="20">
        <v>2</v>
      </c>
      <c r="I69" s="20">
        <v>2</v>
      </c>
      <c r="J69" s="20">
        <v>2</v>
      </c>
      <c r="K69" s="20">
        <v>2</v>
      </c>
      <c r="L69" s="20">
        <v>2</v>
      </c>
      <c r="M69" s="20">
        <v>2</v>
      </c>
      <c r="N69" s="20">
        <v>2</v>
      </c>
      <c r="O69" s="20">
        <v>2</v>
      </c>
      <c r="P69" s="20">
        <v>2</v>
      </c>
      <c r="Q69" s="20">
        <v>2</v>
      </c>
      <c r="R69" s="20">
        <v>2</v>
      </c>
      <c r="S69" s="20">
        <v>2</v>
      </c>
      <c r="T69" s="20">
        <v>2</v>
      </c>
      <c r="U69" s="20">
        <v>2</v>
      </c>
      <c r="V69" s="27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</row>
    <row r="70" spans="1:29" ht="16.5" customHeight="1" x14ac:dyDescent="0.3">
      <c r="A70" s="56"/>
      <c r="B70" s="56"/>
      <c r="C70" s="49" t="s">
        <v>78</v>
      </c>
      <c r="D70" s="50"/>
      <c r="E70" s="51" t="s">
        <v>154</v>
      </c>
      <c r="F70" s="50"/>
      <c r="G70" s="20">
        <v>8</v>
      </c>
      <c r="H70" s="20">
        <v>10</v>
      </c>
      <c r="I70" s="20">
        <v>10</v>
      </c>
      <c r="J70" s="20">
        <v>10</v>
      </c>
      <c r="K70" s="20">
        <v>10</v>
      </c>
      <c r="L70" s="20">
        <v>10</v>
      </c>
      <c r="M70" s="20">
        <v>10</v>
      </c>
      <c r="N70" s="20">
        <v>10</v>
      </c>
      <c r="O70" s="20">
        <v>10</v>
      </c>
      <c r="P70" s="20">
        <v>10</v>
      </c>
      <c r="Q70" s="20">
        <v>10</v>
      </c>
      <c r="R70" s="20">
        <v>10</v>
      </c>
      <c r="S70" s="20">
        <v>10</v>
      </c>
      <c r="T70" s="20">
        <v>10</v>
      </c>
      <c r="U70" s="20">
        <v>10</v>
      </c>
      <c r="V70" s="20">
        <v>8</v>
      </c>
      <c r="W70" s="27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</row>
    <row r="71" spans="1:29" ht="16.5" customHeight="1" x14ac:dyDescent="0.3">
      <c r="A71" s="56"/>
      <c r="B71" s="57"/>
      <c r="C71" s="51"/>
      <c r="D71" s="50"/>
      <c r="E71" s="51"/>
      <c r="F71" s="5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36">
        <v>2</v>
      </c>
      <c r="X71" s="20"/>
      <c r="Y71" s="20"/>
      <c r="Z71" s="20"/>
      <c r="AA71" s="20"/>
      <c r="AB71" s="20"/>
      <c r="AC71" s="20"/>
    </row>
    <row r="72" spans="1:29" ht="16.5" customHeight="1" x14ac:dyDescent="0.3">
      <c r="A72" s="56"/>
      <c r="B72" s="55" t="s">
        <v>80</v>
      </c>
      <c r="C72" s="49" t="s">
        <v>232</v>
      </c>
      <c r="D72" s="50"/>
      <c r="E72" s="51" t="s">
        <v>115</v>
      </c>
      <c r="F72" s="50"/>
      <c r="G72" s="20">
        <v>1</v>
      </c>
      <c r="H72" s="20">
        <v>1</v>
      </c>
      <c r="I72" s="20">
        <v>1</v>
      </c>
      <c r="J72" s="20">
        <v>1</v>
      </c>
      <c r="K72" s="20">
        <v>1</v>
      </c>
      <c r="L72" s="20">
        <v>1</v>
      </c>
      <c r="M72" s="20">
        <v>1</v>
      </c>
      <c r="N72" s="20">
        <v>1</v>
      </c>
      <c r="O72" s="20">
        <v>1</v>
      </c>
      <c r="P72" s="20">
        <v>1</v>
      </c>
      <c r="Q72" s="20">
        <v>1</v>
      </c>
      <c r="R72" s="20">
        <v>1</v>
      </c>
      <c r="S72" s="20">
        <v>1</v>
      </c>
      <c r="T72" s="20">
        <v>1</v>
      </c>
      <c r="U72" s="20">
        <v>1</v>
      </c>
      <c r="V72" s="20">
        <v>1</v>
      </c>
      <c r="W72" s="20">
        <v>1</v>
      </c>
      <c r="X72" s="27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</row>
    <row r="73" spans="1:29" ht="16.5" customHeight="1" x14ac:dyDescent="0.3">
      <c r="A73" s="56"/>
      <c r="B73" s="56"/>
      <c r="C73" s="49" t="s">
        <v>233</v>
      </c>
      <c r="D73" s="50"/>
      <c r="E73" s="51" t="s">
        <v>119</v>
      </c>
      <c r="F73" s="50"/>
      <c r="G73" s="20">
        <v>1</v>
      </c>
      <c r="H73" s="20">
        <v>1</v>
      </c>
      <c r="I73" s="20">
        <v>1</v>
      </c>
      <c r="J73" s="20">
        <v>1</v>
      </c>
      <c r="K73" s="20">
        <v>1</v>
      </c>
      <c r="L73" s="20">
        <v>1</v>
      </c>
      <c r="M73" s="20">
        <v>1</v>
      </c>
      <c r="N73" s="20">
        <v>1</v>
      </c>
      <c r="O73" s="20">
        <v>1</v>
      </c>
      <c r="P73" s="20">
        <v>1</v>
      </c>
      <c r="Q73" s="20">
        <v>1</v>
      </c>
      <c r="R73" s="20">
        <v>1</v>
      </c>
      <c r="S73" s="20">
        <v>1</v>
      </c>
      <c r="T73" s="20">
        <v>1</v>
      </c>
      <c r="U73" s="20">
        <v>1</v>
      </c>
      <c r="V73" s="20">
        <v>1</v>
      </c>
      <c r="W73" s="20">
        <v>1</v>
      </c>
      <c r="X73" s="27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</row>
    <row r="74" spans="1:29" ht="16.5" customHeight="1" x14ac:dyDescent="0.3">
      <c r="A74" s="56"/>
      <c r="B74" s="56"/>
      <c r="C74" s="49" t="s">
        <v>234</v>
      </c>
      <c r="D74" s="50"/>
      <c r="E74" s="51" t="s">
        <v>113</v>
      </c>
      <c r="F74" s="50"/>
      <c r="G74" s="20">
        <v>1</v>
      </c>
      <c r="H74" s="20">
        <v>1</v>
      </c>
      <c r="I74" s="20">
        <v>1</v>
      </c>
      <c r="J74" s="20">
        <v>1</v>
      </c>
      <c r="K74" s="20">
        <v>1</v>
      </c>
      <c r="L74" s="20">
        <v>1</v>
      </c>
      <c r="M74" s="20">
        <v>1</v>
      </c>
      <c r="N74" s="20">
        <v>1</v>
      </c>
      <c r="O74" s="20">
        <v>1</v>
      </c>
      <c r="P74" s="20">
        <v>1</v>
      </c>
      <c r="Q74" s="20">
        <v>1</v>
      </c>
      <c r="R74" s="20">
        <v>1</v>
      </c>
      <c r="S74" s="20">
        <v>1</v>
      </c>
      <c r="T74" s="20">
        <v>1</v>
      </c>
      <c r="U74" s="20">
        <v>1</v>
      </c>
      <c r="V74" s="20">
        <v>1</v>
      </c>
      <c r="W74" s="20">
        <v>1</v>
      </c>
      <c r="X74" s="27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</row>
    <row r="75" spans="1:29" ht="16.5" customHeight="1" x14ac:dyDescent="0.3">
      <c r="A75" s="56"/>
      <c r="B75" s="56"/>
      <c r="C75" s="49" t="s">
        <v>235</v>
      </c>
      <c r="D75" s="50"/>
      <c r="E75" s="51" t="s">
        <v>113</v>
      </c>
      <c r="F75" s="50"/>
      <c r="G75" s="20">
        <v>2</v>
      </c>
      <c r="H75" s="20">
        <v>2</v>
      </c>
      <c r="I75" s="20">
        <v>2</v>
      </c>
      <c r="J75" s="20">
        <v>2</v>
      </c>
      <c r="K75" s="20">
        <v>2</v>
      </c>
      <c r="L75" s="20">
        <v>2</v>
      </c>
      <c r="M75" s="20">
        <v>2</v>
      </c>
      <c r="N75" s="20">
        <v>2</v>
      </c>
      <c r="O75" s="20">
        <v>2</v>
      </c>
      <c r="P75" s="20">
        <v>2</v>
      </c>
      <c r="Q75" s="20">
        <v>2</v>
      </c>
      <c r="R75" s="20">
        <v>2</v>
      </c>
      <c r="S75" s="20">
        <v>2</v>
      </c>
      <c r="T75" s="20">
        <v>2</v>
      </c>
      <c r="U75" s="20">
        <v>2</v>
      </c>
      <c r="V75" s="20">
        <v>2</v>
      </c>
      <c r="W75" s="20">
        <v>2</v>
      </c>
      <c r="X75" s="27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</row>
    <row r="76" spans="1:29" ht="16.5" customHeight="1" x14ac:dyDescent="0.3">
      <c r="A76" s="56"/>
      <c r="B76" s="56"/>
      <c r="C76" s="49" t="s">
        <v>236</v>
      </c>
      <c r="D76" s="50"/>
      <c r="E76" s="51" t="s">
        <v>27</v>
      </c>
      <c r="F76" s="50"/>
      <c r="G76" s="20">
        <v>2</v>
      </c>
      <c r="H76" s="20">
        <v>2</v>
      </c>
      <c r="I76" s="20">
        <v>2</v>
      </c>
      <c r="J76" s="20">
        <v>2</v>
      </c>
      <c r="K76" s="20">
        <v>2</v>
      </c>
      <c r="L76" s="20">
        <v>2</v>
      </c>
      <c r="M76" s="20">
        <v>2</v>
      </c>
      <c r="N76" s="20">
        <v>2</v>
      </c>
      <c r="O76" s="20">
        <v>2</v>
      </c>
      <c r="P76" s="20">
        <v>2</v>
      </c>
      <c r="Q76" s="20">
        <v>2</v>
      </c>
      <c r="R76" s="20">
        <v>2</v>
      </c>
      <c r="S76" s="20">
        <v>2</v>
      </c>
      <c r="T76" s="20">
        <v>2</v>
      </c>
      <c r="U76" s="20">
        <v>2</v>
      </c>
      <c r="V76" s="20">
        <v>2</v>
      </c>
      <c r="W76" s="20">
        <v>2</v>
      </c>
      <c r="X76" s="20">
        <v>2</v>
      </c>
      <c r="Y76" s="27">
        <v>0</v>
      </c>
      <c r="Z76" s="20">
        <v>0</v>
      </c>
      <c r="AA76" s="20">
        <v>0</v>
      </c>
      <c r="AB76" s="20">
        <v>0</v>
      </c>
      <c r="AC76" s="20">
        <v>0</v>
      </c>
    </row>
    <row r="77" spans="1:29" ht="16.5" customHeight="1" x14ac:dyDescent="0.3">
      <c r="A77" s="56"/>
      <c r="B77" s="56"/>
      <c r="C77" s="49" t="s">
        <v>237</v>
      </c>
      <c r="D77" s="50"/>
      <c r="E77" s="51" t="s">
        <v>27</v>
      </c>
      <c r="F77" s="50"/>
      <c r="G77" s="20">
        <v>1</v>
      </c>
      <c r="H77" s="20">
        <v>1</v>
      </c>
      <c r="I77" s="20">
        <v>1</v>
      </c>
      <c r="J77" s="20">
        <v>1</v>
      </c>
      <c r="K77" s="20">
        <v>1</v>
      </c>
      <c r="L77" s="20">
        <v>1</v>
      </c>
      <c r="M77" s="20">
        <v>1</v>
      </c>
      <c r="N77" s="20">
        <v>1</v>
      </c>
      <c r="O77" s="20">
        <v>1</v>
      </c>
      <c r="P77" s="20">
        <v>1</v>
      </c>
      <c r="Q77" s="20">
        <v>1</v>
      </c>
      <c r="R77" s="20">
        <v>1</v>
      </c>
      <c r="S77" s="20">
        <v>1</v>
      </c>
      <c r="T77" s="20">
        <v>1</v>
      </c>
      <c r="U77" s="20">
        <v>1</v>
      </c>
      <c r="V77" s="20">
        <v>1</v>
      </c>
      <c r="W77" s="20">
        <v>1</v>
      </c>
      <c r="X77" s="20">
        <v>1</v>
      </c>
      <c r="Y77" s="27">
        <v>0</v>
      </c>
      <c r="Z77" s="20">
        <v>0</v>
      </c>
      <c r="AA77" s="20">
        <v>0</v>
      </c>
      <c r="AB77" s="20">
        <v>0</v>
      </c>
      <c r="AC77" s="20">
        <v>0</v>
      </c>
    </row>
    <row r="78" spans="1:29" ht="16.5" customHeight="1" x14ac:dyDescent="0.3">
      <c r="A78" s="56"/>
      <c r="B78" s="56"/>
      <c r="C78" s="49" t="s">
        <v>238</v>
      </c>
      <c r="D78" s="50"/>
      <c r="E78" s="78" t="s">
        <v>119</v>
      </c>
      <c r="F78" s="64"/>
      <c r="G78" s="20">
        <v>1</v>
      </c>
      <c r="H78" s="20">
        <v>1</v>
      </c>
      <c r="I78" s="20">
        <v>1</v>
      </c>
      <c r="J78" s="20">
        <v>1</v>
      </c>
      <c r="K78" s="20">
        <v>1</v>
      </c>
      <c r="L78" s="20">
        <v>1</v>
      </c>
      <c r="M78" s="20">
        <v>1</v>
      </c>
      <c r="N78" s="20">
        <v>1</v>
      </c>
      <c r="O78" s="20">
        <v>1</v>
      </c>
      <c r="P78" s="20">
        <v>1</v>
      </c>
      <c r="Q78" s="20">
        <v>1</v>
      </c>
      <c r="R78" s="20">
        <v>1</v>
      </c>
      <c r="S78" s="20">
        <v>1</v>
      </c>
      <c r="T78" s="20">
        <v>1</v>
      </c>
      <c r="U78" s="20">
        <v>1</v>
      </c>
      <c r="V78" s="20">
        <v>1</v>
      </c>
      <c r="W78" s="20">
        <v>1</v>
      </c>
      <c r="X78" s="20">
        <v>1</v>
      </c>
      <c r="Y78" s="27">
        <v>0</v>
      </c>
      <c r="Z78" s="20">
        <v>0</v>
      </c>
      <c r="AA78" s="20">
        <v>0</v>
      </c>
      <c r="AB78" s="20">
        <v>0</v>
      </c>
      <c r="AC78" s="20">
        <v>0</v>
      </c>
    </row>
    <row r="79" spans="1:29" ht="16.5" customHeight="1" x14ac:dyDescent="0.3">
      <c r="A79" s="56"/>
      <c r="B79" s="56"/>
      <c r="C79" s="49" t="s">
        <v>239</v>
      </c>
      <c r="D79" s="50"/>
      <c r="E79" s="51" t="s">
        <v>115</v>
      </c>
      <c r="F79" s="50"/>
      <c r="G79" s="20">
        <v>1</v>
      </c>
      <c r="H79" s="20">
        <v>1</v>
      </c>
      <c r="I79" s="20">
        <v>1</v>
      </c>
      <c r="J79" s="20">
        <v>1</v>
      </c>
      <c r="K79" s="20">
        <v>1</v>
      </c>
      <c r="L79" s="20">
        <v>1</v>
      </c>
      <c r="M79" s="20">
        <v>1</v>
      </c>
      <c r="N79" s="20">
        <v>1</v>
      </c>
      <c r="O79" s="20">
        <v>1</v>
      </c>
      <c r="P79" s="20">
        <v>1</v>
      </c>
      <c r="Q79" s="20">
        <v>1</v>
      </c>
      <c r="R79" s="20">
        <v>1</v>
      </c>
      <c r="S79" s="20">
        <v>1</v>
      </c>
      <c r="T79" s="20">
        <v>1</v>
      </c>
      <c r="U79" s="20">
        <v>1</v>
      </c>
      <c r="V79" s="20">
        <v>1</v>
      </c>
      <c r="W79" s="20">
        <v>1</v>
      </c>
      <c r="X79" s="20">
        <v>1</v>
      </c>
      <c r="Y79" s="27">
        <v>0</v>
      </c>
      <c r="Z79" s="20">
        <v>0</v>
      </c>
      <c r="AA79" s="20">
        <v>0</v>
      </c>
      <c r="AB79" s="20">
        <v>0</v>
      </c>
      <c r="AC79" s="20">
        <v>0</v>
      </c>
    </row>
    <row r="80" spans="1:29" ht="16.5" customHeight="1" x14ac:dyDescent="0.3">
      <c r="A80" s="56"/>
      <c r="B80" s="56"/>
      <c r="C80" s="49" t="s">
        <v>240</v>
      </c>
      <c r="D80" s="50"/>
      <c r="E80" s="51" t="s">
        <v>115</v>
      </c>
      <c r="F80" s="50"/>
      <c r="G80" s="20">
        <v>1</v>
      </c>
      <c r="H80" s="20">
        <v>1</v>
      </c>
      <c r="I80" s="20">
        <v>1</v>
      </c>
      <c r="J80" s="20">
        <v>1</v>
      </c>
      <c r="K80" s="20">
        <v>1</v>
      </c>
      <c r="L80" s="20">
        <v>1</v>
      </c>
      <c r="M80" s="20">
        <v>1</v>
      </c>
      <c r="N80" s="20">
        <v>1</v>
      </c>
      <c r="O80" s="20">
        <v>1</v>
      </c>
      <c r="P80" s="20">
        <v>1</v>
      </c>
      <c r="Q80" s="20">
        <v>1</v>
      </c>
      <c r="R80" s="20">
        <v>1</v>
      </c>
      <c r="S80" s="20">
        <v>1</v>
      </c>
      <c r="T80" s="20">
        <v>1</v>
      </c>
      <c r="U80" s="20">
        <v>1</v>
      </c>
      <c r="V80" s="20">
        <v>1</v>
      </c>
      <c r="W80" s="20">
        <v>1</v>
      </c>
      <c r="X80" s="20">
        <v>1</v>
      </c>
      <c r="Y80" s="27">
        <v>0</v>
      </c>
      <c r="Z80" s="20">
        <v>0</v>
      </c>
      <c r="AA80" s="20">
        <v>0</v>
      </c>
      <c r="AB80" s="20">
        <v>0</v>
      </c>
      <c r="AC80" s="20">
        <v>0</v>
      </c>
    </row>
    <row r="81" spans="1:29" ht="16.5" customHeight="1" x14ac:dyDescent="0.3">
      <c r="A81" s="56"/>
      <c r="B81" s="56"/>
      <c r="C81" s="49" t="s">
        <v>241</v>
      </c>
      <c r="D81" s="50"/>
      <c r="E81" s="78" t="s">
        <v>119</v>
      </c>
      <c r="F81" s="64"/>
      <c r="G81" s="20">
        <v>1</v>
      </c>
      <c r="H81" s="20">
        <v>1</v>
      </c>
      <c r="I81" s="20">
        <v>1</v>
      </c>
      <c r="J81" s="20">
        <v>1</v>
      </c>
      <c r="K81" s="20">
        <v>1</v>
      </c>
      <c r="L81" s="20">
        <v>1</v>
      </c>
      <c r="M81" s="20">
        <v>1</v>
      </c>
      <c r="N81" s="20">
        <v>1</v>
      </c>
      <c r="O81" s="20">
        <v>1</v>
      </c>
      <c r="P81" s="20">
        <v>1</v>
      </c>
      <c r="Q81" s="20">
        <v>1</v>
      </c>
      <c r="R81" s="20">
        <v>1</v>
      </c>
      <c r="S81" s="20">
        <v>1</v>
      </c>
      <c r="T81" s="20">
        <v>1</v>
      </c>
      <c r="U81" s="20">
        <v>1</v>
      </c>
      <c r="V81" s="20">
        <v>1</v>
      </c>
      <c r="W81" s="20">
        <v>1</v>
      </c>
      <c r="X81" s="20">
        <v>1</v>
      </c>
      <c r="Y81" s="27">
        <v>0</v>
      </c>
      <c r="Z81" s="20">
        <v>0</v>
      </c>
      <c r="AA81" s="20">
        <v>0</v>
      </c>
      <c r="AB81" s="20">
        <v>0</v>
      </c>
      <c r="AC81" s="20">
        <v>0</v>
      </c>
    </row>
    <row r="82" spans="1:29" ht="16.5" customHeight="1" x14ac:dyDescent="0.3">
      <c r="A82" s="56"/>
      <c r="B82" s="55" t="s">
        <v>92</v>
      </c>
      <c r="C82" s="49" t="s">
        <v>242</v>
      </c>
      <c r="D82" s="50"/>
      <c r="E82" s="51" t="s">
        <v>243</v>
      </c>
      <c r="F82" s="50"/>
      <c r="G82" s="20">
        <v>1</v>
      </c>
      <c r="H82" s="20">
        <v>2</v>
      </c>
      <c r="I82" s="20">
        <v>2</v>
      </c>
      <c r="J82" s="20">
        <v>2</v>
      </c>
      <c r="K82" s="20">
        <v>2</v>
      </c>
      <c r="L82" s="20">
        <v>2</v>
      </c>
      <c r="M82" s="20">
        <v>2</v>
      </c>
      <c r="N82" s="20">
        <v>2</v>
      </c>
      <c r="O82" s="20">
        <v>2</v>
      </c>
      <c r="P82" s="20">
        <v>2</v>
      </c>
      <c r="Q82" s="20">
        <v>2</v>
      </c>
      <c r="R82" s="20">
        <v>2</v>
      </c>
      <c r="S82" s="20">
        <v>2</v>
      </c>
      <c r="T82" s="20">
        <v>2</v>
      </c>
      <c r="U82" s="20">
        <v>2</v>
      </c>
      <c r="V82" s="20">
        <v>2</v>
      </c>
      <c r="W82" s="20">
        <v>2</v>
      </c>
      <c r="X82" s="20">
        <v>2</v>
      </c>
      <c r="Y82" s="20">
        <v>1</v>
      </c>
      <c r="Z82" s="27">
        <v>0</v>
      </c>
      <c r="AA82" s="20">
        <v>0</v>
      </c>
      <c r="AB82" s="20">
        <v>0</v>
      </c>
      <c r="AC82" s="20">
        <v>0</v>
      </c>
    </row>
    <row r="83" spans="1:29" ht="16.5" customHeight="1" x14ac:dyDescent="0.3">
      <c r="A83" s="56"/>
      <c r="B83" s="56"/>
      <c r="C83" s="51"/>
      <c r="D83" s="50"/>
      <c r="E83" s="51"/>
      <c r="F83" s="5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36">
        <v>1</v>
      </c>
      <c r="AA83" s="20"/>
      <c r="AB83" s="20"/>
      <c r="AC83" s="20"/>
    </row>
    <row r="84" spans="1:29" ht="16.5" customHeight="1" x14ac:dyDescent="0.3">
      <c r="A84" s="56"/>
      <c r="B84" s="56"/>
      <c r="C84" s="49" t="s">
        <v>244</v>
      </c>
      <c r="D84" s="50"/>
      <c r="E84" s="51" t="s">
        <v>243</v>
      </c>
      <c r="F84" s="50"/>
      <c r="G84" s="20">
        <v>1</v>
      </c>
      <c r="H84" s="20">
        <v>1</v>
      </c>
      <c r="I84" s="20">
        <v>1</v>
      </c>
      <c r="J84" s="20">
        <v>1</v>
      </c>
      <c r="K84" s="20">
        <v>1</v>
      </c>
      <c r="L84" s="20">
        <v>1</v>
      </c>
      <c r="M84" s="20">
        <v>1</v>
      </c>
      <c r="N84" s="20">
        <v>1</v>
      </c>
      <c r="O84" s="20">
        <v>1</v>
      </c>
      <c r="P84" s="20">
        <v>1</v>
      </c>
      <c r="Q84" s="20">
        <v>1</v>
      </c>
      <c r="R84" s="20">
        <v>1</v>
      </c>
      <c r="S84" s="20">
        <v>1</v>
      </c>
      <c r="T84" s="20">
        <v>1</v>
      </c>
      <c r="U84" s="20">
        <v>1</v>
      </c>
      <c r="V84" s="20">
        <v>1</v>
      </c>
      <c r="W84" s="20">
        <v>1</v>
      </c>
      <c r="X84" s="20">
        <v>1</v>
      </c>
      <c r="Y84" s="20">
        <v>1</v>
      </c>
      <c r="Z84" s="27">
        <v>0</v>
      </c>
      <c r="AA84" s="20">
        <v>0</v>
      </c>
      <c r="AB84" s="20">
        <v>0</v>
      </c>
      <c r="AC84" s="20">
        <v>0</v>
      </c>
    </row>
    <row r="85" spans="1:29" ht="16.5" customHeight="1" x14ac:dyDescent="0.3">
      <c r="A85" s="56"/>
      <c r="B85" s="56"/>
      <c r="C85" s="49" t="s">
        <v>245</v>
      </c>
      <c r="D85" s="50"/>
      <c r="E85" s="51" t="s">
        <v>243</v>
      </c>
      <c r="F85" s="50"/>
      <c r="G85" s="20">
        <v>1</v>
      </c>
      <c r="H85" s="20">
        <v>1</v>
      </c>
      <c r="I85" s="20">
        <v>1</v>
      </c>
      <c r="J85" s="20">
        <v>1</v>
      </c>
      <c r="K85" s="20">
        <v>1</v>
      </c>
      <c r="L85" s="20">
        <v>1</v>
      </c>
      <c r="M85" s="20">
        <v>1</v>
      </c>
      <c r="N85" s="20">
        <v>1</v>
      </c>
      <c r="O85" s="20">
        <v>1</v>
      </c>
      <c r="P85" s="20">
        <v>1</v>
      </c>
      <c r="Q85" s="20">
        <v>1</v>
      </c>
      <c r="R85" s="20">
        <v>1</v>
      </c>
      <c r="S85" s="20">
        <v>1</v>
      </c>
      <c r="T85" s="20">
        <v>1</v>
      </c>
      <c r="U85" s="20">
        <v>1</v>
      </c>
      <c r="V85" s="20">
        <v>1</v>
      </c>
      <c r="W85" s="20">
        <v>1</v>
      </c>
      <c r="X85" s="20">
        <v>1</v>
      </c>
      <c r="Y85" s="20">
        <v>1</v>
      </c>
      <c r="Z85" s="27">
        <v>0</v>
      </c>
      <c r="AA85" s="20">
        <v>0</v>
      </c>
      <c r="AB85" s="20">
        <v>0</v>
      </c>
      <c r="AC85" s="20">
        <v>0</v>
      </c>
    </row>
    <row r="86" spans="1:29" ht="16.5" customHeight="1" x14ac:dyDescent="0.3">
      <c r="A86" s="56"/>
      <c r="B86" s="56"/>
      <c r="C86" s="49" t="s">
        <v>246</v>
      </c>
      <c r="D86" s="50"/>
      <c r="E86" s="51" t="s">
        <v>243</v>
      </c>
      <c r="F86" s="50"/>
      <c r="G86" s="20">
        <v>2</v>
      </c>
      <c r="H86" s="20">
        <v>2</v>
      </c>
      <c r="I86" s="20">
        <v>2</v>
      </c>
      <c r="J86" s="20">
        <v>2</v>
      </c>
      <c r="K86" s="20">
        <v>2</v>
      </c>
      <c r="L86" s="20">
        <v>2</v>
      </c>
      <c r="M86" s="20">
        <v>2</v>
      </c>
      <c r="N86" s="20">
        <v>2</v>
      </c>
      <c r="O86" s="20">
        <v>2</v>
      </c>
      <c r="P86" s="20">
        <v>2</v>
      </c>
      <c r="Q86" s="20">
        <v>2</v>
      </c>
      <c r="R86" s="20">
        <v>2</v>
      </c>
      <c r="S86" s="20">
        <v>2</v>
      </c>
      <c r="T86" s="20">
        <v>2</v>
      </c>
      <c r="U86" s="20">
        <v>2</v>
      </c>
      <c r="V86" s="20">
        <v>2</v>
      </c>
      <c r="W86" s="20">
        <v>2</v>
      </c>
      <c r="X86" s="20">
        <v>2</v>
      </c>
      <c r="Y86" s="20">
        <v>2</v>
      </c>
      <c r="Z86" s="20">
        <v>2</v>
      </c>
      <c r="AA86" s="27">
        <v>0</v>
      </c>
      <c r="AB86" s="20">
        <v>0</v>
      </c>
      <c r="AC86" s="20">
        <v>0</v>
      </c>
    </row>
    <row r="87" spans="1:29" ht="16.5" customHeight="1" x14ac:dyDescent="0.3">
      <c r="A87" s="56"/>
      <c r="B87" s="56"/>
      <c r="C87" s="49" t="s">
        <v>247</v>
      </c>
      <c r="D87" s="50"/>
      <c r="E87" s="51" t="s">
        <v>243</v>
      </c>
      <c r="F87" s="50"/>
      <c r="G87" s="20">
        <v>4</v>
      </c>
      <c r="H87" s="20">
        <v>2</v>
      </c>
      <c r="I87" s="20">
        <v>2</v>
      </c>
      <c r="J87" s="20">
        <v>2</v>
      </c>
      <c r="K87" s="20">
        <v>2</v>
      </c>
      <c r="L87" s="20">
        <v>2</v>
      </c>
      <c r="M87" s="20">
        <v>2</v>
      </c>
      <c r="N87" s="20">
        <v>2</v>
      </c>
      <c r="O87" s="20">
        <v>2</v>
      </c>
      <c r="P87" s="20">
        <v>2</v>
      </c>
      <c r="Q87" s="20">
        <v>2</v>
      </c>
      <c r="R87" s="20">
        <v>2</v>
      </c>
      <c r="S87" s="20">
        <v>2</v>
      </c>
      <c r="T87" s="20">
        <v>2</v>
      </c>
      <c r="U87" s="20">
        <v>2</v>
      </c>
      <c r="V87" s="20">
        <v>2</v>
      </c>
      <c r="W87" s="20">
        <v>2</v>
      </c>
      <c r="X87" s="20">
        <v>2</v>
      </c>
      <c r="Y87" s="20">
        <v>2</v>
      </c>
      <c r="Z87" s="20">
        <v>2</v>
      </c>
      <c r="AA87" s="27">
        <v>0</v>
      </c>
      <c r="AB87" s="20">
        <v>0</v>
      </c>
      <c r="AC87" s="20">
        <v>0</v>
      </c>
    </row>
    <row r="88" spans="1:29" ht="16.5" customHeight="1" x14ac:dyDescent="0.3">
      <c r="A88" s="56"/>
      <c r="B88" s="56"/>
      <c r="C88" s="51"/>
      <c r="D88" s="50"/>
      <c r="E88" s="51"/>
      <c r="F88" s="5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38">
        <v>2</v>
      </c>
      <c r="AB88" s="20"/>
      <c r="AC88" s="20"/>
    </row>
    <row r="89" spans="1:29" ht="16.5" customHeight="1" x14ac:dyDescent="0.3">
      <c r="A89" s="56"/>
      <c r="B89" s="56"/>
      <c r="C89" s="71" t="s">
        <v>248</v>
      </c>
      <c r="D89" s="50"/>
      <c r="E89" s="51" t="s">
        <v>243</v>
      </c>
      <c r="F89" s="50"/>
      <c r="G89" s="20">
        <v>2</v>
      </c>
      <c r="H89" s="20">
        <v>2</v>
      </c>
      <c r="I89" s="20">
        <v>2</v>
      </c>
      <c r="J89" s="20">
        <v>2</v>
      </c>
      <c r="K89" s="20">
        <v>2</v>
      </c>
      <c r="L89" s="20">
        <v>2</v>
      </c>
      <c r="M89" s="20">
        <v>2</v>
      </c>
      <c r="N89" s="20">
        <v>2</v>
      </c>
      <c r="O89" s="20">
        <v>2</v>
      </c>
      <c r="P89" s="20">
        <v>2</v>
      </c>
      <c r="Q89" s="20">
        <v>2</v>
      </c>
      <c r="R89" s="20">
        <v>2</v>
      </c>
      <c r="S89" s="20">
        <v>2</v>
      </c>
      <c r="T89" s="20">
        <v>2</v>
      </c>
      <c r="U89" s="20">
        <v>2</v>
      </c>
      <c r="V89" s="20">
        <v>2</v>
      </c>
      <c r="W89" s="20">
        <v>2</v>
      </c>
      <c r="X89" s="20">
        <v>2</v>
      </c>
      <c r="Y89" s="20">
        <v>2</v>
      </c>
      <c r="Z89" s="20">
        <v>2</v>
      </c>
      <c r="AA89" s="27">
        <v>0</v>
      </c>
      <c r="AB89" s="20">
        <v>0</v>
      </c>
      <c r="AC89" s="20">
        <v>0</v>
      </c>
    </row>
    <row r="90" spans="1:29" ht="16.5" customHeight="1" x14ac:dyDescent="0.3">
      <c r="A90" s="56"/>
      <c r="B90" s="56"/>
      <c r="C90" s="71" t="s">
        <v>249</v>
      </c>
      <c r="D90" s="50"/>
      <c r="E90" s="51" t="s">
        <v>243</v>
      </c>
      <c r="F90" s="50"/>
      <c r="G90" s="20">
        <v>2</v>
      </c>
      <c r="H90" s="20">
        <v>2</v>
      </c>
      <c r="I90" s="20">
        <v>2</v>
      </c>
      <c r="J90" s="20">
        <v>2</v>
      </c>
      <c r="K90" s="20">
        <v>2</v>
      </c>
      <c r="L90" s="20">
        <v>2</v>
      </c>
      <c r="M90" s="20">
        <v>2</v>
      </c>
      <c r="N90" s="20">
        <v>2</v>
      </c>
      <c r="O90" s="20">
        <v>2</v>
      </c>
      <c r="P90" s="20">
        <v>2</v>
      </c>
      <c r="Q90" s="20">
        <v>2</v>
      </c>
      <c r="R90" s="20">
        <v>2</v>
      </c>
      <c r="S90" s="20">
        <v>2</v>
      </c>
      <c r="T90" s="20">
        <v>2</v>
      </c>
      <c r="U90" s="20">
        <v>2</v>
      </c>
      <c r="V90" s="20">
        <v>2</v>
      </c>
      <c r="W90" s="20">
        <v>2</v>
      </c>
      <c r="X90" s="20">
        <v>2</v>
      </c>
      <c r="Y90" s="20">
        <v>2</v>
      </c>
      <c r="Z90" s="20">
        <v>2</v>
      </c>
      <c r="AA90" s="27">
        <v>0</v>
      </c>
      <c r="AB90" s="20">
        <v>0</v>
      </c>
      <c r="AC90" s="20">
        <v>0</v>
      </c>
    </row>
    <row r="91" spans="1:29" ht="16.5" customHeight="1" x14ac:dyDescent="0.3">
      <c r="A91" s="56"/>
      <c r="B91" s="56"/>
      <c r="C91" s="71" t="s">
        <v>250</v>
      </c>
      <c r="D91" s="50"/>
      <c r="E91" s="51" t="s">
        <v>243</v>
      </c>
      <c r="F91" s="50"/>
      <c r="G91" s="20">
        <v>2</v>
      </c>
      <c r="H91" s="20">
        <v>2</v>
      </c>
      <c r="I91" s="20">
        <v>2</v>
      </c>
      <c r="J91" s="20">
        <v>2</v>
      </c>
      <c r="K91" s="20">
        <v>2</v>
      </c>
      <c r="L91" s="20">
        <v>2</v>
      </c>
      <c r="M91" s="20">
        <v>2</v>
      </c>
      <c r="N91" s="20">
        <v>2</v>
      </c>
      <c r="O91" s="20">
        <v>2</v>
      </c>
      <c r="P91" s="20">
        <v>2</v>
      </c>
      <c r="Q91" s="20">
        <v>2</v>
      </c>
      <c r="R91" s="20">
        <v>2</v>
      </c>
      <c r="S91" s="20">
        <v>2</v>
      </c>
      <c r="T91" s="20">
        <v>2</v>
      </c>
      <c r="U91" s="20">
        <v>2</v>
      </c>
      <c r="V91" s="20">
        <v>2</v>
      </c>
      <c r="W91" s="20">
        <v>2</v>
      </c>
      <c r="X91" s="20">
        <v>2</v>
      </c>
      <c r="Y91" s="20">
        <v>2</v>
      </c>
      <c r="Z91" s="20">
        <v>2</v>
      </c>
      <c r="AA91" s="27">
        <v>0</v>
      </c>
      <c r="AB91" s="20">
        <v>0</v>
      </c>
      <c r="AC91" s="20">
        <v>0</v>
      </c>
    </row>
    <row r="92" spans="1:29" ht="16.5" customHeight="1" x14ac:dyDescent="0.3">
      <c r="A92" s="56"/>
      <c r="B92" s="56"/>
      <c r="C92" s="71" t="s">
        <v>251</v>
      </c>
      <c r="D92" s="50"/>
      <c r="E92" s="51" t="s">
        <v>243</v>
      </c>
      <c r="F92" s="50"/>
      <c r="G92" s="20">
        <v>2</v>
      </c>
      <c r="H92" s="20">
        <v>2</v>
      </c>
      <c r="I92" s="20">
        <v>2</v>
      </c>
      <c r="J92" s="20">
        <v>2</v>
      </c>
      <c r="K92" s="20">
        <v>2</v>
      </c>
      <c r="L92" s="20">
        <v>2</v>
      </c>
      <c r="M92" s="20">
        <v>2</v>
      </c>
      <c r="N92" s="20">
        <v>2</v>
      </c>
      <c r="O92" s="20">
        <v>2</v>
      </c>
      <c r="P92" s="20">
        <v>2</v>
      </c>
      <c r="Q92" s="20">
        <v>2</v>
      </c>
      <c r="R92" s="20">
        <v>2</v>
      </c>
      <c r="S92" s="20">
        <v>2</v>
      </c>
      <c r="T92" s="20">
        <v>2</v>
      </c>
      <c r="U92" s="20">
        <v>2</v>
      </c>
      <c r="V92" s="20">
        <v>2</v>
      </c>
      <c r="W92" s="20">
        <v>2</v>
      </c>
      <c r="X92" s="20">
        <v>2</v>
      </c>
      <c r="Y92" s="20">
        <v>2</v>
      </c>
      <c r="Z92" s="20">
        <v>2</v>
      </c>
      <c r="AA92" s="27">
        <v>0</v>
      </c>
      <c r="AB92" s="20">
        <v>0</v>
      </c>
      <c r="AC92" s="20">
        <v>0</v>
      </c>
    </row>
    <row r="93" spans="1:29" ht="16.5" customHeight="1" x14ac:dyDescent="0.3">
      <c r="A93" s="56"/>
      <c r="B93" s="57"/>
      <c r="C93" s="71" t="s">
        <v>252</v>
      </c>
      <c r="D93" s="50"/>
      <c r="E93" s="51" t="s">
        <v>243</v>
      </c>
      <c r="F93" s="50"/>
      <c r="G93" s="20">
        <v>2</v>
      </c>
      <c r="H93" s="20">
        <v>2</v>
      </c>
      <c r="I93" s="20">
        <v>2</v>
      </c>
      <c r="J93" s="20">
        <v>2</v>
      </c>
      <c r="K93" s="20">
        <v>2</v>
      </c>
      <c r="L93" s="20">
        <v>2</v>
      </c>
      <c r="M93" s="20">
        <v>2</v>
      </c>
      <c r="N93" s="20">
        <v>2</v>
      </c>
      <c r="O93" s="20">
        <v>2</v>
      </c>
      <c r="P93" s="20">
        <v>2</v>
      </c>
      <c r="Q93" s="20">
        <v>2</v>
      </c>
      <c r="R93" s="20">
        <v>2</v>
      </c>
      <c r="S93" s="20">
        <v>2</v>
      </c>
      <c r="T93" s="20">
        <v>2</v>
      </c>
      <c r="U93" s="20">
        <v>2</v>
      </c>
      <c r="V93" s="20">
        <v>2</v>
      </c>
      <c r="W93" s="20">
        <v>2</v>
      </c>
      <c r="X93" s="20">
        <v>2</v>
      </c>
      <c r="Y93" s="20">
        <v>2</v>
      </c>
      <c r="Z93" s="20">
        <v>2</v>
      </c>
      <c r="AA93" s="27">
        <v>0</v>
      </c>
      <c r="AB93" s="20">
        <v>0</v>
      </c>
      <c r="AC93" s="20">
        <v>0</v>
      </c>
    </row>
    <row r="94" spans="1:29" ht="16.5" customHeight="1" x14ac:dyDescent="0.3">
      <c r="A94" s="56"/>
      <c r="B94" s="55" t="s">
        <v>95</v>
      </c>
      <c r="C94" s="49" t="s">
        <v>253</v>
      </c>
      <c r="D94" s="50"/>
      <c r="E94" s="51" t="s">
        <v>27</v>
      </c>
      <c r="F94" s="50"/>
      <c r="G94" s="20">
        <v>2</v>
      </c>
      <c r="H94" s="20">
        <v>2</v>
      </c>
      <c r="I94" s="20">
        <v>2</v>
      </c>
      <c r="J94" s="20">
        <v>2</v>
      </c>
      <c r="K94" s="20">
        <v>2</v>
      </c>
      <c r="L94" s="20">
        <v>2</v>
      </c>
      <c r="M94" s="20">
        <v>2</v>
      </c>
      <c r="N94" s="20">
        <v>2</v>
      </c>
      <c r="O94" s="20">
        <v>2</v>
      </c>
      <c r="P94" s="20">
        <v>2</v>
      </c>
      <c r="Q94" s="20">
        <v>2</v>
      </c>
      <c r="R94" s="20">
        <v>2</v>
      </c>
      <c r="S94" s="20">
        <v>2</v>
      </c>
      <c r="T94" s="20">
        <v>2</v>
      </c>
      <c r="U94" s="20">
        <v>2</v>
      </c>
      <c r="V94" s="20">
        <v>2</v>
      </c>
      <c r="W94" s="20">
        <v>2</v>
      </c>
      <c r="X94" s="20">
        <v>2</v>
      </c>
      <c r="Y94" s="20">
        <v>2</v>
      </c>
      <c r="Z94" s="20">
        <v>2</v>
      </c>
      <c r="AA94" s="20">
        <v>2</v>
      </c>
      <c r="AB94" s="27">
        <v>0</v>
      </c>
      <c r="AC94" s="20">
        <v>0</v>
      </c>
    </row>
    <row r="95" spans="1:29" ht="16.5" customHeight="1" x14ac:dyDescent="0.3">
      <c r="A95" s="56"/>
      <c r="B95" s="56"/>
      <c r="C95" s="49" t="s">
        <v>254</v>
      </c>
      <c r="D95" s="50"/>
      <c r="E95" s="51" t="s">
        <v>113</v>
      </c>
      <c r="F95" s="50"/>
      <c r="G95" s="20">
        <v>3</v>
      </c>
      <c r="H95" s="20">
        <v>2</v>
      </c>
      <c r="I95" s="20">
        <v>2</v>
      </c>
      <c r="J95" s="20">
        <v>2</v>
      </c>
      <c r="K95" s="20">
        <v>2</v>
      </c>
      <c r="L95" s="20">
        <v>2</v>
      </c>
      <c r="M95" s="20">
        <v>2</v>
      </c>
      <c r="N95" s="20">
        <v>2</v>
      </c>
      <c r="O95" s="20">
        <v>2</v>
      </c>
      <c r="P95" s="20">
        <v>2</v>
      </c>
      <c r="Q95" s="20">
        <v>2</v>
      </c>
      <c r="R95" s="20">
        <v>2</v>
      </c>
      <c r="S95" s="20">
        <v>2</v>
      </c>
      <c r="T95" s="20">
        <v>2</v>
      </c>
      <c r="U95" s="20">
        <v>2</v>
      </c>
      <c r="V95" s="20">
        <v>2</v>
      </c>
      <c r="W95" s="20">
        <v>2</v>
      </c>
      <c r="X95" s="20">
        <v>2</v>
      </c>
      <c r="Y95" s="20">
        <v>2</v>
      </c>
      <c r="Z95" s="20">
        <v>2</v>
      </c>
      <c r="AA95" s="20">
        <v>2</v>
      </c>
      <c r="AB95" s="27">
        <v>0</v>
      </c>
      <c r="AC95" s="20">
        <v>0</v>
      </c>
    </row>
    <row r="96" spans="1:29" ht="16.5" customHeight="1" x14ac:dyDescent="0.3">
      <c r="A96" s="56"/>
      <c r="B96" s="56"/>
      <c r="C96" s="51"/>
      <c r="D96" s="50"/>
      <c r="E96" s="51"/>
      <c r="F96" s="5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38">
        <v>1</v>
      </c>
      <c r="AC96" s="20"/>
    </row>
    <row r="97" spans="1:29" ht="16.5" customHeight="1" x14ac:dyDescent="0.3">
      <c r="A97" s="56"/>
      <c r="B97" s="56"/>
      <c r="C97" s="49" t="s">
        <v>255</v>
      </c>
      <c r="D97" s="50"/>
      <c r="E97" s="51" t="s">
        <v>115</v>
      </c>
      <c r="F97" s="50"/>
      <c r="G97" s="20">
        <v>2</v>
      </c>
      <c r="H97" s="20">
        <v>2</v>
      </c>
      <c r="I97" s="20">
        <v>2</v>
      </c>
      <c r="J97" s="20">
        <v>2</v>
      </c>
      <c r="K97" s="20">
        <v>2</v>
      </c>
      <c r="L97" s="20">
        <v>2</v>
      </c>
      <c r="M97" s="20">
        <v>2</v>
      </c>
      <c r="N97" s="20">
        <v>2</v>
      </c>
      <c r="O97" s="20">
        <v>2</v>
      </c>
      <c r="P97" s="20">
        <v>2</v>
      </c>
      <c r="Q97" s="20">
        <v>2</v>
      </c>
      <c r="R97" s="20">
        <v>2</v>
      </c>
      <c r="S97" s="20">
        <v>2</v>
      </c>
      <c r="T97" s="20">
        <v>2</v>
      </c>
      <c r="U97" s="20">
        <v>2</v>
      </c>
      <c r="V97" s="20">
        <v>2</v>
      </c>
      <c r="W97" s="20">
        <v>2</v>
      </c>
      <c r="X97" s="20">
        <v>2</v>
      </c>
      <c r="Y97" s="20">
        <v>2</v>
      </c>
      <c r="Z97" s="20">
        <v>2</v>
      </c>
      <c r="AA97" s="20">
        <v>2</v>
      </c>
      <c r="AB97" s="27">
        <v>0</v>
      </c>
      <c r="AC97" s="20">
        <v>0</v>
      </c>
    </row>
    <row r="98" spans="1:29" ht="16.5" customHeight="1" x14ac:dyDescent="0.3">
      <c r="A98" s="56"/>
      <c r="B98" s="56"/>
      <c r="C98" s="49" t="s">
        <v>256</v>
      </c>
      <c r="D98" s="50"/>
      <c r="E98" s="51" t="s">
        <v>119</v>
      </c>
      <c r="F98" s="50"/>
      <c r="G98" s="20">
        <v>2</v>
      </c>
      <c r="H98" s="20">
        <v>2</v>
      </c>
      <c r="I98" s="20">
        <v>2</v>
      </c>
      <c r="J98" s="20">
        <v>2</v>
      </c>
      <c r="K98" s="20">
        <v>2</v>
      </c>
      <c r="L98" s="20">
        <v>2</v>
      </c>
      <c r="M98" s="20">
        <v>2</v>
      </c>
      <c r="N98" s="20">
        <v>2</v>
      </c>
      <c r="O98" s="20">
        <v>2</v>
      </c>
      <c r="P98" s="20">
        <v>2</v>
      </c>
      <c r="Q98" s="20">
        <v>2</v>
      </c>
      <c r="R98" s="20">
        <v>2</v>
      </c>
      <c r="S98" s="20">
        <v>2</v>
      </c>
      <c r="T98" s="20">
        <v>2</v>
      </c>
      <c r="U98" s="20">
        <v>2</v>
      </c>
      <c r="V98" s="20">
        <v>2</v>
      </c>
      <c r="W98" s="20">
        <v>2</v>
      </c>
      <c r="X98" s="20">
        <v>2</v>
      </c>
      <c r="Y98" s="20">
        <v>2</v>
      </c>
      <c r="Z98" s="20">
        <v>2</v>
      </c>
      <c r="AA98" s="20">
        <v>2</v>
      </c>
      <c r="AB98" s="27">
        <v>0</v>
      </c>
      <c r="AC98" s="20">
        <v>0</v>
      </c>
    </row>
    <row r="99" spans="1:29" ht="16.5" customHeight="1" x14ac:dyDescent="0.3">
      <c r="A99" s="56"/>
      <c r="B99" s="56"/>
      <c r="C99" s="49" t="s">
        <v>257</v>
      </c>
      <c r="D99" s="50"/>
      <c r="E99" s="51" t="s">
        <v>115</v>
      </c>
      <c r="F99" s="50"/>
      <c r="G99" s="20">
        <v>3</v>
      </c>
      <c r="H99" s="20">
        <v>2</v>
      </c>
      <c r="I99" s="20">
        <v>2</v>
      </c>
      <c r="J99" s="20">
        <v>2</v>
      </c>
      <c r="K99" s="20">
        <v>2</v>
      </c>
      <c r="L99" s="20">
        <v>2</v>
      </c>
      <c r="M99" s="20">
        <v>2</v>
      </c>
      <c r="N99" s="20">
        <v>2</v>
      </c>
      <c r="O99" s="20">
        <v>2</v>
      </c>
      <c r="P99" s="20">
        <v>2</v>
      </c>
      <c r="Q99" s="20">
        <v>2</v>
      </c>
      <c r="R99" s="20">
        <v>2</v>
      </c>
      <c r="S99" s="20">
        <v>2</v>
      </c>
      <c r="T99" s="20">
        <v>2</v>
      </c>
      <c r="U99" s="20">
        <v>2</v>
      </c>
      <c r="V99" s="20">
        <v>2</v>
      </c>
      <c r="W99" s="20">
        <v>2</v>
      </c>
      <c r="X99" s="20">
        <v>2</v>
      </c>
      <c r="Y99" s="20">
        <v>2</v>
      </c>
      <c r="Z99" s="20">
        <v>2</v>
      </c>
      <c r="AA99" s="20">
        <v>2</v>
      </c>
      <c r="AB99" s="27">
        <v>0</v>
      </c>
      <c r="AC99" s="20">
        <v>0</v>
      </c>
    </row>
    <row r="100" spans="1:29" ht="16.5" customHeight="1" x14ac:dyDescent="0.3">
      <c r="A100" s="56"/>
      <c r="B100" s="56"/>
      <c r="C100" s="51"/>
      <c r="D100" s="50"/>
      <c r="E100" s="51"/>
      <c r="F100" s="5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38">
        <v>1</v>
      </c>
      <c r="AC100" s="20"/>
    </row>
    <row r="101" spans="1:29" ht="16.5" customHeight="1" x14ac:dyDescent="0.3">
      <c r="A101" s="56"/>
      <c r="B101" s="56"/>
      <c r="C101" s="49" t="s">
        <v>258</v>
      </c>
      <c r="D101" s="50"/>
      <c r="E101" s="51" t="s">
        <v>27</v>
      </c>
      <c r="F101" s="50"/>
      <c r="G101" s="20">
        <v>2</v>
      </c>
      <c r="H101" s="20">
        <v>2</v>
      </c>
      <c r="I101" s="20">
        <v>2</v>
      </c>
      <c r="J101" s="20">
        <v>2</v>
      </c>
      <c r="K101" s="20">
        <v>2</v>
      </c>
      <c r="L101" s="20">
        <v>2</v>
      </c>
      <c r="M101" s="20">
        <v>2</v>
      </c>
      <c r="N101" s="20">
        <v>2</v>
      </c>
      <c r="O101" s="20">
        <v>2</v>
      </c>
      <c r="P101" s="20">
        <v>2</v>
      </c>
      <c r="Q101" s="20">
        <v>2</v>
      </c>
      <c r="R101" s="20">
        <v>2</v>
      </c>
      <c r="S101" s="20">
        <v>2</v>
      </c>
      <c r="T101" s="20">
        <v>2</v>
      </c>
      <c r="U101" s="20">
        <v>2</v>
      </c>
      <c r="V101" s="20">
        <v>2</v>
      </c>
      <c r="W101" s="20">
        <v>2</v>
      </c>
      <c r="X101" s="20">
        <v>2</v>
      </c>
      <c r="Y101" s="20">
        <v>2</v>
      </c>
      <c r="Z101" s="20">
        <v>2</v>
      </c>
      <c r="AA101" s="20">
        <v>2</v>
      </c>
      <c r="AB101" s="27">
        <v>0</v>
      </c>
      <c r="AC101" s="20">
        <v>0</v>
      </c>
    </row>
    <row r="102" spans="1:29" ht="16.5" customHeight="1" x14ac:dyDescent="0.3">
      <c r="A102" s="56"/>
      <c r="B102" s="56"/>
      <c r="C102" s="49" t="s">
        <v>259</v>
      </c>
      <c r="D102" s="50"/>
      <c r="E102" s="51" t="s">
        <v>113</v>
      </c>
      <c r="F102" s="50"/>
      <c r="G102" s="20">
        <v>2</v>
      </c>
      <c r="H102" s="20">
        <v>2</v>
      </c>
      <c r="I102" s="20">
        <v>2</v>
      </c>
      <c r="J102" s="20">
        <v>2</v>
      </c>
      <c r="K102" s="20">
        <v>2</v>
      </c>
      <c r="L102" s="20">
        <v>2</v>
      </c>
      <c r="M102" s="20">
        <v>2</v>
      </c>
      <c r="N102" s="20">
        <v>2</v>
      </c>
      <c r="O102" s="20">
        <v>2</v>
      </c>
      <c r="P102" s="20">
        <v>2</v>
      </c>
      <c r="Q102" s="20">
        <v>2</v>
      </c>
      <c r="R102" s="20">
        <v>2</v>
      </c>
      <c r="S102" s="20">
        <v>2</v>
      </c>
      <c r="T102" s="20">
        <v>2</v>
      </c>
      <c r="U102" s="20">
        <v>2</v>
      </c>
      <c r="V102" s="20">
        <v>2</v>
      </c>
      <c r="W102" s="20">
        <v>2</v>
      </c>
      <c r="X102" s="20">
        <v>2</v>
      </c>
      <c r="Y102" s="20">
        <v>2</v>
      </c>
      <c r="Z102" s="20">
        <v>2</v>
      </c>
      <c r="AA102" s="20">
        <v>2</v>
      </c>
      <c r="AB102" s="27">
        <v>0</v>
      </c>
      <c r="AC102" s="20">
        <v>0</v>
      </c>
    </row>
    <row r="103" spans="1:29" ht="16.5" customHeight="1" x14ac:dyDescent="0.3">
      <c r="A103" s="56"/>
      <c r="B103" s="56"/>
      <c r="C103" s="49" t="s">
        <v>260</v>
      </c>
      <c r="D103" s="50"/>
      <c r="E103" s="51" t="s">
        <v>119</v>
      </c>
      <c r="F103" s="50"/>
      <c r="G103" s="20">
        <v>2</v>
      </c>
      <c r="H103" s="20">
        <v>2</v>
      </c>
      <c r="I103" s="20">
        <v>2</v>
      </c>
      <c r="J103" s="20">
        <v>2</v>
      </c>
      <c r="K103" s="20">
        <v>2</v>
      </c>
      <c r="L103" s="20">
        <v>2</v>
      </c>
      <c r="M103" s="20">
        <v>2</v>
      </c>
      <c r="N103" s="20">
        <v>2</v>
      </c>
      <c r="O103" s="20">
        <v>2</v>
      </c>
      <c r="P103" s="20">
        <v>2</v>
      </c>
      <c r="Q103" s="20">
        <v>2</v>
      </c>
      <c r="R103" s="20">
        <v>2</v>
      </c>
      <c r="S103" s="20">
        <v>2</v>
      </c>
      <c r="T103" s="20">
        <v>2</v>
      </c>
      <c r="U103" s="20">
        <v>2</v>
      </c>
      <c r="V103" s="20">
        <v>2</v>
      </c>
      <c r="W103" s="20">
        <v>2</v>
      </c>
      <c r="X103" s="20">
        <v>2</v>
      </c>
      <c r="Y103" s="20">
        <v>2</v>
      </c>
      <c r="Z103" s="20">
        <v>2</v>
      </c>
      <c r="AA103" s="20">
        <v>2</v>
      </c>
      <c r="AB103" s="27">
        <v>0</v>
      </c>
      <c r="AC103" s="20">
        <v>0</v>
      </c>
    </row>
    <row r="104" spans="1:29" ht="16.5" customHeight="1" x14ac:dyDescent="0.3">
      <c r="A104" s="56"/>
      <c r="B104" s="56"/>
      <c r="C104" s="49" t="s">
        <v>261</v>
      </c>
      <c r="D104" s="50"/>
      <c r="E104" s="51" t="s">
        <v>115</v>
      </c>
      <c r="F104" s="50"/>
      <c r="G104" s="20">
        <v>2</v>
      </c>
      <c r="H104" s="20">
        <v>2</v>
      </c>
      <c r="I104" s="20">
        <v>2</v>
      </c>
      <c r="J104" s="20">
        <v>2</v>
      </c>
      <c r="K104" s="20">
        <v>2</v>
      </c>
      <c r="L104" s="20">
        <v>2</v>
      </c>
      <c r="M104" s="20">
        <v>2</v>
      </c>
      <c r="N104" s="20">
        <v>2</v>
      </c>
      <c r="O104" s="20">
        <v>2</v>
      </c>
      <c r="P104" s="20">
        <v>2</v>
      </c>
      <c r="Q104" s="20">
        <v>2</v>
      </c>
      <c r="R104" s="20">
        <v>2</v>
      </c>
      <c r="S104" s="20">
        <v>2</v>
      </c>
      <c r="T104" s="20">
        <v>2</v>
      </c>
      <c r="U104" s="20">
        <v>2</v>
      </c>
      <c r="V104" s="20">
        <v>2</v>
      </c>
      <c r="W104" s="20">
        <v>2</v>
      </c>
      <c r="X104" s="20">
        <v>2</v>
      </c>
      <c r="Y104" s="20">
        <v>2</v>
      </c>
      <c r="Z104" s="20">
        <v>2</v>
      </c>
      <c r="AA104" s="20">
        <v>2</v>
      </c>
      <c r="AB104" s="27">
        <v>0</v>
      </c>
      <c r="AC104" s="20">
        <v>0</v>
      </c>
    </row>
    <row r="105" spans="1:29" ht="16.5" customHeight="1" x14ac:dyDescent="0.3">
      <c r="A105" s="56"/>
      <c r="B105" s="57"/>
      <c r="C105" s="49" t="s">
        <v>262</v>
      </c>
      <c r="D105" s="50"/>
      <c r="E105" s="51" t="s">
        <v>119</v>
      </c>
      <c r="F105" s="50"/>
      <c r="G105" s="20">
        <v>2</v>
      </c>
      <c r="H105" s="20">
        <v>2</v>
      </c>
      <c r="I105" s="20">
        <v>2</v>
      </c>
      <c r="J105" s="20">
        <v>2</v>
      </c>
      <c r="K105" s="20">
        <v>2</v>
      </c>
      <c r="L105" s="20">
        <v>2</v>
      </c>
      <c r="M105" s="20">
        <v>2</v>
      </c>
      <c r="N105" s="20">
        <v>2</v>
      </c>
      <c r="O105" s="20">
        <v>2</v>
      </c>
      <c r="P105" s="20">
        <v>2</v>
      </c>
      <c r="Q105" s="20">
        <v>2</v>
      </c>
      <c r="R105" s="20">
        <v>2</v>
      </c>
      <c r="S105" s="20">
        <v>2</v>
      </c>
      <c r="T105" s="20">
        <v>2</v>
      </c>
      <c r="U105" s="20">
        <v>2</v>
      </c>
      <c r="V105" s="20">
        <v>2</v>
      </c>
      <c r="W105" s="20">
        <v>2</v>
      </c>
      <c r="X105" s="20">
        <v>2</v>
      </c>
      <c r="Y105" s="20">
        <v>2</v>
      </c>
      <c r="Z105" s="20">
        <v>2</v>
      </c>
      <c r="AA105" s="20">
        <v>2</v>
      </c>
      <c r="AB105" s="27">
        <v>0</v>
      </c>
      <c r="AC105" s="20">
        <v>0</v>
      </c>
    </row>
    <row r="106" spans="1:29" ht="16.5" customHeight="1" x14ac:dyDescent="0.3">
      <c r="A106" s="56"/>
      <c r="B106" s="55" t="s">
        <v>183</v>
      </c>
      <c r="C106" s="49" t="s">
        <v>263</v>
      </c>
      <c r="D106" s="50"/>
      <c r="E106" s="51" t="s">
        <v>25</v>
      </c>
      <c r="F106" s="50"/>
      <c r="G106" s="20">
        <v>5</v>
      </c>
      <c r="H106" s="20">
        <v>5</v>
      </c>
      <c r="I106" s="20">
        <v>5</v>
      </c>
      <c r="J106" s="20">
        <v>5</v>
      </c>
      <c r="K106" s="20">
        <v>5</v>
      </c>
      <c r="L106" s="20">
        <v>5</v>
      </c>
      <c r="M106" s="20">
        <v>5</v>
      </c>
      <c r="N106" s="20">
        <v>5</v>
      </c>
      <c r="O106" s="20">
        <v>5</v>
      </c>
      <c r="P106" s="20">
        <v>5</v>
      </c>
      <c r="Q106" s="20">
        <v>5</v>
      </c>
      <c r="R106" s="20">
        <v>5</v>
      </c>
      <c r="S106" s="20">
        <v>5</v>
      </c>
      <c r="T106" s="20">
        <v>5</v>
      </c>
      <c r="U106" s="20">
        <v>5</v>
      </c>
      <c r="V106" s="20">
        <v>5</v>
      </c>
      <c r="W106" s="20">
        <v>5</v>
      </c>
      <c r="X106" s="20">
        <v>5</v>
      </c>
      <c r="Y106" s="20">
        <v>5</v>
      </c>
      <c r="Z106" s="20">
        <v>5</v>
      </c>
      <c r="AA106" s="20">
        <v>5</v>
      </c>
      <c r="AB106" s="20">
        <v>5</v>
      </c>
      <c r="AC106" s="27">
        <v>0</v>
      </c>
    </row>
    <row r="107" spans="1:29" ht="16.5" customHeight="1" x14ac:dyDescent="0.3">
      <c r="A107" s="56"/>
      <c r="B107" s="57"/>
      <c r="C107" s="49" t="s">
        <v>264</v>
      </c>
      <c r="D107" s="50"/>
      <c r="E107" s="51" t="s">
        <v>25</v>
      </c>
      <c r="F107" s="50"/>
      <c r="G107" s="20">
        <v>5</v>
      </c>
      <c r="H107" s="20">
        <v>5</v>
      </c>
      <c r="I107" s="20">
        <v>5</v>
      </c>
      <c r="J107" s="20">
        <v>5</v>
      </c>
      <c r="K107" s="20">
        <v>5</v>
      </c>
      <c r="L107" s="20">
        <v>5</v>
      </c>
      <c r="M107" s="20">
        <v>5</v>
      </c>
      <c r="N107" s="20">
        <v>5</v>
      </c>
      <c r="O107" s="20">
        <v>5</v>
      </c>
      <c r="P107" s="20">
        <v>5</v>
      </c>
      <c r="Q107" s="20">
        <v>5</v>
      </c>
      <c r="R107" s="20">
        <v>5</v>
      </c>
      <c r="S107" s="20">
        <v>5</v>
      </c>
      <c r="T107" s="20">
        <v>5</v>
      </c>
      <c r="U107" s="20">
        <v>5</v>
      </c>
      <c r="V107" s="20">
        <v>5</v>
      </c>
      <c r="W107" s="20">
        <v>5</v>
      </c>
      <c r="X107" s="20">
        <v>5</v>
      </c>
      <c r="Y107" s="20">
        <v>5</v>
      </c>
      <c r="Z107" s="20">
        <v>5</v>
      </c>
      <c r="AA107" s="20">
        <v>5</v>
      </c>
      <c r="AB107" s="20">
        <v>5</v>
      </c>
      <c r="AC107" s="27">
        <v>0</v>
      </c>
    </row>
    <row r="108" spans="1:29" ht="16.5" customHeight="1" x14ac:dyDescent="0.3">
      <c r="A108" s="56"/>
      <c r="B108" s="65" t="s">
        <v>19</v>
      </c>
      <c r="C108" s="66"/>
      <c r="D108" s="67"/>
      <c r="E108" s="54" t="s">
        <v>12</v>
      </c>
      <c r="F108" s="50"/>
      <c r="G108" s="51">
        <f>SUM(G16:G107)</f>
        <v>167</v>
      </c>
      <c r="H108" s="50"/>
      <c r="I108" s="20">
        <f t="shared" ref="I108:J108" si="1">SUM(I16:I107)</f>
        <v>169</v>
      </c>
      <c r="J108" s="20">
        <f t="shared" si="1"/>
        <v>158</v>
      </c>
      <c r="K108" s="20">
        <f>SUM(K16:K107)-K18</f>
        <v>155</v>
      </c>
      <c r="L108" s="20">
        <f t="shared" ref="L108:M108" si="2">SUM(L16:L107)</f>
        <v>150</v>
      </c>
      <c r="M108" s="20">
        <f t="shared" si="2"/>
        <v>138</v>
      </c>
      <c r="N108" s="20">
        <f>SUM(N16:N107)-N33</f>
        <v>132</v>
      </c>
      <c r="O108" s="20">
        <f t="shared" ref="O108:P108" si="3">SUM(O16:O107)</f>
        <v>129</v>
      </c>
      <c r="P108" s="20">
        <f t="shared" si="3"/>
        <v>120</v>
      </c>
      <c r="Q108" s="20">
        <f>SUM(Q16:Q107)-Q46</f>
        <v>112</v>
      </c>
      <c r="R108" s="20">
        <f>SUM(R16:R107)</f>
        <v>107</v>
      </c>
      <c r="S108" s="20">
        <f>SUM(S16:S107)-S50</f>
        <v>104</v>
      </c>
      <c r="T108" s="20">
        <f t="shared" ref="T108:V108" si="4">SUM(T16:T107)</f>
        <v>94</v>
      </c>
      <c r="U108" s="20">
        <f t="shared" si="4"/>
        <v>89</v>
      </c>
      <c r="V108" s="20">
        <f t="shared" si="4"/>
        <v>68</v>
      </c>
      <c r="W108" s="20">
        <f>SUM(W16:W107)-W71</f>
        <v>60</v>
      </c>
      <c r="X108" s="20">
        <f t="shared" ref="X108:Y108" si="5">SUM(X16:X107)</f>
        <v>55</v>
      </c>
      <c r="Y108" s="20">
        <f t="shared" si="5"/>
        <v>47</v>
      </c>
      <c r="Z108" s="20">
        <f>SUM(Z16:Z107)-Z83</f>
        <v>44</v>
      </c>
      <c r="AA108" s="20">
        <f t="shared" ref="AA108:AC108" si="6">SUM(AA16:AA107)</f>
        <v>32</v>
      </c>
      <c r="AB108" s="20">
        <f t="shared" si="6"/>
        <v>12</v>
      </c>
      <c r="AC108" s="20">
        <f t="shared" si="6"/>
        <v>0</v>
      </c>
    </row>
    <row r="109" spans="1:29" ht="16.5" customHeight="1" x14ac:dyDescent="0.3">
      <c r="A109" s="57"/>
      <c r="B109" s="68"/>
      <c r="C109" s="69"/>
      <c r="D109" s="70"/>
      <c r="E109" s="54" t="s">
        <v>13</v>
      </c>
      <c r="F109" s="50"/>
      <c r="G109" s="51">
        <f>SUM(H16:H107)</f>
        <v>171</v>
      </c>
      <c r="H109" s="50"/>
      <c r="I109" s="20">
        <f>SUM(I16:I107)</f>
        <v>169</v>
      </c>
      <c r="J109" s="20">
        <f>SUM(J16:J107)+K18</f>
        <v>159</v>
      </c>
      <c r="K109" s="20">
        <f>SUM(K16:K107)-K18</f>
        <v>155</v>
      </c>
      <c r="L109" s="20">
        <f>SUM(L16:L107)</f>
        <v>150</v>
      </c>
      <c r="M109" s="20">
        <f>SUM(M16:M107)+N33-M25-M30</f>
        <v>142</v>
      </c>
      <c r="N109" s="20">
        <f>SUM(N16:N107)-N33</f>
        <v>132</v>
      </c>
      <c r="O109" s="20">
        <f>SUM(O16:O107)</f>
        <v>129</v>
      </c>
      <c r="P109" s="20">
        <f>SUM(P16:P107)+Q46-P39</f>
        <v>122</v>
      </c>
      <c r="Q109" s="20">
        <f>SUM(Q16:Q107)-Q46</f>
        <v>112</v>
      </c>
      <c r="R109" s="20">
        <f>SUM(R16:R107)+S50</f>
        <v>108</v>
      </c>
      <c r="S109" s="20">
        <f>SUM(S16:S107)-S50</f>
        <v>104</v>
      </c>
      <c r="T109" s="20">
        <f t="shared" ref="T109:U109" si="7">SUM(T16:T107)</f>
        <v>94</v>
      </c>
      <c r="U109" s="20">
        <f t="shared" si="7"/>
        <v>89</v>
      </c>
      <c r="V109" s="20">
        <f>SUM(V16:V107)+W71-V57</f>
        <v>70</v>
      </c>
      <c r="W109" s="20">
        <f>SUM(W16:W107)-W71</f>
        <v>60</v>
      </c>
      <c r="X109" s="20">
        <f>SUM(X16:X107)</f>
        <v>55</v>
      </c>
      <c r="Y109" s="20">
        <f>SUM(Y16:Y107)+Z83</f>
        <v>48</v>
      </c>
      <c r="Z109" s="20">
        <f>SUM(Z16:Z107)-Z83</f>
        <v>44</v>
      </c>
      <c r="AA109" s="20">
        <f>SUM(AA16:AA107)-AA93</f>
        <v>32</v>
      </c>
      <c r="AB109" s="20">
        <f>SUM(AB16:AB107)-AB105</f>
        <v>12</v>
      </c>
      <c r="AC109" s="20">
        <f>SUM(AC16:AC107)</f>
        <v>0</v>
      </c>
    </row>
    <row r="110" spans="1:29" ht="16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05"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C83:D83"/>
    <mergeCell ref="E83:F83"/>
    <mergeCell ref="C84:D84"/>
    <mergeCell ref="E84:F84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E26:F26"/>
    <mergeCell ref="C26:D26"/>
    <mergeCell ref="C27:D27"/>
    <mergeCell ref="C28:D28"/>
    <mergeCell ref="C29:D29"/>
    <mergeCell ref="C30:D30"/>
    <mergeCell ref="C31:D31"/>
    <mergeCell ref="C32:D32"/>
    <mergeCell ref="B94:B10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44:D44"/>
    <mergeCell ref="E44:F44"/>
    <mergeCell ref="C45:D45"/>
    <mergeCell ref="E45:F45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1" width="8.6640625" customWidth="1"/>
    <col min="2" max="11" width="10" customWidth="1"/>
    <col min="12" max="26" width="8.6640625" customWidth="1"/>
  </cols>
  <sheetData>
    <row r="1" spans="1:11" ht="16.8" x14ac:dyDescent="0.3">
      <c r="A1" s="79" t="s">
        <v>265</v>
      </c>
      <c r="B1" s="80"/>
      <c r="C1" s="80"/>
      <c r="D1" s="80"/>
      <c r="E1" s="80"/>
      <c r="F1" s="80"/>
      <c r="G1" s="80"/>
      <c r="H1" s="80"/>
      <c r="I1" s="80"/>
      <c r="J1" s="80"/>
      <c r="K1" s="81"/>
    </row>
    <row r="2" spans="1:11" ht="16.8" x14ac:dyDescent="0.3">
      <c r="A2" s="82"/>
      <c r="B2" s="84" t="s">
        <v>136</v>
      </c>
      <c r="C2" s="50"/>
      <c r="D2" s="84" t="s">
        <v>119</v>
      </c>
      <c r="E2" s="50"/>
      <c r="F2" s="84" t="s">
        <v>27</v>
      </c>
      <c r="G2" s="50"/>
      <c r="H2" s="84" t="s">
        <v>115</v>
      </c>
      <c r="I2" s="50"/>
      <c r="J2" s="84" t="s">
        <v>113</v>
      </c>
      <c r="K2" s="85"/>
    </row>
    <row r="3" spans="1:11" ht="16.8" x14ac:dyDescent="0.3">
      <c r="A3" s="83"/>
      <c r="B3" s="39" t="s">
        <v>12</v>
      </c>
      <c r="C3" s="39" t="s">
        <v>13</v>
      </c>
      <c r="D3" s="39" t="s">
        <v>12</v>
      </c>
      <c r="E3" s="39" t="s">
        <v>13</v>
      </c>
      <c r="F3" s="39" t="s">
        <v>12</v>
      </c>
      <c r="G3" s="39" t="s">
        <v>13</v>
      </c>
      <c r="H3" s="39" t="s">
        <v>12</v>
      </c>
      <c r="I3" s="39" t="s">
        <v>13</v>
      </c>
      <c r="J3" s="39" t="s">
        <v>12</v>
      </c>
      <c r="K3" s="40" t="s">
        <v>13</v>
      </c>
    </row>
    <row r="4" spans="1:11" ht="16.8" x14ac:dyDescent="0.3">
      <c r="A4" s="41" t="s">
        <v>4</v>
      </c>
      <c r="B4" s="42">
        <f ca="1">'Sprint 1'!$D$8</f>
        <v>34.799999999999997</v>
      </c>
      <c r="C4" s="42">
        <f>'Sprint 1'!$E$8</f>
        <v>34.799999999999997</v>
      </c>
      <c r="D4" s="42">
        <f ca="1">'Sprint 1'!$D$9</f>
        <v>28.8</v>
      </c>
      <c r="E4" s="42">
        <f>'Sprint 1'!$E$9</f>
        <v>27.8</v>
      </c>
      <c r="F4" s="42">
        <f ca="1">'Sprint 1'!$D$10</f>
        <v>31.8</v>
      </c>
      <c r="G4" s="42">
        <f>'Sprint 1'!$E$10</f>
        <v>32.799999999999997</v>
      </c>
      <c r="H4" s="42">
        <f ca="1">'Sprint 1'!$D$11</f>
        <v>25.8</v>
      </c>
      <c r="I4" s="42">
        <f>'Sprint 1'!$E$11</f>
        <v>26.8</v>
      </c>
      <c r="J4" s="42">
        <f ca="1">'Sprint 1'!$D$12</f>
        <v>32.799999999999997</v>
      </c>
      <c r="K4" s="42">
        <f>'Sprint 1'!$E$12</f>
        <v>32.799999999999997</v>
      </c>
    </row>
    <row r="5" spans="1:11" ht="16.8" x14ac:dyDescent="0.3">
      <c r="A5" s="41" t="s">
        <v>101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</row>
    <row r="6" spans="1:11" ht="16.8" x14ac:dyDescent="0.3">
      <c r="A6" s="41" t="s">
        <v>186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</row>
    <row r="7" spans="1:11" ht="16.8" x14ac:dyDescent="0.3">
      <c r="A7" s="43" t="s">
        <v>19</v>
      </c>
      <c r="B7" s="44">
        <f t="shared" ref="B7:K7" ca="1" si="0">SUM(B4:B6)</f>
        <v>34.799999999999997</v>
      </c>
      <c r="C7" s="44">
        <f t="shared" si="0"/>
        <v>34.799999999999997</v>
      </c>
      <c r="D7" s="44">
        <f t="shared" ca="1" si="0"/>
        <v>28.8</v>
      </c>
      <c r="E7" s="44">
        <f t="shared" si="0"/>
        <v>27.8</v>
      </c>
      <c r="F7" s="44">
        <f t="shared" ca="1" si="0"/>
        <v>31.8</v>
      </c>
      <c r="G7" s="44">
        <f t="shared" si="0"/>
        <v>32.799999999999997</v>
      </c>
      <c r="H7" s="44">
        <f t="shared" ca="1" si="0"/>
        <v>25.8</v>
      </c>
      <c r="I7" s="44">
        <f t="shared" si="0"/>
        <v>26.8</v>
      </c>
      <c r="J7" s="44">
        <f t="shared" ca="1" si="0"/>
        <v>32.799999999999997</v>
      </c>
      <c r="K7" s="44">
        <f t="shared" si="0"/>
        <v>32.799999999999997</v>
      </c>
    </row>
    <row r="10" spans="1:11" ht="16.8" x14ac:dyDescent="0.3">
      <c r="E10" s="86" t="s">
        <v>266</v>
      </c>
      <c r="F10" s="81"/>
    </row>
    <row r="11" spans="1:11" ht="16.8" x14ac:dyDescent="0.3">
      <c r="E11" s="45" t="s">
        <v>12</v>
      </c>
      <c r="F11" s="46">
        <f ca="1">SUMIF($B$3:$K$3,"Thực tế",$B$7:$K$7)</f>
        <v>154</v>
      </c>
    </row>
    <row r="12" spans="1:11" ht="16.8" x14ac:dyDescent="0.3">
      <c r="E12" s="47" t="s">
        <v>13</v>
      </c>
      <c r="F12" s="48">
        <f>SUMIF($B$3:$K$3,"Ước tính",$B$7:$K$7)</f>
        <v>155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Thịnh Trần</cp:lastModifiedBy>
  <dcterms:created xsi:type="dcterms:W3CDTF">2021-04-23T08:05:10Z</dcterms:created>
  <dcterms:modified xsi:type="dcterms:W3CDTF">2025-04-06T14:03:20Z</dcterms:modified>
</cp:coreProperties>
</file>