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D:\WTVVQLHS1995\Documents\"/>
    </mc:Choice>
  </mc:AlternateContent>
  <xr:revisionPtr revIDLastSave="0" documentId="13_ncr:1_{04D83FB4-4315-4E66-BD33-A7353671A0E3}" xr6:coauthVersionLast="47" xr6:coauthVersionMax="47" xr10:uidLastSave="{00000000-0000-0000-0000-000000000000}"/>
  <bookViews>
    <workbookView xWindow="-93" yWindow="-93" windowWidth="19386" windowHeight="12186" xr2:uid="{00000000-000D-0000-FFFF-FFFF00000000}"/>
  </bookViews>
  <sheets>
    <sheet name="Sprint 1" sheetId="1" r:id="rId1"/>
    <sheet name="Sprint 2" sheetId="2" state="hidden" r:id="rId2"/>
    <sheet name="Sprint 3" sheetId="3" state="hidden" r:id="rId3"/>
    <sheet name="Total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8" roundtripDataChecksum="ViWX8wzw+XLGwib6icvGjOWlrBnn/n7lf079XUA7qYg="/>
    </ext>
  </extLst>
</workbook>
</file>

<file path=xl/calcChain.xml><?xml version="1.0" encoding="utf-8"?>
<calcChain xmlns="http://schemas.openxmlformats.org/spreadsheetml/2006/main">
  <c r="G55" i="1" l="1"/>
  <c r="G59" i="1"/>
  <c r="G95" i="1"/>
  <c r="G61" i="1"/>
  <c r="E11" i="1"/>
  <c r="I4" i="4" s="1"/>
  <c r="I7" i="4" s="1"/>
  <c r="E12" i="1"/>
  <c r="K4" i="4" s="1"/>
  <c r="K7" i="4" s="1"/>
  <c r="E10" i="1"/>
  <c r="G4" i="4" s="1"/>
  <c r="G7" i="4" s="1"/>
  <c r="E9" i="1"/>
  <c r="E4" i="4" s="1"/>
  <c r="E7" i="4" s="1"/>
  <c r="E8" i="1"/>
  <c r="C4" i="4" s="1"/>
  <c r="C7" i="4" s="1"/>
  <c r="AC109" i="3"/>
  <c r="AB109" i="3"/>
  <c r="AA109" i="3"/>
  <c r="Z109" i="3"/>
  <c r="Y109" i="3"/>
  <c r="X109" i="3"/>
  <c r="W109" i="3"/>
  <c r="V109" i="3"/>
  <c r="U109" i="3"/>
  <c r="T109" i="3"/>
  <c r="S109" i="3"/>
  <c r="R109" i="3"/>
  <c r="Q109" i="3"/>
  <c r="P109" i="3"/>
  <c r="O109" i="3"/>
  <c r="N109" i="3"/>
  <c r="M109" i="3"/>
  <c r="L109" i="3"/>
  <c r="K109" i="3"/>
  <c r="J109" i="3"/>
  <c r="I109" i="3"/>
  <c r="G109" i="3"/>
  <c r="AC108" i="3"/>
  <c r="AB108" i="3"/>
  <c r="AA108" i="3"/>
  <c r="Z108" i="3"/>
  <c r="Y108" i="3"/>
  <c r="X108" i="3"/>
  <c r="W108" i="3"/>
  <c r="V108" i="3"/>
  <c r="U108" i="3"/>
  <c r="T108" i="3"/>
  <c r="S108" i="3"/>
  <c r="R108" i="3"/>
  <c r="Q108" i="3"/>
  <c r="P108" i="3"/>
  <c r="O108" i="3"/>
  <c r="N108" i="3"/>
  <c r="M108" i="3"/>
  <c r="L108" i="3"/>
  <c r="K108" i="3"/>
  <c r="J108" i="3"/>
  <c r="I108" i="3"/>
  <c r="G108" i="3"/>
  <c r="E12" i="3"/>
  <c r="D12" i="3"/>
  <c r="E11" i="3"/>
  <c r="D11" i="3"/>
  <c r="E10" i="3"/>
  <c r="D10" i="3"/>
  <c r="E9" i="3"/>
  <c r="D9" i="3"/>
  <c r="E8" i="3"/>
  <c r="D8" i="3"/>
  <c r="AD99" i="2"/>
  <c r="AC99" i="2"/>
  <c r="AB99" i="2"/>
  <c r="AA99" i="2"/>
  <c r="Z99" i="2"/>
  <c r="Y99" i="2"/>
  <c r="X99" i="2"/>
  <c r="W99" i="2"/>
  <c r="V99" i="2"/>
  <c r="U99" i="2"/>
  <c r="T99" i="2"/>
  <c r="S99" i="2"/>
  <c r="R99" i="2"/>
  <c r="Q99" i="2"/>
  <c r="P99" i="2"/>
  <c r="O99" i="2"/>
  <c r="N99" i="2"/>
  <c r="M99" i="2"/>
  <c r="L99" i="2"/>
  <c r="K99" i="2"/>
  <c r="J99" i="2"/>
  <c r="I99" i="2"/>
  <c r="G99" i="2"/>
  <c r="AD98" i="2"/>
  <c r="AC98" i="2"/>
  <c r="AB98" i="2"/>
  <c r="AA98" i="2"/>
  <c r="Z98" i="2"/>
  <c r="Y98" i="2"/>
  <c r="X98" i="2"/>
  <c r="W98" i="2"/>
  <c r="V98" i="2"/>
  <c r="U98" i="2"/>
  <c r="T98" i="2"/>
  <c r="S98" i="2"/>
  <c r="R98" i="2"/>
  <c r="Q98" i="2"/>
  <c r="P98" i="2"/>
  <c r="O98" i="2"/>
  <c r="N98" i="2"/>
  <c r="M98" i="2"/>
  <c r="L98" i="2"/>
  <c r="K98" i="2"/>
  <c r="J98" i="2"/>
  <c r="I98" i="2"/>
  <c r="G98" i="2"/>
  <c r="E12" i="2"/>
  <c r="D12" i="2"/>
  <c r="E11" i="2"/>
  <c r="D11" i="2"/>
  <c r="E10" i="2"/>
  <c r="D10" i="2"/>
  <c r="E9" i="2"/>
  <c r="D9" i="2"/>
  <c r="E8" i="2"/>
  <c r="D8" i="2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0" i="1"/>
  <c r="G58" i="1"/>
  <c r="G57" i="1"/>
  <c r="G56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D12" i="1" s="1"/>
  <c r="G20" i="1"/>
  <c r="D8" i="1" s="1"/>
  <c r="G19" i="1"/>
  <c r="G18" i="1"/>
  <c r="G17" i="1"/>
  <c r="G16" i="1"/>
  <c r="G94" i="1" l="1"/>
  <c r="D9" i="1"/>
  <c r="D4" i="4" s="1"/>
  <c r="D7" i="4" s="1"/>
  <c r="D10" i="1"/>
  <c r="F4" i="4" s="1"/>
  <c r="F7" i="4" s="1"/>
  <c r="D11" i="1"/>
  <c r="J4" i="4"/>
  <c r="J7" i="4" s="1"/>
  <c r="B4" i="4"/>
  <c r="B7" i="4" s="1"/>
  <c r="E13" i="1"/>
  <c r="D13" i="2"/>
  <c r="D13" i="3"/>
  <c r="E13" i="3"/>
  <c r="E13" i="2"/>
  <c r="F12" i="4"/>
  <c r="D13" i="1" l="1"/>
  <c r="H4" i="4"/>
  <c r="H7" i="4" s="1"/>
  <c r="F11" i="4" s="1"/>
</calcChain>
</file>

<file path=xl/sharedStrings.xml><?xml version="1.0" encoding="utf-8"?>
<sst xmlns="http://schemas.openxmlformats.org/spreadsheetml/2006/main" count="593" uniqueCount="263">
  <si>
    <t>Project name:</t>
  </si>
  <si>
    <t>WEBSITE TƯ VẤN VÀ QUẢN LÝ HỒ SƠ PHÁP LÝ TÍCH HỢP AI ĐỂ NÂNG CAO HIỆU QUẢ TRA CỨU</t>
  </si>
  <si>
    <t>Kết thúc đúng hạn</t>
  </si>
  <si>
    <t>Module name:</t>
  </si>
  <si>
    <t>Sprint 1</t>
  </si>
  <si>
    <t>Muộn</t>
  </si>
  <si>
    <t>Start date:</t>
  </si>
  <si>
    <t>Trước thời hạn</t>
  </si>
  <si>
    <t>End date:</t>
  </si>
  <si>
    <t>SPRINT 1 REPORT</t>
  </si>
  <si>
    <t>No</t>
  </si>
  <si>
    <t>Thành viên</t>
  </si>
  <si>
    <t>Thực tế</t>
  </si>
  <si>
    <t>Ước tính</t>
  </si>
  <si>
    <t>Huỳnh Văn Quý</t>
  </si>
  <si>
    <t>Phạm Minh Quân</t>
  </si>
  <si>
    <t>Lê Hoàng Phúc</t>
  </si>
  <si>
    <t>Trần Kim Thịnh</t>
  </si>
  <si>
    <t>Nguyễn Ngọc Kỳ Phương</t>
  </si>
  <si>
    <t>Tổng</t>
  </si>
  <si>
    <t>Sprint</t>
  </si>
  <si>
    <t>Compoment</t>
  </si>
  <si>
    <t>Task name</t>
  </si>
  <si>
    <t>Responsible Member</t>
  </si>
  <si>
    <t>Họp kế hoạch Sprint</t>
  </si>
  <si>
    <t>All team</t>
  </si>
  <si>
    <t>Tạo Sprint Backlog 1</t>
  </si>
  <si>
    <t>Phương</t>
  </si>
  <si>
    <t>Tạo tài liệu kiểm thử cho Sprint</t>
  </si>
  <si>
    <t>Phúc</t>
  </si>
  <si>
    <t>Giao diện đăng ký</t>
  </si>
  <si>
    <t>Quân</t>
  </si>
  <si>
    <t>User interface design</t>
  </si>
  <si>
    <t>Giao diện đăng nhập</t>
  </si>
  <si>
    <t>Quý</t>
  </si>
  <si>
    <t>Giao diện đăng xuất</t>
  </si>
  <si>
    <t>Giao diện đổi mật khẩu</t>
  </si>
  <si>
    <t>Giao diện quên mật khẩu</t>
  </si>
  <si>
    <t>Thịnh</t>
  </si>
  <si>
    <t>Giao diện quản lý tài khoản người dùng</t>
  </si>
  <si>
    <t>Giao diện quản lý thông tin cá nhân</t>
  </si>
  <si>
    <t>Giao diện đặt lịch hẹn với luật sư</t>
  </si>
  <si>
    <t>Giao diện chatbot AI hỗ trợ tư vấn</t>
  </si>
  <si>
    <t>Giao diện chatbox tư vấn trực tiếp</t>
  </si>
  <si>
    <t>Review all user interfaces of sprint 1</t>
  </si>
  <si>
    <t>Thiết kế trường kiểm thử cho đăng ký</t>
  </si>
  <si>
    <t>Design test case</t>
  </si>
  <si>
    <t>Thiết kế trường kiểm thử cho đăng nhập</t>
  </si>
  <si>
    <t>Thiết kế trường kiểm thử cho đăng xuất</t>
  </si>
  <si>
    <t>Thiết kế trường kiểm thử cho đổi mật khẩu</t>
  </si>
  <si>
    <t>Thiết kế trường kiểm thử cho quên mật khẩu</t>
  </si>
  <si>
    <t>Thiết kế trường kiểm thử cho quản lý tài khoản người dùng</t>
  </si>
  <si>
    <t>Thiết kế trường kiểm thử cho quản lý thông tin cá nhân</t>
  </si>
  <si>
    <t>Thiết kế trường kiểm thử cho đặt lịch hẹn với luật sư</t>
  </si>
  <si>
    <t>Thiết kế trường kiểm thử cho chatbot AI hỗ trợ tư vấn</t>
  </si>
  <si>
    <t>Thiết kế trường kiểm thử cho chatbot tư vấn trực tiếp</t>
  </si>
  <si>
    <t>Review all test case of sprint 1</t>
  </si>
  <si>
    <t>Coding</t>
  </si>
  <si>
    <t xml:space="preserve">Code Front – End Đăng ký </t>
  </si>
  <si>
    <t>Code Front – End Đăng nhập</t>
  </si>
  <si>
    <t>Code Front – End Đăng xuất</t>
  </si>
  <si>
    <t>Code Back – End  Đăng ký</t>
  </si>
  <si>
    <t>Code Back – End Đăng nhập</t>
  </si>
  <si>
    <t>Code Back – End Đăng xuất</t>
  </si>
  <si>
    <t>Code Front – End Đổi mật khẩu</t>
  </si>
  <si>
    <t>Code Front – End Quên mật khẩu</t>
  </si>
  <si>
    <t>Code Back – End Đổi mật khẩu</t>
  </si>
  <si>
    <t>Code Back – End Quên mật khẩu</t>
  </si>
  <si>
    <t>Code Front – End Quản lý tài khoản người dùng.</t>
  </si>
  <si>
    <t>Code Back – End Quản lý tài khoản người dùng.</t>
  </si>
  <si>
    <t>Code Front – End Quản lý thông tin cá nhân</t>
  </si>
  <si>
    <t>Code Front – End Đặt lịch hẹn với luật sư.</t>
  </si>
  <si>
    <t>Code Front – End Chatbot hỗ trợ tư vấn</t>
  </si>
  <si>
    <t>Code Back – End Quản lý thông tin cá nhân.</t>
  </si>
  <si>
    <t>Code Back – End Đặt lịch hẹn với luật sư.</t>
  </si>
  <si>
    <t>Code Front – End Chatbox tư vấn trực tiếp.</t>
  </si>
  <si>
    <t>Code Back – End Chatbox tư vấn trực tiếp.</t>
  </si>
  <si>
    <t xml:space="preserve">Integrate code </t>
  </si>
  <si>
    <t>Đăng ký</t>
  </si>
  <si>
    <t>Testing</t>
  </si>
  <si>
    <t>Đăng nhập</t>
  </si>
  <si>
    <t>Đăng xuất</t>
  </si>
  <si>
    <t>Đổi mật khẩu</t>
  </si>
  <si>
    <t>Quên mật khẩu</t>
  </si>
  <si>
    <t>Quản lý tài khoản người dùng</t>
  </si>
  <si>
    <t>Quản lý thông tin cá nhân</t>
  </si>
  <si>
    <t>Đặt lịch hẹn với luật sư</t>
  </si>
  <si>
    <t>Chatbot AI hỗ trợ tư vấn</t>
  </si>
  <si>
    <t>Chatbox tư vấn trực tiếp</t>
  </si>
  <si>
    <t>Fix Bug</t>
  </si>
  <si>
    <t>Re-testing</t>
  </si>
  <si>
    <t>Release Sprint 1</t>
  </si>
  <si>
    <t>Sprint 1 review meeting</t>
  </si>
  <si>
    <t>Sprint 1 retrospective</t>
  </si>
  <si>
    <t>Xây dựng website bán hàng tích hợp AI tìm kiếm</t>
  </si>
  <si>
    <t>Kết thúc</t>
  </si>
  <si>
    <t>Sprint 2</t>
  </si>
  <si>
    <t>Tăng ca</t>
  </si>
  <si>
    <t>Chậm tiến độ</t>
  </si>
  <si>
    <t>SPRINT 2 REPORT</t>
  </si>
  <si>
    <t>Trần Như Thành</t>
  </si>
  <si>
    <t>Nguyễn Tiến Mạnh</t>
  </si>
  <si>
    <t>Lê Đình Phương</t>
  </si>
  <si>
    <t>Lê Phước Lộc</t>
  </si>
  <si>
    <t>Huỳnh Đặng Ngọc Hoàng</t>
  </si>
  <si>
    <t>Tạo Sprint Backlog 2</t>
  </si>
  <si>
    <t>Mạnh,Hoàng</t>
  </si>
  <si>
    <t>Giao diện quản lý phòng ban</t>
  </si>
  <si>
    <t>Hoàng</t>
  </si>
  <si>
    <t xml:space="preserve">Giao diện quản lý khối </t>
  </si>
  <si>
    <t>Lộc</t>
  </si>
  <si>
    <t>Giao diện quản lý phòng</t>
  </si>
  <si>
    <t>Giao diện quản lý chuyên ngành</t>
  </si>
  <si>
    <t>Giao diện quản lý group</t>
  </si>
  <si>
    <t>Mạnh</t>
  </si>
  <si>
    <t>Giao diện xem danh sách văn đến</t>
  </si>
  <si>
    <t>Giao diện xem chi tiết văn bản đến</t>
  </si>
  <si>
    <t>Giao diện xem danh sách văn đi</t>
  </si>
  <si>
    <t>Giao diện xem chi tiết văn bản đi</t>
  </si>
  <si>
    <t>Review all user interfaces of sprint 2</t>
  </si>
  <si>
    <t>Thiết kế trường kiểm thử cho quản lý phòng ban</t>
  </si>
  <si>
    <t>Thiết kế trường kiểm thử cho quản lý khối</t>
  </si>
  <si>
    <t>Thiết kế trường kiểm thử cho quản lý phòng</t>
  </si>
  <si>
    <t>Thiết kế trường kiểm thử cho quản lý chuyên ngành</t>
  </si>
  <si>
    <t>Thiết kế trường kiểm thử cho quản lý group</t>
  </si>
  <si>
    <t>Thiết kế trường kiểm thử cho xem danh sách văn bản đến</t>
  </si>
  <si>
    <t>Thiết kế trường kiểm thử cho xem chi tiết văn bản đến</t>
  </si>
  <si>
    <t>Thiết kế trường kiểm thử cho xem danh sách văn bản đi</t>
  </si>
  <si>
    <t>Thiết kế trường kiểm thử cho xem chi tiết văn bản đi</t>
  </si>
  <si>
    <t>Review all test case of sprint 2</t>
  </si>
  <si>
    <t>Thiết kê front-end cho quản lý phòng ban</t>
  </si>
  <si>
    <t>Thành</t>
  </si>
  <si>
    <t>Code back-end cho quản lý phòng ban</t>
  </si>
  <si>
    <t>Thiết kê front-end cho quản lý khối</t>
  </si>
  <si>
    <t>Code back-end cho quản lý khối</t>
  </si>
  <si>
    <t>Thiết kê front-end cho quản lý phòng</t>
  </si>
  <si>
    <t>Code back-end cho quản lý phòng</t>
  </si>
  <si>
    <t>Thiết kê front-end cho quản lý chuyên ngành</t>
  </si>
  <si>
    <t>Code back-end cho quản lý chuyên ngành</t>
  </si>
  <si>
    <t>Thiết kê front-end cho quản lý group</t>
  </si>
  <si>
    <t>Code back-end cho quản lý group</t>
  </si>
  <si>
    <t>Thiết kê front-end cho xem danh sách văn bản đến</t>
  </si>
  <si>
    <t>Code back-end cho xem danh sách văn bản đến</t>
  </si>
  <si>
    <t>Thiết kê front-end cho xem chi tiết văn bản đến</t>
  </si>
  <si>
    <t>Code back-end cho xem chi tiết văn bản đến</t>
  </si>
  <si>
    <t>Thiết kê front-end cho xem danh sách văn bản đi</t>
  </si>
  <si>
    <t>Code back-end cho xem danh sách văn bản đi</t>
  </si>
  <si>
    <t>Thiết kê front-end cho xem chi tiết văn bản đi</t>
  </si>
  <si>
    <t>Code back-end cho xem chi tiết văn bản đi</t>
  </si>
  <si>
    <t>Mạnh,Lộc,Phương,Hoàng</t>
  </si>
  <si>
    <t>Kiểm tra quản lý phòng ban</t>
  </si>
  <si>
    <t>Kiểm tra quản lý khối</t>
  </si>
  <si>
    <t>Kiểm tra quản lý phòng</t>
  </si>
  <si>
    <t>Kiểm tra quản lý chuyên ngành</t>
  </si>
  <si>
    <t>Kiểm tra quản lý group</t>
  </si>
  <si>
    <t>Kiểm tra xem danh sách văn bản đến</t>
  </si>
  <si>
    <t>Kiểm tra xem chi tiết văn bản đến</t>
  </si>
  <si>
    <t>Kiểm tra xem danh sách văn bản đi</t>
  </si>
  <si>
    <t>Kiểm tra xem chi tiết văn bản đi</t>
  </si>
  <si>
    <t>Sửa lỗi quản lý phòng ban</t>
  </si>
  <si>
    <t>Thành,Phương</t>
  </si>
  <si>
    <t>Sửa lỗi quản lý khối</t>
  </si>
  <si>
    <t>Sửa lỗi quản lý phòng</t>
  </si>
  <si>
    <t>Sửa lỗi quản lý chuyên ngành</t>
  </si>
  <si>
    <t>Sửa lỗi quản lý group</t>
  </si>
  <si>
    <t>Sửa lỗi xem danh sách văn bản đến</t>
  </si>
  <si>
    <t>Sửa lỗi xem chi tiết văn bản đến</t>
  </si>
  <si>
    <t>Sửa lỗi xem danh sách văn bản đi</t>
  </si>
  <si>
    <t>Sửa lỗi xem chi tiết văn bản đi</t>
  </si>
  <si>
    <t>Kiểm tra lại quản lý phòng ban</t>
  </si>
  <si>
    <t>Kiểm tra lại quản lý khối</t>
  </si>
  <si>
    <t>Kiểm tra lại quản lý phòng</t>
  </si>
  <si>
    <t>Kiểm tra lại quản lý chuyên ngành</t>
  </si>
  <si>
    <t>Kiểm tra lại quản lý group</t>
  </si>
  <si>
    <t>Kiểm tra lại xem danh sách văn bản đến</t>
  </si>
  <si>
    <t>Kiểm tra lại xem chi tiết văn bản đến</t>
  </si>
  <si>
    <t>Kiểm tra lại xem danh sách văn bản đi</t>
  </si>
  <si>
    <t>Kiểm tra lại xem chi tiết văn bản đi</t>
  </si>
  <si>
    <t>Release Sprint 2</t>
  </si>
  <si>
    <t>Sprint 2 review meeting</t>
  </si>
  <si>
    <t>Sprint 2 retrospective</t>
  </si>
  <si>
    <t>Sprint 3</t>
  </si>
  <si>
    <t>S</t>
  </si>
  <si>
    <t>SPRINT 3 REPORT</t>
  </si>
  <si>
    <t>Tạo Sprint Backlog 3</t>
  </si>
  <si>
    <t>Mạnh,Lộc</t>
  </si>
  <si>
    <t>Giao diện quản lý chức vụ</t>
  </si>
  <si>
    <t>Giao diện quản lý văn bản mẫu</t>
  </si>
  <si>
    <t>Giao diện quản lý chữ ký số</t>
  </si>
  <si>
    <t>Giao diện thống kê</t>
  </si>
  <si>
    <t>Giao diện tạo văn bản đi</t>
  </si>
  <si>
    <t>Giao diện xóa văn bản</t>
  </si>
  <si>
    <t>Giao diện chỉnh sửa văn bản</t>
  </si>
  <si>
    <t>Giao diện chỉnh tìm kiếm văn bản đi</t>
  </si>
  <si>
    <t>Giao diện chỉnh tìm kiếm văn bản đến</t>
  </si>
  <si>
    <t>Giao diện tải tài liệu, văn bản mẫu</t>
  </si>
  <si>
    <t>Review all user interfaces of sprint 3</t>
  </si>
  <si>
    <t>Thiết kế trường kiểm thử cho quản lý chức vụ</t>
  </si>
  <si>
    <t>Thiết kế trường kiểm thử cho quản lý văn bản mẫu</t>
  </si>
  <si>
    <t>Thiết kế trường kiểm thử cho quản lý chữ ký số</t>
  </si>
  <si>
    <t>Thiết kế trường kiểm thử cho thống kê</t>
  </si>
  <si>
    <t>Thiết kế trường kiểm thử cho tạo văn bản đi</t>
  </si>
  <si>
    <t>Thiết kế trường kiểm thử cho xóa văn bản</t>
  </si>
  <si>
    <t>Thiết kế trường kiểm thử cho chỉnh sửa văn bản</t>
  </si>
  <si>
    <t>Thiết kế trường kiểm thử cho tải tài liệu, văn bản mẫu</t>
  </si>
  <si>
    <t>Thiết kế trường kiểm thử cho tìm kiếm văn bản đi</t>
  </si>
  <si>
    <t>Thiết kế trường kiểm thử cho tìm kiếm văn bản đến</t>
  </si>
  <si>
    <t>Thiết kê front-end cho quản lý chức vụ</t>
  </si>
  <si>
    <t>Code back-end cho quản lý chức vụ</t>
  </si>
  <si>
    <t>Thiết kê front-end cho quản lý văn bản mẫu</t>
  </si>
  <si>
    <t>Code back-end cho quản lý văn bản mẫu</t>
  </si>
  <si>
    <t>Thiết kê front-end cho quản lý chữ ký số</t>
  </si>
  <si>
    <t>Code back-end cho quản lý chữ ký số</t>
  </si>
  <si>
    <t>Thiết kê front-end cho thống kê</t>
  </si>
  <si>
    <t>Code back-end cho quản lý thống kê</t>
  </si>
  <si>
    <t>Thiết kê front-end cho tạo văn bản đi</t>
  </si>
  <si>
    <t>Code back-end cho tạo văn bản đi</t>
  </si>
  <si>
    <t>Thiết kê front-end cho xóa văn bản</t>
  </si>
  <si>
    <t>Code back-end cho xóa văn bản</t>
  </si>
  <si>
    <t>Thiết kê front-end cho chỉnh sửa văn bản</t>
  </si>
  <si>
    <t>Code back-end cho chỉnh sửa văn bản</t>
  </si>
  <si>
    <t>Thiết kê front-end cho tải tài liệu, văn bản mẫu</t>
  </si>
  <si>
    <t>Code back-end cho tải tài liệu, văn bản mẫu</t>
  </si>
  <si>
    <t>Thiết kê front-end cho tìm kiếm văn bản đi</t>
  </si>
  <si>
    <t>Code back-end cho tìm kiếm văn bản đi</t>
  </si>
  <si>
    <t>Thiết kê front-end cho tìm kiếm văn bản đến</t>
  </si>
  <si>
    <t>Code back-end cho tìm kiếm văn bản đến</t>
  </si>
  <si>
    <t>Kiểm tra quản lý chức vụ</t>
  </si>
  <si>
    <t>Kiểm tra quản lý văn bản mẫu</t>
  </si>
  <si>
    <t>Kiểm tra quản lý chữ ký số</t>
  </si>
  <si>
    <t>Kiểm tra thống kê</t>
  </si>
  <si>
    <t>Kiểm tra tạo văn bản đi</t>
  </si>
  <si>
    <t>Kiểm tra xóa văn bản</t>
  </si>
  <si>
    <t>Kiểm tra chỉnh sửa văn bản</t>
  </si>
  <si>
    <t>Kiểm tra tìm kiếm văn bản đi</t>
  </si>
  <si>
    <t>Kiểm tra tìm kiếm văn bản đến</t>
  </si>
  <si>
    <t>Kiểm tra tải tài liệu, văn bản mẫu</t>
  </si>
  <si>
    <t>Sửa lỗi quản lý chức vụ</t>
  </si>
  <si>
    <t>Thành,Hoàng</t>
  </si>
  <si>
    <t>Sửa lỗi quản lý văn bản mẫu</t>
  </si>
  <si>
    <t>Sửa lỗi quản lý chữ ký số</t>
  </si>
  <si>
    <t>Sửa lỗi thống kê</t>
  </si>
  <si>
    <t>Sửa lỗi tạo văn bản đi</t>
  </si>
  <si>
    <t>Sữa lỗi xóa văn bản</t>
  </si>
  <si>
    <t>Sữa lỗi chỉnh sửa văn bản</t>
  </si>
  <si>
    <t>Sữa lỗi tìm kiếm văn bản đi</t>
  </si>
  <si>
    <t>Sữa lỗi tìm kiếm văn bản đến</t>
  </si>
  <si>
    <t>Sữa lỗi tải tài liêu, văn bản mẫu</t>
  </si>
  <si>
    <t>Kiểm tra lại quản lý chức vụ</t>
  </si>
  <si>
    <t>Kiểm tra lại quản lý văn bản mẫu</t>
  </si>
  <si>
    <t>Kiểm tra lại quản lý chữ ký số</t>
  </si>
  <si>
    <t>Kiểm tra lại thống kê</t>
  </si>
  <si>
    <t>Kiểm tra lại tạo văn bản đi</t>
  </si>
  <si>
    <t>Kiểm tra lại xóa văn bản</t>
  </si>
  <si>
    <t xml:space="preserve">Kiểm tra lại chỉnh sửa văn bản </t>
  </si>
  <si>
    <t>Kiểm tra lại tìm kiếm văn bản đi</t>
  </si>
  <si>
    <t>Kiểm tra lại tìm kiếm văn bản đến</t>
  </si>
  <si>
    <t>Kiểm tra lại tải tài liệu, văn bản mẫu</t>
  </si>
  <si>
    <t>Sprint 3 review meeting</t>
  </si>
  <si>
    <t>Sprint 3 retrospective</t>
  </si>
  <si>
    <t>SPRINT BACKLOG REPORT</t>
  </si>
  <si>
    <t>FINAL TOTAL</t>
  </si>
  <si>
    <t>Code Back – End Chatbot AI hỗ trợ tư vấn.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</si>
</sst>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"/>
  </numFmts>
  <fonts count="5" x14ac:knownFonts="1">
    <font>
      <sz val="11"/>
      <color theme="1"/>
      <name val="Calibri"/>
      <scheme val="minor"/>
    </font>
    <font>
      <b/>
      <sz val="13"/>
      <color theme="1"/>
      <name val="Times New Roman"/>
    </font>
    <font>
      <sz val="11"/>
      <name val="Calibri"/>
    </font>
    <font>
      <sz val="13"/>
      <color theme="1"/>
      <name val="Times New Roman"/>
    </font>
    <font>
      <sz val="11"/>
      <color theme="1"/>
      <name val="Calibri"/>
    </font>
  </fonts>
  <fills count="1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30F035"/>
        <bgColor rgb="FF30F035"/>
      </patternFill>
    </fill>
    <fill>
      <patternFill patternType="solid">
        <fgColor rgb="FFD6DCE4"/>
        <bgColor rgb="FFD6DCE4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rgb="FF00FF00"/>
        <bgColor rgb="FF00FF00"/>
      </patternFill>
    </fill>
    <fill>
      <patternFill patternType="solid">
        <fgColor rgb="FFCC00CC"/>
        <bgColor rgb="FFCC00CC"/>
      </patternFill>
    </fill>
    <fill>
      <patternFill patternType="solid">
        <fgColor rgb="FFFF66CC"/>
        <bgColor rgb="FFFF66CC"/>
      </patternFill>
    </fill>
    <fill>
      <patternFill patternType="solid">
        <fgColor rgb="FFDEEAF6"/>
        <bgColor rgb="FFDEEAF6"/>
      </patternFill>
    </fill>
    <fill>
      <patternFill patternType="solid">
        <fgColor rgb="FFD0CECE"/>
        <bgColor rgb="FFD0CECE"/>
      </patternFill>
    </fill>
    <fill>
      <patternFill patternType="solid">
        <fgColor rgb="FFBDD6EE"/>
        <bgColor rgb="FFBDD6EE"/>
      </patternFill>
    </fill>
    <fill>
      <patternFill patternType="solid">
        <fgColor rgb="FFFFE598"/>
        <bgColor rgb="FFFFE598"/>
      </patternFill>
    </fill>
  </fills>
  <borders count="31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1" fillId="0" borderId="3" xfId="0" applyFont="1" applyBorder="1" applyAlignment="1">
      <alignment wrapText="1"/>
    </xf>
    <xf numFmtId="0" fontId="3" fillId="0" borderId="0" xfId="0" applyFont="1"/>
    <xf numFmtId="0" fontId="3" fillId="2" borderId="4" xfId="0" applyFont="1" applyFill="1" applyBorder="1"/>
    <xf numFmtId="0" fontId="3" fillId="0" borderId="5" xfId="0" applyFont="1" applyBorder="1" applyAlignment="1">
      <alignment horizontal="left" vertical="center"/>
    </xf>
    <xf numFmtId="0" fontId="3" fillId="0" borderId="3" xfId="0" applyFont="1" applyBorder="1"/>
    <xf numFmtId="0" fontId="3" fillId="3" borderId="6" xfId="0" applyFont="1" applyFill="1" applyBorder="1"/>
    <xf numFmtId="0" fontId="3" fillId="0" borderId="7" xfId="0" applyFont="1" applyBorder="1" applyAlignment="1">
      <alignment horizontal="left" vertical="center" wrapText="1"/>
    </xf>
    <xf numFmtId="14" fontId="3" fillId="0" borderId="3" xfId="0" applyNumberFormat="1" applyFont="1" applyBorder="1" applyAlignment="1">
      <alignment horizontal="left"/>
    </xf>
    <xf numFmtId="0" fontId="3" fillId="4" borderId="8" xfId="0" applyFont="1" applyFill="1" applyBorder="1"/>
    <xf numFmtId="0" fontId="3" fillId="0" borderId="9" xfId="0" applyFont="1" applyBorder="1" applyAlignment="1">
      <alignment vertical="center" wrapText="1"/>
    </xf>
    <xf numFmtId="0" fontId="1" fillId="6" borderId="3" xfId="0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1" fillId="5" borderId="3" xfId="0" applyFont="1" applyFill="1" applyBorder="1"/>
    <xf numFmtId="0" fontId="1" fillId="5" borderId="11" xfId="0" applyFont="1" applyFill="1" applyBorder="1"/>
    <xf numFmtId="0" fontId="1" fillId="0" borderId="11" xfId="0" applyFont="1" applyBorder="1" applyAlignment="1">
      <alignment textRotation="90" wrapText="1"/>
    </xf>
    <xf numFmtId="164" fontId="1" fillId="0" borderId="11" xfId="0" applyNumberFormat="1" applyFont="1" applyBorder="1" applyAlignment="1">
      <alignment textRotation="90" wrapText="1"/>
    </xf>
    <xf numFmtId="164" fontId="1" fillId="0" borderId="0" xfId="0" applyNumberFormat="1" applyFont="1" applyAlignment="1">
      <alignment textRotation="90" wrapText="1"/>
    </xf>
    <xf numFmtId="0" fontId="3" fillId="0" borderId="14" xfId="0" applyFont="1" applyBorder="1" applyAlignment="1">
      <alignment horizontal="center" vertical="center" wrapText="1"/>
    </xf>
    <xf numFmtId="0" fontId="3" fillId="0" borderId="11" xfId="0" applyFont="1" applyBorder="1"/>
    <xf numFmtId="0" fontId="3" fillId="2" borderId="11" xfId="0" applyFont="1" applyFill="1" applyBorder="1"/>
    <xf numFmtId="0" fontId="3" fillId="7" borderId="11" xfId="0" applyFont="1" applyFill="1" applyBorder="1"/>
    <xf numFmtId="0" fontId="3" fillId="7" borderId="0" xfId="0" applyFont="1" applyFill="1"/>
    <xf numFmtId="0" fontId="3" fillId="0" borderId="14" xfId="0" applyFont="1" applyBorder="1" applyAlignment="1">
      <alignment horizontal="left"/>
    </xf>
    <xf numFmtId="0" fontId="3" fillId="0" borderId="16" xfId="0" applyFont="1" applyBorder="1" applyAlignment="1">
      <alignment horizontal="center" vertical="center" wrapText="1"/>
    </xf>
    <xf numFmtId="0" fontId="3" fillId="3" borderId="11" xfId="0" applyFont="1" applyFill="1" applyBorder="1"/>
    <xf numFmtId="0" fontId="3" fillId="8" borderId="11" xfId="0" applyFont="1" applyFill="1" applyBorder="1"/>
    <xf numFmtId="0" fontId="1" fillId="0" borderId="3" xfId="0" applyFont="1" applyBorder="1"/>
    <xf numFmtId="0" fontId="3" fillId="9" borderId="6" xfId="0" applyFont="1" applyFill="1" applyBorder="1"/>
    <xf numFmtId="0" fontId="3" fillId="10" borderId="6" xfId="0" applyFont="1" applyFill="1" applyBorder="1"/>
    <xf numFmtId="0" fontId="1" fillId="12" borderId="11" xfId="0" applyFont="1" applyFill="1" applyBorder="1"/>
    <xf numFmtId="164" fontId="4" fillId="0" borderId="0" xfId="0" applyNumberFormat="1" applyFont="1"/>
    <xf numFmtId="0" fontId="3" fillId="4" borderId="11" xfId="0" applyFont="1" applyFill="1" applyBorder="1"/>
    <xf numFmtId="0" fontId="4" fillId="0" borderId="11" xfId="0" applyFont="1" applyBorder="1"/>
    <xf numFmtId="0" fontId="1" fillId="13" borderId="11" xfId="0" applyFont="1" applyFill="1" applyBorder="1" applyAlignment="1">
      <alignment horizontal="center" vertical="center"/>
    </xf>
    <xf numFmtId="0" fontId="1" fillId="13" borderId="7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left" vertical="center"/>
    </xf>
    <xf numFmtId="0" fontId="3" fillId="0" borderId="11" xfId="0" applyFont="1" applyBorder="1" applyAlignment="1">
      <alignment horizontal="center" vertical="center"/>
    </xf>
    <xf numFmtId="0" fontId="1" fillId="14" borderId="8" xfId="0" applyFont="1" applyFill="1" applyBorder="1" applyAlignment="1">
      <alignment horizontal="left" vertical="center"/>
    </xf>
    <xf numFmtId="0" fontId="1" fillId="14" borderId="30" xfId="0" applyFont="1" applyFill="1" applyBorder="1" applyAlignment="1">
      <alignment horizontal="center" vertical="center"/>
    </xf>
    <xf numFmtId="0" fontId="3" fillId="14" borderId="6" xfId="0" applyFont="1" applyFill="1" applyBorder="1"/>
    <xf numFmtId="0" fontId="3" fillId="0" borderId="7" xfId="0" applyFont="1" applyBorder="1"/>
    <xf numFmtId="0" fontId="3" fillId="14" borderId="8" xfId="0" applyFont="1" applyFill="1" applyBorder="1"/>
    <xf numFmtId="0" fontId="3" fillId="0" borderId="9" xfId="0" applyFont="1" applyBorder="1"/>
    <xf numFmtId="0" fontId="3" fillId="0" borderId="12" xfId="0" applyFont="1" applyBorder="1" applyAlignment="1">
      <alignment horizontal="left"/>
    </xf>
    <xf numFmtId="0" fontId="2" fillId="0" borderId="13" xfId="0" applyFont="1" applyBorder="1"/>
    <xf numFmtId="0" fontId="3" fillId="0" borderId="15" xfId="0" applyFont="1" applyBorder="1" applyAlignment="1">
      <alignment horizontal="left"/>
    </xf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2" xfId="0" applyFont="1" applyBorder="1" applyAlignment="1">
      <alignment horizontal="left" wrapText="1"/>
    </xf>
    <xf numFmtId="0" fontId="2" fillId="0" borderId="15" xfId="0" applyFont="1" applyBorder="1"/>
    <xf numFmtId="0" fontId="1" fillId="0" borderId="1" xfId="0" applyFont="1" applyBorder="1" applyAlignment="1">
      <alignment horizontal="left"/>
    </xf>
    <xf numFmtId="0" fontId="2" fillId="0" borderId="2" xfId="0" applyFont="1" applyBorder="1"/>
    <xf numFmtId="0" fontId="1" fillId="5" borderId="1" xfId="0" applyFont="1" applyFill="1" applyBorder="1" applyAlignment="1">
      <alignment horizontal="center"/>
    </xf>
    <xf numFmtId="0" fontId="2" fillId="0" borderId="10" xfId="0" applyFont="1" applyBorder="1"/>
    <xf numFmtId="0" fontId="1" fillId="5" borderId="12" xfId="0" applyFont="1" applyFill="1" applyBorder="1" applyAlignment="1">
      <alignment horizontal="center"/>
    </xf>
    <xf numFmtId="0" fontId="3" fillId="0" borderId="14" xfId="0" applyFont="1" applyBorder="1" applyAlignment="1">
      <alignment horizontal="center" vertical="center" wrapText="1"/>
    </xf>
    <xf numFmtId="0" fontId="2" fillId="0" borderId="16" xfId="0" applyFont="1" applyBorder="1"/>
    <xf numFmtId="0" fontId="2" fillId="0" borderId="17" xfId="0" applyFont="1" applyBorder="1"/>
    <xf numFmtId="0" fontId="3" fillId="0" borderId="16" xfId="0" applyFont="1" applyBorder="1" applyAlignment="1">
      <alignment horizontal="center" vertical="center" wrapText="1"/>
    </xf>
    <xf numFmtId="0" fontId="1" fillId="5" borderId="18" xfId="0" applyFont="1" applyFill="1" applyBorder="1" applyAlignment="1">
      <alignment horizontal="center" vertical="center"/>
    </xf>
    <xf numFmtId="0" fontId="2" fillId="0" borderId="19" xfId="0" applyFont="1" applyBorder="1"/>
    <xf numFmtId="0" fontId="2" fillId="0" borderId="20" xfId="0" applyFont="1" applyBorder="1"/>
    <xf numFmtId="0" fontId="2" fillId="0" borderId="21" xfId="0" applyFont="1" applyBorder="1"/>
    <xf numFmtId="0" fontId="2" fillId="0" borderId="22" xfId="0" applyFont="1" applyBorder="1"/>
    <xf numFmtId="0" fontId="2" fillId="0" borderId="23" xfId="0" applyFont="1" applyBorder="1"/>
    <xf numFmtId="0" fontId="1" fillId="0" borderId="12" xfId="0" applyFont="1" applyBorder="1" applyAlignment="1">
      <alignment horizontal="center"/>
    </xf>
    <xf numFmtId="0" fontId="3" fillId="0" borderId="12" xfId="0" applyFont="1" applyBorder="1"/>
    <xf numFmtId="0" fontId="4" fillId="0" borderId="12" xfId="0" applyFont="1" applyBorder="1" applyAlignment="1">
      <alignment horizontal="center"/>
    </xf>
    <xf numFmtId="0" fontId="1" fillId="11" borderId="1" xfId="0" applyFont="1" applyFill="1" applyBorder="1" applyAlignment="1">
      <alignment horizontal="center"/>
    </xf>
    <xf numFmtId="0" fontId="1" fillId="12" borderId="12" xfId="0" applyFont="1" applyFill="1" applyBorder="1" applyAlignment="1">
      <alignment horizontal="center"/>
    </xf>
    <xf numFmtId="0" fontId="1" fillId="12" borderId="18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0" fillId="0" borderId="0" xfId="0"/>
    <xf numFmtId="0" fontId="3" fillId="0" borderId="15" xfId="0" applyFont="1" applyBorder="1" applyAlignment="1">
      <alignment horizontal="center"/>
    </xf>
    <xf numFmtId="0" fontId="3" fillId="13" borderId="24" xfId="0" applyFont="1" applyFill="1" applyBorder="1" applyAlignment="1">
      <alignment horizontal="center"/>
    </xf>
    <xf numFmtId="0" fontId="2" fillId="0" borderId="26" xfId="0" applyFont="1" applyBorder="1"/>
    <xf numFmtId="0" fontId="1" fillId="13" borderId="24" xfId="0" applyFont="1" applyFill="1" applyBorder="1" applyAlignment="1">
      <alignment horizontal="center" vertical="center"/>
    </xf>
    <xf numFmtId="0" fontId="2" fillId="0" borderId="25" xfId="0" applyFont="1" applyBorder="1"/>
    <xf numFmtId="0" fontId="3" fillId="13" borderId="27" xfId="0" applyFont="1" applyFill="1" applyBorder="1" applyAlignment="1">
      <alignment horizontal="center"/>
    </xf>
    <xf numFmtId="0" fontId="2" fillId="0" borderId="29" xfId="0" applyFont="1" applyBorder="1"/>
    <xf numFmtId="0" fontId="1" fillId="13" borderId="12" xfId="0" applyFont="1" applyFill="1" applyBorder="1" applyAlignment="1">
      <alignment horizontal="center" vertical="center"/>
    </xf>
    <xf numFmtId="0" fontId="2" fillId="0" borderId="28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>
        <c:manualLayout>
          <c:layoutTarget val="inner"/>
          <c:xMode val="edge"/>
          <c:yMode val="edge"/>
          <c:x val="5.7706391257642847E-2"/>
          <c:y val="7.0772569737795651E-2"/>
          <c:w val="0.85372295509440488"/>
          <c:h val="0.86782227328880024"/>
        </c:manualLayout>
      </c:layout>
      <c:lineChart>
        <c:grouping val="standard"/>
        <c:varyColors val="1"/>
        <c:ser>
          <c:idx val="0"/>
          <c:order val="0"/>
          <c:tx>
            <c:v>Thực tế</c:v>
          </c:tx>
          <c:spPr>
            <a:ln cmpd="sng">
              <a:solidFill>
                <a:srgbClr val="5B9BD5"/>
              </a:solidFill>
            </a:ln>
          </c:spPr>
          <c:marker>
            <c:symbol val="none"/>
          </c:marker>
          <c:cat>
            <c:numRef>
              <c:f>'Sprint 1'!$I$15:$AC$15</c:f>
              <c:numCache>
                <c:formatCode>dd/mm</c:formatCode>
                <c:ptCount val="21"/>
                <c:pt idx="0">
                  <c:v>45748</c:v>
                </c:pt>
                <c:pt idx="1">
                  <c:v>45749</c:v>
                </c:pt>
                <c:pt idx="2">
                  <c:v>45750</c:v>
                </c:pt>
                <c:pt idx="3">
                  <c:v>45751</c:v>
                </c:pt>
                <c:pt idx="4">
                  <c:v>45752</c:v>
                </c:pt>
                <c:pt idx="5">
                  <c:v>45753</c:v>
                </c:pt>
                <c:pt idx="6">
                  <c:v>45754</c:v>
                </c:pt>
                <c:pt idx="7">
                  <c:v>45755</c:v>
                </c:pt>
                <c:pt idx="8">
                  <c:v>45756</c:v>
                </c:pt>
                <c:pt idx="9">
                  <c:v>45757</c:v>
                </c:pt>
                <c:pt idx="10">
                  <c:v>45758</c:v>
                </c:pt>
                <c:pt idx="11">
                  <c:v>45759</c:v>
                </c:pt>
                <c:pt idx="12">
                  <c:v>45760</c:v>
                </c:pt>
                <c:pt idx="13">
                  <c:v>45791</c:v>
                </c:pt>
                <c:pt idx="14">
                  <c:v>45762</c:v>
                </c:pt>
                <c:pt idx="15">
                  <c:v>45763</c:v>
                </c:pt>
                <c:pt idx="16">
                  <c:v>45764</c:v>
                </c:pt>
                <c:pt idx="17">
                  <c:v>45765</c:v>
                </c:pt>
                <c:pt idx="18">
                  <c:v>45766</c:v>
                </c:pt>
                <c:pt idx="19">
                  <c:v>45767</c:v>
                </c:pt>
                <c:pt idx="20">
                  <c:v>45768</c:v>
                </c:pt>
              </c:numCache>
            </c:numRef>
          </c:cat>
          <c:val>
            <c:numRef>
              <c:f>'Sprint 1'!$I$94:$AC$94</c:f>
              <c:numCache>
                <c:formatCode>General</c:formatCode>
                <c:ptCount val="21"/>
                <c:pt idx="0">
                  <c:v>156</c:v>
                </c:pt>
                <c:pt idx="1">
                  <c:v>152</c:v>
                </c:pt>
                <c:pt idx="2">
                  <c:v>148</c:v>
                </c:pt>
                <c:pt idx="3">
                  <c:v>135</c:v>
                </c:pt>
                <c:pt idx="4">
                  <c:v>126</c:v>
                </c:pt>
                <c:pt idx="5">
                  <c:v>121</c:v>
                </c:pt>
                <c:pt idx="6">
                  <c:v>114</c:v>
                </c:pt>
                <c:pt idx="7">
                  <c:v>104</c:v>
                </c:pt>
                <c:pt idx="8">
                  <c:v>96</c:v>
                </c:pt>
                <c:pt idx="9">
                  <c:v>89</c:v>
                </c:pt>
                <c:pt idx="10">
                  <c:v>82</c:v>
                </c:pt>
                <c:pt idx="11">
                  <c:v>69</c:v>
                </c:pt>
                <c:pt idx="12">
                  <c:v>52</c:v>
                </c:pt>
                <c:pt idx="13">
                  <c:v>48</c:v>
                </c:pt>
                <c:pt idx="14">
                  <c:v>44</c:v>
                </c:pt>
                <c:pt idx="15">
                  <c:v>34</c:v>
                </c:pt>
                <c:pt idx="16">
                  <c:v>29</c:v>
                </c:pt>
                <c:pt idx="17">
                  <c:v>20</c:v>
                </c:pt>
                <c:pt idx="18">
                  <c:v>10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7D-4A08-B03F-A2E866077E18}"/>
            </c:ext>
          </c:extLst>
        </c:ser>
        <c:ser>
          <c:idx val="1"/>
          <c:order val="1"/>
          <c:tx>
            <c:v>Ước tính</c:v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numRef>
              <c:f>'Sprint 1'!$I$15:$AC$15</c:f>
              <c:numCache>
                <c:formatCode>dd/mm</c:formatCode>
                <c:ptCount val="21"/>
                <c:pt idx="0">
                  <c:v>45748</c:v>
                </c:pt>
                <c:pt idx="1">
                  <c:v>45749</c:v>
                </c:pt>
                <c:pt idx="2">
                  <c:v>45750</c:v>
                </c:pt>
                <c:pt idx="3">
                  <c:v>45751</c:v>
                </c:pt>
                <c:pt idx="4">
                  <c:v>45752</c:v>
                </c:pt>
                <c:pt idx="5">
                  <c:v>45753</c:v>
                </c:pt>
                <c:pt idx="6">
                  <c:v>45754</c:v>
                </c:pt>
                <c:pt idx="7">
                  <c:v>45755</c:v>
                </c:pt>
                <c:pt idx="8">
                  <c:v>45756</c:v>
                </c:pt>
                <c:pt idx="9">
                  <c:v>45757</c:v>
                </c:pt>
                <c:pt idx="10">
                  <c:v>45758</c:v>
                </c:pt>
                <c:pt idx="11">
                  <c:v>45759</c:v>
                </c:pt>
                <c:pt idx="12">
                  <c:v>45760</c:v>
                </c:pt>
                <c:pt idx="13">
                  <c:v>45791</c:v>
                </c:pt>
                <c:pt idx="14">
                  <c:v>45762</c:v>
                </c:pt>
                <c:pt idx="15">
                  <c:v>45763</c:v>
                </c:pt>
                <c:pt idx="16">
                  <c:v>45764</c:v>
                </c:pt>
                <c:pt idx="17">
                  <c:v>45765</c:v>
                </c:pt>
                <c:pt idx="18">
                  <c:v>45766</c:v>
                </c:pt>
                <c:pt idx="19">
                  <c:v>45767</c:v>
                </c:pt>
                <c:pt idx="20">
                  <c:v>45768</c:v>
                </c:pt>
              </c:numCache>
            </c:numRef>
          </c:cat>
          <c:val>
            <c:numRef>
              <c:f>'Sprint 1'!$I$95:$AC$95</c:f>
              <c:numCache>
                <c:formatCode>General</c:formatCode>
                <c:ptCount val="21"/>
                <c:pt idx="0">
                  <c:v>158</c:v>
                </c:pt>
                <c:pt idx="1">
                  <c:v>154</c:v>
                </c:pt>
                <c:pt idx="2">
                  <c:v>150</c:v>
                </c:pt>
                <c:pt idx="3">
                  <c:v>138</c:v>
                </c:pt>
                <c:pt idx="4">
                  <c:v>128</c:v>
                </c:pt>
                <c:pt idx="5">
                  <c:v>123</c:v>
                </c:pt>
                <c:pt idx="6">
                  <c:v>116</c:v>
                </c:pt>
                <c:pt idx="7">
                  <c:v>106</c:v>
                </c:pt>
                <c:pt idx="8">
                  <c:v>100</c:v>
                </c:pt>
                <c:pt idx="9">
                  <c:v>90</c:v>
                </c:pt>
                <c:pt idx="10">
                  <c:v>84</c:v>
                </c:pt>
                <c:pt idx="11">
                  <c:v>72</c:v>
                </c:pt>
                <c:pt idx="12">
                  <c:v>52</c:v>
                </c:pt>
                <c:pt idx="13">
                  <c:v>48</c:v>
                </c:pt>
                <c:pt idx="14">
                  <c:v>44</c:v>
                </c:pt>
                <c:pt idx="15">
                  <c:v>34</c:v>
                </c:pt>
                <c:pt idx="16">
                  <c:v>29</c:v>
                </c:pt>
                <c:pt idx="17">
                  <c:v>20</c:v>
                </c:pt>
                <c:pt idx="18">
                  <c:v>10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7D-4A08-B03F-A2E866077E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030490"/>
        <c:axId val="34041450"/>
      </c:lineChart>
      <c:dateAx>
        <c:axId val="1990304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dd/mm" sourceLinked="1"/>
        <c:majorTickMark val="out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4041450"/>
        <c:crosses val="autoZero"/>
        <c:auto val="1"/>
        <c:lblOffset val="100"/>
        <c:baseTimeUnit val="days"/>
      </c:dateAx>
      <c:valAx>
        <c:axId val="3404145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903049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Burndown Chart of Sprint 1</a:t>
            </a:r>
          </a:p>
        </c:rich>
      </c:tx>
      <c:layout>
        <c:manualLayout>
          <c:xMode val="edge"/>
          <c:yMode val="edge"/>
          <c:x val="0.23283633024132852"/>
          <c:y val="6.327683615819208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3729218630279913"/>
          <c:y val="0.15407909604519776"/>
          <c:w val="0.83234204420099667"/>
          <c:h val="0.52827830419502642"/>
        </c:manualLayout>
      </c:layout>
      <c:lineChart>
        <c:grouping val="standard"/>
        <c:varyColors val="1"/>
        <c:ser>
          <c:idx val="0"/>
          <c:order val="0"/>
          <c:spPr>
            <a:ln w="28575" cmpd="sng"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val>
            <c:numRef>
              <c:f>'Sprint 1'!$G$94:$AC$94</c:f>
              <c:numCache>
                <c:formatCode>General</c:formatCode>
                <c:ptCount val="23"/>
                <c:pt idx="0">
                  <c:v>163</c:v>
                </c:pt>
                <c:pt idx="2">
                  <c:v>156</c:v>
                </c:pt>
                <c:pt idx="3">
                  <c:v>152</c:v>
                </c:pt>
                <c:pt idx="4">
                  <c:v>148</c:v>
                </c:pt>
                <c:pt idx="5">
                  <c:v>135</c:v>
                </c:pt>
                <c:pt idx="6">
                  <c:v>126</c:v>
                </c:pt>
                <c:pt idx="7">
                  <c:v>121</c:v>
                </c:pt>
                <c:pt idx="8">
                  <c:v>114</c:v>
                </c:pt>
                <c:pt idx="9">
                  <c:v>104</c:v>
                </c:pt>
                <c:pt idx="10">
                  <c:v>96</c:v>
                </c:pt>
                <c:pt idx="11">
                  <c:v>89</c:v>
                </c:pt>
                <c:pt idx="12">
                  <c:v>82</c:v>
                </c:pt>
                <c:pt idx="13">
                  <c:v>69</c:v>
                </c:pt>
                <c:pt idx="14">
                  <c:v>52</c:v>
                </c:pt>
                <c:pt idx="15">
                  <c:v>48</c:v>
                </c:pt>
                <c:pt idx="16">
                  <c:v>44</c:v>
                </c:pt>
                <c:pt idx="17">
                  <c:v>34</c:v>
                </c:pt>
                <c:pt idx="18">
                  <c:v>29</c:v>
                </c:pt>
                <c:pt idx="19">
                  <c:v>20</c:v>
                </c:pt>
                <c:pt idx="20">
                  <c:v>10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B8-412B-80DE-7F8E96FF2321}"/>
            </c:ext>
          </c:extLst>
        </c:ser>
        <c:ser>
          <c:idx val="1"/>
          <c:order val="1"/>
          <c:spPr>
            <a:ln w="28575" cmpd="sng">
              <a:solidFill>
                <a:schemeClr val="accent2"/>
              </a:solidFill>
            </a:ln>
          </c:spPr>
          <c:marker>
            <c:symbol val="circle"/>
            <c:size val="5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val>
            <c:numRef>
              <c:f>'Sprint 1'!$G$95:$AC$95</c:f>
              <c:numCache>
                <c:formatCode>General</c:formatCode>
                <c:ptCount val="23"/>
                <c:pt idx="0">
                  <c:v>166</c:v>
                </c:pt>
                <c:pt idx="2">
                  <c:v>158</c:v>
                </c:pt>
                <c:pt idx="3">
                  <c:v>154</c:v>
                </c:pt>
                <c:pt idx="4">
                  <c:v>150</c:v>
                </c:pt>
                <c:pt idx="5">
                  <c:v>138</c:v>
                </c:pt>
                <c:pt idx="6">
                  <c:v>128</c:v>
                </c:pt>
                <c:pt idx="7">
                  <c:v>123</c:v>
                </c:pt>
                <c:pt idx="8">
                  <c:v>116</c:v>
                </c:pt>
                <c:pt idx="9">
                  <c:v>106</c:v>
                </c:pt>
                <c:pt idx="10">
                  <c:v>100</c:v>
                </c:pt>
                <c:pt idx="11">
                  <c:v>90</c:v>
                </c:pt>
                <c:pt idx="12">
                  <c:v>84</c:v>
                </c:pt>
                <c:pt idx="13">
                  <c:v>72</c:v>
                </c:pt>
                <c:pt idx="14">
                  <c:v>52</c:v>
                </c:pt>
                <c:pt idx="15">
                  <c:v>48</c:v>
                </c:pt>
                <c:pt idx="16">
                  <c:v>44</c:v>
                </c:pt>
                <c:pt idx="17">
                  <c:v>34</c:v>
                </c:pt>
                <c:pt idx="18">
                  <c:v>29</c:v>
                </c:pt>
                <c:pt idx="19">
                  <c:v>20</c:v>
                </c:pt>
                <c:pt idx="20">
                  <c:v>10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B8-412B-80DE-7F8E96FF23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0183246"/>
        <c:axId val="1365249131"/>
      </c:lineChart>
      <c:catAx>
        <c:axId val="10801832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65249131"/>
        <c:crosses val="autoZero"/>
        <c:auto val="1"/>
        <c:lblAlgn val="ctr"/>
        <c:lblOffset val="100"/>
        <c:noMultiLvlLbl val="1"/>
      </c:catAx>
      <c:valAx>
        <c:axId val="136524913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80183246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v>Thực tế</c:v>
          </c:tx>
          <c:spPr>
            <a:ln cmpd="sng">
              <a:solidFill>
                <a:srgbClr val="5B9BD5"/>
              </a:solidFill>
            </a:ln>
          </c:spPr>
          <c:marker>
            <c:symbol val="none"/>
          </c:marker>
          <c:cat>
            <c:numRef>
              <c:f>'Sprint 2'!$I$15:$AC$15</c:f>
              <c:numCache>
                <c:formatCode>dd/mm</c:formatCode>
                <c:ptCount val="21"/>
                <c:pt idx="0">
                  <c:v>45594</c:v>
                </c:pt>
                <c:pt idx="1">
                  <c:v>45595</c:v>
                </c:pt>
                <c:pt idx="2">
                  <c:v>45596</c:v>
                </c:pt>
                <c:pt idx="3">
                  <c:v>45597</c:v>
                </c:pt>
                <c:pt idx="4">
                  <c:v>45598</c:v>
                </c:pt>
                <c:pt idx="5">
                  <c:v>45599</c:v>
                </c:pt>
                <c:pt idx="6">
                  <c:v>45600</c:v>
                </c:pt>
                <c:pt idx="7">
                  <c:v>45601</c:v>
                </c:pt>
                <c:pt idx="8">
                  <c:v>45602</c:v>
                </c:pt>
                <c:pt idx="9">
                  <c:v>45603</c:v>
                </c:pt>
                <c:pt idx="10">
                  <c:v>45604</c:v>
                </c:pt>
                <c:pt idx="11">
                  <c:v>45605</c:v>
                </c:pt>
                <c:pt idx="12">
                  <c:v>45606</c:v>
                </c:pt>
                <c:pt idx="13">
                  <c:v>45607</c:v>
                </c:pt>
                <c:pt idx="14">
                  <c:v>45608</c:v>
                </c:pt>
                <c:pt idx="15">
                  <c:v>45609</c:v>
                </c:pt>
                <c:pt idx="16">
                  <c:v>45610</c:v>
                </c:pt>
                <c:pt idx="17">
                  <c:v>45611</c:v>
                </c:pt>
                <c:pt idx="18">
                  <c:v>45612</c:v>
                </c:pt>
                <c:pt idx="19">
                  <c:v>45613</c:v>
                </c:pt>
                <c:pt idx="20">
                  <c:v>45614</c:v>
                </c:pt>
              </c:numCache>
            </c:numRef>
          </c:cat>
          <c:val>
            <c:numRef>
              <c:f>'Sprint 2'!$I$98:$AC$98</c:f>
              <c:numCache>
                <c:formatCode>General</c:formatCode>
                <c:ptCount val="21"/>
                <c:pt idx="0">
                  <c:v>156</c:v>
                </c:pt>
                <c:pt idx="1">
                  <c:v>144</c:v>
                </c:pt>
                <c:pt idx="2">
                  <c:v>142</c:v>
                </c:pt>
                <c:pt idx="3">
                  <c:v>138</c:v>
                </c:pt>
                <c:pt idx="4">
                  <c:v>133</c:v>
                </c:pt>
                <c:pt idx="5">
                  <c:v>121</c:v>
                </c:pt>
                <c:pt idx="6">
                  <c:v>116</c:v>
                </c:pt>
                <c:pt idx="7">
                  <c:v>114</c:v>
                </c:pt>
                <c:pt idx="8">
                  <c:v>104</c:v>
                </c:pt>
                <c:pt idx="9">
                  <c:v>96</c:v>
                </c:pt>
                <c:pt idx="10">
                  <c:v>89</c:v>
                </c:pt>
                <c:pt idx="11">
                  <c:v>85</c:v>
                </c:pt>
                <c:pt idx="12">
                  <c:v>79</c:v>
                </c:pt>
                <c:pt idx="13">
                  <c:v>76</c:v>
                </c:pt>
                <c:pt idx="14">
                  <c:v>65</c:v>
                </c:pt>
                <c:pt idx="15">
                  <c:v>55</c:v>
                </c:pt>
                <c:pt idx="16">
                  <c:v>45</c:v>
                </c:pt>
                <c:pt idx="17">
                  <c:v>38</c:v>
                </c:pt>
                <c:pt idx="18">
                  <c:v>28</c:v>
                </c:pt>
                <c:pt idx="19">
                  <c:v>24</c:v>
                </c:pt>
                <c:pt idx="20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50-43A0-855E-F7390C420B20}"/>
            </c:ext>
          </c:extLst>
        </c:ser>
        <c:ser>
          <c:idx val="1"/>
          <c:order val="1"/>
          <c:tx>
            <c:v>Ước Tính</c:v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numRef>
              <c:f>'Sprint 2'!$I$15:$AC$15</c:f>
              <c:numCache>
                <c:formatCode>dd/mm</c:formatCode>
                <c:ptCount val="21"/>
                <c:pt idx="0">
                  <c:v>45594</c:v>
                </c:pt>
                <c:pt idx="1">
                  <c:v>45595</c:v>
                </c:pt>
                <c:pt idx="2">
                  <c:v>45596</c:v>
                </c:pt>
                <c:pt idx="3">
                  <c:v>45597</c:v>
                </c:pt>
                <c:pt idx="4">
                  <c:v>45598</c:v>
                </c:pt>
                <c:pt idx="5">
                  <c:v>45599</c:v>
                </c:pt>
                <c:pt idx="6">
                  <c:v>45600</c:v>
                </c:pt>
                <c:pt idx="7">
                  <c:v>45601</c:v>
                </c:pt>
                <c:pt idx="8">
                  <c:v>45602</c:v>
                </c:pt>
                <c:pt idx="9">
                  <c:v>45603</c:v>
                </c:pt>
                <c:pt idx="10">
                  <c:v>45604</c:v>
                </c:pt>
                <c:pt idx="11">
                  <c:v>45605</c:v>
                </c:pt>
                <c:pt idx="12">
                  <c:v>45606</c:v>
                </c:pt>
                <c:pt idx="13">
                  <c:v>45607</c:v>
                </c:pt>
                <c:pt idx="14">
                  <c:v>45608</c:v>
                </c:pt>
                <c:pt idx="15">
                  <c:v>45609</c:v>
                </c:pt>
                <c:pt idx="16">
                  <c:v>45610</c:v>
                </c:pt>
                <c:pt idx="17">
                  <c:v>45611</c:v>
                </c:pt>
                <c:pt idx="18">
                  <c:v>45612</c:v>
                </c:pt>
                <c:pt idx="19">
                  <c:v>45613</c:v>
                </c:pt>
                <c:pt idx="20">
                  <c:v>45614</c:v>
                </c:pt>
              </c:numCache>
            </c:numRef>
          </c:cat>
          <c:val>
            <c:numRef>
              <c:f>'Sprint 2'!$I$99:$AC$99</c:f>
              <c:numCache>
                <c:formatCode>General</c:formatCode>
                <c:ptCount val="21"/>
                <c:pt idx="0">
                  <c:v>156</c:v>
                </c:pt>
                <c:pt idx="1">
                  <c:v>146</c:v>
                </c:pt>
                <c:pt idx="2">
                  <c:v>142</c:v>
                </c:pt>
                <c:pt idx="3">
                  <c:v>138</c:v>
                </c:pt>
                <c:pt idx="4">
                  <c:v>133</c:v>
                </c:pt>
                <c:pt idx="5">
                  <c:v>126</c:v>
                </c:pt>
                <c:pt idx="6">
                  <c:v>116</c:v>
                </c:pt>
                <c:pt idx="7">
                  <c:v>112</c:v>
                </c:pt>
                <c:pt idx="8">
                  <c:v>107</c:v>
                </c:pt>
                <c:pt idx="9">
                  <c:v>97</c:v>
                </c:pt>
                <c:pt idx="10">
                  <c:v>89</c:v>
                </c:pt>
                <c:pt idx="11">
                  <c:v>83</c:v>
                </c:pt>
                <c:pt idx="12">
                  <c:v>79</c:v>
                </c:pt>
                <c:pt idx="13">
                  <c:v>75</c:v>
                </c:pt>
                <c:pt idx="14">
                  <c:v>65</c:v>
                </c:pt>
                <c:pt idx="15">
                  <c:v>55</c:v>
                </c:pt>
                <c:pt idx="16">
                  <c:v>45</c:v>
                </c:pt>
                <c:pt idx="17">
                  <c:v>38</c:v>
                </c:pt>
                <c:pt idx="18">
                  <c:v>28</c:v>
                </c:pt>
                <c:pt idx="19">
                  <c:v>25</c:v>
                </c:pt>
                <c:pt idx="20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50-43A0-855E-F7390C420B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2013923"/>
        <c:axId val="1431677507"/>
      </c:lineChart>
      <c:dateAx>
        <c:axId val="10320139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dd/mm" sourceLinked="1"/>
        <c:majorTickMark val="out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31677507"/>
        <c:crosses val="autoZero"/>
        <c:auto val="1"/>
        <c:lblOffset val="100"/>
        <c:baseTimeUnit val="days"/>
      </c:dateAx>
      <c:valAx>
        <c:axId val="143167750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32013923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v>Thực tế</c:v>
          </c:tx>
          <c:spPr>
            <a:ln cmpd="sng">
              <a:solidFill>
                <a:srgbClr val="5B9BD5"/>
              </a:solidFill>
            </a:ln>
          </c:spPr>
          <c:marker>
            <c:symbol val="none"/>
          </c:marker>
          <c:cat>
            <c:numRef>
              <c:f>'Sprint 3'!$I$15:$AB$15</c:f>
              <c:numCache>
                <c:formatCode>dd/mm</c:formatCode>
                <c:ptCount val="20"/>
                <c:pt idx="0">
                  <c:v>45615</c:v>
                </c:pt>
                <c:pt idx="1">
                  <c:v>45616</c:v>
                </c:pt>
                <c:pt idx="2">
                  <c:v>45617</c:v>
                </c:pt>
                <c:pt idx="3">
                  <c:v>45618</c:v>
                </c:pt>
                <c:pt idx="4">
                  <c:v>45619</c:v>
                </c:pt>
                <c:pt idx="5">
                  <c:v>45620</c:v>
                </c:pt>
                <c:pt idx="6">
                  <c:v>45621</c:v>
                </c:pt>
                <c:pt idx="7">
                  <c:v>45622</c:v>
                </c:pt>
                <c:pt idx="8">
                  <c:v>45623</c:v>
                </c:pt>
                <c:pt idx="9">
                  <c:v>45624</c:v>
                </c:pt>
                <c:pt idx="10">
                  <c:v>45625</c:v>
                </c:pt>
                <c:pt idx="11">
                  <c:v>45626</c:v>
                </c:pt>
                <c:pt idx="12">
                  <c:v>45627</c:v>
                </c:pt>
                <c:pt idx="13">
                  <c:v>45628</c:v>
                </c:pt>
                <c:pt idx="14">
                  <c:v>45629</c:v>
                </c:pt>
                <c:pt idx="15">
                  <c:v>45630</c:v>
                </c:pt>
                <c:pt idx="16">
                  <c:v>45631</c:v>
                </c:pt>
                <c:pt idx="17">
                  <c:v>45632</c:v>
                </c:pt>
                <c:pt idx="18">
                  <c:v>45633</c:v>
                </c:pt>
                <c:pt idx="19">
                  <c:v>45634</c:v>
                </c:pt>
              </c:numCache>
            </c:numRef>
          </c:cat>
          <c:val>
            <c:numRef>
              <c:f>'Sprint 3'!$I$108:$AB$108</c:f>
              <c:numCache>
                <c:formatCode>General</c:formatCode>
                <c:ptCount val="20"/>
                <c:pt idx="0">
                  <c:v>169</c:v>
                </c:pt>
                <c:pt idx="1">
                  <c:v>158</c:v>
                </c:pt>
                <c:pt idx="2">
                  <c:v>155</c:v>
                </c:pt>
                <c:pt idx="3">
                  <c:v>150</c:v>
                </c:pt>
                <c:pt idx="4">
                  <c:v>138</c:v>
                </c:pt>
                <c:pt idx="5">
                  <c:v>132</c:v>
                </c:pt>
                <c:pt idx="6">
                  <c:v>129</c:v>
                </c:pt>
                <c:pt idx="7">
                  <c:v>120</c:v>
                </c:pt>
                <c:pt idx="8">
                  <c:v>112</c:v>
                </c:pt>
                <c:pt idx="9">
                  <c:v>107</c:v>
                </c:pt>
                <c:pt idx="10">
                  <c:v>104</c:v>
                </c:pt>
                <c:pt idx="11">
                  <c:v>94</c:v>
                </c:pt>
                <c:pt idx="12">
                  <c:v>89</c:v>
                </c:pt>
                <c:pt idx="13">
                  <c:v>68</c:v>
                </c:pt>
                <c:pt idx="14">
                  <c:v>60</c:v>
                </c:pt>
                <c:pt idx="15">
                  <c:v>55</c:v>
                </c:pt>
                <c:pt idx="16">
                  <c:v>47</c:v>
                </c:pt>
                <c:pt idx="17">
                  <c:v>44</c:v>
                </c:pt>
                <c:pt idx="18">
                  <c:v>32</c:v>
                </c:pt>
                <c:pt idx="19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F8-444B-8877-044C86C4D45A}"/>
            </c:ext>
          </c:extLst>
        </c:ser>
        <c:ser>
          <c:idx val="1"/>
          <c:order val="1"/>
          <c:tx>
            <c:v>Ước tính</c:v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numRef>
              <c:f>'Sprint 3'!$I$15:$AB$15</c:f>
              <c:numCache>
                <c:formatCode>dd/mm</c:formatCode>
                <c:ptCount val="20"/>
                <c:pt idx="0">
                  <c:v>45615</c:v>
                </c:pt>
                <c:pt idx="1">
                  <c:v>45616</c:v>
                </c:pt>
                <c:pt idx="2">
                  <c:v>45617</c:v>
                </c:pt>
                <c:pt idx="3">
                  <c:v>45618</c:v>
                </c:pt>
                <c:pt idx="4">
                  <c:v>45619</c:v>
                </c:pt>
                <c:pt idx="5">
                  <c:v>45620</c:v>
                </c:pt>
                <c:pt idx="6">
                  <c:v>45621</c:v>
                </c:pt>
                <c:pt idx="7">
                  <c:v>45622</c:v>
                </c:pt>
                <c:pt idx="8">
                  <c:v>45623</c:v>
                </c:pt>
                <c:pt idx="9">
                  <c:v>45624</c:v>
                </c:pt>
                <c:pt idx="10">
                  <c:v>45625</c:v>
                </c:pt>
                <c:pt idx="11">
                  <c:v>45626</c:v>
                </c:pt>
                <c:pt idx="12">
                  <c:v>45627</c:v>
                </c:pt>
                <c:pt idx="13">
                  <c:v>45628</c:v>
                </c:pt>
                <c:pt idx="14">
                  <c:v>45629</c:v>
                </c:pt>
                <c:pt idx="15">
                  <c:v>45630</c:v>
                </c:pt>
                <c:pt idx="16">
                  <c:v>45631</c:v>
                </c:pt>
                <c:pt idx="17">
                  <c:v>45632</c:v>
                </c:pt>
                <c:pt idx="18">
                  <c:v>45633</c:v>
                </c:pt>
                <c:pt idx="19">
                  <c:v>45634</c:v>
                </c:pt>
              </c:numCache>
            </c:numRef>
          </c:cat>
          <c:val>
            <c:numRef>
              <c:f>'Sprint 3'!$I$109:$AB$109</c:f>
              <c:numCache>
                <c:formatCode>General</c:formatCode>
                <c:ptCount val="20"/>
                <c:pt idx="0">
                  <c:v>169</c:v>
                </c:pt>
                <c:pt idx="1">
                  <c:v>159</c:v>
                </c:pt>
                <c:pt idx="2">
                  <c:v>155</c:v>
                </c:pt>
                <c:pt idx="3">
                  <c:v>150</c:v>
                </c:pt>
                <c:pt idx="4">
                  <c:v>142</c:v>
                </c:pt>
                <c:pt idx="5">
                  <c:v>132</c:v>
                </c:pt>
                <c:pt idx="6">
                  <c:v>129</c:v>
                </c:pt>
                <c:pt idx="7">
                  <c:v>122</c:v>
                </c:pt>
                <c:pt idx="8">
                  <c:v>112</c:v>
                </c:pt>
                <c:pt idx="9">
                  <c:v>108</c:v>
                </c:pt>
                <c:pt idx="10">
                  <c:v>104</c:v>
                </c:pt>
                <c:pt idx="11">
                  <c:v>94</c:v>
                </c:pt>
                <c:pt idx="12">
                  <c:v>89</c:v>
                </c:pt>
                <c:pt idx="13">
                  <c:v>70</c:v>
                </c:pt>
                <c:pt idx="14">
                  <c:v>60</c:v>
                </c:pt>
                <c:pt idx="15">
                  <c:v>55</c:v>
                </c:pt>
                <c:pt idx="16">
                  <c:v>48</c:v>
                </c:pt>
                <c:pt idx="17">
                  <c:v>44</c:v>
                </c:pt>
                <c:pt idx="18">
                  <c:v>32</c:v>
                </c:pt>
                <c:pt idx="19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F8-444B-8877-044C86C4D4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5430076"/>
        <c:axId val="1080944411"/>
      </c:lineChart>
      <c:dateAx>
        <c:axId val="14754300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dd/mm" sourceLinked="1"/>
        <c:majorTickMark val="out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80944411"/>
        <c:crosses val="autoZero"/>
        <c:auto val="1"/>
        <c:lblOffset val="100"/>
        <c:baseTimeUnit val="days"/>
      </c:dateAx>
      <c:valAx>
        <c:axId val="108094441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7543007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1410470</xdr:colOff>
      <xdr:row>102</xdr:row>
      <xdr:rowOff>9140</xdr:rowOff>
    </xdr:from>
    <xdr:ext cx="11706225" cy="6657975"/>
    <xdr:graphicFrame macro="">
      <xdr:nvGraphicFramePr>
        <xdr:cNvPr id="1916131650" name="Chart 1">
          <a:extLst>
            <a:ext uri="{FF2B5EF4-FFF2-40B4-BE49-F238E27FC236}">
              <a16:creationId xmlns:a16="http://schemas.microsoft.com/office/drawing/2014/main" id="{00000000-0008-0000-0000-000042D935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5</xdr:col>
      <xdr:colOff>1233329</xdr:colOff>
      <xdr:row>104</xdr:row>
      <xdr:rowOff>2137</xdr:rowOff>
    </xdr:from>
    <xdr:ext cx="4600575" cy="2809875"/>
    <xdr:graphicFrame macro="">
      <xdr:nvGraphicFramePr>
        <xdr:cNvPr id="477942096" name="Chart 2">
          <a:extLst>
            <a:ext uri="{FF2B5EF4-FFF2-40B4-BE49-F238E27FC236}">
              <a16:creationId xmlns:a16="http://schemas.microsoft.com/office/drawing/2014/main" id="{00000000-0008-0000-0000-000050D17C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361950</xdr:colOff>
      <xdr:row>102</xdr:row>
      <xdr:rowOff>9525</xdr:rowOff>
    </xdr:from>
    <xdr:ext cx="8858250" cy="4295775"/>
    <xdr:graphicFrame macro="">
      <xdr:nvGraphicFramePr>
        <xdr:cNvPr id="409167143" name="Chart 3">
          <a:extLst>
            <a:ext uri="{FF2B5EF4-FFF2-40B4-BE49-F238E27FC236}">
              <a16:creationId xmlns:a16="http://schemas.microsoft.com/office/drawing/2014/main" id="{00000000-0008-0000-0100-0000276563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1257300</xdr:colOff>
      <xdr:row>109</xdr:row>
      <xdr:rowOff>161925</xdr:rowOff>
    </xdr:from>
    <xdr:ext cx="8020050" cy="4267200"/>
    <xdr:graphicFrame macro="">
      <xdr:nvGraphicFramePr>
        <xdr:cNvPr id="1375114113" name="Chart 4">
          <a:extLst>
            <a:ext uri="{FF2B5EF4-FFF2-40B4-BE49-F238E27FC236}">
              <a16:creationId xmlns:a16="http://schemas.microsoft.com/office/drawing/2014/main" id="{00000000-0008-0000-0200-00008193F6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996"/>
  <sheetViews>
    <sheetView tabSelected="1" topLeftCell="C74" zoomScale="85" zoomScaleNormal="85" workbookViewId="0">
      <selection activeCell="E90" sqref="E90:F90"/>
    </sheetView>
  </sheetViews>
  <sheetFormatPr defaultColWidth="14.41015625" defaultRowHeight="15" customHeight="1" x14ac:dyDescent="0.5"/>
  <cols>
    <col min="1" max="1" width="16" customWidth="1"/>
    <col min="2" max="2" width="20.29296875" customWidth="1"/>
    <col min="3" max="3" width="55.41015625" customWidth="1"/>
    <col min="4" max="5" width="11" customWidth="1"/>
    <col min="6" max="6" width="20.5859375" customWidth="1"/>
    <col min="7" max="8" width="6.1171875" customWidth="1"/>
    <col min="9" max="9" width="6" customWidth="1"/>
    <col min="10" max="14" width="6.1171875" customWidth="1"/>
    <col min="15" max="15" width="6" customWidth="1"/>
    <col min="16" max="16" width="6.1171875" customWidth="1"/>
    <col min="17" max="21" width="6" customWidth="1"/>
    <col min="22" max="24" width="6.1171875" customWidth="1"/>
    <col min="25" max="25" width="6" customWidth="1"/>
    <col min="26" max="26" width="6.1171875" customWidth="1"/>
    <col min="27" max="28" width="6" customWidth="1"/>
    <col min="29" max="30" width="5.87890625" customWidth="1"/>
  </cols>
  <sheetData>
    <row r="1" spans="1:30" ht="16.5" customHeight="1" x14ac:dyDescent="0.5">
      <c r="A1" s="51" t="s">
        <v>0</v>
      </c>
      <c r="B1" s="52"/>
      <c r="C1" s="1" t="s">
        <v>1</v>
      </c>
      <c r="D1" s="2"/>
      <c r="E1" s="3"/>
      <c r="F1" s="4" t="s">
        <v>2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</row>
    <row r="2" spans="1:30" ht="16.5" customHeight="1" x14ac:dyDescent="0.5">
      <c r="A2" s="51" t="s">
        <v>3</v>
      </c>
      <c r="B2" s="52"/>
      <c r="C2" s="5" t="s">
        <v>4</v>
      </c>
      <c r="D2" s="2"/>
      <c r="E2" s="6"/>
      <c r="F2" s="7" t="s">
        <v>5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</row>
    <row r="3" spans="1:30" ht="16.5" customHeight="1" x14ac:dyDescent="0.5">
      <c r="A3" s="51" t="s">
        <v>6</v>
      </c>
      <c r="B3" s="52"/>
      <c r="C3" s="8">
        <v>45748</v>
      </c>
      <c r="D3" s="2"/>
      <c r="E3" s="9"/>
      <c r="F3" s="10" t="s">
        <v>7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</row>
    <row r="4" spans="1:30" ht="17.25" customHeight="1" x14ac:dyDescent="0.5">
      <c r="A4" s="51" t="s">
        <v>8</v>
      </c>
      <c r="B4" s="52"/>
      <c r="C4" s="8">
        <v>45768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</row>
    <row r="5" spans="1:30" ht="16.5" customHeight="1" x14ac:dyDescent="0.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</row>
    <row r="6" spans="1:30" ht="16.5" customHeight="1" x14ac:dyDescent="0.5">
      <c r="A6" s="2"/>
      <c r="B6" s="53" t="s">
        <v>9</v>
      </c>
      <c r="C6" s="54"/>
      <c r="D6" s="54"/>
      <c r="E6" s="5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</row>
    <row r="7" spans="1:30" ht="16.5" customHeight="1" x14ac:dyDescent="0.5">
      <c r="A7" s="2"/>
      <c r="B7" s="11" t="s">
        <v>10</v>
      </c>
      <c r="C7" s="11" t="s">
        <v>11</v>
      </c>
      <c r="D7" s="11" t="s">
        <v>12</v>
      </c>
      <c r="E7" s="11" t="s">
        <v>13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</row>
    <row r="8" spans="1:30" ht="16.5" customHeight="1" x14ac:dyDescent="0.5">
      <c r="A8" s="2"/>
      <c r="B8" s="12">
        <v>1</v>
      </c>
      <c r="C8" s="5" t="s">
        <v>14</v>
      </c>
      <c r="D8" s="5">
        <f ca="1">SUMIF($E$16:$F$93,"Quý",$G$16:$G$93)+SUMIF($E$16:$F$93,"All team",$G$16:$G$93)/5</f>
        <v>26.8</v>
      </c>
      <c r="E8" s="5">
        <f ca="1">SUMIF($E$16:$F$93,"Quý",$H$16:$H$93)+SUMIF($E$16:$F$93,"All team",$H$16:$H$93)/5</f>
        <v>28.8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</row>
    <row r="9" spans="1:30" ht="16.5" customHeight="1" x14ac:dyDescent="0.5">
      <c r="A9" s="2"/>
      <c r="B9" s="12">
        <v>2</v>
      </c>
      <c r="C9" s="5" t="s">
        <v>15</v>
      </c>
      <c r="D9" s="5">
        <f ca="1">SUMIF($E$16:$F$93,"Quân",$G$16:$G$93)+SUMIF($E$16:$F$93,"All team",$G$16:$G$93)/5</f>
        <v>39.799999999999997</v>
      </c>
      <c r="E9" s="5">
        <f ca="1">SUMIF($E$16:$F$93,"Quân",$H$16:$H$93)+SUMIF($E$16:$F$93,"All team",$H$16:$H$93)/5</f>
        <v>36.799999999999997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</row>
    <row r="10" spans="1:30" ht="16.5" customHeight="1" x14ac:dyDescent="0.5">
      <c r="A10" s="2"/>
      <c r="B10" s="12">
        <v>3</v>
      </c>
      <c r="C10" s="5" t="s">
        <v>16</v>
      </c>
      <c r="D10" s="5">
        <f ca="1">SUMIF($E$16:$F$93,"Phúc",$G$16:$G$93)+SUMIF($E$16:$F$93,"All team",$G$16:$G$93)/5</f>
        <v>28.8</v>
      </c>
      <c r="E10" s="5">
        <f ca="1">SUMIF($E$16:$F$93,"Phúc",$H$16:$H$93)+SUMIF($E$16:$F$93,"All team",$H$16:$H$93)/5</f>
        <v>29.8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</row>
    <row r="11" spans="1:30" ht="16.5" customHeight="1" x14ac:dyDescent="0.5">
      <c r="A11" s="2"/>
      <c r="B11" s="12">
        <v>4</v>
      </c>
      <c r="C11" s="5" t="s">
        <v>17</v>
      </c>
      <c r="D11" s="5">
        <f ca="1">SUMIF($E$16:$F$93,"Thịnh",$G$16:$G$93)+SUMIF($E$16:$F$93,"All team",$G$16:$G$93)/5</f>
        <v>39.799999999999997</v>
      </c>
      <c r="E11" s="5">
        <f ca="1">SUMIF($E$16:$F$93,"Thịnh",$H$16:$H$93)+SUMIF($E$16:$F$93,"All team",$H$16:$H$93)/5</f>
        <v>41.8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</row>
    <row r="12" spans="1:30" ht="16.5" customHeight="1" x14ac:dyDescent="0.5">
      <c r="A12" s="2"/>
      <c r="B12" s="12">
        <v>5</v>
      </c>
      <c r="C12" s="5" t="s">
        <v>18</v>
      </c>
      <c r="D12" s="5">
        <f ca="1">SUMIF($E$16:$F$93,"Phương",$G$16:$G$93)+SUMIF($E$16:$F$93,"All team",$G$16:$G$93)/5</f>
        <v>27.8</v>
      </c>
      <c r="E12" s="5">
        <f ca="1">SUMIF($E$16:$F$93,"Phương",$H$16:$H$93)+SUMIF($E$16:$F$93,"All team",$H$16:$H$93)/5</f>
        <v>28.8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</row>
    <row r="13" spans="1:30" ht="16.5" customHeight="1" x14ac:dyDescent="0.5">
      <c r="A13" s="2"/>
      <c r="B13" s="53" t="s">
        <v>19</v>
      </c>
      <c r="C13" s="52"/>
      <c r="D13" s="13">
        <f ca="1">SUM(D8:D12)</f>
        <v>163</v>
      </c>
      <c r="E13" s="13">
        <f ca="1">SUM(E8:E12)</f>
        <v>166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</row>
    <row r="14" spans="1:30" ht="16.5" customHeight="1" x14ac:dyDescent="0.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</row>
    <row r="15" spans="1:30" ht="62.25" customHeight="1" x14ac:dyDescent="0.5">
      <c r="A15" s="14" t="s">
        <v>20</v>
      </c>
      <c r="B15" s="14" t="s">
        <v>21</v>
      </c>
      <c r="C15" s="55" t="s">
        <v>22</v>
      </c>
      <c r="D15" s="45"/>
      <c r="E15" s="55" t="s">
        <v>23</v>
      </c>
      <c r="F15" s="45"/>
      <c r="G15" s="15" t="s">
        <v>12</v>
      </c>
      <c r="H15" s="15" t="s">
        <v>13</v>
      </c>
      <c r="I15" s="16">
        <v>45748</v>
      </c>
      <c r="J15" s="16">
        <v>45749</v>
      </c>
      <c r="K15" s="16">
        <v>45750</v>
      </c>
      <c r="L15" s="16">
        <v>45751</v>
      </c>
      <c r="M15" s="16">
        <v>45752</v>
      </c>
      <c r="N15" s="16">
        <v>45753</v>
      </c>
      <c r="O15" s="16">
        <v>45754</v>
      </c>
      <c r="P15" s="16">
        <v>45755</v>
      </c>
      <c r="Q15" s="16">
        <v>45756</v>
      </c>
      <c r="R15" s="16">
        <v>45757</v>
      </c>
      <c r="S15" s="16">
        <v>45758</v>
      </c>
      <c r="T15" s="16">
        <v>45759</v>
      </c>
      <c r="U15" s="16">
        <v>45760</v>
      </c>
      <c r="V15" s="16">
        <v>45791</v>
      </c>
      <c r="W15" s="16">
        <v>45762</v>
      </c>
      <c r="X15" s="16">
        <v>45763</v>
      </c>
      <c r="Y15" s="16">
        <v>45764</v>
      </c>
      <c r="Z15" s="16">
        <v>45765</v>
      </c>
      <c r="AA15" s="16">
        <v>45766</v>
      </c>
      <c r="AB15" s="16">
        <v>45767</v>
      </c>
      <c r="AC15" s="16">
        <v>45768</v>
      </c>
      <c r="AD15" s="17"/>
    </row>
    <row r="16" spans="1:30" ht="16.5" customHeight="1" x14ac:dyDescent="0.5">
      <c r="A16" s="56" t="s">
        <v>4</v>
      </c>
      <c r="B16" s="44" t="s">
        <v>24</v>
      </c>
      <c r="C16" s="50"/>
      <c r="D16" s="45"/>
      <c r="E16" s="47" t="s">
        <v>25</v>
      </c>
      <c r="F16" s="45"/>
      <c r="G16" s="19">
        <f>H16+I16</f>
        <v>10</v>
      </c>
      <c r="H16" s="19">
        <v>10</v>
      </c>
      <c r="I16" s="20">
        <v>0</v>
      </c>
      <c r="J16" s="21">
        <v>0</v>
      </c>
      <c r="K16" s="21">
        <v>0</v>
      </c>
      <c r="L16" s="21">
        <v>0</v>
      </c>
      <c r="M16" s="21">
        <v>0</v>
      </c>
      <c r="N16" s="21">
        <v>0</v>
      </c>
      <c r="O16" s="21">
        <v>0</v>
      </c>
      <c r="P16" s="21">
        <v>0</v>
      </c>
      <c r="Q16" s="21">
        <v>0</v>
      </c>
      <c r="R16" s="21">
        <v>0</v>
      </c>
      <c r="S16" s="21">
        <v>0</v>
      </c>
      <c r="T16" s="21">
        <v>0</v>
      </c>
      <c r="U16" s="21">
        <v>0</v>
      </c>
      <c r="V16" s="21">
        <v>0</v>
      </c>
      <c r="W16" s="21">
        <v>0</v>
      </c>
      <c r="X16" s="21">
        <v>0</v>
      </c>
      <c r="Y16" s="21">
        <v>0</v>
      </c>
      <c r="Z16" s="21">
        <v>0</v>
      </c>
      <c r="AA16" s="21">
        <v>0</v>
      </c>
      <c r="AB16" s="21">
        <v>0</v>
      </c>
      <c r="AC16" s="21">
        <v>0</v>
      </c>
      <c r="AD16" s="22"/>
    </row>
    <row r="17" spans="1:30" ht="16.5" customHeight="1" x14ac:dyDescent="0.5">
      <c r="A17" s="57"/>
      <c r="B17" s="44" t="s">
        <v>26</v>
      </c>
      <c r="C17" s="50"/>
      <c r="D17" s="45"/>
      <c r="E17" s="47" t="s">
        <v>38</v>
      </c>
      <c r="F17" s="48"/>
      <c r="G17" s="19">
        <f>I17+J17</f>
        <v>4</v>
      </c>
      <c r="H17" s="19">
        <v>4</v>
      </c>
      <c r="I17" s="21">
        <v>4</v>
      </c>
      <c r="J17" s="20">
        <v>0</v>
      </c>
      <c r="K17" s="21">
        <v>0</v>
      </c>
      <c r="L17" s="21">
        <v>0</v>
      </c>
      <c r="M17" s="21">
        <v>0</v>
      </c>
      <c r="N17" s="21">
        <v>0</v>
      </c>
      <c r="O17" s="21">
        <v>0</v>
      </c>
      <c r="P17" s="21">
        <v>0</v>
      </c>
      <c r="Q17" s="21">
        <v>0</v>
      </c>
      <c r="R17" s="21">
        <v>0</v>
      </c>
      <c r="S17" s="21">
        <v>0</v>
      </c>
      <c r="T17" s="21">
        <v>0</v>
      </c>
      <c r="U17" s="21">
        <v>0</v>
      </c>
      <c r="V17" s="21">
        <v>0</v>
      </c>
      <c r="W17" s="21">
        <v>0</v>
      </c>
      <c r="X17" s="21">
        <v>0</v>
      </c>
      <c r="Y17" s="21">
        <v>0</v>
      </c>
      <c r="Z17" s="21">
        <v>0</v>
      </c>
      <c r="AA17" s="21">
        <v>0</v>
      </c>
      <c r="AB17" s="21">
        <v>0</v>
      </c>
      <c r="AC17" s="21">
        <v>0</v>
      </c>
      <c r="AD17" s="22"/>
    </row>
    <row r="18" spans="1:30" ht="16.5" customHeight="1" x14ac:dyDescent="0.5">
      <c r="A18" s="57"/>
      <c r="B18" s="44" t="s">
        <v>28</v>
      </c>
      <c r="C18" s="50"/>
      <c r="D18" s="45"/>
      <c r="E18" s="47" t="s">
        <v>31</v>
      </c>
      <c r="F18" s="48"/>
      <c r="G18" s="19">
        <f>J18+K18</f>
        <v>4</v>
      </c>
      <c r="H18" s="19">
        <v>4</v>
      </c>
      <c r="I18" s="21">
        <v>4</v>
      </c>
      <c r="J18" s="21">
        <v>4</v>
      </c>
      <c r="K18" s="20">
        <v>0</v>
      </c>
      <c r="L18" s="21">
        <v>0</v>
      </c>
      <c r="M18" s="21">
        <v>0</v>
      </c>
      <c r="N18" s="21">
        <v>0</v>
      </c>
      <c r="O18" s="21">
        <v>0</v>
      </c>
      <c r="P18" s="21">
        <v>0</v>
      </c>
      <c r="Q18" s="21">
        <v>0</v>
      </c>
      <c r="R18" s="21">
        <v>0</v>
      </c>
      <c r="S18" s="21">
        <v>0</v>
      </c>
      <c r="T18" s="21">
        <v>0</v>
      </c>
      <c r="U18" s="21">
        <v>0</v>
      </c>
      <c r="V18" s="21">
        <v>0</v>
      </c>
      <c r="W18" s="21">
        <v>0</v>
      </c>
      <c r="X18" s="21">
        <v>0</v>
      </c>
      <c r="Y18" s="21">
        <v>0</v>
      </c>
      <c r="Z18" s="21">
        <v>0</v>
      </c>
      <c r="AA18" s="21">
        <v>0</v>
      </c>
      <c r="AB18" s="21">
        <v>0</v>
      </c>
      <c r="AC18" s="21">
        <v>0</v>
      </c>
      <c r="AD18" s="22"/>
    </row>
    <row r="19" spans="1:30" ht="16.5" customHeight="1" x14ac:dyDescent="0.5">
      <c r="A19" s="57"/>
      <c r="B19" s="23"/>
      <c r="C19" s="46" t="s">
        <v>30</v>
      </c>
      <c r="D19" s="45"/>
      <c r="E19" s="47" t="s">
        <v>31</v>
      </c>
      <c r="F19" s="48"/>
      <c r="G19" s="19">
        <f t="shared" ref="G19:G28" si="0">K19+L19</f>
        <v>1</v>
      </c>
      <c r="H19" s="19">
        <v>1</v>
      </c>
      <c r="I19" s="21">
        <v>1</v>
      </c>
      <c r="J19" s="21">
        <v>1</v>
      </c>
      <c r="K19" s="21">
        <v>1</v>
      </c>
      <c r="L19" s="20">
        <v>0</v>
      </c>
      <c r="M19" s="21">
        <v>0</v>
      </c>
      <c r="N19" s="21">
        <v>0</v>
      </c>
      <c r="O19" s="21">
        <v>0</v>
      </c>
      <c r="P19" s="21">
        <v>0</v>
      </c>
      <c r="Q19" s="21">
        <v>0</v>
      </c>
      <c r="R19" s="21">
        <v>0</v>
      </c>
      <c r="S19" s="21">
        <v>0</v>
      </c>
      <c r="T19" s="21">
        <v>0</v>
      </c>
      <c r="U19" s="21">
        <v>0</v>
      </c>
      <c r="V19" s="21">
        <v>0</v>
      </c>
      <c r="W19" s="21">
        <v>0</v>
      </c>
      <c r="X19" s="21">
        <v>0</v>
      </c>
      <c r="Y19" s="21">
        <v>0</v>
      </c>
      <c r="Z19" s="21">
        <v>0</v>
      </c>
      <c r="AA19" s="21">
        <v>0</v>
      </c>
      <c r="AB19" s="21">
        <v>0</v>
      </c>
      <c r="AC19" s="21">
        <v>0</v>
      </c>
      <c r="AD19" s="22"/>
    </row>
    <row r="20" spans="1:30" ht="16.5" customHeight="1" x14ac:dyDescent="0.5">
      <c r="A20" s="57"/>
      <c r="B20" s="59" t="s">
        <v>32</v>
      </c>
      <c r="C20" s="44" t="s">
        <v>33</v>
      </c>
      <c r="D20" s="45"/>
      <c r="E20" s="47" t="s">
        <v>34</v>
      </c>
      <c r="F20" s="48"/>
      <c r="G20" s="19">
        <f t="shared" si="0"/>
        <v>1</v>
      </c>
      <c r="H20" s="19">
        <v>1</v>
      </c>
      <c r="I20" s="21">
        <v>1</v>
      </c>
      <c r="J20" s="21">
        <v>1</v>
      </c>
      <c r="K20" s="21">
        <v>1</v>
      </c>
      <c r="L20" s="20">
        <v>0</v>
      </c>
      <c r="M20" s="21">
        <v>0</v>
      </c>
      <c r="N20" s="21">
        <v>0</v>
      </c>
      <c r="O20" s="21">
        <v>0</v>
      </c>
      <c r="P20" s="21">
        <v>0</v>
      </c>
      <c r="Q20" s="21">
        <v>0</v>
      </c>
      <c r="R20" s="21">
        <v>0</v>
      </c>
      <c r="S20" s="21">
        <v>0</v>
      </c>
      <c r="T20" s="21">
        <v>0</v>
      </c>
      <c r="U20" s="21">
        <v>0</v>
      </c>
      <c r="V20" s="21">
        <v>0</v>
      </c>
      <c r="W20" s="21">
        <v>0</v>
      </c>
      <c r="X20" s="21">
        <v>0</v>
      </c>
      <c r="Y20" s="21">
        <v>0</v>
      </c>
      <c r="Z20" s="21">
        <v>0</v>
      </c>
      <c r="AA20" s="21">
        <v>0</v>
      </c>
      <c r="AB20" s="21">
        <v>0</v>
      </c>
      <c r="AC20" s="21">
        <v>0</v>
      </c>
      <c r="AD20" s="22"/>
    </row>
    <row r="21" spans="1:30" ht="16.5" customHeight="1" x14ac:dyDescent="0.5">
      <c r="A21" s="57"/>
      <c r="B21" s="57"/>
      <c r="C21" s="44" t="s">
        <v>35</v>
      </c>
      <c r="D21" s="45"/>
      <c r="E21" s="47" t="s">
        <v>27</v>
      </c>
      <c r="F21" s="48"/>
      <c r="G21" s="19">
        <f t="shared" si="0"/>
        <v>1</v>
      </c>
      <c r="H21" s="19">
        <v>1</v>
      </c>
      <c r="I21" s="21">
        <v>1</v>
      </c>
      <c r="J21" s="21">
        <v>1</v>
      </c>
      <c r="K21" s="21">
        <v>1</v>
      </c>
      <c r="L21" s="20">
        <v>0</v>
      </c>
      <c r="M21" s="21">
        <v>0</v>
      </c>
      <c r="N21" s="21">
        <v>0</v>
      </c>
      <c r="O21" s="21">
        <v>0</v>
      </c>
      <c r="P21" s="21">
        <v>0</v>
      </c>
      <c r="Q21" s="21">
        <v>0</v>
      </c>
      <c r="R21" s="21">
        <v>0</v>
      </c>
      <c r="S21" s="21">
        <v>0</v>
      </c>
      <c r="T21" s="21">
        <v>0</v>
      </c>
      <c r="U21" s="21">
        <v>0</v>
      </c>
      <c r="V21" s="21">
        <v>0</v>
      </c>
      <c r="W21" s="21">
        <v>0</v>
      </c>
      <c r="X21" s="21">
        <v>0</v>
      </c>
      <c r="Y21" s="21">
        <v>0</v>
      </c>
      <c r="Z21" s="21">
        <v>0</v>
      </c>
      <c r="AA21" s="21">
        <v>0</v>
      </c>
      <c r="AB21" s="21">
        <v>0</v>
      </c>
      <c r="AC21" s="21">
        <v>0</v>
      </c>
      <c r="AD21" s="22"/>
    </row>
    <row r="22" spans="1:30" ht="16.5" customHeight="1" x14ac:dyDescent="0.5">
      <c r="A22" s="57"/>
      <c r="B22" s="57"/>
      <c r="C22" s="44" t="s">
        <v>36</v>
      </c>
      <c r="D22" s="45"/>
      <c r="E22" s="47" t="s">
        <v>29</v>
      </c>
      <c r="F22" s="48"/>
      <c r="G22" s="19">
        <f t="shared" si="0"/>
        <v>1</v>
      </c>
      <c r="H22" s="19">
        <v>1</v>
      </c>
      <c r="I22" s="21">
        <v>1</v>
      </c>
      <c r="J22" s="21">
        <v>1</v>
      </c>
      <c r="K22" s="21">
        <v>1</v>
      </c>
      <c r="L22" s="20">
        <v>0</v>
      </c>
      <c r="M22" s="21">
        <v>0</v>
      </c>
      <c r="N22" s="21">
        <v>0</v>
      </c>
      <c r="O22" s="21">
        <v>0</v>
      </c>
      <c r="P22" s="21">
        <v>0</v>
      </c>
      <c r="Q22" s="21">
        <v>0</v>
      </c>
      <c r="R22" s="21">
        <v>0</v>
      </c>
      <c r="S22" s="21">
        <v>0</v>
      </c>
      <c r="T22" s="21">
        <v>0</v>
      </c>
      <c r="U22" s="21">
        <v>0</v>
      </c>
      <c r="V22" s="21">
        <v>0</v>
      </c>
      <c r="W22" s="21">
        <v>0</v>
      </c>
      <c r="X22" s="21">
        <v>0</v>
      </c>
      <c r="Y22" s="21">
        <v>0</v>
      </c>
      <c r="Z22" s="21">
        <v>0</v>
      </c>
      <c r="AA22" s="21">
        <v>0</v>
      </c>
      <c r="AB22" s="21">
        <v>0</v>
      </c>
      <c r="AC22" s="21">
        <v>0</v>
      </c>
      <c r="AD22" s="22"/>
    </row>
    <row r="23" spans="1:30" ht="16.5" customHeight="1" x14ac:dyDescent="0.5">
      <c r="A23" s="57"/>
      <c r="B23" s="57"/>
      <c r="C23" s="44" t="s">
        <v>37</v>
      </c>
      <c r="D23" s="45"/>
      <c r="E23" s="47" t="s">
        <v>38</v>
      </c>
      <c r="F23" s="48"/>
      <c r="G23" s="19">
        <f t="shared" si="0"/>
        <v>1</v>
      </c>
      <c r="H23" s="19">
        <v>1</v>
      </c>
      <c r="I23" s="21">
        <v>1</v>
      </c>
      <c r="J23" s="21">
        <v>1</v>
      </c>
      <c r="K23" s="21">
        <v>1</v>
      </c>
      <c r="L23" s="20">
        <v>0</v>
      </c>
      <c r="M23" s="21">
        <v>0</v>
      </c>
      <c r="N23" s="21">
        <v>0</v>
      </c>
      <c r="O23" s="21">
        <v>0</v>
      </c>
      <c r="P23" s="21">
        <v>0</v>
      </c>
      <c r="Q23" s="21">
        <v>0</v>
      </c>
      <c r="R23" s="21">
        <v>0</v>
      </c>
      <c r="S23" s="21">
        <v>0</v>
      </c>
      <c r="T23" s="21">
        <v>0</v>
      </c>
      <c r="U23" s="21">
        <v>0</v>
      </c>
      <c r="V23" s="21">
        <v>0</v>
      </c>
      <c r="W23" s="21">
        <v>0</v>
      </c>
      <c r="X23" s="21">
        <v>0</v>
      </c>
      <c r="Y23" s="21">
        <v>0</v>
      </c>
      <c r="Z23" s="21">
        <v>0</v>
      </c>
      <c r="AA23" s="21">
        <v>0</v>
      </c>
      <c r="AB23" s="21">
        <v>0</v>
      </c>
      <c r="AC23" s="21">
        <v>0</v>
      </c>
      <c r="AD23" s="22"/>
    </row>
    <row r="24" spans="1:30" ht="16.5" customHeight="1" x14ac:dyDescent="0.5">
      <c r="A24" s="57"/>
      <c r="B24" s="57"/>
      <c r="C24" s="44" t="s">
        <v>39</v>
      </c>
      <c r="D24" s="45"/>
      <c r="E24" s="47" t="s">
        <v>31</v>
      </c>
      <c r="F24" s="48"/>
      <c r="G24" s="19">
        <f t="shared" si="0"/>
        <v>2</v>
      </c>
      <c r="H24" s="19">
        <v>1</v>
      </c>
      <c r="I24" s="21">
        <v>1</v>
      </c>
      <c r="J24" s="21">
        <v>1</v>
      </c>
      <c r="K24" s="21">
        <v>1</v>
      </c>
      <c r="L24" s="25">
        <v>1</v>
      </c>
      <c r="M24" s="21">
        <v>0</v>
      </c>
      <c r="N24" s="21">
        <v>0</v>
      </c>
      <c r="O24" s="21">
        <v>0</v>
      </c>
      <c r="P24" s="21">
        <v>0</v>
      </c>
      <c r="Q24" s="21">
        <v>0</v>
      </c>
      <c r="R24" s="21">
        <v>0</v>
      </c>
      <c r="S24" s="21">
        <v>0</v>
      </c>
      <c r="T24" s="21">
        <v>0</v>
      </c>
      <c r="U24" s="21">
        <v>0</v>
      </c>
      <c r="V24" s="21">
        <v>0</v>
      </c>
      <c r="W24" s="21">
        <v>0</v>
      </c>
      <c r="X24" s="21">
        <v>0</v>
      </c>
      <c r="Y24" s="21">
        <v>0</v>
      </c>
      <c r="Z24" s="21">
        <v>0</v>
      </c>
      <c r="AA24" s="21">
        <v>0</v>
      </c>
      <c r="AB24" s="21">
        <v>0</v>
      </c>
      <c r="AC24" s="21">
        <v>0</v>
      </c>
      <c r="AD24" s="22"/>
    </row>
    <row r="25" spans="1:30" ht="16.5" customHeight="1" x14ac:dyDescent="0.5">
      <c r="A25" s="57"/>
      <c r="B25" s="57"/>
      <c r="C25" s="44" t="s">
        <v>40</v>
      </c>
      <c r="D25" s="45"/>
      <c r="E25" s="47" t="s">
        <v>34</v>
      </c>
      <c r="F25" s="48"/>
      <c r="G25" s="19">
        <f t="shared" si="0"/>
        <v>1</v>
      </c>
      <c r="H25" s="19">
        <v>1</v>
      </c>
      <c r="I25" s="21">
        <v>1</v>
      </c>
      <c r="J25" s="21">
        <v>1</v>
      </c>
      <c r="K25" s="21">
        <v>1</v>
      </c>
      <c r="L25" s="20">
        <v>0</v>
      </c>
      <c r="M25" s="21">
        <v>0</v>
      </c>
      <c r="N25" s="21">
        <v>0</v>
      </c>
      <c r="O25" s="21">
        <v>0</v>
      </c>
      <c r="P25" s="21">
        <v>0</v>
      </c>
      <c r="Q25" s="21">
        <v>0</v>
      </c>
      <c r="R25" s="21">
        <v>0</v>
      </c>
      <c r="S25" s="21">
        <v>0</v>
      </c>
      <c r="T25" s="21">
        <v>0</v>
      </c>
      <c r="U25" s="21">
        <v>0</v>
      </c>
      <c r="V25" s="21">
        <v>0</v>
      </c>
      <c r="W25" s="21">
        <v>0</v>
      </c>
      <c r="X25" s="21">
        <v>0</v>
      </c>
      <c r="Y25" s="21">
        <v>0</v>
      </c>
      <c r="Z25" s="21">
        <v>0</v>
      </c>
      <c r="AA25" s="21">
        <v>0</v>
      </c>
      <c r="AB25" s="21">
        <v>0</v>
      </c>
      <c r="AC25" s="21">
        <v>0</v>
      </c>
      <c r="AD25" s="22"/>
    </row>
    <row r="26" spans="1:30" ht="16.5" customHeight="1" x14ac:dyDescent="0.5">
      <c r="A26" s="57"/>
      <c r="B26" s="57"/>
      <c r="C26" s="44" t="s">
        <v>41</v>
      </c>
      <c r="D26" s="45"/>
      <c r="E26" s="47" t="s">
        <v>27</v>
      </c>
      <c r="F26" s="48"/>
      <c r="G26" s="19">
        <f t="shared" si="0"/>
        <v>1</v>
      </c>
      <c r="H26" s="19">
        <v>1</v>
      </c>
      <c r="I26" s="21">
        <v>1</v>
      </c>
      <c r="J26" s="21">
        <v>1</v>
      </c>
      <c r="K26" s="21">
        <v>1</v>
      </c>
      <c r="L26" s="20">
        <v>0</v>
      </c>
      <c r="M26" s="21">
        <v>0</v>
      </c>
      <c r="N26" s="21">
        <v>0</v>
      </c>
      <c r="O26" s="21">
        <v>0</v>
      </c>
      <c r="P26" s="21">
        <v>0</v>
      </c>
      <c r="Q26" s="21">
        <v>0</v>
      </c>
      <c r="R26" s="21">
        <v>0</v>
      </c>
      <c r="S26" s="21">
        <v>0</v>
      </c>
      <c r="T26" s="21">
        <v>0</v>
      </c>
      <c r="U26" s="21">
        <v>0</v>
      </c>
      <c r="V26" s="21">
        <v>0</v>
      </c>
      <c r="W26" s="21">
        <v>0</v>
      </c>
      <c r="X26" s="21">
        <v>0</v>
      </c>
      <c r="Y26" s="21">
        <v>0</v>
      </c>
      <c r="Z26" s="21">
        <v>0</v>
      </c>
      <c r="AA26" s="21">
        <v>0</v>
      </c>
      <c r="AB26" s="21">
        <v>0</v>
      </c>
      <c r="AC26" s="21">
        <v>0</v>
      </c>
      <c r="AD26" s="22"/>
    </row>
    <row r="27" spans="1:30" ht="16.5" customHeight="1" x14ac:dyDescent="0.5">
      <c r="A27" s="57"/>
      <c r="B27" s="57"/>
      <c r="C27" s="44" t="s">
        <v>42</v>
      </c>
      <c r="D27" s="45"/>
      <c r="E27" s="47" t="s">
        <v>29</v>
      </c>
      <c r="F27" s="48"/>
      <c r="G27" s="19">
        <f t="shared" si="0"/>
        <v>1</v>
      </c>
      <c r="H27" s="19">
        <v>2</v>
      </c>
      <c r="I27" s="21">
        <v>2</v>
      </c>
      <c r="J27" s="21">
        <v>2</v>
      </c>
      <c r="K27" s="21">
        <v>2</v>
      </c>
      <c r="L27" s="26">
        <v>-1</v>
      </c>
      <c r="M27" s="21">
        <v>0</v>
      </c>
      <c r="N27" s="21">
        <v>0</v>
      </c>
      <c r="O27" s="21">
        <v>0</v>
      </c>
      <c r="P27" s="21">
        <v>0</v>
      </c>
      <c r="Q27" s="21">
        <v>0</v>
      </c>
      <c r="R27" s="21">
        <v>0</v>
      </c>
      <c r="S27" s="21">
        <v>0</v>
      </c>
      <c r="T27" s="21">
        <v>0</v>
      </c>
      <c r="U27" s="21">
        <v>0</v>
      </c>
      <c r="V27" s="21">
        <v>0</v>
      </c>
      <c r="W27" s="21">
        <v>0</v>
      </c>
      <c r="X27" s="21">
        <v>0</v>
      </c>
      <c r="Y27" s="21">
        <v>0</v>
      </c>
      <c r="Z27" s="21">
        <v>0</v>
      </c>
      <c r="AA27" s="21">
        <v>0</v>
      </c>
      <c r="AB27" s="21">
        <v>0</v>
      </c>
      <c r="AC27" s="21">
        <v>0</v>
      </c>
      <c r="AD27" s="22"/>
    </row>
    <row r="28" spans="1:30" ht="16.5" customHeight="1" x14ac:dyDescent="0.5">
      <c r="A28" s="57"/>
      <c r="B28" s="57"/>
      <c r="C28" s="44" t="s">
        <v>43</v>
      </c>
      <c r="D28" s="45"/>
      <c r="E28" s="47" t="s">
        <v>38</v>
      </c>
      <c r="F28" s="48"/>
      <c r="G28" s="19">
        <f t="shared" si="0"/>
        <v>1</v>
      </c>
      <c r="H28" s="19">
        <v>2</v>
      </c>
      <c r="I28" s="21">
        <v>2</v>
      </c>
      <c r="J28" s="21">
        <v>2</v>
      </c>
      <c r="K28" s="21">
        <v>2</v>
      </c>
      <c r="L28" s="26">
        <v>-1</v>
      </c>
      <c r="M28" s="21">
        <v>0</v>
      </c>
      <c r="N28" s="21">
        <v>0</v>
      </c>
      <c r="O28" s="21">
        <v>0</v>
      </c>
      <c r="P28" s="21">
        <v>0</v>
      </c>
      <c r="Q28" s="21">
        <v>0</v>
      </c>
      <c r="R28" s="21">
        <v>0</v>
      </c>
      <c r="S28" s="21">
        <v>0</v>
      </c>
      <c r="T28" s="21">
        <v>0</v>
      </c>
      <c r="U28" s="21">
        <v>0</v>
      </c>
      <c r="V28" s="21">
        <v>0</v>
      </c>
      <c r="W28" s="21">
        <v>0</v>
      </c>
      <c r="X28" s="21">
        <v>0</v>
      </c>
      <c r="Y28" s="21">
        <v>0</v>
      </c>
      <c r="Z28" s="21">
        <v>0</v>
      </c>
      <c r="AA28" s="21">
        <v>0</v>
      </c>
      <c r="AB28" s="21">
        <v>0</v>
      </c>
      <c r="AC28" s="21">
        <v>0</v>
      </c>
      <c r="AD28" s="22"/>
    </row>
    <row r="29" spans="1:30" ht="16.5" customHeight="1" x14ac:dyDescent="0.5">
      <c r="A29" s="57"/>
      <c r="B29" s="58"/>
      <c r="C29" s="44" t="s">
        <v>44</v>
      </c>
      <c r="D29" s="45"/>
      <c r="E29" s="47" t="s">
        <v>25</v>
      </c>
      <c r="F29" s="48"/>
      <c r="G29" s="19">
        <f>L29+M29</f>
        <v>10</v>
      </c>
      <c r="H29" s="19">
        <v>10</v>
      </c>
      <c r="I29" s="21">
        <v>10</v>
      </c>
      <c r="J29" s="21">
        <v>10</v>
      </c>
      <c r="K29" s="21">
        <v>10</v>
      </c>
      <c r="L29" s="21">
        <v>10</v>
      </c>
      <c r="M29" s="20">
        <v>0</v>
      </c>
      <c r="N29" s="21">
        <v>0</v>
      </c>
      <c r="O29" s="21">
        <v>0</v>
      </c>
      <c r="P29" s="21">
        <v>0</v>
      </c>
      <c r="Q29" s="21">
        <v>0</v>
      </c>
      <c r="R29" s="21">
        <v>0</v>
      </c>
      <c r="S29" s="21">
        <v>0</v>
      </c>
      <c r="T29" s="21">
        <v>0</v>
      </c>
      <c r="U29" s="21">
        <v>0</v>
      </c>
      <c r="V29" s="21">
        <v>0</v>
      </c>
      <c r="W29" s="21">
        <v>0</v>
      </c>
      <c r="X29" s="21">
        <v>0</v>
      </c>
      <c r="Y29" s="21">
        <v>0</v>
      </c>
      <c r="Z29" s="21">
        <v>0</v>
      </c>
      <c r="AA29" s="21">
        <v>0</v>
      </c>
      <c r="AB29" s="21">
        <v>0</v>
      </c>
      <c r="AC29" s="21">
        <v>0</v>
      </c>
      <c r="AD29" s="22"/>
    </row>
    <row r="30" spans="1:30" ht="16.5" customHeight="1" x14ac:dyDescent="0.5">
      <c r="A30" s="57"/>
      <c r="B30" s="24"/>
      <c r="C30" s="46" t="s">
        <v>45</v>
      </c>
      <c r="D30" s="45"/>
      <c r="E30" s="47" t="s">
        <v>34</v>
      </c>
      <c r="F30" s="48"/>
      <c r="G30" s="19">
        <f t="shared" ref="G30:G34" si="1">M30+N30</f>
        <v>1</v>
      </c>
      <c r="H30" s="19">
        <v>1</v>
      </c>
      <c r="I30" s="21">
        <v>1</v>
      </c>
      <c r="J30" s="21">
        <v>1</v>
      </c>
      <c r="K30" s="21">
        <v>1</v>
      </c>
      <c r="L30" s="21">
        <v>1</v>
      </c>
      <c r="M30" s="21">
        <v>1</v>
      </c>
      <c r="N30" s="20">
        <v>0</v>
      </c>
      <c r="O30" s="21">
        <v>0</v>
      </c>
      <c r="P30" s="21">
        <v>0</v>
      </c>
      <c r="Q30" s="21">
        <v>0</v>
      </c>
      <c r="R30" s="21">
        <v>0</v>
      </c>
      <c r="S30" s="21">
        <v>0</v>
      </c>
      <c r="T30" s="21">
        <v>0</v>
      </c>
      <c r="U30" s="21">
        <v>0</v>
      </c>
      <c r="V30" s="21">
        <v>0</v>
      </c>
      <c r="W30" s="21">
        <v>0</v>
      </c>
      <c r="X30" s="21">
        <v>0</v>
      </c>
      <c r="Y30" s="21">
        <v>0</v>
      </c>
      <c r="Z30" s="21">
        <v>0</v>
      </c>
      <c r="AA30" s="21">
        <v>0</v>
      </c>
      <c r="AB30" s="21">
        <v>0</v>
      </c>
      <c r="AC30" s="21">
        <v>0</v>
      </c>
      <c r="AD30" s="22"/>
    </row>
    <row r="31" spans="1:30" ht="16.5" customHeight="1" x14ac:dyDescent="0.5">
      <c r="A31" s="57"/>
      <c r="B31" s="59" t="s">
        <v>46</v>
      </c>
      <c r="C31" s="44" t="s">
        <v>47</v>
      </c>
      <c r="D31" s="45"/>
      <c r="E31" s="47" t="s">
        <v>31</v>
      </c>
      <c r="F31" s="48"/>
      <c r="G31" s="19">
        <f t="shared" si="1"/>
        <v>1</v>
      </c>
      <c r="H31" s="19">
        <v>1</v>
      </c>
      <c r="I31" s="21">
        <v>1</v>
      </c>
      <c r="J31" s="21">
        <v>1</v>
      </c>
      <c r="K31" s="21">
        <v>1</v>
      </c>
      <c r="L31" s="21">
        <v>1</v>
      </c>
      <c r="M31" s="21">
        <v>1</v>
      </c>
      <c r="N31" s="20">
        <v>0</v>
      </c>
      <c r="O31" s="21">
        <v>0</v>
      </c>
      <c r="P31" s="21">
        <v>0</v>
      </c>
      <c r="Q31" s="21">
        <v>0</v>
      </c>
      <c r="R31" s="21">
        <v>0</v>
      </c>
      <c r="S31" s="21">
        <v>0</v>
      </c>
      <c r="T31" s="21">
        <v>0</v>
      </c>
      <c r="U31" s="21">
        <v>0</v>
      </c>
      <c r="V31" s="21">
        <v>0</v>
      </c>
      <c r="W31" s="21">
        <v>0</v>
      </c>
      <c r="X31" s="21">
        <v>0</v>
      </c>
      <c r="Y31" s="21">
        <v>0</v>
      </c>
      <c r="Z31" s="21">
        <v>0</v>
      </c>
      <c r="AA31" s="21">
        <v>0</v>
      </c>
      <c r="AB31" s="21">
        <v>0</v>
      </c>
      <c r="AC31" s="21">
        <v>0</v>
      </c>
      <c r="AD31" s="22"/>
    </row>
    <row r="32" spans="1:30" ht="16.5" customHeight="1" x14ac:dyDescent="0.5">
      <c r="A32" s="57"/>
      <c r="B32" s="57"/>
      <c r="C32" s="44" t="s">
        <v>48</v>
      </c>
      <c r="D32" s="45"/>
      <c r="E32" s="47" t="s">
        <v>27</v>
      </c>
      <c r="F32" s="48"/>
      <c r="G32" s="19">
        <f t="shared" si="1"/>
        <v>1</v>
      </c>
      <c r="H32" s="19">
        <v>1</v>
      </c>
      <c r="I32" s="21">
        <v>1</v>
      </c>
      <c r="J32" s="21">
        <v>1</v>
      </c>
      <c r="K32" s="21">
        <v>1</v>
      </c>
      <c r="L32" s="21">
        <v>1</v>
      </c>
      <c r="M32" s="21">
        <v>1</v>
      </c>
      <c r="N32" s="20">
        <v>0</v>
      </c>
      <c r="O32" s="21">
        <v>0</v>
      </c>
      <c r="P32" s="21">
        <v>0</v>
      </c>
      <c r="Q32" s="21">
        <v>0</v>
      </c>
      <c r="R32" s="21">
        <v>0</v>
      </c>
      <c r="S32" s="21">
        <v>0</v>
      </c>
      <c r="T32" s="21">
        <v>0</v>
      </c>
      <c r="U32" s="21">
        <v>0</v>
      </c>
      <c r="V32" s="21">
        <v>0</v>
      </c>
      <c r="W32" s="21">
        <v>0</v>
      </c>
      <c r="X32" s="21">
        <v>0</v>
      </c>
      <c r="Y32" s="21">
        <v>0</v>
      </c>
      <c r="Z32" s="21">
        <v>0</v>
      </c>
      <c r="AA32" s="21">
        <v>0</v>
      </c>
      <c r="AB32" s="21">
        <v>0</v>
      </c>
      <c r="AC32" s="21">
        <v>0</v>
      </c>
      <c r="AD32" s="22"/>
    </row>
    <row r="33" spans="1:30" ht="16.5" customHeight="1" x14ac:dyDescent="0.5">
      <c r="A33" s="57"/>
      <c r="B33" s="57"/>
      <c r="C33" s="44" t="s">
        <v>49</v>
      </c>
      <c r="D33" s="45"/>
      <c r="E33" s="47" t="s">
        <v>29</v>
      </c>
      <c r="F33" s="48"/>
      <c r="G33" s="19">
        <f t="shared" si="1"/>
        <v>1</v>
      </c>
      <c r="H33" s="19">
        <v>1</v>
      </c>
      <c r="I33" s="21">
        <v>1</v>
      </c>
      <c r="J33" s="21">
        <v>1</v>
      </c>
      <c r="K33" s="21">
        <v>1</v>
      </c>
      <c r="L33" s="21">
        <v>1</v>
      </c>
      <c r="M33" s="21">
        <v>1</v>
      </c>
      <c r="N33" s="20">
        <v>0</v>
      </c>
      <c r="O33" s="21">
        <v>0</v>
      </c>
      <c r="P33" s="21">
        <v>0</v>
      </c>
      <c r="Q33" s="21">
        <v>0</v>
      </c>
      <c r="R33" s="21">
        <v>0</v>
      </c>
      <c r="S33" s="21">
        <v>0</v>
      </c>
      <c r="T33" s="21">
        <v>0</v>
      </c>
      <c r="U33" s="21">
        <v>0</v>
      </c>
      <c r="V33" s="21">
        <v>0</v>
      </c>
      <c r="W33" s="21">
        <v>0</v>
      </c>
      <c r="X33" s="21">
        <v>0</v>
      </c>
      <c r="Y33" s="21">
        <v>0</v>
      </c>
      <c r="Z33" s="21">
        <v>0</v>
      </c>
      <c r="AA33" s="21">
        <v>0</v>
      </c>
      <c r="AB33" s="21">
        <v>0</v>
      </c>
      <c r="AC33" s="21">
        <v>0</v>
      </c>
      <c r="AD33" s="22"/>
    </row>
    <row r="34" spans="1:30" ht="16.5" customHeight="1" x14ac:dyDescent="0.5">
      <c r="A34" s="57"/>
      <c r="B34" s="57"/>
      <c r="C34" s="44" t="s">
        <v>50</v>
      </c>
      <c r="D34" s="45"/>
      <c r="E34" s="47" t="s">
        <v>34</v>
      </c>
      <c r="F34" s="48"/>
      <c r="G34" s="19">
        <f t="shared" si="1"/>
        <v>1</v>
      </c>
      <c r="H34" s="19">
        <v>1</v>
      </c>
      <c r="I34" s="21">
        <v>1</v>
      </c>
      <c r="J34" s="21">
        <v>1</v>
      </c>
      <c r="K34" s="21">
        <v>1</v>
      </c>
      <c r="L34" s="21">
        <v>1</v>
      </c>
      <c r="M34" s="21">
        <v>1</v>
      </c>
      <c r="N34" s="20">
        <v>0</v>
      </c>
      <c r="O34" s="21">
        <v>0</v>
      </c>
      <c r="P34" s="21">
        <v>0</v>
      </c>
      <c r="Q34" s="21">
        <v>0</v>
      </c>
      <c r="R34" s="21">
        <v>0</v>
      </c>
      <c r="S34" s="21">
        <v>0</v>
      </c>
      <c r="T34" s="21">
        <v>0</v>
      </c>
      <c r="U34" s="21">
        <v>0</v>
      </c>
      <c r="V34" s="21">
        <v>0</v>
      </c>
      <c r="W34" s="21">
        <v>0</v>
      </c>
      <c r="X34" s="21">
        <v>0</v>
      </c>
      <c r="Y34" s="21">
        <v>0</v>
      </c>
      <c r="Z34" s="21">
        <v>0</v>
      </c>
      <c r="AA34" s="21">
        <v>0</v>
      </c>
      <c r="AB34" s="21">
        <v>0</v>
      </c>
      <c r="AC34" s="21">
        <v>0</v>
      </c>
      <c r="AD34" s="22"/>
    </row>
    <row r="35" spans="1:30" ht="16.5" customHeight="1" x14ac:dyDescent="0.5">
      <c r="A35" s="57"/>
      <c r="B35" s="57"/>
      <c r="C35" s="44" t="s">
        <v>51</v>
      </c>
      <c r="D35" s="45"/>
      <c r="E35" s="47" t="s">
        <v>31</v>
      </c>
      <c r="F35" s="48"/>
      <c r="G35" s="19">
        <f t="shared" ref="G35:G39" si="2">N35+O35</f>
        <v>1</v>
      </c>
      <c r="H35" s="19">
        <v>1</v>
      </c>
      <c r="I35" s="21">
        <v>1</v>
      </c>
      <c r="J35" s="21">
        <v>1</v>
      </c>
      <c r="K35" s="21">
        <v>1</v>
      </c>
      <c r="L35" s="21">
        <v>1</v>
      </c>
      <c r="M35" s="21">
        <v>1</v>
      </c>
      <c r="N35" s="21">
        <v>1</v>
      </c>
      <c r="O35" s="20">
        <v>0</v>
      </c>
      <c r="P35" s="21">
        <v>0</v>
      </c>
      <c r="Q35" s="21">
        <v>0</v>
      </c>
      <c r="R35" s="21">
        <v>0</v>
      </c>
      <c r="S35" s="21">
        <v>0</v>
      </c>
      <c r="T35" s="21">
        <v>0</v>
      </c>
      <c r="U35" s="21">
        <v>0</v>
      </c>
      <c r="V35" s="21">
        <v>0</v>
      </c>
      <c r="W35" s="21">
        <v>0</v>
      </c>
      <c r="X35" s="21">
        <v>0</v>
      </c>
      <c r="Y35" s="21">
        <v>0</v>
      </c>
      <c r="Z35" s="21">
        <v>0</v>
      </c>
      <c r="AA35" s="21">
        <v>0</v>
      </c>
      <c r="AB35" s="21">
        <v>0</v>
      </c>
      <c r="AC35" s="21">
        <v>0</v>
      </c>
      <c r="AD35" s="22"/>
    </row>
    <row r="36" spans="1:30" ht="16.5" customHeight="1" x14ac:dyDescent="0.5">
      <c r="A36" s="57"/>
      <c r="B36" s="57"/>
      <c r="C36" s="44" t="s">
        <v>52</v>
      </c>
      <c r="D36" s="45"/>
      <c r="E36" s="47" t="s">
        <v>34</v>
      </c>
      <c r="F36" s="48"/>
      <c r="G36" s="19">
        <f t="shared" si="2"/>
        <v>1</v>
      </c>
      <c r="H36" s="19">
        <v>1</v>
      </c>
      <c r="I36" s="21">
        <v>1</v>
      </c>
      <c r="J36" s="21">
        <v>1</v>
      </c>
      <c r="K36" s="21">
        <v>1</v>
      </c>
      <c r="L36" s="21">
        <v>1</v>
      </c>
      <c r="M36" s="21">
        <v>1</v>
      </c>
      <c r="N36" s="21">
        <v>1</v>
      </c>
      <c r="O36" s="20">
        <v>0</v>
      </c>
      <c r="P36" s="21">
        <v>0</v>
      </c>
      <c r="Q36" s="21">
        <v>0</v>
      </c>
      <c r="R36" s="21">
        <v>0</v>
      </c>
      <c r="S36" s="21">
        <v>0</v>
      </c>
      <c r="T36" s="21">
        <v>0</v>
      </c>
      <c r="U36" s="21">
        <v>0</v>
      </c>
      <c r="V36" s="21">
        <v>0</v>
      </c>
      <c r="W36" s="21">
        <v>0</v>
      </c>
      <c r="X36" s="21">
        <v>0</v>
      </c>
      <c r="Y36" s="21">
        <v>0</v>
      </c>
      <c r="Z36" s="21">
        <v>0</v>
      </c>
      <c r="AA36" s="21">
        <v>0</v>
      </c>
      <c r="AB36" s="21">
        <v>0</v>
      </c>
      <c r="AC36" s="21">
        <v>0</v>
      </c>
      <c r="AD36" s="22"/>
    </row>
    <row r="37" spans="1:30" ht="16.5" customHeight="1" x14ac:dyDescent="0.5">
      <c r="A37" s="57"/>
      <c r="B37" s="57"/>
      <c r="C37" s="44" t="s">
        <v>53</v>
      </c>
      <c r="D37" s="45"/>
      <c r="E37" s="47" t="s">
        <v>27</v>
      </c>
      <c r="F37" s="48"/>
      <c r="G37" s="19">
        <f t="shared" si="2"/>
        <v>1</v>
      </c>
      <c r="H37" s="19">
        <v>1</v>
      </c>
      <c r="I37" s="21">
        <v>1</v>
      </c>
      <c r="J37" s="21">
        <v>1</v>
      </c>
      <c r="K37" s="21">
        <v>1</v>
      </c>
      <c r="L37" s="21">
        <v>1</v>
      </c>
      <c r="M37" s="21">
        <v>1</v>
      </c>
      <c r="N37" s="21">
        <v>1</v>
      </c>
      <c r="O37" s="20">
        <v>0</v>
      </c>
      <c r="P37" s="21">
        <v>0</v>
      </c>
      <c r="Q37" s="21">
        <v>0</v>
      </c>
      <c r="R37" s="21">
        <v>0</v>
      </c>
      <c r="S37" s="21">
        <v>0</v>
      </c>
      <c r="T37" s="21">
        <v>0</v>
      </c>
      <c r="U37" s="21">
        <v>0</v>
      </c>
      <c r="V37" s="21">
        <v>0</v>
      </c>
      <c r="W37" s="21">
        <v>0</v>
      </c>
      <c r="X37" s="21">
        <v>0</v>
      </c>
      <c r="Y37" s="21">
        <v>0</v>
      </c>
      <c r="Z37" s="21">
        <v>0</v>
      </c>
      <c r="AA37" s="21">
        <v>0</v>
      </c>
      <c r="AB37" s="21">
        <v>0</v>
      </c>
      <c r="AC37" s="21">
        <v>0</v>
      </c>
      <c r="AD37" s="22"/>
    </row>
    <row r="38" spans="1:30" ht="16.5" customHeight="1" x14ac:dyDescent="0.5">
      <c r="A38" s="57"/>
      <c r="B38" s="57"/>
      <c r="C38" s="44" t="s">
        <v>54</v>
      </c>
      <c r="D38" s="45"/>
      <c r="E38" s="47" t="s">
        <v>29</v>
      </c>
      <c r="F38" s="48"/>
      <c r="G38" s="19">
        <f t="shared" si="2"/>
        <v>2</v>
      </c>
      <c r="H38" s="19">
        <v>2</v>
      </c>
      <c r="I38" s="21">
        <v>2</v>
      </c>
      <c r="J38" s="21">
        <v>2</v>
      </c>
      <c r="K38" s="21">
        <v>2</v>
      </c>
      <c r="L38" s="21">
        <v>2</v>
      </c>
      <c r="M38" s="21">
        <v>2</v>
      </c>
      <c r="N38" s="21">
        <v>2</v>
      </c>
      <c r="O38" s="20">
        <v>0</v>
      </c>
      <c r="P38" s="21">
        <v>0</v>
      </c>
      <c r="Q38" s="21">
        <v>0</v>
      </c>
      <c r="R38" s="21">
        <v>0</v>
      </c>
      <c r="S38" s="21">
        <v>0</v>
      </c>
      <c r="T38" s="21">
        <v>0</v>
      </c>
      <c r="U38" s="21">
        <v>0</v>
      </c>
      <c r="V38" s="21">
        <v>0</v>
      </c>
      <c r="W38" s="21">
        <v>0</v>
      </c>
      <c r="X38" s="21">
        <v>0</v>
      </c>
      <c r="Y38" s="21">
        <v>0</v>
      </c>
      <c r="Z38" s="21">
        <v>0</v>
      </c>
      <c r="AA38" s="21">
        <v>0</v>
      </c>
      <c r="AB38" s="21">
        <v>0</v>
      </c>
      <c r="AC38" s="21">
        <v>0</v>
      </c>
      <c r="AD38" s="22"/>
    </row>
    <row r="39" spans="1:30" ht="16.5" customHeight="1" x14ac:dyDescent="0.5">
      <c r="A39" s="57"/>
      <c r="B39" s="57"/>
      <c r="C39" s="44" t="s">
        <v>55</v>
      </c>
      <c r="D39" s="45"/>
      <c r="E39" s="47" t="s">
        <v>38</v>
      </c>
      <c r="F39" s="48"/>
      <c r="G39" s="19">
        <f t="shared" si="2"/>
        <v>2</v>
      </c>
      <c r="H39" s="19">
        <v>2</v>
      </c>
      <c r="I39" s="21">
        <v>2</v>
      </c>
      <c r="J39" s="21">
        <v>2</v>
      </c>
      <c r="K39" s="21">
        <v>2</v>
      </c>
      <c r="L39" s="21">
        <v>2</v>
      </c>
      <c r="M39" s="21">
        <v>2</v>
      </c>
      <c r="N39" s="21">
        <v>2</v>
      </c>
      <c r="O39" s="20">
        <v>0</v>
      </c>
      <c r="P39" s="21">
        <v>0</v>
      </c>
      <c r="Q39" s="21">
        <v>0</v>
      </c>
      <c r="R39" s="21">
        <v>0</v>
      </c>
      <c r="S39" s="21">
        <v>0</v>
      </c>
      <c r="T39" s="21">
        <v>0</v>
      </c>
      <c r="U39" s="21">
        <v>0</v>
      </c>
      <c r="V39" s="21">
        <v>0</v>
      </c>
      <c r="W39" s="21">
        <v>0</v>
      </c>
      <c r="X39" s="21">
        <v>0</v>
      </c>
      <c r="Y39" s="21">
        <v>0</v>
      </c>
      <c r="Z39" s="21">
        <v>0</v>
      </c>
      <c r="AA39" s="21">
        <v>0</v>
      </c>
      <c r="AB39" s="21">
        <v>0</v>
      </c>
      <c r="AC39" s="21">
        <v>0</v>
      </c>
      <c r="AD39" s="22"/>
    </row>
    <row r="40" spans="1:30" ht="16.5" customHeight="1" x14ac:dyDescent="0.5">
      <c r="A40" s="57"/>
      <c r="B40" s="58"/>
      <c r="C40" s="44" t="s">
        <v>56</v>
      </c>
      <c r="D40" s="45"/>
      <c r="E40" s="47" t="s">
        <v>25</v>
      </c>
      <c r="F40" s="48"/>
      <c r="G40" s="19">
        <f>O40+P40</f>
        <v>10</v>
      </c>
      <c r="H40" s="19">
        <v>10</v>
      </c>
      <c r="I40" s="21">
        <v>10</v>
      </c>
      <c r="J40" s="21">
        <v>10</v>
      </c>
      <c r="K40" s="21">
        <v>10</v>
      </c>
      <c r="L40" s="21">
        <v>10</v>
      </c>
      <c r="M40" s="21">
        <v>10</v>
      </c>
      <c r="N40" s="21">
        <v>10</v>
      </c>
      <c r="O40" s="21">
        <v>10</v>
      </c>
      <c r="P40" s="20">
        <v>0</v>
      </c>
      <c r="Q40" s="21">
        <v>0</v>
      </c>
      <c r="R40" s="21">
        <v>0</v>
      </c>
      <c r="S40" s="21">
        <v>0</v>
      </c>
      <c r="T40" s="21">
        <v>0</v>
      </c>
      <c r="U40" s="21">
        <v>0</v>
      </c>
      <c r="V40" s="21">
        <v>0</v>
      </c>
      <c r="W40" s="21">
        <v>0</v>
      </c>
      <c r="X40" s="21">
        <v>0</v>
      </c>
      <c r="Y40" s="21">
        <v>0</v>
      </c>
      <c r="Z40" s="21">
        <v>0</v>
      </c>
      <c r="AA40" s="21">
        <v>0</v>
      </c>
      <c r="AB40" s="21">
        <v>0</v>
      </c>
      <c r="AC40" s="21">
        <v>0</v>
      </c>
      <c r="AD40" s="22"/>
    </row>
    <row r="41" spans="1:30" ht="16.5" customHeight="1" x14ac:dyDescent="0.5">
      <c r="A41" s="57"/>
      <c r="B41" s="56" t="s">
        <v>57</v>
      </c>
      <c r="C41" s="44" t="s">
        <v>58</v>
      </c>
      <c r="D41" s="45"/>
      <c r="E41" s="47" t="s">
        <v>27</v>
      </c>
      <c r="F41" s="48"/>
      <c r="G41" s="19">
        <f t="shared" ref="G41:G43" si="3">P41+Q41</f>
        <v>1</v>
      </c>
      <c r="H41" s="19">
        <v>2</v>
      </c>
      <c r="I41" s="19">
        <v>2</v>
      </c>
      <c r="J41" s="19">
        <v>2</v>
      </c>
      <c r="K41" s="19">
        <v>2</v>
      </c>
      <c r="L41" s="19">
        <v>2</v>
      </c>
      <c r="M41" s="19">
        <v>2</v>
      </c>
      <c r="N41" s="19">
        <v>2</v>
      </c>
      <c r="O41" s="19">
        <v>2</v>
      </c>
      <c r="P41" s="19">
        <v>2</v>
      </c>
      <c r="Q41" s="26">
        <v>-1</v>
      </c>
      <c r="R41" s="21">
        <v>0</v>
      </c>
      <c r="S41" s="21">
        <v>0</v>
      </c>
      <c r="T41" s="21">
        <v>0</v>
      </c>
      <c r="U41" s="21">
        <v>0</v>
      </c>
      <c r="V41" s="21">
        <v>0</v>
      </c>
      <c r="W41" s="21">
        <v>0</v>
      </c>
      <c r="X41" s="21">
        <v>0</v>
      </c>
      <c r="Y41" s="21">
        <v>0</v>
      </c>
      <c r="Z41" s="21">
        <v>0</v>
      </c>
      <c r="AA41" s="21">
        <v>0</v>
      </c>
      <c r="AB41" s="21">
        <v>0</v>
      </c>
      <c r="AC41" s="21">
        <v>0</v>
      </c>
      <c r="AD41" s="22"/>
    </row>
    <row r="42" spans="1:30" ht="16.5" customHeight="1" x14ac:dyDescent="0.5">
      <c r="A42" s="57"/>
      <c r="B42" s="57"/>
      <c r="C42" s="49" t="s">
        <v>59</v>
      </c>
      <c r="D42" s="45"/>
      <c r="E42" s="47" t="s">
        <v>29</v>
      </c>
      <c r="F42" s="48"/>
      <c r="G42" s="19">
        <f t="shared" si="3"/>
        <v>2</v>
      </c>
      <c r="H42" s="19">
        <v>2</v>
      </c>
      <c r="I42" s="19">
        <v>2</v>
      </c>
      <c r="J42" s="19">
        <v>2</v>
      </c>
      <c r="K42" s="19">
        <v>2</v>
      </c>
      <c r="L42" s="19">
        <v>2</v>
      </c>
      <c r="M42" s="19">
        <v>2</v>
      </c>
      <c r="N42" s="19">
        <v>2</v>
      </c>
      <c r="O42" s="19">
        <v>2</v>
      </c>
      <c r="P42" s="19">
        <v>2</v>
      </c>
      <c r="Q42" s="20">
        <v>0</v>
      </c>
      <c r="R42" s="21">
        <v>0</v>
      </c>
      <c r="S42" s="21">
        <v>0</v>
      </c>
      <c r="T42" s="21">
        <v>0</v>
      </c>
      <c r="U42" s="21">
        <v>0</v>
      </c>
      <c r="V42" s="21">
        <v>0</v>
      </c>
      <c r="W42" s="21">
        <v>0</v>
      </c>
      <c r="X42" s="21">
        <v>0</v>
      </c>
      <c r="Y42" s="21">
        <v>0</v>
      </c>
      <c r="Z42" s="21">
        <v>0</v>
      </c>
      <c r="AA42" s="21">
        <v>0</v>
      </c>
      <c r="AB42" s="21">
        <v>0</v>
      </c>
      <c r="AC42" s="21">
        <v>0</v>
      </c>
      <c r="AD42" s="22"/>
    </row>
    <row r="43" spans="1:30" ht="16.5" customHeight="1" x14ac:dyDescent="0.5">
      <c r="A43" s="57"/>
      <c r="B43" s="57"/>
      <c r="C43" s="49" t="s">
        <v>60</v>
      </c>
      <c r="D43" s="45"/>
      <c r="E43" s="47" t="s">
        <v>34</v>
      </c>
      <c r="F43" s="48"/>
      <c r="G43" s="19">
        <f t="shared" si="3"/>
        <v>1</v>
      </c>
      <c r="H43" s="19">
        <v>2</v>
      </c>
      <c r="I43" s="19">
        <v>2</v>
      </c>
      <c r="J43" s="19">
        <v>2</v>
      </c>
      <c r="K43" s="19">
        <v>2</v>
      </c>
      <c r="L43" s="19">
        <v>2</v>
      </c>
      <c r="M43" s="19">
        <v>2</v>
      </c>
      <c r="N43" s="19">
        <v>2</v>
      </c>
      <c r="O43" s="19">
        <v>2</v>
      </c>
      <c r="P43" s="19">
        <v>2</v>
      </c>
      <c r="Q43" s="26">
        <v>-1</v>
      </c>
      <c r="R43" s="21">
        <v>0</v>
      </c>
      <c r="S43" s="21">
        <v>0</v>
      </c>
      <c r="T43" s="21">
        <v>0</v>
      </c>
      <c r="U43" s="21">
        <v>0</v>
      </c>
      <c r="V43" s="21">
        <v>0</v>
      </c>
      <c r="W43" s="21">
        <v>0</v>
      </c>
      <c r="X43" s="21">
        <v>0</v>
      </c>
      <c r="Y43" s="21">
        <v>0</v>
      </c>
      <c r="Z43" s="21">
        <v>0</v>
      </c>
      <c r="AA43" s="21">
        <v>0</v>
      </c>
      <c r="AB43" s="21">
        <v>0</v>
      </c>
      <c r="AC43" s="21">
        <v>0</v>
      </c>
      <c r="AD43" s="22"/>
    </row>
    <row r="44" spans="1:30" ht="16.5" customHeight="1" x14ac:dyDescent="0.5">
      <c r="A44" s="57"/>
      <c r="B44" s="57"/>
      <c r="C44" s="49" t="s">
        <v>61</v>
      </c>
      <c r="D44" s="45"/>
      <c r="E44" s="47" t="s">
        <v>38</v>
      </c>
      <c r="F44" s="48"/>
      <c r="G44" s="19">
        <f t="shared" ref="G44:G48" si="4">Q44+R44</f>
        <v>2</v>
      </c>
      <c r="H44" s="19">
        <v>2</v>
      </c>
      <c r="I44" s="19">
        <v>2</v>
      </c>
      <c r="J44" s="19">
        <v>2</v>
      </c>
      <c r="K44" s="19">
        <v>2</v>
      </c>
      <c r="L44" s="19">
        <v>2</v>
      </c>
      <c r="M44" s="19">
        <v>2</v>
      </c>
      <c r="N44" s="19">
        <v>2</v>
      </c>
      <c r="O44" s="19">
        <v>2</v>
      </c>
      <c r="P44" s="19">
        <v>2</v>
      </c>
      <c r="Q44" s="19">
        <v>2</v>
      </c>
      <c r="R44" s="20">
        <v>0</v>
      </c>
      <c r="S44" s="21">
        <v>0</v>
      </c>
      <c r="T44" s="21">
        <v>0</v>
      </c>
      <c r="U44" s="21">
        <v>0</v>
      </c>
      <c r="V44" s="21">
        <v>0</v>
      </c>
      <c r="W44" s="21">
        <v>0</v>
      </c>
      <c r="X44" s="21">
        <v>0</v>
      </c>
      <c r="Y44" s="21">
        <v>0</v>
      </c>
      <c r="Z44" s="21">
        <v>0</v>
      </c>
      <c r="AA44" s="21">
        <v>0</v>
      </c>
      <c r="AB44" s="21">
        <v>0</v>
      </c>
      <c r="AC44" s="21">
        <v>0</v>
      </c>
      <c r="AD44" s="22"/>
    </row>
    <row r="45" spans="1:30" ht="16.5" customHeight="1" x14ac:dyDescent="0.5">
      <c r="A45" s="57"/>
      <c r="B45" s="57"/>
      <c r="C45" s="44" t="s">
        <v>62</v>
      </c>
      <c r="D45" s="45"/>
      <c r="E45" s="47" t="s">
        <v>31</v>
      </c>
      <c r="F45" s="48"/>
      <c r="G45" s="19">
        <f t="shared" si="4"/>
        <v>4</v>
      </c>
      <c r="H45" s="19">
        <v>2</v>
      </c>
      <c r="I45" s="19">
        <v>2</v>
      </c>
      <c r="J45" s="19">
        <v>2</v>
      </c>
      <c r="K45" s="19">
        <v>2</v>
      </c>
      <c r="L45" s="19">
        <v>2</v>
      </c>
      <c r="M45" s="19">
        <v>2</v>
      </c>
      <c r="N45" s="19">
        <v>2</v>
      </c>
      <c r="O45" s="19">
        <v>2</v>
      </c>
      <c r="P45" s="19">
        <v>2</v>
      </c>
      <c r="Q45" s="19">
        <v>2</v>
      </c>
      <c r="R45" s="25">
        <v>2</v>
      </c>
      <c r="S45" s="21">
        <v>0</v>
      </c>
      <c r="T45" s="21">
        <v>0</v>
      </c>
      <c r="U45" s="21">
        <v>0</v>
      </c>
      <c r="V45" s="21">
        <v>0</v>
      </c>
      <c r="W45" s="21">
        <v>0</v>
      </c>
      <c r="X45" s="21">
        <v>0</v>
      </c>
      <c r="Y45" s="21">
        <v>0</v>
      </c>
      <c r="Z45" s="21">
        <v>0</v>
      </c>
      <c r="AA45" s="21">
        <v>0</v>
      </c>
      <c r="AB45" s="21">
        <v>0</v>
      </c>
      <c r="AC45" s="21">
        <v>0</v>
      </c>
      <c r="AD45" s="22"/>
    </row>
    <row r="46" spans="1:30" ht="16.5" customHeight="1" x14ac:dyDescent="0.5">
      <c r="A46" s="57"/>
      <c r="B46" s="57"/>
      <c r="C46" s="44" t="s">
        <v>63</v>
      </c>
      <c r="D46" s="45"/>
      <c r="E46" s="47" t="s">
        <v>34</v>
      </c>
      <c r="F46" s="48"/>
      <c r="G46" s="19">
        <f t="shared" si="4"/>
        <v>1</v>
      </c>
      <c r="H46" s="19">
        <v>2</v>
      </c>
      <c r="I46" s="19">
        <v>2</v>
      </c>
      <c r="J46" s="19">
        <v>2</v>
      </c>
      <c r="K46" s="19">
        <v>2</v>
      </c>
      <c r="L46" s="19">
        <v>2</v>
      </c>
      <c r="M46" s="19">
        <v>2</v>
      </c>
      <c r="N46" s="19">
        <v>2</v>
      </c>
      <c r="O46" s="19">
        <v>2</v>
      </c>
      <c r="P46" s="19">
        <v>2</v>
      </c>
      <c r="Q46" s="19">
        <v>2</v>
      </c>
      <c r="R46" s="26">
        <v>-1</v>
      </c>
      <c r="S46" s="21">
        <v>0</v>
      </c>
      <c r="T46" s="21">
        <v>0</v>
      </c>
      <c r="U46" s="21">
        <v>0</v>
      </c>
      <c r="V46" s="21">
        <v>0</v>
      </c>
      <c r="W46" s="21">
        <v>0</v>
      </c>
      <c r="X46" s="21">
        <v>0</v>
      </c>
      <c r="Y46" s="21">
        <v>0</v>
      </c>
      <c r="Z46" s="21">
        <v>0</v>
      </c>
      <c r="AA46" s="21">
        <v>0</v>
      </c>
      <c r="AB46" s="21">
        <v>0</v>
      </c>
      <c r="AC46" s="21">
        <v>0</v>
      </c>
      <c r="AD46" s="22"/>
    </row>
    <row r="47" spans="1:30" ht="16.5" customHeight="1" x14ac:dyDescent="0.5">
      <c r="A47" s="57"/>
      <c r="B47" s="57"/>
      <c r="C47" s="49" t="s">
        <v>64</v>
      </c>
      <c r="D47" s="45"/>
      <c r="E47" s="47" t="s">
        <v>27</v>
      </c>
      <c r="F47" s="48"/>
      <c r="G47" s="19">
        <f t="shared" si="4"/>
        <v>2</v>
      </c>
      <c r="H47" s="19">
        <v>2</v>
      </c>
      <c r="I47" s="19">
        <v>2</v>
      </c>
      <c r="J47" s="19">
        <v>2</v>
      </c>
      <c r="K47" s="19">
        <v>2</v>
      </c>
      <c r="L47" s="19">
        <v>2</v>
      </c>
      <c r="M47" s="19">
        <v>2</v>
      </c>
      <c r="N47" s="19">
        <v>2</v>
      </c>
      <c r="O47" s="19">
        <v>2</v>
      </c>
      <c r="P47" s="19">
        <v>2</v>
      </c>
      <c r="Q47" s="19">
        <v>2</v>
      </c>
      <c r="R47" s="20">
        <v>0</v>
      </c>
      <c r="S47" s="21">
        <v>0</v>
      </c>
      <c r="T47" s="21">
        <v>0</v>
      </c>
      <c r="U47" s="21">
        <v>0</v>
      </c>
      <c r="V47" s="21">
        <v>0</v>
      </c>
      <c r="W47" s="21">
        <v>0</v>
      </c>
      <c r="X47" s="21">
        <v>0</v>
      </c>
      <c r="Y47" s="21">
        <v>0</v>
      </c>
      <c r="Z47" s="21">
        <v>0</v>
      </c>
      <c r="AA47" s="21">
        <v>0</v>
      </c>
      <c r="AB47" s="21">
        <v>0</v>
      </c>
      <c r="AC47" s="21">
        <v>0</v>
      </c>
      <c r="AD47" s="22"/>
    </row>
    <row r="48" spans="1:30" ht="16.5" customHeight="1" x14ac:dyDescent="0.5">
      <c r="A48" s="57"/>
      <c r="B48" s="57"/>
      <c r="C48" s="49" t="s">
        <v>65</v>
      </c>
      <c r="D48" s="45"/>
      <c r="E48" s="47" t="s">
        <v>29</v>
      </c>
      <c r="F48" s="48"/>
      <c r="G48" s="19">
        <f t="shared" si="4"/>
        <v>2</v>
      </c>
      <c r="H48" s="19">
        <v>2</v>
      </c>
      <c r="I48" s="19">
        <v>2</v>
      </c>
      <c r="J48" s="19">
        <v>2</v>
      </c>
      <c r="K48" s="19">
        <v>2</v>
      </c>
      <c r="L48" s="19">
        <v>2</v>
      </c>
      <c r="M48" s="19">
        <v>2</v>
      </c>
      <c r="N48" s="19">
        <v>2</v>
      </c>
      <c r="O48" s="19">
        <v>2</v>
      </c>
      <c r="P48" s="19">
        <v>2</v>
      </c>
      <c r="Q48" s="19">
        <v>2</v>
      </c>
      <c r="R48" s="20">
        <v>0</v>
      </c>
      <c r="S48" s="21">
        <v>0</v>
      </c>
      <c r="T48" s="21">
        <v>0</v>
      </c>
      <c r="U48" s="21">
        <v>0</v>
      </c>
      <c r="V48" s="21">
        <v>0</v>
      </c>
      <c r="W48" s="21">
        <v>0</v>
      </c>
      <c r="X48" s="21">
        <v>0</v>
      </c>
      <c r="Y48" s="21">
        <v>0</v>
      </c>
      <c r="Z48" s="21">
        <v>0</v>
      </c>
      <c r="AA48" s="21">
        <v>0</v>
      </c>
      <c r="AB48" s="21">
        <v>0</v>
      </c>
      <c r="AC48" s="21">
        <v>0</v>
      </c>
      <c r="AD48" s="22"/>
    </row>
    <row r="49" spans="1:30" ht="16.5" customHeight="1" x14ac:dyDescent="0.5">
      <c r="A49" s="57"/>
      <c r="B49" s="57"/>
      <c r="C49" s="44" t="s">
        <v>66</v>
      </c>
      <c r="D49" s="45"/>
      <c r="E49" s="47" t="s">
        <v>38</v>
      </c>
      <c r="F49" s="48"/>
      <c r="G49" s="19">
        <f t="shared" ref="G49:G51" si="5">R49+S49</f>
        <v>2</v>
      </c>
      <c r="H49" s="19">
        <v>2</v>
      </c>
      <c r="I49" s="19">
        <v>2</v>
      </c>
      <c r="J49" s="19">
        <v>2</v>
      </c>
      <c r="K49" s="19">
        <v>2</v>
      </c>
      <c r="L49" s="19">
        <v>2</v>
      </c>
      <c r="M49" s="19">
        <v>2</v>
      </c>
      <c r="N49" s="19">
        <v>2</v>
      </c>
      <c r="O49" s="19">
        <v>2</v>
      </c>
      <c r="P49" s="19">
        <v>2</v>
      </c>
      <c r="Q49" s="19">
        <v>2</v>
      </c>
      <c r="R49" s="19">
        <v>2</v>
      </c>
      <c r="S49" s="20">
        <v>0</v>
      </c>
      <c r="T49" s="21">
        <v>0</v>
      </c>
      <c r="U49" s="21">
        <v>0</v>
      </c>
      <c r="V49" s="21">
        <v>0</v>
      </c>
      <c r="W49" s="21">
        <v>0</v>
      </c>
      <c r="X49" s="21">
        <v>0</v>
      </c>
      <c r="Y49" s="21">
        <v>0</v>
      </c>
      <c r="Z49" s="21">
        <v>0</v>
      </c>
      <c r="AA49" s="21">
        <v>0</v>
      </c>
      <c r="AB49" s="21">
        <v>0</v>
      </c>
      <c r="AC49" s="21">
        <v>0</v>
      </c>
      <c r="AD49" s="22"/>
    </row>
    <row r="50" spans="1:30" ht="16.5" customHeight="1" x14ac:dyDescent="0.5">
      <c r="A50" s="57"/>
      <c r="B50" s="57"/>
      <c r="C50" s="49" t="s">
        <v>67</v>
      </c>
      <c r="D50" s="45"/>
      <c r="E50" s="47" t="s">
        <v>31</v>
      </c>
      <c r="F50" s="48"/>
      <c r="G50" s="19">
        <f t="shared" si="5"/>
        <v>2</v>
      </c>
      <c r="H50" s="19">
        <v>2</v>
      </c>
      <c r="I50" s="19">
        <v>2</v>
      </c>
      <c r="J50" s="19">
        <v>2</v>
      </c>
      <c r="K50" s="19">
        <v>2</v>
      </c>
      <c r="L50" s="19">
        <v>2</v>
      </c>
      <c r="M50" s="19">
        <v>2</v>
      </c>
      <c r="N50" s="19">
        <v>2</v>
      </c>
      <c r="O50" s="19">
        <v>2</v>
      </c>
      <c r="P50" s="19">
        <v>2</v>
      </c>
      <c r="Q50" s="19">
        <v>2</v>
      </c>
      <c r="R50" s="19">
        <v>2</v>
      </c>
      <c r="S50" s="20">
        <v>0</v>
      </c>
      <c r="T50" s="21">
        <v>0</v>
      </c>
      <c r="U50" s="21">
        <v>0</v>
      </c>
      <c r="V50" s="21">
        <v>0</v>
      </c>
      <c r="W50" s="21">
        <v>0</v>
      </c>
      <c r="X50" s="21">
        <v>0</v>
      </c>
      <c r="Y50" s="21">
        <v>0</v>
      </c>
      <c r="Z50" s="21">
        <v>0</v>
      </c>
      <c r="AA50" s="21">
        <v>0</v>
      </c>
      <c r="AB50" s="21">
        <v>0</v>
      </c>
      <c r="AC50" s="21">
        <v>0</v>
      </c>
      <c r="AD50" s="22"/>
    </row>
    <row r="51" spans="1:30" ht="16.5" customHeight="1" x14ac:dyDescent="0.5">
      <c r="A51" s="57"/>
      <c r="B51" s="57"/>
      <c r="C51" s="44" t="s">
        <v>68</v>
      </c>
      <c r="D51" s="45"/>
      <c r="E51" s="47" t="s">
        <v>34</v>
      </c>
      <c r="F51" s="48"/>
      <c r="G51" s="19">
        <f t="shared" si="5"/>
        <v>2</v>
      </c>
      <c r="H51" s="19">
        <v>2</v>
      </c>
      <c r="I51" s="19">
        <v>2</v>
      </c>
      <c r="J51" s="19">
        <v>2</v>
      </c>
      <c r="K51" s="19">
        <v>2</v>
      </c>
      <c r="L51" s="19">
        <v>2</v>
      </c>
      <c r="M51" s="19">
        <v>2</v>
      </c>
      <c r="N51" s="19">
        <v>2</v>
      </c>
      <c r="O51" s="19">
        <v>2</v>
      </c>
      <c r="P51" s="19">
        <v>2</v>
      </c>
      <c r="Q51" s="19">
        <v>2</v>
      </c>
      <c r="R51" s="19">
        <v>2</v>
      </c>
      <c r="S51" s="20">
        <v>0</v>
      </c>
      <c r="T51" s="21">
        <v>0</v>
      </c>
      <c r="U51" s="21">
        <v>0</v>
      </c>
      <c r="V51" s="21">
        <v>0</v>
      </c>
      <c r="W51" s="21">
        <v>0</v>
      </c>
      <c r="X51" s="21">
        <v>0</v>
      </c>
      <c r="Y51" s="21">
        <v>0</v>
      </c>
      <c r="Z51" s="21">
        <v>0</v>
      </c>
      <c r="AA51" s="21">
        <v>0</v>
      </c>
      <c r="AB51" s="21">
        <v>0</v>
      </c>
      <c r="AC51" s="21">
        <v>0</v>
      </c>
      <c r="AD51" s="22"/>
    </row>
    <row r="52" spans="1:30" ht="16.5" customHeight="1" x14ac:dyDescent="0.5">
      <c r="A52" s="57"/>
      <c r="B52" s="57"/>
      <c r="C52" s="44" t="s">
        <v>69</v>
      </c>
      <c r="D52" s="45"/>
      <c r="E52" s="47" t="s">
        <v>38</v>
      </c>
      <c r="F52" s="48"/>
      <c r="G52" s="19">
        <f t="shared" ref="G52:G54" si="6">S52+T52</f>
        <v>3</v>
      </c>
      <c r="H52" s="19">
        <v>4</v>
      </c>
      <c r="I52" s="19">
        <v>4</v>
      </c>
      <c r="J52" s="19">
        <v>4</v>
      </c>
      <c r="K52" s="19">
        <v>4</v>
      </c>
      <c r="L52" s="19">
        <v>4</v>
      </c>
      <c r="M52" s="19">
        <v>4</v>
      </c>
      <c r="N52" s="19">
        <v>4</v>
      </c>
      <c r="O52" s="19">
        <v>4</v>
      </c>
      <c r="P52" s="19">
        <v>4</v>
      </c>
      <c r="Q52" s="19">
        <v>4</v>
      </c>
      <c r="R52" s="19">
        <v>4</v>
      </c>
      <c r="S52" s="19">
        <v>4</v>
      </c>
      <c r="T52" s="26">
        <v>-1</v>
      </c>
      <c r="U52" s="21">
        <v>0</v>
      </c>
      <c r="V52" s="21">
        <v>0</v>
      </c>
      <c r="W52" s="21">
        <v>0</v>
      </c>
      <c r="X52" s="21">
        <v>0</v>
      </c>
      <c r="Y52" s="21">
        <v>0</v>
      </c>
      <c r="Z52" s="21">
        <v>0</v>
      </c>
      <c r="AA52" s="21">
        <v>0</v>
      </c>
      <c r="AB52" s="21">
        <v>0</v>
      </c>
      <c r="AC52" s="21">
        <v>0</v>
      </c>
      <c r="AD52" s="22"/>
    </row>
    <row r="53" spans="1:30" ht="16.5" customHeight="1" x14ac:dyDescent="0.5">
      <c r="A53" s="57"/>
      <c r="B53" s="57"/>
      <c r="C53" s="44" t="s">
        <v>70</v>
      </c>
      <c r="D53" s="45"/>
      <c r="E53" s="47" t="s">
        <v>29</v>
      </c>
      <c r="F53" s="48"/>
      <c r="G53" s="19">
        <f t="shared" si="6"/>
        <v>4</v>
      </c>
      <c r="H53" s="19">
        <v>4</v>
      </c>
      <c r="I53" s="19">
        <v>4</v>
      </c>
      <c r="J53" s="19">
        <v>4</v>
      </c>
      <c r="K53" s="19">
        <v>4</v>
      </c>
      <c r="L53" s="19">
        <v>4</v>
      </c>
      <c r="M53" s="19">
        <v>4</v>
      </c>
      <c r="N53" s="19">
        <v>4</v>
      </c>
      <c r="O53" s="19">
        <v>4</v>
      </c>
      <c r="P53" s="19">
        <v>4</v>
      </c>
      <c r="Q53" s="19">
        <v>4</v>
      </c>
      <c r="R53" s="19">
        <v>4</v>
      </c>
      <c r="S53" s="19">
        <v>4</v>
      </c>
      <c r="T53" s="20">
        <v>0</v>
      </c>
      <c r="U53" s="21">
        <v>0</v>
      </c>
      <c r="V53" s="21">
        <v>0</v>
      </c>
      <c r="W53" s="21">
        <v>0</v>
      </c>
      <c r="X53" s="21">
        <v>0</v>
      </c>
      <c r="Y53" s="21">
        <v>0</v>
      </c>
      <c r="Z53" s="21">
        <v>0</v>
      </c>
      <c r="AA53" s="21">
        <v>0</v>
      </c>
      <c r="AB53" s="21">
        <v>0</v>
      </c>
      <c r="AC53" s="21">
        <v>0</v>
      </c>
      <c r="AD53" s="22"/>
    </row>
    <row r="54" spans="1:30" ht="16.5" customHeight="1" x14ac:dyDescent="0.5">
      <c r="A54" s="57"/>
      <c r="B54" s="57"/>
      <c r="C54" s="49" t="s">
        <v>71</v>
      </c>
      <c r="D54" s="45"/>
      <c r="E54" s="47" t="s">
        <v>27</v>
      </c>
      <c r="F54" s="48"/>
      <c r="G54" s="19">
        <f t="shared" si="6"/>
        <v>4</v>
      </c>
      <c r="H54" s="19">
        <v>4</v>
      </c>
      <c r="I54" s="19">
        <v>4</v>
      </c>
      <c r="J54" s="19">
        <v>4</v>
      </c>
      <c r="K54" s="19">
        <v>4</v>
      </c>
      <c r="L54" s="19">
        <v>4</v>
      </c>
      <c r="M54" s="19">
        <v>4</v>
      </c>
      <c r="N54" s="19">
        <v>4</v>
      </c>
      <c r="O54" s="19">
        <v>4</v>
      </c>
      <c r="P54" s="19">
        <v>4</v>
      </c>
      <c r="Q54" s="19">
        <v>4</v>
      </c>
      <c r="R54" s="19">
        <v>4</v>
      </c>
      <c r="S54" s="19">
        <v>4</v>
      </c>
      <c r="T54" s="20">
        <v>0</v>
      </c>
      <c r="U54" s="21">
        <v>0</v>
      </c>
      <c r="V54" s="21">
        <v>0</v>
      </c>
      <c r="W54" s="21">
        <v>0</v>
      </c>
      <c r="X54" s="21">
        <v>0</v>
      </c>
      <c r="Y54" s="21">
        <v>0</v>
      </c>
      <c r="Z54" s="21">
        <v>0</v>
      </c>
      <c r="AA54" s="21">
        <v>0</v>
      </c>
      <c r="AB54" s="21">
        <v>0</v>
      </c>
      <c r="AC54" s="21">
        <v>0</v>
      </c>
      <c r="AD54" s="22"/>
    </row>
    <row r="55" spans="1:30" ht="16.5" customHeight="1" x14ac:dyDescent="0.5">
      <c r="A55" s="57"/>
      <c r="B55" s="57"/>
      <c r="C55" s="49" t="s">
        <v>72</v>
      </c>
      <c r="D55" s="45"/>
      <c r="E55" s="47" t="s">
        <v>34</v>
      </c>
      <c r="F55" s="48"/>
      <c r="G55" s="19">
        <f>T55+U55</f>
        <v>2</v>
      </c>
      <c r="H55" s="19">
        <v>2</v>
      </c>
      <c r="I55" s="19">
        <v>2</v>
      </c>
      <c r="J55" s="19">
        <v>2</v>
      </c>
      <c r="K55" s="19">
        <v>2</v>
      </c>
      <c r="L55" s="19">
        <v>2</v>
      </c>
      <c r="M55" s="19">
        <v>2</v>
      </c>
      <c r="N55" s="19">
        <v>2</v>
      </c>
      <c r="O55" s="19">
        <v>2</v>
      </c>
      <c r="P55" s="19">
        <v>2</v>
      </c>
      <c r="Q55" s="19">
        <v>2</v>
      </c>
      <c r="R55" s="19">
        <v>2</v>
      </c>
      <c r="S55" s="19">
        <v>2</v>
      </c>
      <c r="T55" s="19">
        <v>2</v>
      </c>
      <c r="U55" s="20">
        <v>0</v>
      </c>
      <c r="V55" s="21">
        <v>0</v>
      </c>
      <c r="W55" s="21">
        <v>0</v>
      </c>
      <c r="X55" s="21">
        <v>0</v>
      </c>
      <c r="Y55" s="21">
        <v>0</v>
      </c>
      <c r="Z55" s="21">
        <v>0</v>
      </c>
      <c r="AA55" s="21">
        <v>0</v>
      </c>
      <c r="AB55" s="21">
        <v>0</v>
      </c>
      <c r="AC55" s="21">
        <v>0</v>
      </c>
      <c r="AD55" s="22"/>
    </row>
    <row r="56" spans="1:30" ht="16.5" customHeight="1" x14ac:dyDescent="0.5">
      <c r="A56" s="57"/>
      <c r="B56" s="57"/>
      <c r="C56" s="49" t="s">
        <v>73</v>
      </c>
      <c r="D56" s="45"/>
      <c r="E56" s="47" t="s">
        <v>31</v>
      </c>
      <c r="F56" s="48"/>
      <c r="G56" s="19">
        <f t="shared" ref="G55:G59" si="7">T56+U56</f>
        <v>4</v>
      </c>
      <c r="H56" s="19">
        <v>4</v>
      </c>
      <c r="I56" s="19">
        <v>4</v>
      </c>
      <c r="J56" s="19">
        <v>4</v>
      </c>
      <c r="K56" s="19">
        <v>4</v>
      </c>
      <c r="L56" s="19">
        <v>4</v>
      </c>
      <c r="M56" s="19">
        <v>4</v>
      </c>
      <c r="N56" s="19">
        <v>4</v>
      </c>
      <c r="O56" s="19">
        <v>4</v>
      </c>
      <c r="P56" s="19">
        <v>4</v>
      </c>
      <c r="Q56" s="19">
        <v>4</v>
      </c>
      <c r="R56" s="19">
        <v>4</v>
      </c>
      <c r="S56" s="19">
        <v>4</v>
      </c>
      <c r="T56" s="19">
        <v>4</v>
      </c>
      <c r="U56" s="20">
        <v>0</v>
      </c>
      <c r="V56" s="21">
        <v>0</v>
      </c>
      <c r="W56" s="21">
        <v>0</v>
      </c>
      <c r="X56" s="21">
        <v>0</v>
      </c>
      <c r="Y56" s="21">
        <v>0</v>
      </c>
      <c r="Z56" s="21">
        <v>0</v>
      </c>
      <c r="AA56" s="21">
        <v>0</v>
      </c>
      <c r="AB56" s="21">
        <v>0</v>
      </c>
      <c r="AC56" s="21">
        <v>0</v>
      </c>
      <c r="AD56" s="22"/>
    </row>
    <row r="57" spans="1:30" ht="16.5" customHeight="1" x14ac:dyDescent="0.5">
      <c r="A57" s="57"/>
      <c r="B57" s="57"/>
      <c r="C57" s="49" t="s">
        <v>74</v>
      </c>
      <c r="D57" s="45"/>
      <c r="E57" s="47" t="s">
        <v>38</v>
      </c>
      <c r="F57" s="48"/>
      <c r="G57" s="19">
        <f t="shared" si="7"/>
        <v>4</v>
      </c>
      <c r="H57" s="19">
        <v>4</v>
      </c>
      <c r="I57" s="19">
        <v>4</v>
      </c>
      <c r="J57" s="19">
        <v>4</v>
      </c>
      <c r="K57" s="19">
        <v>4</v>
      </c>
      <c r="L57" s="19">
        <v>4</v>
      </c>
      <c r="M57" s="19">
        <v>4</v>
      </c>
      <c r="N57" s="19">
        <v>4</v>
      </c>
      <c r="O57" s="19">
        <v>4</v>
      </c>
      <c r="P57" s="19">
        <v>4</v>
      </c>
      <c r="Q57" s="19">
        <v>4</v>
      </c>
      <c r="R57" s="19">
        <v>4</v>
      </c>
      <c r="S57" s="19">
        <v>4</v>
      </c>
      <c r="T57" s="19">
        <v>4</v>
      </c>
      <c r="U57" s="20">
        <v>0</v>
      </c>
      <c r="V57" s="21">
        <v>0</v>
      </c>
      <c r="W57" s="21">
        <v>0</v>
      </c>
      <c r="X57" s="21">
        <v>0</v>
      </c>
      <c r="Y57" s="21">
        <v>0</v>
      </c>
      <c r="Z57" s="21">
        <v>0</v>
      </c>
      <c r="AA57" s="21">
        <v>0</v>
      </c>
      <c r="AB57" s="21">
        <v>0</v>
      </c>
      <c r="AC57" s="21">
        <v>0</v>
      </c>
      <c r="AD57" s="22"/>
    </row>
    <row r="58" spans="1:30" ht="16.5" customHeight="1" x14ac:dyDescent="0.5">
      <c r="A58" s="57"/>
      <c r="B58" s="57"/>
      <c r="C58" s="49" t="s">
        <v>262</v>
      </c>
      <c r="D58" s="45"/>
      <c r="E58" s="47" t="s">
        <v>31</v>
      </c>
      <c r="F58" s="48"/>
      <c r="G58" s="19">
        <f t="shared" si="7"/>
        <v>4</v>
      </c>
      <c r="H58" s="19">
        <v>4</v>
      </c>
      <c r="I58" s="19">
        <v>4</v>
      </c>
      <c r="J58" s="19">
        <v>4</v>
      </c>
      <c r="K58" s="19">
        <v>4</v>
      </c>
      <c r="L58" s="19">
        <v>4</v>
      </c>
      <c r="M58" s="19">
        <v>4</v>
      </c>
      <c r="N58" s="19">
        <v>4</v>
      </c>
      <c r="O58" s="19">
        <v>4</v>
      </c>
      <c r="P58" s="19">
        <v>4</v>
      </c>
      <c r="Q58" s="19">
        <v>4</v>
      </c>
      <c r="R58" s="19">
        <v>4</v>
      </c>
      <c r="S58" s="19">
        <v>4</v>
      </c>
      <c r="T58" s="19">
        <v>4</v>
      </c>
      <c r="U58" s="20">
        <v>0</v>
      </c>
      <c r="V58" s="21">
        <v>0</v>
      </c>
      <c r="W58" s="21">
        <v>0</v>
      </c>
      <c r="X58" s="21">
        <v>0</v>
      </c>
      <c r="Y58" s="21">
        <v>0</v>
      </c>
      <c r="Z58" s="21">
        <v>0</v>
      </c>
      <c r="AA58" s="21">
        <v>0</v>
      </c>
      <c r="AB58" s="21">
        <v>0</v>
      </c>
      <c r="AC58" s="21">
        <v>0</v>
      </c>
      <c r="AD58" s="22"/>
    </row>
    <row r="59" spans="1:30" ht="16.5" customHeight="1" x14ac:dyDescent="0.5">
      <c r="A59" s="57"/>
      <c r="B59" s="57"/>
      <c r="C59" s="49" t="s">
        <v>75</v>
      </c>
      <c r="D59" s="45"/>
      <c r="E59" s="47" t="s">
        <v>27</v>
      </c>
      <c r="F59" s="48"/>
      <c r="G59" s="19">
        <f>T59+U59</f>
        <v>4</v>
      </c>
      <c r="H59" s="19">
        <v>4</v>
      </c>
      <c r="I59" s="19">
        <v>4</v>
      </c>
      <c r="J59" s="19">
        <v>4</v>
      </c>
      <c r="K59" s="19">
        <v>4</v>
      </c>
      <c r="L59" s="19">
        <v>4</v>
      </c>
      <c r="M59" s="19">
        <v>4</v>
      </c>
      <c r="N59" s="19">
        <v>4</v>
      </c>
      <c r="O59" s="19">
        <v>4</v>
      </c>
      <c r="P59" s="19">
        <v>4</v>
      </c>
      <c r="Q59" s="19">
        <v>4</v>
      </c>
      <c r="R59" s="19">
        <v>4</v>
      </c>
      <c r="S59" s="19">
        <v>4</v>
      </c>
      <c r="T59" s="19">
        <v>4</v>
      </c>
      <c r="U59" s="20">
        <v>0</v>
      </c>
      <c r="V59" s="21">
        <v>0</v>
      </c>
      <c r="W59" s="21">
        <v>0</v>
      </c>
      <c r="X59" s="21">
        <v>0</v>
      </c>
      <c r="Y59" s="21">
        <v>0</v>
      </c>
      <c r="Z59" s="21">
        <v>0</v>
      </c>
      <c r="AA59" s="21">
        <v>0</v>
      </c>
      <c r="AB59" s="21">
        <v>0</v>
      </c>
      <c r="AC59" s="21">
        <v>0</v>
      </c>
      <c r="AD59" s="22"/>
    </row>
    <row r="60" spans="1:30" ht="16.5" customHeight="1" x14ac:dyDescent="0.5">
      <c r="A60" s="57"/>
      <c r="B60" s="57"/>
      <c r="C60" s="44" t="s">
        <v>76</v>
      </c>
      <c r="D60" s="45"/>
      <c r="E60" s="47" t="s">
        <v>38</v>
      </c>
      <c r="F60" s="48"/>
      <c r="G60" s="19">
        <f>V60+U60</f>
        <v>4</v>
      </c>
      <c r="H60" s="19">
        <v>4</v>
      </c>
      <c r="I60" s="19">
        <v>4</v>
      </c>
      <c r="J60" s="19">
        <v>4</v>
      </c>
      <c r="K60" s="19">
        <v>4</v>
      </c>
      <c r="L60" s="19">
        <v>4</v>
      </c>
      <c r="M60" s="19">
        <v>4</v>
      </c>
      <c r="N60" s="19">
        <v>4</v>
      </c>
      <c r="O60" s="19">
        <v>4</v>
      </c>
      <c r="P60" s="19">
        <v>4</v>
      </c>
      <c r="Q60" s="19">
        <v>4</v>
      </c>
      <c r="R60" s="19">
        <v>4</v>
      </c>
      <c r="S60" s="19">
        <v>4</v>
      </c>
      <c r="T60" s="19">
        <v>4</v>
      </c>
      <c r="U60" s="19">
        <v>4</v>
      </c>
      <c r="V60" s="20">
        <v>0</v>
      </c>
      <c r="W60" s="21">
        <v>0</v>
      </c>
      <c r="X60" s="21">
        <v>0</v>
      </c>
      <c r="Y60" s="21">
        <v>0</v>
      </c>
      <c r="Z60" s="21">
        <v>0</v>
      </c>
      <c r="AA60" s="21">
        <v>0</v>
      </c>
      <c r="AB60" s="21">
        <v>0</v>
      </c>
      <c r="AC60" s="21">
        <v>0</v>
      </c>
      <c r="AD60" s="22"/>
    </row>
    <row r="61" spans="1:30" ht="16.5" customHeight="1" x14ac:dyDescent="0.5">
      <c r="A61" s="57"/>
      <c r="B61" s="58"/>
      <c r="C61" s="44" t="s">
        <v>77</v>
      </c>
      <c r="D61" s="45"/>
      <c r="E61" s="47" t="s">
        <v>25</v>
      </c>
      <c r="F61" s="48"/>
      <c r="G61" s="19">
        <f>V61+W61</f>
        <v>4</v>
      </c>
      <c r="H61" s="19">
        <v>4</v>
      </c>
      <c r="I61" s="19">
        <v>4</v>
      </c>
      <c r="J61" s="19">
        <v>4</v>
      </c>
      <c r="K61" s="19">
        <v>4</v>
      </c>
      <c r="L61" s="19">
        <v>4</v>
      </c>
      <c r="M61" s="19">
        <v>4</v>
      </c>
      <c r="N61" s="19">
        <v>4</v>
      </c>
      <c r="O61" s="19">
        <v>4</v>
      </c>
      <c r="P61" s="19">
        <v>4</v>
      </c>
      <c r="Q61" s="19">
        <v>4</v>
      </c>
      <c r="R61" s="19">
        <v>4</v>
      </c>
      <c r="S61" s="19">
        <v>4</v>
      </c>
      <c r="T61" s="19">
        <v>4</v>
      </c>
      <c r="U61" s="19">
        <v>4</v>
      </c>
      <c r="V61" s="19">
        <v>4</v>
      </c>
      <c r="W61" s="20">
        <v>0</v>
      </c>
      <c r="X61" s="21">
        <v>0</v>
      </c>
      <c r="Y61" s="21">
        <v>0</v>
      </c>
      <c r="Z61" s="21">
        <v>0</v>
      </c>
      <c r="AA61" s="21">
        <v>0</v>
      </c>
      <c r="AB61" s="21">
        <v>0</v>
      </c>
      <c r="AC61" s="21">
        <v>0</v>
      </c>
      <c r="AD61" s="22"/>
    </row>
    <row r="62" spans="1:30" ht="16.5" customHeight="1" x14ac:dyDescent="0.5">
      <c r="A62" s="57"/>
      <c r="B62" s="18"/>
      <c r="C62" s="46" t="s">
        <v>78</v>
      </c>
      <c r="D62" s="45"/>
      <c r="E62" s="47" t="s">
        <v>34</v>
      </c>
      <c r="F62" s="48"/>
      <c r="G62" s="19">
        <f t="shared" ref="G62:G71" si="8">X62+W62</f>
        <v>1</v>
      </c>
      <c r="H62" s="19">
        <v>1</v>
      </c>
      <c r="I62" s="19">
        <v>1</v>
      </c>
      <c r="J62" s="19">
        <v>1</v>
      </c>
      <c r="K62" s="19">
        <v>1</v>
      </c>
      <c r="L62" s="19">
        <v>1</v>
      </c>
      <c r="M62" s="19">
        <v>1</v>
      </c>
      <c r="N62" s="19">
        <v>1</v>
      </c>
      <c r="O62" s="19">
        <v>1</v>
      </c>
      <c r="P62" s="19">
        <v>1</v>
      </c>
      <c r="Q62" s="19">
        <v>1</v>
      </c>
      <c r="R62" s="19">
        <v>1</v>
      </c>
      <c r="S62" s="19">
        <v>1</v>
      </c>
      <c r="T62" s="19">
        <v>1</v>
      </c>
      <c r="U62" s="19">
        <v>1</v>
      </c>
      <c r="V62" s="19">
        <v>1</v>
      </c>
      <c r="W62" s="19">
        <v>1</v>
      </c>
      <c r="X62" s="20">
        <v>0</v>
      </c>
      <c r="Y62" s="21">
        <v>0</v>
      </c>
      <c r="Z62" s="21">
        <v>0</v>
      </c>
      <c r="AA62" s="21">
        <v>0</v>
      </c>
      <c r="AB62" s="21">
        <v>0</v>
      </c>
      <c r="AC62" s="21">
        <v>0</v>
      </c>
      <c r="AD62" s="22"/>
    </row>
    <row r="63" spans="1:30" ht="16.5" customHeight="1" x14ac:dyDescent="0.5">
      <c r="A63" s="57"/>
      <c r="B63" s="59" t="s">
        <v>79</v>
      </c>
      <c r="C63" s="44" t="s">
        <v>80</v>
      </c>
      <c r="D63" s="45"/>
      <c r="E63" s="47" t="s">
        <v>31</v>
      </c>
      <c r="F63" s="48"/>
      <c r="G63" s="19">
        <f t="shared" si="8"/>
        <v>1</v>
      </c>
      <c r="H63" s="19">
        <v>1</v>
      </c>
      <c r="I63" s="19">
        <v>1</v>
      </c>
      <c r="J63" s="19">
        <v>1</v>
      </c>
      <c r="K63" s="19">
        <v>1</v>
      </c>
      <c r="L63" s="19">
        <v>1</v>
      </c>
      <c r="M63" s="19">
        <v>1</v>
      </c>
      <c r="N63" s="19">
        <v>1</v>
      </c>
      <c r="O63" s="19">
        <v>1</v>
      </c>
      <c r="P63" s="19">
        <v>1</v>
      </c>
      <c r="Q63" s="19">
        <v>1</v>
      </c>
      <c r="R63" s="19">
        <v>1</v>
      </c>
      <c r="S63" s="19">
        <v>1</v>
      </c>
      <c r="T63" s="19">
        <v>1</v>
      </c>
      <c r="U63" s="19">
        <v>1</v>
      </c>
      <c r="V63" s="19">
        <v>1</v>
      </c>
      <c r="W63" s="19">
        <v>1</v>
      </c>
      <c r="X63" s="20">
        <v>0</v>
      </c>
      <c r="Y63" s="21">
        <v>0</v>
      </c>
      <c r="Z63" s="21">
        <v>0</v>
      </c>
      <c r="AA63" s="21">
        <v>0</v>
      </c>
      <c r="AB63" s="21">
        <v>0</v>
      </c>
      <c r="AC63" s="21">
        <v>0</v>
      </c>
      <c r="AD63" s="22"/>
    </row>
    <row r="64" spans="1:30" ht="16.5" customHeight="1" x14ac:dyDescent="0.5">
      <c r="A64" s="57"/>
      <c r="B64" s="57"/>
      <c r="C64" s="44" t="s">
        <v>81</v>
      </c>
      <c r="D64" s="45"/>
      <c r="E64" s="47" t="s">
        <v>27</v>
      </c>
      <c r="F64" s="48"/>
      <c r="G64" s="19">
        <f t="shared" si="8"/>
        <v>1</v>
      </c>
      <c r="H64" s="19">
        <v>1</v>
      </c>
      <c r="I64" s="19">
        <v>1</v>
      </c>
      <c r="J64" s="19">
        <v>1</v>
      </c>
      <c r="K64" s="19">
        <v>1</v>
      </c>
      <c r="L64" s="19">
        <v>1</v>
      </c>
      <c r="M64" s="19">
        <v>1</v>
      </c>
      <c r="N64" s="19">
        <v>1</v>
      </c>
      <c r="O64" s="19">
        <v>1</v>
      </c>
      <c r="P64" s="19">
        <v>1</v>
      </c>
      <c r="Q64" s="19">
        <v>1</v>
      </c>
      <c r="R64" s="19">
        <v>1</v>
      </c>
      <c r="S64" s="19">
        <v>1</v>
      </c>
      <c r="T64" s="19">
        <v>1</v>
      </c>
      <c r="U64" s="19">
        <v>1</v>
      </c>
      <c r="V64" s="19">
        <v>1</v>
      </c>
      <c r="W64" s="19">
        <v>1</v>
      </c>
      <c r="X64" s="20">
        <v>0</v>
      </c>
      <c r="Y64" s="21">
        <v>0</v>
      </c>
      <c r="Z64" s="21">
        <v>0</v>
      </c>
      <c r="AA64" s="21">
        <v>0</v>
      </c>
      <c r="AB64" s="21">
        <v>0</v>
      </c>
      <c r="AC64" s="21">
        <v>0</v>
      </c>
      <c r="AD64" s="22"/>
    </row>
    <row r="65" spans="1:30" ht="16.5" customHeight="1" x14ac:dyDescent="0.5">
      <c r="A65" s="57"/>
      <c r="B65" s="57"/>
      <c r="C65" s="44" t="s">
        <v>82</v>
      </c>
      <c r="D65" s="45"/>
      <c r="E65" s="47" t="s">
        <v>29</v>
      </c>
      <c r="F65" s="48"/>
      <c r="G65" s="19">
        <f t="shared" si="8"/>
        <v>1</v>
      </c>
      <c r="H65" s="19">
        <v>1</v>
      </c>
      <c r="I65" s="19">
        <v>1</v>
      </c>
      <c r="J65" s="19">
        <v>1</v>
      </c>
      <c r="K65" s="19">
        <v>1</v>
      </c>
      <c r="L65" s="19">
        <v>1</v>
      </c>
      <c r="M65" s="19">
        <v>1</v>
      </c>
      <c r="N65" s="19">
        <v>1</v>
      </c>
      <c r="O65" s="19">
        <v>1</v>
      </c>
      <c r="P65" s="19">
        <v>1</v>
      </c>
      <c r="Q65" s="19">
        <v>1</v>
      </c>
      <c r="R65" s="19">
        <v>1</v>
      </c>
      <c r="S65" s="19">
        <v>1</v>
      </c>
      <c r="T65" s="19">
        <v>1</v>
      </c>
      <c r="U65" s="19">
        <v>1</v>
      </c>
      <c r="V65" s="19">
        <v>1</v>
      </c>
      <c r="W65" s="19">
        <v>1</v>
      </c>
      <c r="X65" s="20">
        <v>0</v>
      </c>
      <c r="Y65" s="21">
        <v>0</v>
      </c>
      <c r="Z65" s="21">
        <v>0</v>
      </c>
      <c r="AA65" s="21">
        <v>0</v>
      </c>
      <c r="AB65" s="21">
        <v>0</v>
      </c>
      <c r="AC65" s="21">
        <v>0</v>
      </c>
      <c r="AD65" s="22"/>
    </row>
    <row r="66" spans="1:30" ht="16.5" customHeight="1" x14ac:dyDescent="0.5">
      <c r="A66" s="57"/>
      <c r="B66" s="57"/>
      <c r="C66" s="44" t="s">
        <v>83</v>
      </c>
      <c r="D66" s="45"/>
      <c r="E66" s="47" t="s">
        <v>34</v>
      </c>
      <c r="F66" s="48"/>
      <c r="G66" s="19">
        <f t="shared" si="8"/>
        <v>1</v>
      </c>
      <c r="H66" s="19">
        <v>1</v>
      </c>
      <c r="I66" s="19">
        <v>1</v>
      </c>
      <c r="J66" s="19">
        <v>1</v>
      </c>
      <c r="K66" s="19">
        <v>1</v>
      </c>
      <c r="L66" s="19">
        <v>1</v>
      </c>
      <c r="M66" s="19">
        <v>1</v>
      </c>
      <c r="N66" s="19">
        <v>1</v>
      </c>
      <c r="O66" s="19">
        <v>1</v>
      </c>
      <c r="P66" s="19">
        <v>1</v>
      </c>
      <c r="Q66" s="19">
        <v>1</v>
      </c>
      <c r="R66" s="19">
        <v>1</v>
      </c>
      <c r="S66" s="19">
        <v>1</v>
      </c>
      <c r="T66" s="19">
        <v>1</v>
      </c>
      <c r="U66" s="19">
        <v>1</v>
      </c>
      <c r="V66" s="19">
        <v>1</v>
      </c>
      <c r="W66" s="19">
        <v>1</v>
      </c>
      <c r="X66" s="20">
        <v>0</v>
      </c>
      <c r="Y66" s="21">
        <v>0</v>
      </c>
      <c r="Z66" s="21">
        <v>0</v>
      </c>
      <c r="AA66" s="21">
        <v>0</v>
      </c>
      <c r="AB66" s="21">
        <v>0</v>
      </c>
      <c r="AC66" s="21">
        <v>0</v>
      </c>
      <c r="AD66" s="22"/>
    </row>
    <row r="67" spans="1:30" ht="16.5" customHeight="1" x14ac:dyDescent="0.5">
      <c r="A67" s="57"/>
      <c r="B67" s="57"/>
      <c r="C67" s="44" t="s">
        <v>84</v>
      </c>
      <c r="D67" s="45"/>
      <c r="E67" s="47" t="s">
        <v>31</v>
      </c>
      <c r="F67" s="48"/>
      <c r="G67" s="19">
        <f t="shared" si="8"/>
        <v>1</v>
      </c>
      <c r="H67" s="19">
        <v>1</v>
      </c>
      <c r="I67" s="19">
        <v>1</v>
      </c>
      <c r="J67" s="19">
        <v>1</v>
      </c>
      <c r="K67" s="19">
        <v>1</v>
      </c>
      <c r="L67" s="19">
        <v>1</v>
      </c>
      <c r="M67" s="19">
        <v>1</v>
      </c>
      <c r="N67" s="19">
        <v>1</v>
      </c>
      <c r="O67" s="19">
        <v>1</v>
      </c>
      <c r="P67" s="19">
        <v>1</v>
      </c>
      <c r="Q67" s="19">
        <v>1</v>
      </c>
      <c r="R67" s="19">
        <v>1</v>
      </c>
      <c r="S67" s="19">
        <v>1</v>
      </c>
      <c r="T67" s="19">
        <v>1</v>
      </c>
      <c r="U67" s="19">
        <v>1</v>
      </c>
      <c r="V67" s="19">
        <v>1</v>
      </c>
      <c r="W67" s="19">
        <v>1</v>
      </c>
      <c r="X67" s="20">
        <v>0</v>
      </c>
      <c r="Y67" s="21">
        <v>0</v>
      </c>
      <c r="Z67" s="21">
        <v>0</v>
      </c>
      <c r="AA67" s="21">
        <v>0</v>
      </c>
      <c r="AB67" s="21">
        <v>0</v>
      </c>
      <c r="AC67" s="21">
        <v>0</v>
      </c>
      <c r="AD67" s="22"/>
    </row>
    <row r="68" spans="1:30" ht="16.5" customHeight="1" x14ac:dyDescent="0.5">
      <c r="A68" s="57"/>
      <c r="B68" s="57"/>
      <c r="C68" s="44" t="s">
        <v>85</v>
      </c>
      <c r="D68" s="45"/>
      <c r="E68" s="47" t="s">
        <v>34</v>
      </c>
      <c r="F68" s="48"/>
      <c r="G68" s="19">
        <f t="shared" si="8"/>
        <v>1</v>
      </c>
      <c r="H68" s="19">
        <v>1</v>
      </c>
      <c r="I68" s="19">
        <v>1</v>
      </c>
      <c r="J68" s="19">
        <v>1</v>
      </c>
      <c r="K68" s="19">
        <v>1</v>
      </c>
      <c r="L68" s="19">
        <v>1</v>
      </c>
      <c r="M68" s="19">
        <v>1</v>
      </c>
      <c r="N68" s="19">
        <v>1</v>
      </c>
      <c r="O68" s="19">
        <v>1</v>
      </c>
      <c r="P68" s="19">
        <v>1</v>
      </c>
      <c r="Q68" s="19">
        <v>1</v>
      </c>
      <c r="R68" s="19">
        <v>1</v>
      </c>
      <c r="S68" s="19">
        <v>1</v>
      </c>
      <c r="T68" s="19">
        <v>1</v>
      </c>
      <c r="U68" s="19">
        <v>1</v>
      </c>
      <c r="V68" s="19">
        <v>1</v>
      </c>
      <c r="W68" s="19">
        <v>1</v>
      </c>
      <c r="X68" s="20">
        <v>0</v>
      </c>
      <c r="Y68" s="21">
        <v>0</v>
      </c>
      <c r="Z68" s="21">
        <v>0</v>
      </c>
      <c r="AA68" s="21">
        <v>0</v>
      </c>
      <c r="AB68" s="21">
        <v>0</v>
      </c>
      <c r="AC68" s="21">
        <v>0</v>
      </c>
      <c r="AD68" s="22"/>
    </row>
    <row r="69" spans="1:30" ht="18.75" customHeight="1" x14ac:dyDescent="0.5">
      <c r="A69" s="57"/>
      <c r="B69" s="57"/>
      <c r="C69" s="44" t="s">
        <v>86</v>
      </c>
      <c r="D69" s="45"/>
      <c r="E69" s="47" t="s">
        <v>27</v>
      </c>
      <c r="F69" s="48"/>
      <c r="G69" s="19">
        <f t="shared" si="8"/>
        <v>1</v>
      </c>
      <c r="H69" s="19">
        <v>1</v>
      </c>
      <c r="I69" s="19">
        <v>1</v>
      </c>
      <c r="J69" s="19">
        <v>1</v>
      </c>
      <c r="K69" s="19">
        <v>1</v>
      </c>
      <c r="L69" s="19">
        <v>1</v>
      </c>
      <c r="M69" s="19">
        <v>1</v>
      </c>
      <c r="N69" s="19">
        <v>1</v>
      </c>
      <c r="O69" s="19">
        <v>1</v>
      </c>
      <c r="P69" s="19">
        <v>1</v>
      </c>
      <c r="Q69" s="19">
        <v>1</v>
      </c>
      <c r="R69" s="19">
        <v>1</v>
      </c>
      <c r="S69" s="19">
        <v>1</v>
      </c>
      <c r="T69" s="19">
        <v>1</v>
      </c>
      <c r="U69" s="19">
        <v>1</v>
      </c>
      <c r="V69" s="19">
        <v>1</v>
      </c>
      <c r="W69" s="19">
        <v>1</v>
      </c>
      <c r="X69" s="20">
        <v>0</v>
      </c>
      <c r="Y69" s="21">
        <v>0</v>
      </c>
      <c r="Z69" s="21">
        <v>0</v>
      </c>
      <c r="AA69" s="21">
        <v>0</v>
      </c>
      <c r="AB69" s="21">
        <v>0</v>
      </c>
      <c r="AC69" s="21">
        <v>0</v>
      </c>
      <c r="AD69" s="22"/>
    </row>
    <row r="70" spans="1:30" ht="16.5" customHeight="1" x14ac:dyDescent="0.5">
      <c r="A70" s="57"/>
      <c r="B70" s="57"/>
      <c r="C70" s="44" t="s">
        <v>87</v>
      </c>
      <c r="D70" s="45"/>
      <c r="E70" s="47" t="s">
        <v>29</v>
      </c>
      <c r="F70" s="48"/>
      <c r="G70" s="19">
        <f t="shared" si="8"/>
        <v>1</v>
      </c>
      <c r="H70" s="19">
        <v>1</v>
      </c>
      <c r="I70" s="19">
        <v>1</v>
      </c>
      <c r="J70" s="19">
        <v>1</v>
      </c>
      <c r="K70" s="19">
        <v>1</v>
      </c>
      <c r="L70" s="19">
        <v>1</v>
      </c>
      <c r="M70" s="19">
        <v>1</v>
      </c>
      <c r="N70" s="19">
        <v>1</v>
      </c>
      <c r="O70" s="19">
        <v>1</v>
      </c>
      <c r="P70" s="19">
        <v>1</v>
      </c>
      <c r="Q70" s="19">
        <v>1</v>
      </c>
      <c r="R70" s="19">
        <v>1</v>
      </c>
      <c r="S70" s="19">
        <v>1</v>
      </c>
      <c r="T70" s="19">
        <v>1</v>
      </c>
      <c r="U70" s="19">
        <v>1</v>
      </c>
      <c r="V70" s="19">
        <v>1</v>
      </c>
      <c r="W70" s="19">
        <v>1</v>
      </c>
      <c r="X70" s="20">
        <v>0</v>
      </c>
      <c r="Y70" s="21">
        <v>0</v>
      </c>
      <c r="Z70" s="21">
        <v>0</v>
      </c>
      <c r="AA70" s="21">
        <v>0</v>
      </c>
      <c r="AB70" s="21">
        <v>0</v>
      </c>
      <c r="AC70" s="21">
        <v>0</v>
      </c>
      <c r="AD70" s="22"/>
    </row>
    <row r="71" spans="1:30" ht="16.5" customHeight="1" x14ac:dyDescent="0.5">
      <c r="A71" s="57"/>
      <c r="B71" s="58"/>
      <c r="C71" s="44" t="s">
        <v>88</v>
      </c>
      <c r="D71" s="45"/>
      <c r="E71" s="47" t="s">
        <v>38</v>
      </c>
      <c r="F71" s="48"/>
      <c r="G71" s="19">
        <f t="shared" si="8"/>
        <v>1</v>
      </c>
      <c r="H71" s="19">
        <v>1</v>
      </c>
      <c r="I71" s="19">
        <v>1</v>
      </c>
      <c r="J71" s="19">
        <v>1</v>
      </c>
      <c r="K71" s="19">
        <v>1</v>
      </c>
      <c r="L71" s="19">
        <v>1</v>
      </c>
      <c r="M71" s="19">
        <v>1</v>
      </c>
      <c r="N71" s="19">
        <v>1</v>
      </c>
      <c r="O71" s="19">
        <v>1</v>
      </c>
      <c r="P71" s="19">
        <v>1</v>
      </c>
      <c r="Q71" s="19">
        <v>1</v>
      </c>
      <c r="R71" s="19">
        <v>1</v>
      </c>
      <c r="S71" s="19">
        <v>1</v>
      </c>
      <c r="T71" s="19">
        <v>1</v>
      </c>
      <c r="U71" s="19">
        <v>1</v>
      </c>
      <c r="V71" s="19">
        <v>1</v>
      </c>
      <c r="W71" s="19">
        <v>1</v>
      </c>
      <c r="X71" s="20">
        <v>0</v>
      </c>
      <c r="Y71" s="21">
        <v>0</v>
      </c>
      <c r="Z71" s="21">
        <v>0</v>
      </c>
      <c r="AA71" s="21">
        <v>0</v>
      </c>
      <c r="AB71" s="21">
        <v>0</v>
      </c>
      <c r="AC71" s="21">
        <v>0</v>
      </c>
      <c r="AD71" s="22"/>
    </row>
    <row r="72" spans="1:30" ht="16.5" customHeight="1" x14ac:dyDescent="0.5">
      <c r="A72" s="57"/>
      <c r="B72" s="56" t="s">
        <v>89</v>
      </c>
      <c r="C72" s="46" t="s">
        <v>78</v>
      </c>
      <c r="D72" s="45"/>
      <c r="E72" s="47" t="s">
        <v>38</v>
      </c>
      <c r="F72" s="48"/>
      <c r="G72" s="19">
        <f t="shared" ref="G72:G76" si="9">X72+Y72</f>
        <v>1</v>
      </c>
      <c r="H72" s="19">
        <v>1</v>
      </c>
      <c r="I72" s="19">
        <v>1</v>
      </c>
      <c r="J72" s="19">
        <v>1</v>
      </c>
      <c r="K72" s="19">
        <v>1</v>
      </c>
      <c r="L72" s="19">
        <v>1</v>
      </c>
      <c r="M72" s="19">
        <v>1</v>
      </c>
      <c r="N72" s="19">
        <v>1</v>
      </c>
      <c r="O72" s="19">
        <v>1</v>
      </c>
      <c r="P72" s="19">
        <v>1</v>
      </c>
      <c r="Q72" s="19">
        <v>1</v>
      </c>
      <c r="R72" s="19">
        <v>1</v>
      </c>
      <c r="S72" s="19">
        <v>1</v>
      </c>
      <c r="T72" s="19">
        <v>1</v>
      </c>
      <c r="U72" s="19">
        <v>1</v>
      </c>
      <c r="V72" s="19">
        <v>1</v>
      </c>
      <c r="W72" s="19">
        <v>1</v>
      </c>
      <c r="X72" s="19">
        <v>1</v>
      </c>
      <c r="Y72" s="20">
        <v>0</v>
      </c>
      <c r="Z72" s="21">
        <v>0</v>
      </c>
      <c r="AA72" s="21">
        <v>0</v>
      </c>
      <c r="AB72" s="21">
        <v>0</v>
      </c>
      <c r="AC72" s="21">
        <v>0</v>
      </c>
      <c r="AD72" s="22"/>
    </row>
    <row r="73" spans="1:30" ht="16.5" customHeight="1" x14ac:dyDescent="0.5">
      <c r="A73" s="57"/>
      <c r="B73" s="57"/>
      <c r="C73" s="44" t="s">
        <v>80</v>
      </c>
      <c r="D73" s="45"/>
      <c r="E73" s="47" t="s">
        <v>38</v>
      </c>
      <c r="F73" s="48"/>
      <c r="G73" s="19">
        <f t="shared" si="9"/>
        <v>1</v>
      </c>
      <c r="H73" s="19">
        <v>1</v>
      </c>
      <c r="I73" s="19">
        <v>1</v>
      </c>
      <c r="J73" s="19">
        <v>1</v>
      </c>
      <c r="K73" s="19">
        <v>1</v>
      </c>
      <c r="L73" s="19">
        <v>1</v>
      </c>
      <c r="M73" s="19">
        <v>1</v>
      </c>
      <c r="N73" s="19">
        <v>1</v>
      </c>
      <c r="O73" s="19">
        <v>1</v>
      </c>
      <c r="P73" s="19">
        <v>1</v>
      </c>
      <c r="Q73" s="19">
        <v>1</v>
      </c>
      <c r="R73" s="19">
        <v>1</v>
      </c>
      <c r="S73" s="19">
        <v>1</v>
      </c>
      <c r="T73" s="19">
        <v>1</v>
      </c>
      <c r="U73" s="19">
        <v>1</v>
      </c>
      <c r="V73" s="19">
        <v>1</v>
      </c>
      <c r="W73" s="19">
        <v>1</v>
      </c>
      <c r="X73" s="19">
        <v>1</v>
      </c>
      <c r="Y73" s="20">
        <v>0</v>
      </c>
      <c r="Z73" s="21">
        <v>0</v>
      </c>
      <c r="AA73" s="21">
        <v>0</v>
      </c>
      <c r="AB73" s="21">
        <v>0</v>
      </c>
      <c r="AC73" s="21">
        <v>0</v>
      </c>
      <c r="AD73" s="22"/>
    </row>
    <row r="74" spans="1:30" ht="16.5" customHeight="1" x14ac:dyDescent="0.5">
      <c r="A74" s="57"/>
      <c r="B74" s="57"/>
      <c r="C74" s="44" t="s">
        <v>81</v>
      </c>
      <c r="D74" s="45"/>
      <c r="E74" s="47" t="s">
        <v>38</v>
      </c>
      <c r="F74" s="48"/>
      <c r="G74" s="19">
        <f t="shared" si="9"/>
        <v>1</v>
      </c>
      <c r="H74" s="19">
        <v>1</v>
      </c>
      <c r="I74" s="19">
        <v>1</v>
      </c>
      <c r="J74" s="19">
        <v>1</v>
      </c>
      <c r="K74" s="19">
        <v>1</v>
      </c>
      <c r="L74" s="19">
        <v>1</v>
      </c>
      <c r="M74" s="19">
        <v>1</v>
      </c>
      <c r="N74" s="19">
        <v>1</v>
      </c>
      <c r="O74" s="19">
        <v>1</v>
      </c>
      <c r="P74" s="19">
        <v>1</v>
      </c>
      <c r="Q74" s="19">
        <v>1</v>
      </c>
      <c r="R74" s="19">
        <v>1</v>
      </c>
      <c r="S74" s="19">
        <v>1</v>
      </c>
      <c r="T74" s="19">
        <v>1</v>
      </c>
      <c r="U74" s="19">
        <v>1</v>
      </c>
      <c r="V74" s="19">
        <v>1</v>
      </c>
      <c r="W74" s="19">
        <v>1</v>
      </c>
      <c r="X74" s="19">
        <v>1</v>
      </c>
      <c r="Y74" s="20">
        <v>0</v>
      </c>
      <c r="Z74" s="21">
        <v>0</v>
      </c>
      <c r="AA74" s="21">
        <v>0</v>
      </c>
      <c r="AB74" s="21">
        <v>0</v>
      </c>
      <c r="AC74" s="21">
        <v>0</v>
      </c>
      <c r="AD74" s="22"/>
    </row>
    <row r="75" spans="1:30" ht="16.5" customHeight="1" x14ac:dyDescent="0.5">
      <c r="A75" s="57"/>
      <c r="B75" s="57"/>
      <c r="C75" s="44" t="s">
        <v>82</v>
      </c>
      <c r="D75" s="45"/>
      <c r="E75" s="47" t="s">
        <v>29</v>
      </c>
      <c r="F75" s="48"/>
      <c r="G75" s="19">
        <f t="shared" si="9"/>
        <v>1</v>
      </c>
      <c r="H75" s="19">
        <v>1</v>
      </c>
      <c r="I75" s="19">
        <v>1</v>
      </c>
      <c r="J75" s="19">
        <v>1</v>
      </c>
      <c r="K75" s="19">
        <v>1</v>
      </c>
      <c r="L75" s="19">
        <v>1</v>
      </c>
      <c r="M75" s="19">
        <v>1</v>
      </c>
      <c r="N75" s="19">
        <v>1</v>
      </c>
      <c r="O75" s="19">
        <v>1</v>
      </c>
      <c r="P75" s="19">
        <v>1</v>
      </c>
      <c r="Q75" s="19">
        <v>1</v>
      </c>
      <c r="R75" s="19">
        <v>1</v>
      </c>
      <c r="S75" s="19">
        <v>1</v>
      </c>
      <c r="T75" s="19">
        <v>1</v>
      </c>
      <c r="U75" s="19">
        <v>1</v>
      </c>
      <c r="V75" s="19">
        <v>1</v>
      </c>
      <c r="W75" s="19">
        <v>1</v>
      </c>
      <c r="X75" s="19">
        <v>1</v>
      </c>
      <c r="Y75" s="20">
        <v>0</v>
      </c>
      <c r="Z75" s="21">
        <v>0</v>
      </c>
      <c r="AA75" s="21">
        <v>0</v>
      </c>
      <c r="AB75" s="21">
        <v>0</v>
      </c>
      <c r="AC75" s="21">
        <v>0</v>
      </c>
      <c r="AD75" s="22"/>
    </row>
    <row r="76" spans="1:30" ht="16.5" customHeight="1" x14ac:dyDescent="0.5">
      <c r="A76" s="57"/>
      <c r="B76" s="57"/>
      <c r="C76" s="44" t="s">
        <v>83</v>
      </c>
      <c r="D76" s="45"/>
      <c r="E76" s="47" t="s">
        <v>38</v>
      </c>
      <c r="F76" s="48"/>
      <c r="G76" s="19">
        <f t="shared" si="9"/>
        <v>1</v>
      </c>
      <c r="H76" s="19">
        <v>1</v>
      </c>
      <c r="I76" s="19">
        <v>1</v>
      </c>
      <c r="J76" s="19">
        <v>1</v>
      </c>
      <c r="K76" s="19">
        <v>1</v>
      </c>
      <c r="L76" s="19">
        <v>1</v>
      </c>
      <c r="M76" s="19">
        <v>1</v>
      </c>
      <c r="N76" s="19">
        <v>1</v>
      </c>
      <c r="O76" s="19">
        <v>1</v>
      </c>
      <c r="P76" s="19">
        <v>1</v>
      </c>
      <c r="Q76" s="19">
        <v>1</v>
      </c>
      <c r="R76" s="19">
        <v>1</v>
      </c>
      <c r="S76" s="19">
        <v>1</v>
      </c>
      <c r="T76" s="19">
        <v>1</v>
      </c>
      <c r="U76" s="19">
        <v>1</v>
      </c>
      <c r="V76" s="19">
        <v>1</v>
      </c>
      <c r="W76" s="19">
        <v>1</v>
      </c>
      <c r="X76" s="19">
        <v>1</v>
      </c>
      <c r="Y76" s="20">
        <v>0</v>
      </c>
      <c r="Z76" s="21">
        <v>0</v>
      </c>
      <c r="AA76" s="21">
        <v>0</v>
      </c>
      <c r="AB76" s="21">
        <v>0</v>
      </c>
      <c r="AC76" s="21">
        <v>0</v>
      </c>
      <c r="AD76" s="22"/>
    </row>
    <row r="77" spans="1:30" ht="16.5" customHeight="1" x14ac:dyDescent="0.5">
      <c r="A77" s="57"/>
      <c r="B77" s="57"/>
      <c r="C77" s="44" t="s">
        <v>84</v>
      </c>
      <c r="D77" s="45"/>
      <c r="E77" s="47" t="s">
        <v>34</v>
      </c>
      <c r="F77" s="48"/>
      <c r="G77" s="19">
        <f t="shared" ref="G77:G81" si="10">Z77+Y77</f>
        <v>1</v>
      </c>
      <c r="H77" s="19">
        <v>1</v>
      </c>
      <c r="I77" s="19">
        <v>1</v>
      </c>
      <c r="J77" s="19">
        <v>1</v>
      </c>
      <c r="K77" s="19">
        <v>1</v>
      </c>
      <c r="L77" s="19">
        <v>1</v>
      </c>
      <c r="M77" s="19">
        <v>1</v>
      </c>
      <c r="N77" s="19">
        <v>1</v>
      </c>
      <c r="O77" s="19">
        <v>1</v>
      </c>
      <c r="P77" s="19">
        <v>1</v>
      </c>
      <c r="Q77" s="19">
        <v>1</v>
      </c>
      <c r="R77" s="19">
        <v>1</v>
      </c>
      <c r="S77" s="19">
        <v>1</v>
      </c>
      <c r="T77" s="19">
        <v>1</v>
      </c>
      <c r="U77" s="19">
        <v>1</v>
      </c>
      <c r="V77" s="19">
        <v>1</v>
      </c>
      <c r="W77" s="19">
        <v>1</v>
      </c>
      <c r="X77" s="19">
        <v>1</v>
      </c>
      <c r="Y77" s="19">
        <v>1</v>
      </c>
      <c r="Z77" s="20">
        <v>0</v>
      </c>
      <c r="AA77" s="21">
        <v>0</v>
      </c>
      <c r="AB77" s="21">
        <v>0</v>
      </c>
      <c r="AC77" s="21">
        <v>0</v>
      </c>
      <c r="AD77" s="22"/>
    </row>
    <row r="78" spans="1:30" ht="16.5" customHeight="1" x14ac:dyDescent="0.5">
      <c r="A78" s="57"/>
      <c r="B78" s="57"/>
      <c r="C78" s="44" t="s">
        <v>85</v>
      </c>
      <c r="D78" s="45"/>
      <c r="E78" s="47" t="s">
        <v>29</v>
      </c>
      <c r="F78" s="48"/>
      <c r="G78" s="19">
        <f t="shared" si="10"/>
        <v>2</v>
      </c>
      <c r="H78" s="19">
        <v>2</v>
      </c>
      <c r="I78" s="19">
        <v>2</v>
      </c>
      <c r="J78" s="19">
        <v>2</v>
      </c>
      <c r="K78" s="19">
        <v>2</v>
      </c>
      <c r="L78" s="19">
        <v>2</v>
      </c>
      <c r="M78" s="19">
        <v>2</v>
      </c>
      <c r="N78" s="19">
        <v>2</v>
      </c>
      <c r="O78" s="19">
        <v>2</v>
      </c>
      <c r="P78" s="19">
        <v>2</v>
      </c>
      <c r="Q78" s="19">
        <v>2</v>
      </c>
      <c r="R78" s="19">
        <v>2</v>
      </c>
      <c r="S78" s="19">
        <v>2</v>
      </c>
      <c r="T78" s="19">
        <v>2</v>
      </c>
      <c r="U78" s="19">
        <v>2</v>
      </c>
      <c r="V78" s="19">
        <v>2</v>
      </c>
      <c r="W78" s="19">
        <v>2</v>
      </c>
      <c r="X78" s="19">
        <v>2</v>
      </c>
      <c r="Y78" s="19">
        <v>2</v>
      </c>
      <c r="Z78" s="20">
        <v>0</v>
      </c>
      <c r="AA78" s="21">
        <v>0</v>
      </c>
      <c r="AB78" s="21">
        <v>0</v>
      </c>
      <c r="AC78" s="21">
        <v>0</v>
      </c>
      <c r="AD78" s="22"/>
    </row>
    <row r="79" spans="1:30" ht="16.5" customHeight="1" x14ac:dyDescent="0.5">
      <c r="A79" s="57"/>
      <c r="B79" s="57"/>
      <c r="C79" s="44" t="s">
        <v>86</v>
      </c>
      <c r="D79" s="45"/>
      <c r="E79" s="47" t="s">
        <v>31</v>
      </c>
      <c r="F79" s="48"/>
      <c r="G79" s="19">
        <f t="shared" si="10"/>
        <v>2</v>
      </c>
      <c r="H79" s="19">
        <v>2</v>
      </c>
      <c r="I79" s="19">
        <v>2</v>
      </c>
      <c r="J79" s="19">
        <v>2</v>
      </c>
      <c r="K79" s="19">
        <v>2</v>
      </c>
      <c r="L79" s="19">
        <v>2</v>
      </c>
      <c r="M79" s="19">
        <v>2</v>
      </c>
      <c r="N79" s="19">
        <v>2</v>
      </c>
      <c r="O79" s="19">
        <v>2</v>
      </c>
      <c r="P79" s="19">
        <v>2</v>
      </c>
      <c r="Q79" s="19">
        <v>2</v>
      </c>
      <c r="R79" s="19">
        <v>2</v>
      </c>
      <c r="S79" s="19">
        <v>2</v>
      </c>
      <c r="T79" s="19">
        <v>2</v>
      </c>
      <c r="U79" s="19">
        <v>2</v>
      </c>
      <c r="V79" s="19">
        <v>2</v>
      </c>
      <c r="W79" s="19">
        <v>2</v>
      </c>
      <c r="X79" s="19">
        <v>2</v>
      </c>
      <c r="Y79" s="19">
        <v>2</v>
      </c>
      <c r="Z79" s="20">
        <v>0</v>
      </c>
      <c r="AA79" s="21">
        <v>0</v>
      </c>
      <c r="AB79" s="21">
        <v>0</v>
      </c>
      <c r="AC79" s="21">
        <v>0</v>
      </c>
      <c r="AD79" s="22"/>
    </row>
    <row r="80" spans="1:30" ht="16.5" customHeight="1" x14ac:dyDescent="0.5">
      <c r="A80" s="57"/>
      <c r="B80" s="57"/>
      <c r="C80" s="44" t="s">
        <v>87</v>
      </c>
      <c r="D80" s="45"/>
      <c r="E80" s="47" t="s">
        <v>31</v>
      </c>
      <c r="F80" s="48"/>
      <c r="G80" s="19">
        <f t="shared" si="10"/>
        <v>2</v>
      </c>
      <c r="H80" s="19">
        <v>2</v>
      </c>
      <c r="I80" s="19">
        <v>2</v>
      </c>
      <c r="J80" s="19">
        <v>2</v>
      </c>
      <c r="K80" s="19">
        <v>2</v>
      </c>
      <c r="L80" s="19">
        <v>2</v>
      </c>
      <c r="M80" s="19">
        <v>2</v>
      </c>
      <c r="N80" s="19">
        <v>2</v>
      </c>
      <c r="O80" s="19">
        <v>2</v>
      </c>
      <c r="P80" s="19">
        <v>2</v>
      </c>
      <c r="Q80" s="19">
        <v>2</v>
      </c>
      <c r="R80" s="19">
        <v>2</v>
      </c>
      <c r="S80" s="19">
        <v>2</v>
      </c>
      <c r="T80" s="19">
        <v>2</v>
      </c>
      <c r="U80" s="19">
        <v>2</v>
      </c>
      <c r="V80" s="19">
        <v>2</v>
      </c>
      <c r="W80" s="19">
        <v>2</v>
      </c>
      <c r="X80" s="19">
        <v>2</v>
      </c>
      <c r="Y80" s="19">
        <v>2</v>
      </c>
      <c r="Z80" s="20">
        <v>0</v>
      </c>
      <c r="AA80" s="21">
        <v>0</v>
      </c>
      <c r="AB80" s="21">
        <v>0</v>
      </c>
      <c r="AC80" s="21">
        <v>0</v>
      </c>
      <c r="AD80" s="22"/>
    </row>
    <row r="81" spans="1:30" ht="16.5" customHeight="1" x14ac:dyDescent="0.5">
      <c r="A81" s="57"/>
      <c r="B81" s="58"/>
      <c r="C81" s="44" t="s">
        <v>88</v>
      </c>
      <c r="D81" s="45"/>
      <c r="E81" s="47" t="s">
        <v>38</v>
      </c>
      <c r="F81" s="48"/>
      <c r="G81" s="19">
        <f t="shared" si="10"/>
        <v>2</v>
      </c>
      <c r="H81" s="19">
        <v>2</v>
      </c>
      <c r="I81" s="19">
        <v>2</v>
      </c>
      <c r="J81" s="19">
        <v>2</v>
      </c>
      <c r="K81" s="19">
        <v>2</v>
      </c>
      <c r="L81" s="19">
        <v>2</v>
      </c>
      <c r="M81" s="19">
        <v>2</v>
      </c>
      <c r="N81" s="19">
        <v>2</v>
      </c>
      <c r="O81" s="19">
        <v>2</v>
      </c>
      <c r="P81" s="19">
        <v>2</v>
      </c>
      <c r="Q81" s="19">
        <v>2</v>
      </c>
      <c r="R81" s="19">
        <v>2</v>
      </c>
      <c r="S81" s="19">
        <v>2</v>
      </c>
      <c r="T81" s="19">
        <v>2</v>
      </c>
      <c r="U81" s="19">
        <v>2</v>
      </c>
      <c r="V81" s="19">
        <v>2</v>
      </c>
      <c r="W81" s="19">
        <v>2</v>
      </c>
      <c r="X81" s="19">
        <v>2</v>
      </c>
      <c r="Y81" s="19">
        <v>2</v>
      </c>
      <c r="Z81" s="20">
        <v>0</v>
      </c>
      <c r="AA81" s="21">
        <v>0</v>
      </c>
      <c r="AB81" s="21">
        <v>0</v>
      </c>
      <c r="AC81" s="21">
        <v>0</v>
      </c>
      <c r="AD81" s="22"/>
    </row>
    <row r="82" spans="1:30" ht="16.5" customHeight="1" x14ac:dyDescent="0.5">
      <c r="A82" s="57"/>
      <c r="B82" s="56" t="s">
        <v>90</v>
      </c>
      <c r="C82" s="46" t="s">
        <v>78</v>
      </c>
      <c r="D82" s="45"/>
      <c r="E82" s="47" t="s">
        <v>34</v>
      </c>
      <c r="F82" s="48"/>
      <c r="G82" s="19">
        <f t="shared" ref="G82:G91" si="11">Z82+AA82</f>
        <v>1</v>
      </c>
      <c r="H82" s="19">
        <v>1</v>
      </c>
      <c r="I82" s="19">
        <v>1</v>
      </c>
      <c r="J82" s="19">
        <v>1</v>
      </c>
      <c r="K82" s="19">
        <v>1</v>
      </c>
      <c r="L82" s="19">
        <v>1</v>
      </c>
      <c r="M82" s="19">
        <v>1</v>
      </c>
      <c r="N82" s="19">
        <v>1</v>
      </c>
      <c r="O82" s="19">
        <v>1</v>
      </c>
      <c r="P82" s="19">
        <v>1</v>
      </c>
      <c r="Q82" s="19">
        <v>1</v>
      </c>
      <c r="R82" s="19">
        <v>1</v>
      </c>
      <c r="S82" s="19">
        <v>1</v>
      </c>
      <c r="T82" s="19">
        <v>1</v>
      </c>
      <c r="U82" s="19">
        <v>1</v>
      </c>
      <c r="V82" s="19">
        <v>1</v>
      </c>
      <c r="W82" s="19">
        <v>1</v>
      </c>
      <c r="X82" s="19">
        <v>1</v>
      </c>
      <c r="Y82" s="19">
        <v>1</v>
      </c>
      <c r="Z82" s="19">
        <v>1</v>
      </c>
      <c r="AA82" s="20">
        <v>0</v>
      </c>
      <c r="AB82" s="21">
        <v>0</v>
      </c>
      <c r="AC82" s="21">
        <v>0</v>
      </c>
      <c r="AD82" s="22"/>
    </row>
    <row r="83" spans="1:30" ht="16.5" customHeight="1" x14ac:dyDescent="0.5">
      <c r="A83" s="57"/>
      <c r="B83" s="57"/>
      <c r="C83" s="44" t="s">
        <v>80</v>
      </c>
      <c r="D83" s="45"/>
      <c r="E83" s="47" t="s">
        <v>31</v>
      </c>
      <c r="F83" s="48"/>
      <c r="G83" s="19">
        <f t="shared" si="11"/>
        <v>1</v>
      </c>
      <c r="H83" s="19">
        <v>1</v>
      </c>
      <c r="I83" s="19">
        <v>1</v>
      </c>
      <c r="J83" s="19">
        <v>1</v>
      </c>
      <c r="K83" s="19">
        <v>1</v>
      </c>
      <c r="L83" s="19">
        <v>1</v>
      </c>
      <c r="M83" s="19">
        <v>1</v>
      </c>
      <c r="N83" s="19">
        <v>1</v>
      </c>
      <c r="O83" s="19">
        <v>1</v>
      </c>
      <c r="P83" s="19">
        <v>1</v>
      </c>
      <c r="Q83" s="19">
        <v>1</v>
      </c>
      <c r="R83" s="19">
        <v>1</v>
      </c>
      <c r="S83" s="19">
        <v>1</v>
      </c>
      <c r="T83" s="19">
        <v>1</v>
      </c>
      <c r="U83" s="19">
        <v>1</v>
      </c>
      <c r="V83" s="19">
        <v>1</v>
      </c>
      <c r="W83" s="19">
        <v>1</v>
      </c>
      <c r="X83" s="19">
        <v>1</v>
      </c>
      <c r="Y83" s="19">
        <v>1</v>
      </c>
      <c r="Z83" s="19">
        <v>1</v>
      </c>
      <c r="AA83" s="20">
        <v>0</v>
      </c>
      <c r="AB83" s="21">
        <v>0</v>
      </c>
      <c r="AC83" s="21">
        <v>0</v>
      </c>
      <c r="AD83" s="22"/>
    </row>
    <row r="84" spans="1:30" ht="16.5" customHeight="1" x14ac:dyDescent="0.5">
      <c r="A84" s="57"/>
      <c r="B84" s="57"/>
      <c r="C84" s="44" t="s">
        <v>81</v>
      </c>
      <c r="D84" s="45"/>
      <c r="E84" s="47" t="s">
        <v>27</v>
      </c>
      <c r="F84" s="48"/>
      <c r="G84" s="19">
        <f t="shared" si="11"/>
        <v>1</v>
      </c>
      <c r="H84" s="19">
        <v>1</v>
      </c>
      <c r="I84" s="19">
        <v>1</v>
      </c>
      <c r="J84" s="19">
        <v>1</v>
      </c>
      <c r="K84" s="19">
        <v>1</v>
      </c>
      <c r="L84" s="19">
        <v>1</v>
      </c>
      <c r="M84" s="19">
        <v>1</v>
      </c>
      <c r="N84" s="19">
        <v>1</v>
      </c>
      <c r="O84" s="19">
        <v>1</v>
      </c>
      <c r="P84" s="19">
        <v>1</v>
      </c>
      <c r="Q84" s="19">
        <v>1</v>
      </c>
      <c r="R84" s="19">
        <v>1</v>
      </c>
      <c r="S84" s="19">
        <v>1</v>
      </c>
      <c r="T84" s="19">
        <v>1</v>
      </c>
      <c r="U84" s="19">
        <v>1</v>
      </c>
      <c r="V84" s="19">
        <v>1</v>
      </c>
      <c r="W84" s="19">
        <v>1</v>
      </c>
      <c r="X84" s="19">
        <v>1</v>
      </c>
      <c r="Y84" s="19">
        <v>1</v>
      </c>
      <c r="Z84" s="19">
        <v>1</v>
      </c>
      <c r="AA84" s="20">
        <v>0</v>
      </c>
      <c r="AB84" s="21">
        <v>0</v>
      </c>
      <c r="AC84" s="21">
        <v>0</v>
      </c>
      <c r="AD84" s="22"/>
    </row>
    <row r="85" spans="1:30" ht="16.5" customHeight="1" x14ac:dyDescent="0.5">
      <c r="A85" s="57"/>
      <c r="B85" s="57"/>
      <c r="C85" s="44" t="s">
        <v>82</v>
      </c>
      <c r="D85" s="45"/>
      <c r="E85" s="47" t="s">
        <v>29</v>
      </c>
      <c r="F85" s="48"/>
      <c r="G85" s="19">
        <f t="shared" si="11"/>
        <v>1</v>
      </c>
      <c r="H85" s="19">
        <v>1</v>
      </c>
      <c r="I85" s="19">
        <v>1</v>
      </c>
      <c r="J85" s="19">
        <v>1</v>
      </c>
      <c r="K85" s="19">
        <v>1</v>
      </c>
      <c r="L85" s="19">
        <v>1</v>
      </c>
      <c r="M85" s="19">
        <v>1</v>
      </c>
      <c r="N85" s="19">
        <v>1</v>
      </c>
      <c r="O85" s="19">
        <v>1</v>
      </c>
      <c r="P85" s="19">
        <v>1</v>
      </c>
      <c r="Q85" s="19">
        <v>1</v>
      </c>
      <c r="R85" s="19">
        <v>1</v>
      </c>
      <c r="S85" s="19">
        <v>1</v>
      </c>
      <c r="T85" s="19">
        <v>1</v>
      </c>
      <c r="U85" s="19">
        <v>1</v>
      </c>
      <c r="V85" s="19">
        <v>1</v>
      </c>
      <c r="W85" s="19">
        <v>1</v>
      </c>
      <c r="X85" s="19">
        <v>1</v>
      </c>
      <c r="Y85" s="19">
        <v>1</v>
      </c>
      <c r="Z85" s="19">
        <v>1</v>
      </c>
      <c r="AA85" s="20">
        <v>0</v>
      </c>
      <c r="AB85" s="21">
        <v>0</v>
      </c>
      <c r="AC85" s="21">
        <v>0</v>
      </c>
      <c r="AD85" s="22"/>
    </row>
    <row r="86" spans="1:30" ht="16.5" customHeight="1" x14ac:dyDescent="0.5">
      <c r="A86" s="57"/>
      <c r="B86" s="57"/>
      <c r="C86" s="44" t="s">
        <v>83</v>
      </c>
      <c r="D86" s="45"/>
      <c r="E86" s="47" t="s">
        <v>34</v>
      </c>
      <c r="F86" s="48"/>
      <c r="G86" s="19">
        <f t="shared" si="11"/>
        <v>1</v>
      </c>
      <c r="H86" s="19">
        <v>1</v>
      </c>
      <c r="I86" s="19">
        <v>1</v>
      </c>
      <c r="J86" s="19">
        <v>1</v>
      </c>
      <c r="K86" s="19">
        <v>1</v>
      </c>
      <c r="L86" s="19">
        <v>1</v>
      </c>
      <c r="M86" s="19">
        <v>1</v>
      </c>
      <c r="N86" s="19">
        <v>1</v>
      </c>
      <c r="O86" s="19">
        <v>1</v>
      </c>
      <c r="P86" s="19">
        <v>1</v>
      </c>
      <c r="Q86" s="19">
        <v>1</v>
      </c>
      <c r="R86" s="19">
        <v>1</v>
      </c>
      <c r="S86" s="19">
        <v>1</v>
      </c>
      <c r="T86" s="19">
        <v>1</v>
      </c>
      <c r="U86" s="19">
        <v>1</v>
      </c>
      <c r="V86" s="19">
        <v>1</v>
      </c>
      <c r="W86" s="19">
        <v>1</v>
      </c>
      <c r="X86" s="19">
        <v>1</v>
      </c>
      <c r="Y86" s="19">
        <v>1</v>
      </c>
      <c r="Z86" s="19">
        <v>1</v>
      </c>
      <c r="AA86" s="20">
        <v>0</v>
      </c>
      <c r="AB86" s="21">
        <v>0</v>
      </c>
      <c r="AC86" s="21">
        <v>0</v>
      </c>
      <c r="AD86" s="22"/>
    </row>
    <row r="87" spans="1:30" ht="16.5" customHeight="1" x14ac:dyDescent="0.5">
      <c r="A87" s="57"/>
      <c r="B87" s="57"/>
      <c r="C87" s="44" t="s">
        <v>84</v>
      </c>
      <c r="D87" s="45"/>
      <c r="E87" s="47" t="s">
        <v>31</v>
      </c>
      <c r="F87" s="48"/>
      <c r="G87" s="19">
        <f t="shared" si="11"/>
        <v>1</v>
      </c>
      <c r="H87" s="19">
        <v>1</v>
      </c>
      <c r="I87" s="19">
        <v>1</v>
      </c>
      <c r="J87" s="19">
        <v>1</v>
      </c>
      <c r="K87" s="19">
        <v>1</v>
      </c>
      <c r="L87" s="19">
        <v>1</v>
      </c>
      <c r="M87" s="19">
        <v>1</v>
      </c>
      <c r="N87" s="19">
        <v>1</v>
      </c>
      <c r="O87" s="19">
        <v>1</v>
      </c>
      <c r="P87" s="19">
        <v>1</v>
      </c>
      <c r="Q87" s="19">
        <v>1</v>
      </c>
      <c r="R87" s="19">
        <v>1</v>
      </c>
      <c r="S87" s="19">
        <v>1</v>
      </c>
      <c r="T87" s="19">
        <v>1</v>
      </c>
      <c r="U87" s="19">
        <v>1</v>
      </c>
      <c r="V87" s="19">
        <v>1</v>
      </c>
      <c r="W87" s="19">
        <v>1</v>
      </c>
      <c r="X87" s="19">
        <v>1</v>
      </c>
      <c r="Y87" s="19">
        <v>1</v>
      </c>
      <c r="Z87" s="19">
        <v>1</v>
      </c>
      <c r="AA87" s="20">
        <v>0</v>
      </c>
      <c r="AB87" s="21">
        <v>0</v>
      </c>
      <c r="AC87" s="21">
        <v>0</v>
      </c>
      <c r="AD87" s="22"/>
    </row>
    <row r="88" spans="1:30" ht="16.5" customHeight="1" x14ac:dyDescent="0.5">
      <c r="A88" s="57"/>
      <c r="B88" s="57"/>
      <c r="C88" s="44" t="s">
        <v>85</v>
      </c>
      <c r="D88" s="45"/>
      <c r="E88" s="47" t="s">
        <v>34</v>
      </c>
      <c r="F88" s="48"/>
      <c r="G88" s="19">
        <f t="shared" si="11"/>
        <v>1</v>
      </c>
      <c r="H88" s="19">
        <v>1</v>
      </c>
      <c r="I88" s="19">
        <v>1</v>
      </c>
      <c r="J88" s="19">
        <v>1</v>
      </c>
      <c r="K88" s="19">
        <v>1</v>
      </c>
      <c r="L88" s="19">
        <v>1</v>
      </c>
      <c r="M88" s="19">
        <v>1</v>
      </c>
      <c r="N88" s="19">
        <v>1</v>
      </c>
      <c r="O88" s="19">
        <v>1</v>
      </c>
      <c r="P88" s="19">
        <v>1</v>
      </c>
      <c r="Q88" s="19">
        <v>1</v>
      </c>
      <c r="R88" s="19">
        <v>1</v>
      </c>
      <c r="S88" s="19">
        <v>1</v>
      </c>
      <c r="T88" s="19">
        <v>1</v>
      </c>
      <c r="U88" s="19">
        <v>1</v>
      </c>
      <c r="V88" s="19">
        <v>1</v>
      </c>
      <c r="W88" s="19">
        <v>1</v>
      </c>
      <c r="X88" s="19">
        <v>1</v>
      </c>
      <c r="Y88" s="19">
        <v>1</v>
      </c>
      <c r="Z88" s="19">
        <v>1</v>
      </c>
      <c r="AA88" s="20">
        <v>0</v>
      </c>
      <c r="AB88" s="21">
        <v>0</v>
      </c>
      <c r="AC88" s="21">
        <v>0</v>
      </c>
      <c r="AD88" s="22"/>
    </row>
    <row r="89" spans="1:30" ht="16.5" customHeight="1" x14ac:dyDescent="0.5">
      <c r="A89" s="57"/>
      <c r="B89" s="57"/>
      <c r="C89" s="44" t="s">
        <v>86</v>
      </c>
      <c r="D89" s="45"/>
      <c r="E89" s="47" t="s">
        <v>27</v>
      </c>
      <c r="F89" s="48"/>
      <c r="G89" s="19">
        <f t="shared" si="11"/>
        <v>1</v>
      </c>
      <c r="H89" s="19">
        <v>1</v>
      </c>
      <c r="I89" s="19">
        <v>1</v>
      </c>
      <c r="J89" s="19">
        <v>1</v>
      </c>
      <c r="K89" s="19">
        <v>1</v>
      </c>
      <c r="L89" s="19">
        <v>1</v>
      </c>
      <c r="M89" s="19">
        <v>1</v>
      </c>
      <c r="N89" s="19">
        <v>1</v>
      </c>
      <c r="O89" s="19">
        <v>1</v>
      </c>
      <c r="P89" s="19">
        <v>1</v>
      </c>
      <c r="Q89" s="19">
        <v>1</v>
      </c>
      <c r="R89" s="19">
        <v>1</v>
      </c>
      <c r="S89" s="19">
        <v>1</v>
      </c>
      <c r="T89" s="19">
        <v>1</v>
      </c>
      <c r="U89" s="19">
        <v>1</v>
      </c>
      <c r="V89" s="19">
        <v>1</v>
      </c>
      <c r="W89" s="19">
        <v>1</v>
      </c>
      <c r="X89" s="19">
        <v>1</v>
      </c>
      <c r="Y89" s="19">
        <v>1</v>
      </c>
      <c r="Z89" s="19">
        <v>1</v>
      </c>
      <c r="AA89" s="20">
        <v>0</v>
      </c>
      <c r="AB89" s="21">
        <v>0</v>
      </c>
      <c r="AC89" s="21">
        <v>0</v>
      </c>
      <c r="AD89" s="22"/>
    </row>
    <row r="90" spans="1:30" ht="16.5" customHeight="1" x14ac:dyDescent="0.5">
      <c r="A90" s="57"/>
      <c r="B90" s="57"/>
      <c r="C90" s="44" t="s">
        <v>87</v>
      </c>
      <c r="D90" s="45"/>
      <c r="E90" s="47" t="s">
        <v>29</v>
      </c>
      <c r="F90" s="48"/>
      <c r="G90" s="19">
        <f t="shared" si="11"/>
        <v>1</v>
      </c>
      <c r="H90" s="19">
        <v>1</v>
      </c>
      <c r="I90" s="19">
        <v>1</v>
      </c>
      <c r="J90" s="19">
        <v>1</v>
      </c>
      <c r="K90" s="19">
        <v>1</v>
      </c>
      <c r="L90" s="19">
        <v>1</v>
      </c>
      <c r="M90" s="19">
        <v>1</v>
      </c>
      <c r="N90" s="19">
        <v>1</v>
      </c>
      <c r="O90" s="19">
        <v>1</v>
      </c>
      <c r="P90" s="19">
        <v>1</v>
      </c>
      <c r="Q90" s="19">
        <v>1</v>
      </c>
      <c r="R90" s="19">
        <v>1</v>
      </c>
      <c r="S90" s="19">
        <v>1</v>
      </c>
      <c r="T90" s="19">
        <v>1</v>
      </c>
      <c r="U90" s="19">
        <v>1</v>
      </c>
      <c r="V90" s="19">
        <v>1</v>
      </c>
      <c r="W90" s="19">
        <v>1</v>
      </c>
      <c r="X90" s="19">
        <v>1</v>
      </c>
      <c r="Y90" s="19">
        <v>1</v>
      </c>
      <c r="Z90" s="19">
        <v>1</v>
      </c>
      <c r="AA90" s="20">
        <v>0</v>
      </c>
      <c r="AB90" s="21">
        <v>0</v>
      </c>
      <c r="AC90" s="21">
        <v>0</v>
      </c>
      <c r="AD90" s="22"/>
    </row>
    <row r="91" spans="1:30" ht="16.5" customHeight="1" x14ac:dyDescent="0.5">
      <c r="A91" s="57"/>
      <c r="B91" s="58"/>
      <c r="C91" s="44" t="s">
        <v>88</v>
      </c>
      <c r="D91" s="45"/>
      <c r="E91" s="47" t="s">
        <v>38</v>
      </c>
      <c r="F91" s="48"/>
      <c r="G91" s="19">
        <f t="shared" si="11"/>
        <v>1</v>
      </c>
      <c r="H91" s="19">
        <v>1</v>
      </c>
      <c r="I91" s="19">
        <v>1</v>
      </c>
      <c r="J91" s="19">
        <v>1</v>
      </c>
      <c r="K91" s="19">
        <v>1</v>
      </c>
      <c r="L91" s="19">
        <v>1</v>
      </c>
      <c r="M91" s="19">
        <v>1</v>
      </c>
      <c r="N91" s="19">
        <v>1</v>
      </c>
      <c r="O91" s="19">
        <v>1</v>
      </c>
      <c r="P91" s="19">
        <v>1</v>
      </c>
      <c r="Q91" s="19">
        <v>1</v>
      </c>
      <c r="R91" s="19">
        <v>1</v>
      </c>
      <c r="S91" s="19">
        <v>1</v>
      </c>
      <c r="T91" s="19">
        <v>1</v>
      </c>
      <c r="U91" s="19">
        <v>1</v>
      </c>
      <c r="V91" s="19">
        <v>1</v>
      </c>
      <c r="W91" s="19">
        <v>1</v>
      </c>
      <c r="X91" s="19">
        <v>1</v>
      </c>
      <c r="Y91" s="19">
        <v>1</v>
      </c>
      <c r="Z91" s="19">
        <v>1</v>
      </c>
      <c r="AA91" s="20">
        <v>0</v>
      </c>
      <c r="AB91" s="21">
        <v>0</v>
      </c>
      <c r="AC91" s="21">
        <v>0</v>
      </c>
      <c r="AD91" s="22"/>
    </row>
    <row r="92" spans="1:30" ht="16.5" customHeight="1" x14ac:dyDescent="0.5">
      <c r="A92" s="57"/>
      <c r="B92" s="56" t="s">
        <v>91</v>
      </c>
      <c r="C92" s="44" t="s">
        <v>92</v>
      </c>
      <c r="D92" s="45"/>
      <c r="E92" s="47" t="s">
        <v>25</v>
      </c>
      <c r="F92" s="48"/>
      <c r="G92" s="19">
        <f t="shared" ref="G92:G93" si="12">AB92+AA92</f>
        <v>5</v>
      </c>
      <c r="H92" s="19">
        <v>5</v>
      </c>
      <c r="I92" s="19">
        <v>5</v>
      </c>
      <c r="J92" s="19">
        <v>5</v>
      </c>
      <c r="K92" s="19">
        <v>5</v>
      </c>
      <c r="L92" s="19">
        <v>5</v>
      </c>
      <c r="M92" s="19">
        <v>5</v>
      </c>
      <c r="N92" s="19">
        <v>5</v>
      </c>
      <c r="O92" s="19">
        <v>5</v>
      </c>
      <c r="P92" s="19">
        <v>5</v>
      </c>
      <c r="Q92" s="19">
        <v>5</v>
      </c>
      <c r="R92" s="19">
        <v>5</v>
      </c>
      <c r="S92" s="19">
        <v>5</v>
      </c>
      <c r="T92" s="19">
        <v>5</v>
      </c>
      <c r="U92" s="19">
        <v>5</v>
      </c>
      <c r="V92" s="19">
        <v>5</v>
      </c>
      <c r="W92" s="19">
        <v>5</v>
      </c>
      <c r="X92" s="19">
        <v>5</v>
      </c>
      <c r="Y92" s="19">
        <v>5</v>
      </c>
      <c r="Z92" s="19">
        <v>5</v>
      </c>
      <c r="AA92" s="19">
        <v>5</v>
      </c>
      <c r="AB92" s="20">
        <v>0</v>
      </c>
      <c r="AC92" s="21">
        <v>0</v>
      </c>
      <c r="AD92" s="22"/>
    </row>
    <row r="93" spans="1:30" ht="16.5" customHeight="1" x14ac:dyDescent="0.5">
      <c r="A93" s="57"/>
      <c r="B93" s="58"/>
      <c r="C93" s="44" t="s">
        <v>93</v>
      </c>
      <c r="D93" s="45"/>
      <c r="E93" s="47" t="s">
        <v>25</v>
      </c>
      <c r="F93" s="48"/>
      <c r="G93" s="19">
        <f t="shared" si="12"/>
        <v>5</v>
      </c>
      <c r="H93" s="19">
        <v>5</v>
      </c>
      <c r="I93" s="19">
        <v>5</v>
      </c>
      <c r="J93" s="19">
        <v>5</v>
      </c>
      <c r="K93" s="19">
        <v>5</v>
      </c>
      <c r="L93" s="19">
        <v>5</v>
      </c>
      <c r="M93" s="19">
        <v>5</v>
      </c>
      <c r="N93" s="19">
        <v>5</v>
      </c>
      <c r="O93" s="19">
        <v>5</v>
      </c>
      <c r="P93" s="19">
        <v>5</v>
      </c>
      <c r="Q93" s="19">
        <v>5</v>
      </c>
      <c r="R93" s="19">
        <v>5</v>
      </c>
      <c r="S93" s="19">
        <v>5</v>
      </c>
      <c r="T93" s="19">
        <v>5</v>
      </c>
      <c r="U93" s="19">
        <v>5</v>
      </c>
      <c r="V93" s="19">
        <v>5</v>
      </c>
      <c r="W93" s="19">
        <v>5</v>
      </c>
      <c r="X93" s="19">
        <v>5</v>
      </c>
      <c r="Y93" s="19">
        <v>5</v>
      </c>
      <c r="Z93" s="19">
        <v>5</v>
      </c>
      <c r="AA93" s="19">
        <v>5</v>
      </c>
      <c r="AB93" s="20">
        <v>0</v>
      </c>
      <c r="AC93" s="21">
        <v>0</v>
      </c>
      <c r="AD93" s="22"/>
    </row>
    <row r="94" spans="1:30" ht="16.5" customHeight="1" x14ac:dyDescent="0.5">
      <c r="A94" s="57"/>
      <c r="B94" s="60" t="s">
        <v>19</v>
      </c>
      <c r="C94" s="61"/>
      <c r="D94" s="62"/>
      <c r="E94" s="66" t="s">
        <v>12</v>
      </c>
      <c r="F94" s="45"/>
      <c r="G94" s="66">
        <f>SUM(G16:G93)</f>
        <v>163</v>
      </c>
      <c r="H94" s="45"/>
      <c r="I94" s="21">
        <f t="shared" ref="I94:AC94" si="13">SUM(I16:I93)</f>
        <v>156</v>
      </c>
      <c r="J94" s="21">
        <f t="shared" si="13"/>
        <v>152</v>
      </c>
      <c r="K94" s="21">
        <f t="shared" si="13"/>
        <v>148</v>
      </c>
      <c r="L94" s="21">
        <f t="shared" si="13"/>
        <v>135</v>
      </c>
      <c r="M94" s="21">
        <f t="shared" si="13"/>
        <v>126</v>
      </c>
      <c r="N94" s="21">
        <f t="shared" si="13"/>
        <v>121</v>
      </c>
      <c r="O94" s="21">
        <f t="shared" si="13"/>
        <v>114</v>
      </c>
      <c r="P94" s="21">
        <f t="shared" si="13"/>
        <v>104</v>
      </c>
      <c r="Q94" s="21">
        <f t="shared" si="13"/>
        <v>96</v>
      </c>
      <c r="R94" s="21">
        <f t="shared" si="13"/>
        <v>89</v>
      </c>
      <c r="S94" s="21">
        <f t="shared" si="13"/>
        <v>82</v>
      </c>
      <c r="T94" s="21">
        <f t="shared" si="13"/>
        <v>69</v>
      </c>
      <c r="U94" s="21">
        <f t="shared" si="13"/>
        <v>52</v>
      </c>
      <c r="V94" s="21">
        <f t="shared" si="13"/>
        <v>48</v>
      </c>
      <c r="W94" s="21">
        <f t="shared" si="13"/>
        <v>44</v>
      </c>
      <c r="X94" s="21">
        <f t="shared" si="13"/>
        <v>34</v>
      </c>
      <c r="Y94" s="21">
        <f t="shared" si="13"/>
        <v>29</v>
      </c>
      <c r="Z94" s="21">
        <f t="shared" si="13"/>
        <v>20</v>
      </c>
      <c r="AA94" s="21">
        <f t="shared" si="13"/>
        <v>10</v>
      </c>
      <c r="AB94" s="21">
        <f t="shared" si="13"/>
        <v>0</v>
      </c>
      <c r="AC94" s="21">
        <f t="shared" si="13"/>
        <v>0</v>
      </c>
      <c r="AD94" s="22"/>
    </row>
    <row r="95" spans="1:30" ht="16.5" customHeight="1" x14ac:dyDescent="0.5">
      <c r="A95" s="58"/>
      <c r="B95" s="63"/>
      <c r="C95" s="64"/>
      <c r="D95" s="65"/>
      <c r="E95" s="66" t="s">
        <v>13</v>
      </c>
      <c r="F95" s="45"/>
      <c r="G95" s="66">
        <f>SUM(H16:H93)</f>
        <v>166</v>
      </c>
      <c r="H95" s="45"/>
      <c r="I95" s="21">
        <v>158</v>
      </c>
      <c r="J95" s="21">
        <v>154</v>
      </c>
      <c r="K95" s="21">
        <v>150</v>
      </c>
      <c r="L95" s="21">
        <v>138</v>
      </c>
      <c r="M95" s="21">
        <v>128</v>
      </c>
      <c r="N95" s="21">
        <v>123</v>
      </c>
      <c r="O95" s="21">
        <v>116</v>
      </c>
      <c r="P95" s="21">
        <v>106</v>
      </c>
      <c r="Q95" s="21">
        <v>100</v>
      </c>
      <c r="R95" s="21">
        <v>90</v>
      </c>
      <c r="S95" s="21">
        <v>84</v>
      </c>
      <c r="T95" s="21">
        <v>72</v>
      </c>
      <c r="U95" s="21">
        <v>52</v>
      </c>
      <c r="V95" s="21">
        <v>48</v>
      </c>
      <c r="W95" s="21">
        <v>44</v>
      </c>
      <c r="X95" s="21">
        <v>34</v>
      </c>
      <c r="Y95" s="21">
        <v>29</v>
      </c>
      <c r="Z95" s="21">
        <v>20</v>
      </c>
      <c r="AA95" s="21">
        <v>10</v>
      </c>
      <c r="AB95" s="21">
        <v>0</v>
      </c>
      <c r="AC95" s="21">
        <v>0</v>
      </c>
      <c r="AD95" s="22"/>
    </row>
    <row r="96" spans="1:30" ht="16.5" customHeight="1" x14ac:dyDescent="0.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</row>
    <row r="97" spans="1:30" ht="16.5" customHeight="1" x14ac:dyDescent="0.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</row>
    <row r="98" spans="1:30" ht="16.5" customHeight="1" x14ac:dyDescent="0.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</row>
    <row r="99" spans="1:30" ht="16.5" customHeight="1" x14ac:dyDescent="0.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</row>
    <row r="100" spans="1:30" ht="16.5" customHeight="1" x14ac:dyDescent="0.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</row>
    <row r="101" spans="1:30" ht="16.5" customHeight="1" x14ac:dyDescent="0.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</row>
    <row r="102" spans="1:30" ht="16.5" customHeight="1" x14ac:dyDescent="0.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</row>
    <row r="103" spans="1:30" ht="16.5" customHeight="1" x14ac:dyDescent="0.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</row>
    <row r="104" spans="1:30" ht="16.5" customHeight="1" x14ac:dyDescent="0.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</row>
    <row r="105" spans="1:30" ht="16.5" customHeight="1" x14ac:dyDescent="0.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</row>
    <row r="106" spans="1:30" ht="16.5" customHeight="1" x14ac:dyDescent="0.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</row>
    <row r="107" spans="1:30" ht="16.5" customHeight="1" x14ac:dyDescent="0.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</row>
    <row r="108" spans="1:30" ht="16.5" customHeight="1" x14ac:dyDescent="0.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</row>
    <row r="109" spans="1:30" ht="16.5" customHeight="1" x14ac:dyDescent="0.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</row>
    <row r="110" spans="1:30" ht="16.5" customHeight="1" x14ac:dyDescent="0.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</row>
    <row r="111" spans="1:30" ht="16.5" customHeight="1" x14ac:dyDescent="0.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</row>
    <row r="112" spans="1:30" ht="16.5" customHeight="1" x14ac:dyDescent="0.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</row>
    <row r="113" spans="1:30" ht="16.5" customHeight="1" x14ac:dyDescent="0.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</row>
    <row r="114" spans="1:30" ht="16.5" customHeight="1" x14ac:dyDescent="0.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</row>
    <row r="115" spans="1:30" ht="16.5" customHeight="1" x14ac:dyDescent="0.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</row>
    <row r="116" spans="1:30" ht="16.5" customHeight="1" x14ac:dyDescent="0.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</row>
    <row r="117" spans="1:30" ht="16.5" customHeight="1" x14ac:dyDescent="0.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</row>
    <row r="118" spans="1:30" ht="16.5" customHeight="1" x14ac:dyDescent="0.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</row>
    <row r="119" spans="1:30" ht="16.5" customHeight="1" x14ac:dyDescent="0.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</row>
    <row r="120" spans="1:30" ht="16.5" customHeight="1" x14ac:dyDescent="0.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</row>
    <row r="121" spans="1:30" ht="16.5" customHeight="1" x14ac:dyDescent="0.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</row>
    <row r="122" spans="1:30" ht="16.5" customHeight="1" x14ac:dyDescent="0.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</row>
    <row r="123" spans="1:30" ht="16.5" customHeight="1" x14ac:dyDescent="0.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</row>
    <row r="124" spans="1:30" ht="16.5" customHeight="1" x14ac:dyDescent="0.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</row>
    <row r="125" spans="1:30" ht="16.5" customHeight="1" x14ac:dyDescent="0.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</row>
    <row r="126" spans="1:30" ht="16.5" customHeight="1" x14ac:dyDescent="0.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</row>
    <row r="127" spans="1:30" ht="16.5" customHeight="1" x14ac:dyDescent="0.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</row>
    <row r="128" spans="1:30" ht="16.5" customHeight="1" x14ac:dyDescent="0.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</row>
    <row r="129" spans="1:30" ht="16.5" customHeight="1" x14ac:dyDescent="0.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</row>
    <row r="130" spans="1:30" ht="16.5" customHeight="1" x14ac:dyDescent="0.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</row>
    <row r="131" spans="1:30" ht="16.5" customHeight="1" x14ac:dyDescent="0.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</row>
    <row r="132" spans="1:30" ht="16.5" customHeight="1" x14ac:dyDescent="0.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</row>
    <row r="133" spans="1:30" ht="16.5" customHeight="1" x14ac:dyDescent="0.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</row>
    <row r="134" spans="1:30" ht="16.5" customHeight="1" x14ac:dyDescent="0.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</row>
    <row r="135" spans="1:30" ht="16.5" customHeight="1" x14ac:dyDescent="0.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</row>
    <row r="136" spans="1:30" ht="16.5" customHeight="1" x14ac:dyDescent="0.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</row>
    <row r="137" spans="1:30" ht="16.5" customHeight="1" x14ac:dyDescent="0.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</row>
    <row r="138" spans="1:30" ht="16.5" customHeight="1" x14ac:dyDescent="0.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</row>
    <row r="139" spans="1:30" ht="16.5" customHeight="1" x14ac:dyDescent="0.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</row>
    <row r="140" spans="1:30" ht="16.5" customHeight="1" x14ac:dyDescent="0.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</row>
    <row r="141" spans="1:30" ht="16.5" customHeight="1" x14ac:dyDescent="0.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</row>
    <row r="142" spans="1:30" ht="16.5" customHeight="1" x14ac:dyDescent="0.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</row>
    <row r="143" spans="1:30" ht="16.5" customHeight="1" x14ac:dyDescent="0.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</row>
    <row r="144" spans="1:30" ht="16.5" customHeight="1" x14ac:dyDescent="0.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</row>
    <row r="145" spans="1:30" ht="16.5" customHeight="1" x14ac:dyDescent="0.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</row>
    <row r="146" spans="1:30" ht="16.5" customHeight="1" x14ac:dyDescent="0.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</row>
    <row r="147" spans="1:30" ht="16.5" customHeight="1" x14ac:dyDescent="0.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</row>
    <row r="148" spans="1:30" ht="16.5" customHeight="1" x14ac:dyDescent="0.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</row>
    <row r="149" spans="1:30" ht="16.5" customHeight="1" x14ac:dyDescent="0.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</row>
    <row r="150" spans="1:30" ht="16.5" customHeight="1" x14ac:dyDescent="0.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</row>
    <row r="151" spans="1:30" ht="16.5" customHeight="1" x14ac:dyDescent="0.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</row>
    <row r="152" spans="1:30" ht="16.5" customHeight="1" x14ac:dyDescent="0.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</row>
    <row r="153" spans="1:30" ht="16.5" customHeight="1" x14ac:dyDescent="0.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</row>
    <row r="154" spans="1:30" ht="16.5" customHeight="1" x14ac:dyDescent="0.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</row>
    <row r="155" spans="1:30" ht="16.5" customHeight="1" x14ac:dyDescent="0.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</row>
    <row r="156" spans="1:30" ht="16.5" customHeight="1" x14ac:dyDescent="0.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</row>
    <row r="157" spans="1:30" ht="16.5" customHeight="1" x14ac:dyDescent="0.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</row>
    <row r="158" spans="1:30" ht="16.5" customHeight="1" x14ac:dyDescent="0.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</row>
    <row r="159" spans="1:30" ht="16.5" customHeight="1" x14ac:dyDescent="0.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</row>
    <row r="160" spans="1:30" ht="16.5" customHeight="1" x14ac:dyDescent="0.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</row>
    <row r="161" spans="1:30" ht="16.5" customHeight="1" x14ac:dyDescent="0.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</row>
    <row r="162" spans="1:30" ht="16.5" customHeight="1" x14ac:dyDescent="0.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</row>
    <row r="163" spans="1:30" ht="16.5" customHeight="1" x14ac:dyDescent="0.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</row>
    <row r="164" spans="1:30" ht="16.5" customHeight="1" x14ac:dyDescent="0.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</row>
    <row r="165" spans="1:30" ht="16.5" customHeight="1" x14ac:dyDescent="0.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</row>
    <row r="166" spans="1:30" ht="16.5" customHeight="1" x14ac:dyDescent="0.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</row>
    <row r="167" spans="1:30" ht="16.5" customHeight="1" x14ac:dyDescent="0.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</row>
    <row r="168" spans="1:30" ht="16.5" customHeight="1" x14ac:dyDescent="0.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</row>
    <row r="169" spans="1:30" ht="16.5" customHeight="1" x14ac:dyDescent="0.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</row>
    <row r="170" spans="1:30" ht="16.5" customHeight="1" x14ac:dyDescent="0.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</row>
    <row r="171" spans="1:30" ht="16.5" customHeight="1" x14ac:dyDescent="0.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</row>
    <row r="172" spans="1:30" ht="16.5" customHeight="1" x14ac:dyDescent="0.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</row>
    <row r="173" spans="1:30" ht="16.5" customHeight="1" x14ac:dyDescent="0.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</row>
    <row r="174" spans="1:30" ht="16.5" customHeight="1" x14ac:dyDescent="0.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</row>
    <row r="175" spans="1:30" ht="16.5" customHeight="1" x14ac:dyDescent="0.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</row>
    <row r="176" spans="1:30" ht="16.5" customHeight="1" x14ac:dyDescent="0.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</row>
    <row r="177" spans="1:30" ht="16.5" customHeight="1" x14ac:dyDescent="0.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</row>
    <row r="178" spans="1:30" ht="16.5" customHeight="1" x14ac:dyDescent="0.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</row>
    <row r="179" spans="1:30" ht="16.5" customHeight="1" x14ac:dyDescent="0.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</row>
    <row r="180" spans="1:30" ht="16.5" customHeight="1" x14ac:dyDescent="0.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</row>
    <row r="181" spans="1:30" ht="16.5" customHeight="1" x14ac:dyDescent="0.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</row>
    <row r="182" spans="1:30" ht="16.5" customHeight="1" x14ac:dyDescent="0.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</row>
    <row r="183" spans="1:30" ht="16.5" customHeight="1" x14ac:dyDescent="0.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</row>
    <row r="184" spans="1:30" ht="16.5" customHeight="1" x14ac:dyDescent="0.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</row>
    <row r="185" spans="1:30" ht="16.5" customHeight="1" x14ac:dyDescent="0.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</row>
    <row r="186" spans="1:30" ht="16.5" customHeight="1" x14ac:dyDescent="0.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</row>
    <row r="187" spans="1:30" ht="16.5" customHeight="1" x14ac:dyDescent="0.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</row>
    <row r="188" spans="1:30" ht="16.5" customHeight="1" x14ac:dyDescent="0.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</row>
    <row r="189" spans="1:30" ht="16.5" customHeight="1" x14ac:dyDescent="0.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</row>
    <row r="190" spans="1:30" ht="16.5" customHeight="1" x14ac:dyDescent="0.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</row>
    <row r="191" spans="1:30" ht="16.5" customHeight="1" x14ac:dyDescent="0.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</row>
    <row r="192" spans="1:30" ht="16.5" customHeight="1" x14ac:dyDescent="0.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</row>
    <row r="193" spans="1:30" ht="16.5" customHeight="1" x14ac:dyDescent="0.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</row>
    <row r="194" spans="1:30" ht="16.5" customHeight="1" x14ac:dyDescent="0.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</row>
    <row r="195" spans="1:30" ht="16.5" customHeight="1" x14ac:dyDescent="0.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</row>
    <row r="196" spans="1:30" ht="16.5" customHeight="1" x14ac:dyDescent="0.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</row>
    <row r="197" spans="1:30" ht="16.5" customHeight="1" x14ac:dyDescent="0.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</row>
    <row r="198" spans="1:30" ht="16.5" customHeight="1" x14ac:dyDescent="0.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</row>
    <row r="199" spans="1:30" ht="16.5" customHeight="1" x14ac:dyDescent="0.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</row>
    <row r="200" spans="1:30" ht="16.5" customHeight="1" x14ac:dyDescent="0.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</row>
    <row r="201" spans="1:30" ht="16.5" customHeight="1" x14ac:dyDescent="0.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</row>
    <row r="202" spans="1:30" ht="16.5" customHeight="1" x14ac:dyDescent="0.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</row>
    <row r="203" spans="1:30" ht="16.5" customHeight="1" x14ac:dyDescent="0.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</row>
    <row r="204" spans="1:30" ht="16.5" customHeight="1" x14ac:dyDescent="0.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</row>
    <row r="205" spans="1:30" ht="16.5" customHeight="1" x14ac:dyDescent="0.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</row>
    <row r="206" spans="1:30" ht="16.5" customHeight="1" x14ac:dyDescent="0.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</row>
    <row r="207" spans="1:30" ht="16.5" customHeight="1" x14ac:dyDescent="0.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</row>
    <row r="208" spans="1:30" ht="16.5" customHeight="1" x14ac:dyDescent="0.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</row>
    <row r="209" spans="1:30" ht="16.5" customHeight="1" x14ac:dyDescent="0.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</row>
    <row r="210" spans="1:30" ht="16.5" customHeight="1" x14ac:dyDescent="0.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</row>
    <row r="211" spans="1:30" ht="16.5" customHeight="1" x14ac:dyDescent="0.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</row>
    <row r="212" spans="1:30" ht="16.5" customHeight="1" x14ac:dyDescent="0.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</row>
    <row r="213" spans="1:30" ht="16.5" customHeight="1" x14ac:dyDescent="0.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</row>
    <row r="214" spans="1:30" ht="16.5" customHeight="1" x14ac:dyDescent="0.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</row>
    <row r="215" spans="1:30" ht="16.5" customHeight="1" x14ac:dyDescent="0.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</row>
    <row r="216" spans="1:30" ht="16.5" customHeight="1" x14ac:dyDescent="0.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</row>
    <row r="217" spans="1:30" ht="16.5" customHeight="1" x14ac:dyDescent="0.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</row>
    <row r="218" spans="1:30" ht="16.5" customHeight="1" x14ac:dyDescent="0.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</row>
    <row r="219" spans="1:30" ht="16.5" customHeight="1" x14ac:dyDescent="0.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</row>
    <row r="220" spans="1:30" ht="16.5" customHeight="1" x14ac:dyDescent="0.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</row>
    <row r="221" spans="1:30" ht="16.5" customHeight="1" x14ac:dyDescent="0.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</row>
    <row r="222" spans="1:30" ht="16.5" customHeight="1" x14ac:dyDescent="0.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</row>
    <row r="223" spans="1:30" ht="16.5" customHeight="1" x14ac:dyDescent="0.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</row>
    <row r="224" spans="1:30" ht="16.5" customHeight="1" x14ac:dyDescent="0.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</row>
    <row r="225" spans="1:30" ht="16.5" customHeight="1" x14ac:dyDescent="0.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</row>
    <row r="226" spans="1:30" ht="16.5" customHeight="1" x14ac:dyDescent="0.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</row>
    <row r="227" spans="1:30" ht="16.5" customHeight="1" x14ac:dyDescent="0.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</row>
    <row r="228" spans="1:30" ht="16.5" customHeight="1" x14ac:dyDescent="0.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</row>
    <row r="229" spans="1:30" ht="16.5" customHeight="1" x14ac:dyDescent="0.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</row>
    <row r="230" spans="1:30" ht="16.5" customHeight="1" x14ac:dyDescent="0.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</row>
    <row r="231" spans="1:30" ht="16.5" customHeight="1" x14ac:dyDescent="0.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</row>
    <row r="232" spans="1:30" ht="16.5" customHeight="1" x14ac:dyDescent="0.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</row>
    <row r="233" spans="1:30" ht="16.5" customHeight="1" x14ac:dyDescent="0.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</row>
    <row r="234" spans="1:30" ht="16.5" customHeight="1" x14ac:dyDescent="0.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</row>
    <row r="235" spans="1:30" ht="16.5" customHeight="1" x14ac:dyDescent="0.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</row>
    <row r="236" spans="1:30" ht="16.5" customHeight="1" x14ac:dyDescent="0.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</row>
    <row r="237" spans="1:30" ht="16.5" customHeight="1" x14ac:dyDescent="0.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</row>
    <row r="238" spans="1:30" ht="16.5" customHeight="1" x14ac:dyDescent="0.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</row>
    <row r="239" spans="1:30" ht="16.5" customHeight="1" x14ac:dyDescent="0.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</row>
    <row r="240" spans="1:30" ht="16.5" customHeight="1" x14ac:dyDescent="0.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</row>
    <row r="241" spans="1:30" ht="16.5" customHeight="1" x14ac:dyDescent="0.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</row>
    <row r="242" spans="1:30" ht="16.5" customHeight="1" x14ac:dyDescent="0.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</row>
    <row r="243" spans="1:30" ht="16.5" customHeight="1" x14ac:dyDescent="0.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</row>
    <row r="244" spans="1:30" ht="16.5" customHeight="1" x14ac:dyDescent="0.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</row>
    <row r="245" spans="1:30" ht="16.5" customHeight="1" x14ac:dyDescent="0.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</row>
    <row r="246" spans="1:30" ht="16.5" customHeight="1" x14ac:dyDescent="0.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</row>
    <row r="247" spans="1:30" ht="16.5" customHeight="1" x14ac:dyDescent="0.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</row>
    <row r="248" spans="1:30" ht="16.5" customHeight="1" x14ac:dyDescent="0.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</row>
    <row r="249" spans="1:30" ht="16.5" customHeight="1" x14ac:dyDescent="0.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</row>
    <row r="250" spans="1:30" ht="16.5" customHeight="1" x14ac:dyDescent="0.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</row>
    <row r="251" spans="1:30" ht="16.5" customHeight="1" x14ac:dyDescent="0.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</row>
    <row r="252" spans="1:30" ht="16.5" customHeight="1" x14ac:dyDescent="0.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</row>
    <row r="253" spans="1:30" ht="16.5" customHeight="1" x14ac:dyDescent="0.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</row>
    <row r="254" spans="1:30" ht="16.5" customHeight="1" x14ac:dyDescent="0.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</row>
    <row r="255" spans="1:30" ht="16.5" customHeight="1" x14ac:dyDescent="0.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</row>
    <row r="256" spans="1:30" ht="16.5" customHeight="1" x14ac:dyDescent="0.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</row>
    <row r="257" spans="1:30" ht="16.5" customHeight="1" x14ac:dyDescent="0.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</row>
    <row r="258" spans="1:30" ht="16.5" customHeight="1" x14ac:dyDescent="0.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</row>
    <row r="259" spans="1:30" ht="16.5" customHeight="1" x14ac:dyDescent="0.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</row>
    <row r="260" spans="1:30" ht="16.5" customHeight="1" x14ac:dyDescent="0.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</row>
    <row r="261" spans="1:30" ht="16.5" customHeight="1" x14ac:dyDescent="0.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</row>
    <row r="262" spans="1:30" ht="16.5" customHeight="1" x14ac:dyDescent="0.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</row>
    <row r="263" spans="1:30" ht="16.5" customHeight="1" x14ac:dyDescent="0.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</row>
    <row r="264" spans="1:30" ht="16.5" customHeight="1" x14ac:dyDescent="0.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</row>
    <row r="265" spans="1:30" ht="16.5" customHeight="1" x14ac:dyDescent="0.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</row>
    <row r="266" spans="1:30" ht="16.5" customHeight="1" x14ac:dyDescent="0.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</row>
    <row r="267" spans="1:30" ht="16.5" customHeight="1" x14ac:dyDescent="0.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</row>
    <row r="268" spans="1:30" ht="16.5" customHeight="1" x14ac:dyDescent="0.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</row>
    <row r="269" spans="1:30" ht="16.5" customHeight="1" x14ac:dyDescent="0.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</row>
    <row r="270" spans="1:30" ht="16.5" customHeight="1" x14ac:dyDescent="0.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</row>
    <row r="271" spans="1:30" ht="16.5" customHeight="1" x14ac:dyDescent="0.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</row>
    <row r="272" spans="1:30" ht="16.5" customHeight="1" x14ac:dyDescent="0.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</row>
    <row r="273" spans="1:30" ht="16.5" customHeight="1" x14ac:dyDescent="0.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</row>
    <row r="274" spans="1:30" ht="16.5" customHeight="1" x14ac:dyDescent="0.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</row>
    <row r="275" spans="1:30" ht="16.5" customHeight="1" x14ac:dyDescent="0.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</row>
    <row r="276" spans="1:30" ht="16.5" customHeight="1" x14ac:dyDescent="0.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</row>
    <row r="277" spans="1:30" ht="16.5" customHeight="1" x14ac:dyDescent="0.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</row>
    <row r="278" spans="1:30" ht="16.5" customHeight="1" x14ac:dyDescent="0.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</row>
    <row r="279" spans="1:30" ht="16.5" customHeight="1" x14ac:dyDescent="0.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</row>
    <row r="280" spans="1:30" ht="16.5" customHeight="1" x14ac:dyDescent="0.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</row>
    <row r="281" spans="1:30" ht="16.5" customHeight="1" x14ac:dyDescent="0.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</row>
    <row r="282" spans="1:30" ht="16.5" customHeight="1" x14ac:dyDescent="0.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</row>
    <row r="283" spans="1:30" ht="16.5" customHeight="1" x14ac:dyDescent="0.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</row>
    <row r="284" spans="1:30" ht="16.5" customHeight="1" x14ac:dyDescent="0.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</row>
    <row r="285" spans="1:30" ht="16.5" customHeight="1" x14ac:dyDescent="0.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</row>
    <row r="286" spans="1:30" ht="16.5" customHeight="1" x14ac:dyDescent="0.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</row>
    <row r="287" spans="1:30" ht="16.5" customHeight="1" x14ac:dyDescent="0.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</row>
    <row r="288" spans="1:30" ht="16.5" customHeight="1" x14ac:dyDescent="0.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</row>
    <row r="289" spans="1:30" ht="16.5" customHeight="1" x14ac:dyDescent="0.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</row>
    <row r="290" spans="1:30" ht="16.5" customHeight="1" x14ac:dyDescent="0.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</row>
    <row r="291" spans="1:30" ht="16.5" customHeight="1" x14ac:dyDescent="0.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</row>
    <row r="292" spans="1:30" ht="16.5" customHeight="1" x14ac:dyDescent="0.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</row>
    <row r="293" spans="1:30" ht="16.5" customHeight="1" x14ac:dyDescent="0.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</row>
    <row r="294" spans="1:30" ht="16.5" customHeight="1" x14ac:dyDescent="0.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</row>
    <row r="295" spans="1:30" ht="16.5" customHeight="1" x14ac:dyDescent="0.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</row>
    <row r="296" spans="1:30" ht="16.5" customHeight="1" x14ac:dyDescent="0.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</row>
    <row r="297" spans="1:30" ht="16.5" customHeight="1" x14ac:dyDescent="0.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</row>
    <row r="298" spans="1:30" ht="16.5" customHeight="1" x14ac:dyDescent="0.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</row>
    <row r="299" spans="1:30" ht="16.5" customHeight="1" x14ac:dyDescent="0.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</row>
    <row r="300" spans="1:30" ht="16.5" customHeight="1" x14ac:dyDescent="0.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</row>
    <row r="301" spans="1:30" ht="16.5" customHeight="1" x14ac:dyDescent="0.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</row>
    <row r="302" spans="1:30" ht="16.5" customHeight="1" x14ac:dyDescent="0.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</row>
    <row r="303" spans="1:30" ht="16.5" customHeight="1" x14ac:dyDescent="0.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</row>
    <row r="304" spans="1:30" ht="16.5" customHeight="1" x14ac:dyDescent="0.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</row>
    <row r="305" spans="1:30" ht="16.5" customHeight="1" x14ac:dyDescent="0.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</row>
    <row r="306" spans="1:30" ht="16.5" customHeight="1" x14ac:dyDescent="0.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</row>
    <row r="307" spans="1:30" ht="16.5" customHeight="1" x14ac:dyDescent="0.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</row>
    <row r="308" spans="1:30" ht="16.5" customHeight="1" x14ac:dyDescent="0.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</row>
    <row r="309" spans="1:30" ht="16.5" customHeight="1" x14ac:dyDescent="0.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</row>
    <row r="310" spans="1:30" ht="16.5" customHeight="1" x14ac:dyDescent="0.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</row>
    <row r="311" spans="1:30" ht="16.5" customHeight="1" x14ac:dyDescent="0.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</row>
    <row r="312" spans="1:30" ht="16.5" customHeight="1" x14ac:dyDescent="0.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</row>
    <row r="313" spans="1:30" ht="16.5" customHeight="1" x14ac:dyDescent="0.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</row>
    <row r="314" spans="1:30" ht="16.5" customHeight="1" x14ac:dyDescent="0.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</row>
    <row r="315" spans="1:30" ht="16.5" customHeight="1" x14ac:dyDescent="0.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</row>
    <row r="316" spans="1:30" ht="16.5" customHeight="1" x14ac:dyDescent="0.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</row>
    <row r="317" spans="1:30" ht="16.5" customHeight="1" x14ac:dyDescent="0.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</row>
    <row r="318" spans="1:30" ht="16.5" customHeight="1" x14ac:dyDescent="0.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</row>
    <row r="319" spans="1:30" ht="16.5" customHeight="1" x14ac:dyDescent="0.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</row>
    <row r="320" spans="1:30" ht="16.5" customHeight="1" x14ac:dyDescent="0.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</row>
    <row r="321" spans="1:30" ht="16.5" customHeight="1" x14ac:dyDescent="0.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</row>
    <row r="322" spans="1:30" ht="16.5" customHeight="1" x14ac:dyDescent="0.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</row>
    <row r="323" spans="1:30" ht="16.5" customHeight="1" x14ac:dyDescent="0.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</row>
    <row r="324" spans="1:30" ht="16.5" customHeight="1" x14ac:dyDescent="0.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</row>
    <row r="325" spans="1:30" ht="16.5" customHeight="1" x14ac:dyDescent="0.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</row>
    <row r="326" spans="1:30" ht="16.5" customHeight="1" x14ac:dyDescent="0.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</row>
    <row r="327" spans="1:30" ht="16.5" customHeight="1" x14ac:dyDescent="0.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</row>
    <row r="328" spans="1:30" ht="16.5" customHeight="1" x14ac:dyDescent="0.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</row>
    <row r="329" spans="1:30" ht="16.5" customHeight="1" x14ac:dyDescent="0.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</row>
    <row r="330" spans="1:30" ht="16.5" customHeight="1" x14ac:dyDescent="0.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</row>
    <row r="331" spans="1:30" ht="16.5" customHeight="1" x14ac:dyDescent="0.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</row>
    <row r="332" spans="1:30" ht="16.5" customHeight="1" x14ac:dyDescent="0.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</row>
    <row r="333" spans="1:30" ht="16.5" customHeight="1" x14ac:dyDescent="0.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</row>
    <row r="334" spans="1:30" ht="16.5" customHeight="1" x14ac:dyDescent="0.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</row>
    <row r="335" spans="1:30" ht="16.5" customHeight="1" x14ac:dyDescent="0.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</row>
    <row r="336" spans="1:30" ht="16.5" customHeight="1" x14ac:dyDescent="0.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</row>
    <row r="337" spans="1:30" ht="16.5" customHeight="1" x14ac:dyDescent="0.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</row>
    <row r="338" spans="1:30" ht="16.5" customHeight="1" x14ac:dyDescent="0.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</row>
    <row r="339" spans="1:30" ht="16.5" customHeight="1" x14ac:dyDescent="0.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</row>
    <row r="340" spans="1:30" ht="16.5" customHeight="1" x14ac:dyDescent="0.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</row>
    <row r="341" spans="1:30" ht="16.5" customHeight="1" x14ac:dyDescent="0.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</row>
    <row r="342" spans="1:30" ht="16.5" customHeight="1" x14ac:dyDescent="0.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</row>
    <row r="343" spans="1:30" ht="16.5" customHeight="1" x14ac:dyDescent="0.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</row>
    <row r="344" spans="1:30" ht="16.5" customHeight="1" x14ac:dyDescent="0.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</row>
    <row r="345" spans="1:30" ht="16.5" customHeight="1" x14ac:dyDescent="0.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</row>
    <row r="346" spans="1:30" ht="16.5" customHeight="1" x14ac:dyDescent="0.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</row>
    <row r="347" spans="1:30" ht="16.5" customHeight="1" x14ac:dyDescent="0.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</row>
    <row r="348" spans="1:30" ht="16.5" customHeight="1" x14ac:dyDescent="0.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</row>
    <row r="349" spans="1:30" ht="16.5" customHeight="1" x14ac:dyDescent="0.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</row>
    <row r="350" spans="1:30" ht="16.5" customHeight="1" x14ac:dyDescent="0.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</row>
    <row r="351" spans="1:30" ht="16.5" customHeight="1" x14ac:dyDescent="0.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</row>
    <row r="352" spans="1:30" ht="16.5" customHeight="1" x14ac:dyDescent="0.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</row>
    <row r="353" spans="1:30" ht="16.5" customHeight="1" x14ac:dyDescent="0.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</row>
    <row r="354" spans="1:30" ht="16.5" customHeight="1" x14ac:dyDescent="0.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</row>
    <row r="355" spans="1:30" ht="16.5" customHeight="1" x14ac:dyDescent="0.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</row>
    <row r="356" spans="1:30" ht="16.5" customHeight="1" x14ac:dyDescent="0.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</row>
    <row r="357" spans="1:30" ht="16.5" customHeight="1" x14ac:dyDescent="0.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</row>
    <row r="358" spans="1:30" ht="16.5" customHeight="1" x14ac:dyDescent="0.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</row>
    <row r="359" spans="1:30" ht="16.5" customHeight="1" x14ac:dyDescent="0.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</row>
    <row r="360" spans="1:30" ht="16.5" customHeight="1" x14ac:dyDescent="0.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</row>
    <row r="361" spans="1:30" ht="16.5" customHeight="1" x14ac:dyDescent="0.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</row>
    <row r="362" spans="1:30" ht="16.5" customHeight="1" x14ac:dyDescent="0.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</row>
    <row r="363" spans="1:30" ht="16.5" customHeight="1" x14ac:dyDescent="0.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</row>
    <row r="364" spans="1:30" ht="16.5" customHeight="1" x14ac:dyDescent="0.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</row>
    <row r="365" spans="1:30" ht="16.5" customHeight="1" x14ac:dyDescent="0.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</row>
    <row r="366" spans="1:30" ht="16.5" customHeight="1" x14ac:dyDescent="0.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</row>
    <row r="367" spans="1:30" ht="16.5" customHeight="1" x14ac:dyDescent="0.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</row>
    <row r="368" spans="1:30" ht="16.5" customHeight="1" x14ac:dyDescent="0.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</row>
    <row r="369" spans="1:30" ht="16.5" customHeight="1" x14ac:dyDescent="0.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</row>
    <row r="370" spans="1:30" ht="16.5" customHeight="1" x14ac:dyDescent="0.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</row>
    <row r="371" spans="1:30" ht="16.5" customHeight="1" x14ac:dyDescent="0.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</row>
    <row r="372" spans="1:30" ht="16.5" customHeight="1" x14ac:dyDescent="0.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</row>
    <row r="373" spans="1:30" ht="16.5" customHeight="1" x14ac:dyDescent="0.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</row>
    <row r="374" spans="1:30" ht="16.5" customHeight="1" x14ac:dyDescent="0.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</row>
    <row r="375" spans="1:30" ht="16.5" customHeight="1" x14ac:dyDescent="0.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</row>
    <row r="376" spans="1:30" ht="16.5" customHeight="1" x14ac:dyDescent="0.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</row>
    <row r="377" spans="1:30" ht="16.5" customHeight="1" x14ac:dyDescent="0.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</row>
    <row r="378" spans="1:30" ht="16.5" customHeight="1" x14ac:dyDescent="0.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</row>
    <row r="379" spans="1:30" ht="16.5" customHeight="1" x14ac:dyDescent="0.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</row>
    <row r="380" spans="1:30" ht="16.5" customHeight="1" x14ac:dyDescent="0.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</row>
    <row r="381" spans="1:30" ht="16.5" customHeight="1" x14ac:dyDescent="0.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</row>
    <row r="382" spans="1:30" ht="16.5" customHeight="1" x14ac:dyDescent="0.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</row>
    <row r="383" spans="1:30" ht="16.5" customHeight="1" x14ac:dyDescent="0.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</row>
    <row r="384" spans="1:30" ht="16.5" customHeight="1" x14ac:dyDescent="0.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</row>
    <row r="385" spans="1:30" ht="16.5" customHeight="1" x14ac:dyDescent="0.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</row>
    <row r="386" spans="1:30" ht="16.5" customHeight="1" x14ac:dyDescent="0.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</row>
    <row r="387" spans="1:30" ht="16.5" customHeight="1" x14ac:dyDescent="0.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</row>
    <row r="388" spans="1:30" ht="16.5" customHeight="1" x14ac:dyDescent="0.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</row>
    <row r="389" spans="1:30" ht="16.5" customHeight="1" x14ac:dyDescent="0.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</row>
    <row r="390" spans="1:30" ht="16.5" customHeight="1" x14ac:dyDescent="0.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</row>
    <row r="391" spans="1:30" ht="16.5" customHeight="1" x14ac:dyDescent="0.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</row>
    <row r="392" spans="1:30" ht="16.5" customHeight="1" x14ac:dyDescent="0.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</row>
    <row r="393" spans="1:30" ht="16.5" customHeight="1" x14ac:dyDescent="0.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</row>
    <row r="394" spans="1:30" ht="16.5" customHeight="1" x14ac:dyDescent="0.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</row>
    <row r="395" spans="1:30" ht="16.5" customHeight="1" x14ac:dyDescent="0.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</row>
    <row r="396" spans="1:30" ht="16.5" customHeight="1" x14ac:dyDescent="0.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</row>
    <row r="397" spans="1:30" ht="16.5" customHeight="1" x14ac:dyDescent="0.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</row>
    <row r="398" spans="1:30" ht="16.5" customHeight="1" x14ac:dyDescent="0.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</row>
    <row r="399" spans="1:30" ht="16.5" customHeight="1" x14ac:dyDescent="0.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</row>
    <row r="400" spans="1:30" ht="16.5" customHeight="1" x14ac:dyDescent="0.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</row>
    <row r="401" spans="1:30" ht="16.5" customHeight="1" x14ac:dyDescent="0.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</row>
    <row r="402" spans="1:30" ht="16.5" customHeight="1" x14ac:dyDescent="0.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</row>
    <row r="403" spans="1:30" ht="16.5" customHeight="1" x14ac:dyDescent="0.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</row>
    <row r="404" spans="1:30" ht="16.5" customHeight="1" x14ac:dyDescent="0.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</row>
    <row r="405" spans="1:30" ht="16.5" customHeight="1" x14ac:dyDescent="0.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</row>
    <row r="406" spans="1:30" ht="16.5" customHeight="1" x14ac:dyDescent="0.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</row>
    <row r="407" spans="1:30" ht="16.5" customHeight="1" x14ac:dyDescent="0.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</row>
    <row r="408" spans="1:30" ht="16.5" customHeight="1" x14ac:dyDescent="0.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</row>
    <row r="409" spans="1:30" ht="16.5" customHeight="1" x14ac:dyDescent="0.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</row>
    <row r="410" spans="1:30" ht="16.5" customHeight="1" x14ac:dyDescent="0.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</row>
    <row r="411" spans="1:30" ht="16.5" customHeight="1" x14ac:dyDescent="0.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</row>
    <row r="412" spans="1:30" ht="16.5" customHeight="1" x14ac:dyDescent="0.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</row>
    <row r="413" spans="1:30" ht="16.5" customHeight="1" x14ac:dyDescent="0.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</row>
    <row r="414" spans="1:30" ht="16.5" customHeight="1" x14ac:dyDescent="0.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</row>
    <row r="415" spans="1:30" ht="16.5" customHeight="1" x14ac:dyDescent="0.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</row>
    <row r="416" spans="1:30" ht="16.5" customHeight="1" x14ac:dyDescent="0.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</row>
    <row r="417" spans="1:30" ht="16.5" customHeight="1" x14ac:dyDescent="0.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</row>
    <row r="418" spans="1:30" ht="16.5" customHeight="1" x14ac:dyDescent="0.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</row>
    <row r="419" spans="1:30" ht="16.5" customHeight="1" x14ac:dyDescent="0.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</row>
    <row r="420" spans="1:30" ht="16.5" customHeight="1" x14ac:dyDescent="0.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</row>
    <row r="421" spans="1:30" ht="16.5" customHeight="1" x14ac:dyDescent="0.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</row>
    <row r="422" spans="1:30" ht="16.5" customHeight="1" x14ac:dyDescent="0.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</row>
    <row r="423" spans="1:30" ht="16.5" customHeight="1" x14ac:dyDescent="0.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</row>
    <row r="424" spans="1:30" ht="16.5" customHeight="1" x14ac:dyDescent="0.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</row>
    <row r="425" spans="1:30" ht="16.5" customHeight="1" x14ac:dyDescent="0.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</row>
    <row r="426" spans="1:30" ht="16.5" customHeight="1" x14ac:dyDescent="0.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</row>
    <row r="427" spans="1:30" ht="16.5" customHeight="1" x14ac:dyDescent="0.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</row>
    <row r="428" spans="1:30" ht="16.5" customHeight="1" x14ac:dyDescent="0.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</row>
    <row r="429" spans="1:30" ht="16.5" customHeight="1" x14ac:dyDescent="0.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</row>
    <row r="430" spans="1:30" ht="16.5" customHeight="1" x14ac:dyDescent="0.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</row>
    <row r="431" spans="1:30" ht="16.5" customHeight="1" x14ac:dyDescent="0.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</row>
    <row r="432" spans="1:30" ht="16.5" customHeight="1" x14ac:dyDescent="0.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</row>
    <row r="433" spans="1:30" ht="16.5" customHeight="1" x14ac:dyDescent="0.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</row>
    <row r="434" spans="1:30" ht="16.5" customHeight="1" x14ac:dyDescent="0.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</row>
    <row r="435" spans="1:30" ht="16.5" customHeight="1" x14ac:dyDescent="0.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</row>
    <row r="436" spans="1:30" ht="16.5" customHeight="1" x14ac:dyDescent="0.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</row>
    <row r="437" spans="1:30" ht="16.5" customHeight="1" x14ac:dyDescent="0.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</row>
    <row r="438" spans="1:30" ht="16.5" customHeight="1" x14ac:dyDescent="0.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</row>
    <row r="439" spans="1:30" ht="16.5" customHeight="1" x14ac:dyDescent="0.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</row>
    <row r="440" spans="1:30" ht="16.5" customHeight="1" x14ac:dyDescent="0.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</row>
    <row r="441" spans="1:30" ht="16.5" customHeight="1" x14ac:dyDescent="0.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</row>
    <row r="442" spans="1:30" ht="16.5" customHeight="1" x14ac:dyDescent="0.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</row>
    <row r="443" spans="1:30" ht="16.5" customHeight="1" x14ac:dyDescent="0.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</row>
    <row r="444" spans="1:30" ht="16.5" customHeight="1" x14ac:dyDescent="0.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</row>
    <row r="445" spans="1:30" ht="16.5" customHeight="1" x14ac:dyDescent="0.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</row>
    <row r="446" spans="1:30" ht="16.5" customHeight="1" x14ac:dyDescent="0.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</row>
    <row r="447" spans="1:30" ht="16.5" customHeight="1" x14ac:dyDescent="0.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</row>
    <row r="448" spans="1:30" ht="16.5" customHeight="1" x14ac:dyDescent="0.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</row>
    <row r="449" spans="1:30" ht="16.5" customHeight="1" x14ac:dyDescent="0.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</row>
    <row r="450" spans="1:30" ht="16.5" customHeight="1" x14ac:dyDescent="0.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</row>
    <row r="451" spans="1:30" ht="16.5" customHeight="1" x14ac:dyDescent="0.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</row>
    <row r="452" spans="1:30" ht="16.5" customHeight="1" x14ac:dyDescent="0.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</row>
    <row r="453" spans="1:30" ht="16.5" customHeight="1" x14ac:dyDescent="0.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</row>
    <row r="454" spans="1:30" ht="16.5" customHeight="1" x14ac:dyDescent="0.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</row>
    <row r="455" spans="1:30" ht="16.5" customHeight="1" x14ac:dyDescent="0.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</row>
    <row r="456" spans="1:30" ht="16.5" customHeight="1" x14ac:dyDescent="0.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</row>
    <row r="457" spans="1:30" ht="16.5" customHeight="1" x14ac:dyDescent="0.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</row>
    <row r="458" spans="1:30" ht="16.5" customHeight="1" x14ac:dyDescent="0.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</row>
    <row r="459" spans="1:30" ht="16.5" customHeight="1" x14ac:dyDescent="0.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</row>
    <row r="460" spans="1:30" ht="16.5" customHeight="1" x14ac:dyDescent="0.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</row>
    <row r="461" spans="1:30" ht="16.5" customHeight="1" x14ac:dyDescent="0.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</row>
    <row r="462" spans="1:30" ht="16.5" customHeight="1" x14ac:dyDescent="0.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</row>
    <row r="463" spans="1:30" ht="16.5" customHeight="1" x14ac:dyDescent="0.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</row>
    <row r="464" spans="1:30" ht="16.5" customHeight="1" x14ac:dyDescent="0.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</row>
    <row r="465" spans="1:30" ht="16.5" customHeight="1" x14ac:dyDescent="0.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</row>
    <row r="466" spans="1:30" ht="16.5" customHeight="1" x14ac:dyDescent="0.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</row>
    <row r="467" spans="1:30" ht="16.5" customHeight="1" x14ac:dyDescent="0.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</row>
    <row r="468" spans="1:30" ht="16.5" customHeight="1" x14ac:dyDescent="0.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</row>
    <row r="469" spans="1:30" ht="16.5" customHeight="1" x14ac:dyDescent="0.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</row>
    <row r="470" spans="1:30" ht="16.5" customHeight="1" x14ac:dyDescent="0.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</row>
    <row r="471" spans="1:30" ht="16.5" customHeight="1" x14ac:dyDescent="0.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</row>
    <row r="472" spans="1:30" ht="16.5" customHeight="1" x14ac:dyDescent="0.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</row>
    <row r="473" spans="1:30" ht="16.5" customHeight="1" x14ac:dyDescent="0.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</row>
    <row r="474" spans="1:30" ht="16.5" customHeight="1" x14ac:dyDescent="0.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</row>
    <row r="475" spans="1:30" ht="16.5" customHeight="1" x14ac:dyDescent="0.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</row>
    <row r="476" spans="1:30" ht="16.5" customHeight="1" x14ac:dyDescent="0.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</row>
    <row r="477" spans="1:30" ht="16.5" customHeight="1" x14ac:dyDescent="0.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</row>
    <row r="478" spans="1:30" ht="16.5" customHeight="1" x14ac:dyDescent="0.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</row>
    <row r="479" spans="1:30" ht="16.5" customHeight="1" x14ac:dyDescent="0.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</row>
    <row r="480" spans="1:30" ht="16.5" customHeight="1" x14ac:dyDescent="0.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</row>
    <row r="481" spans="1:30" ht="16.5" customHeight="1" x14ac:dyDescent="0.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</row>
    <row r="482" spans="1:30" ht="16.5" customHeight="1" x14ac:dyDescent="0.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</row>
    <row r="483" spans="1:30" ht="16.5" customHeight="1" x14ac:dyDescent="0.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</row>
    <row r="484" spans="1:30" ht="16.5" customHeight="1" x14ac:dyDescent="0.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</row>
    <row r="485" spans="1:30" ht="16.5" customHeight="1" x14ac:dyDescent="0.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</row>
    <row r="486" spans="1:30" ht="16.5" customHeight="1" x14ac:dyDescent="0.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</row>
    <row r="487" spans="1:30" ht="16.5" customHeight="1" x14ac:dyDescent="0.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</row>
    <row r="488" spans="1:30" ht="16.5" customHeight="1" x14ac:dyDescent="0.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</row>
    <row r="489" spans="1:30" ht="16.5" customHeight="1" x14ac:dyDescent="0.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</row>
    <row r="490" spans="1:30" ht="16.5" customHeight="1" x14ac:dyDescent="0.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</row>
    <row r="491" spans="1:30" ht="16.5" customHeight="1" x14ac:dyDescent="0.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</row>
    <row r="492" spans="1:30" ht="16.5" customHeight="1" x14ac:dyDescent="0.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</row>
    <row r="493" spans="1:30" ht="16.5" customHeight="1" x14ac:dyDescent="0.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</row>
    <row r="494" spans="1:30" ht="16.5" customHeight="1" x14ac:dyDescent="0.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</row>
    <row r="495" spans="1:30" ht="16.5" customHeight="1" x14ac:dyDescent="0.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</row>
    <row r="496" spans="1:30" ht="16.5" customHeight="1" x14ac:dyDescent="0.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</row>
    <row r="497" spans="1:30" ht="16.5" customHeight="1" x14ac:dyDescent="0.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</row>
    <row r="498" spans="1:30" ht="16.5" customHeight="1" x14ac:dyDescent="0.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</row>
    <row r="499" spans="1:30" ht="16.5" customHeight="1" x14ac:dyDescent="0.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</row>
    <row r="500" spans="1:30" ht="16.5" customHeight="1" x14ac:dyDescent="0.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</row>
    <row r="501" spans="1:30" ht="16.5" customHeight="1" x14ac:dyDescent="0.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</row>
    <row r="502" spans="1:30" ht="16.5" customHeight="1" x14ac:dyDescent="0.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</row>
    <row r="503" spans="1:30" ht="16.5" customHeight="1" x14ac:dyDescent="0.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</row>
    <row r="504" spans="1:30" ht="16.5" customHeight="1" x14ac:dyDescent="0.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</row>
    <row r="505" spans="1:30" ht="16.5" customHeight="1" x14ac:dyDescent="0.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</row>
    <row r="506" spans="1:30" ht="16.5" customHeight="1" x14ac:dyDescent="0.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</row>
    <row r="507" spans="1:30" ht="16.5" customHeight="1" x14ac:dyDescent="0.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</row>
    <row r="508" spans="1:30" ht="16.5" customHeight="1" x14ac:dyDescent="0.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</row>
    <row r="509" spans="1:30" ht="16.5" customHeight="1" x14ac:dyDescent="0.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</row>
    <row r="510" spans="1:30" ht="16.5" customHeight="1" x14ac:dyDescent="0.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</row>
    <row r="511" spans="1:30" ht="16.5" customHeight="1" x14ac:dyDescent="0.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</row>
    <row r="512" spans="1:30" ht="16.5" customHeight="1" x14ac:dyDescent="0.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</row>
    <row r="513" spans="1:30" ht="16.5" customHeight="1" x14ac:dyDescent="0.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</row>
    <row r="514" spans="1:30" ht="16.5" customHeight="1" x14ac:dyDescent="0.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</row>
    <row r="515" spans="1:30" ht="16.5" customHeight="1" x14ac:dyDescent="0.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</row>
    <row r="516" spans="1:30" ht="16.5" customHeight="1" x14ac:dyDescent="0.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</row>
    <row r="517" spans="1:30" ht="16.5" customHeight="1" x14ac:dyDescent="0.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</row>
    <row r="518" spans="1:30" ht="16.5" customHeight="1" x14ac:dyDescent="0.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</row>
    <row r="519" spans="1:30" ht="16.5" customHeight="1" x14ac:dyDescent="0.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</row>
    <row r="520" spans="1:30" ht="16.5" customHeight="1" x14ac:dyDescent="0.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</row>
    <row r="521" spans="1:30" ht="16.5" customHeight="1" x14ac:dyDescent="0.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</row>
    <row r="522" spans="1:30" ht="16.5" customHeight="1" x14ac:dyDescent="0.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</row>
    <row r="523" spans="1:30" ht="16.5" customHeight="1" x14ac:dyDescent="0.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</row>
    <row r="524" spans="1:30" ht="16.5" customHeight="1" x14ac:dyDescent="0.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</row>
    <row r="525" spans="1:30" ht="16.5" customHeight="1" x14ac:dyDescent="0.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</row>
    <row r="526" spans="1:30" ht="16.5" customHeight="1" x14ac:dyDescent="0.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</row>
    <row r="527" spans="1:30" ht="16.5" customHeight="1" x14ac:dyDescent="0.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</row>
    <row r="528" spans="1:30" ht="16.5" customHeight="1" x14ac:dyDescent="0.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</row>
    <row r="529" spans="1:30" ht="16.5" customHeight="1" x14ac:dyDescent="0.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</row>
    <row r="530" spans="1:30" ht="16.5" customHeight="1" x14ac:dyDescent="0.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</row>
    <row r="531" spans="1:30" ht="16.5" customHeight="1" x14ac:dyDescent="0.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</row>
    <row r="532" spans="1:30" ht="16.5" customHeight="1" x14ac:dyDescent="0.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</row>
    <row r="533" spans="1:30" ht="16.5" customHeight="1" x14ac:dyDescent="0.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</row>
    <row r="534" spans="1:30" ht="16.5" customHeight="1" x14ac:dyDescent="0.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</row>
    <row r="535" spans="1:30" ht="16.5" customHeight="1" x14ac:dyDescent="0.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</row>
    <row r="536" spans="1:30" ht="16.5" customHeight="1" x14ac:dyDescent="0.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</row>
    <row r="537" spans="1:30" ht="16.5" customHeight="1" x14ac:dyDescent="0.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</row>
    <row r="538" spans="1:30" ht="16.5" customHeight="1" x14ac:dyDescent="0.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</row>
    <row r="539" spans="1:30" ht="16.5" customHeight="1" x14ac:dyDescent="0.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</row>
    <row r="540" spans="1:30" ht="16.5" customHeight="1" x14ac:dyDescent="0.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</row>
    <row r="541" spans="1:30" ht="16.5" customHeight="1" x14ac:dyDescent="0.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</row>
    <row r="542" spans="1:30" ht="16.5" customHeight="1" x14ac:dyDescent="0.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</row>
    <row r="543" spans="1:30" ht="16.5" customHeight="1" x14ac:dyDescent="0.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</row>
    <row r="544" spans="1:30" ht="16.5" customHeight="1" x14ac:dyDescent="0.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</row>
    <row r="545" spans="1:30" ht="16.5" customHeight="1" x14ac:dyDescent="0.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</row>
    <row r="546" spans="1:30" ht="16.5" customHeight="1" x14ac:dyDescent="0.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</row>
    <row r="547" spans="1:30" ht="16.5" customHeight="1" x14ac:dyDescent="0.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</row>
    <row r="548" spans="1:30" ht="16.5" customHeight="1" x14ac:dyDescent="0.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</row>
    <row r="549" spans="1:30" ht="16.5" customHeight="1" x14ac:dyDescent="0.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</row>
    <row r="550" spans="1:30" ht="16.5" customHeight="1" x14ac:dyDescent="0.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</row>
    <row r="551" spans="1:30" ht="16.5" customHeight="1" x14ac:dyDescent="0.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</row>
    <row r="552" spans="1:30" ht="16.5" customHeight="1" x14ac:dyDescent="0.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</row>
    <row r="553" spans="1:30" ht="16.5" customHeight="1" x14ac:dyDescent="0.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</row>
    <row r="554" spans="1:30" ht="16.5" customHeight="1" x14ac:dyDescent="0.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</row>
    <row r="555" spans="1:30" ht="16.5" customHeight="1" x14ac:dyDescent="0.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</row>
    <row r="556" spans="1:30" ht="16.5" customHeight="1" x14ac:dyDescent="0.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</row>
    <row r="557" spans="1:30" ht="16.5" customHeight="1" x14ac:dyDescent="0.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</row>
    <row r="558" spans="1:30" ht="16.5" customHeight="1" x14ac:dyDescent="0.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</row>
    <row r="559" spans="1:30" ht="16.5" customHeight="1" x14ac:dyDescent="0.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</row>
    <row r="560" spans="1:30" ht="16.5" customHeight="1" x14ac:dyDescent="0.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</row>
    <row r="561" spans="1:30" ht="16.5" customHeight="1" x14ac:dyDescent="0.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</row>
    <row r="562" spans="1:30" ht="16.5" customHeight="1" x14ac:dyDescent="0.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</row>
    <row r="563" spans="1:30" ht="16.5" customHeight="1" x14ac:dyDescent="0.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</row>
    <row r="564" spans="1:30" ht="16.5" customHeight="1" x14ac:dyDescent="0.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</row>
    <row r="565" spans="1:30" ht="16.5" customHeight="1" x14ac:dyDescent="0.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</row>
    <row r="566" spans="1:30" ht="16.5" customHeight="1" x14ac:dyDescent="0.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</row>
    <row r="567" spans="1:30" ht="16.5" customHeight="1" x14ac:dyDescent="0.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</row>
    <row r="568" spans="1:30" ht="16.5" customHeight="1" x14ac:dyDescent="0.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</row>
    <row r="569" spans="1:30" ht="16.5" customHeight="1" x14ac:dyDescent="0.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</row>
    <row r="570" spans="1:30" ht="16.5" customHeight="1" x14ac:dyDescent="0.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</row>
    <row r="571" spans="1:30" ht="16.5" customHeight="1" x14ac:dyDescent="0.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</row>
    <row r="572" spans="1:30" ht="16.5" customHeight="1" x14ac:dyDescent="0.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</row>
    <row r="573" spans="1:30" ht="16.5" customHeight="1" x14ac:dyDescent="0.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</row>
    <row r="574" spans="1:30" ht="16.5" customHeight="1" x14ac:dyDescent="0.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</row>
    <row r="575" spans="1:30" ht="16.5" customHeight="1" x14ac:dyDescent="0.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</row>
    <row r="576" spans="1:30" ht="16.5" customHeight="1" x14ac:dyDescent="0.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</row>
    <row r="577" spans="1:30" ht="16.5" customHeight="1" x14ac:dyDescent="0.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</row>
    <row r="578" spans="1:30" ht="16.5" customHeight="1" x14ac:dyDescent="0.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</row>
    <row r="579" spans="1:30" ht="16.5" customHeight="1" x14ac:dyDescent="0.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</row>
    <row r="580" spans="1:30" ht="16.5" customHeight="1" x14ac:dyDescent="0.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</row>
    <row r="581" spans="1:30" ht="16.5" customHeight="1" x14ac:dyDescent="0.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</row>
    <row r="582" spans="1:30" ht="16.5" customHeight="1" x14ac:dyDescent="0.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</row>
    <row r="583" spans="1:30" ht="16.5" customHeight="1" x14ac:dyDescent="0.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</row>
    <row r="584" spans="1:30" ht="16.5" customHeight="1" x14ac:dyDescent="0.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</row>
    <row r="585" spans="1:30" ht="16.5" customHeight="1" x14ac:dyDescent="0.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</row>
    <row r="586" spans="1:30" ht="16.5" customHeight="1" x14ac:dyDescent="0.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</row>
    <row r="587" spans="1:30" ht="16.5" customHeight="1" x14ac:dyDescent="0.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</row>
    <row r="588" spans="1:30" ht="16.5" customHeight="1" x14ac:dyDescent="0.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</row>
    <row r="589" spans="1:30" ht="16.5" customHeight="1" x14ac:dyDescent="0.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</row>
    <row r="590" spans="1:30" ht="16.5" customHeight="1" x14ac:dyDescent="0.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</row>
    <row r="591" spans="1:30" ht="16.5" customHeight="1" x14ac:dyDescent="0.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</row>
    <row r="592" spans="1:30" ht="16.5" customHeight="1" x14ac:dyDescent="0.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</row>
    <row r="593" spans="1:30" ht="16.5" customHeight="1" x14ac:dyDescent="0.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</row>
    <row r="594" spans="1:30" ht="16.5" customHeight="1" x14ac:dyDescent="0.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</row>
    <row r="595" spans="1:30" ht="16.5" customHeight="1" x14ac:dyDescent="0.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</row>
    <row r="596" spans="1:30" ht="16.5" customHeight="1" x14ac:dyDescent="0.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</row>
    <row r="597" spans="1:30" ht="16.5" customHeight="1" x14ac:dyDescent="0.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</row>
    <row r="598" spans="1:30" ht="16.5" customHeight="1" x14ac:dyDescent="0.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</row>
    <row r="599" spans="1:30" ht="16.5" customHeight="1" x14ac:dyDescent="0.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</row>
    <row r="600" spans="1:30" ht="16.5" customHeight="1" x14ac:dyDescent="0.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</row>
    <row r="601" spans="1:30" ht="16.5" customHeight="1" x14ac:dyDescent="0.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</row>
    <row r="602" spans="1:30" ht="16.5" customHeight="1" x14ac:dyDescent="0.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</row>
    <row r="603" spans="1:30" ht="16.5" customHeight="1" x14ac:dyDescent="0.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</row>
    <row r="604" spans="1:30" ht="16.5" customHeight="1" x14ac:dyDescent="0.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</row>
    <row r="605" spans="1:30" ht="16.5" customHeight="1" x14ac:dyDescent="0.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</row>
    <row r="606" spans="1:30" ht="16.5" customHeight="1" x14ac:dyDescent="0.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</row>
    <row r="607" spans="1:30" ht="16.5" customHeight="1" x14ac:dyDescent="0.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</row>
    <row r="608" spans="1:30" ht="16.5" customHeight="1" x14ac:dyDescent="0.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</row>
    <row r="609" spans="1:30" ht="16.5" customHeight="1" x14ac:dyDescent="0.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</row>
    <row r="610" spans="1:30" ht="16.5" customHeight="1" x14ac:dyDescent="0.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</row>
    <row r="611" spans="1:30" ht="16.5" customHeight="1" x14ac:dyDescent="0.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</row>
    <row r="612" spans="1:30" ht="16.5" customHeight="1" x14ac:dyDescent="0.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</row>
    <row r="613" spans="1:30" ht="16.5" customHeight="1" x14ac:dyDescent="0.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</row>
    <row r="614" spans="1:30" ht="16.5" customHeight="1" x14ac:dyDescent="0.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</row>
    <row r="615" spans="1:30" ht="16.5" customHeight="1" x14ac:dyDescent="0.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</row>
    <row r="616" spans="1:30" ht="16.5" customHeight="1" x14ac:dyDescent="0.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</row>
    <row r="617" spans="1:30" ht="16.5" customHeight="1" x14ac:dyDescent="0.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</row>
    <row r="618" spans="1:30" ht="16.5" customHeight="1" x14ac:dyDescent="0.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</row>
    <row r="619" spans="1:30" ht="16.5" customHeight="1" x14ac:dyDescent="0.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</row>
    <row r="620" spans="1:30" ht="16.5" customHeight="1" x14ac:dyDescent="0.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</row>
    <row r="621" spans="1:30" ht="16.5" customHeight="1" x14ac:dyDescent="0.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</row>
    <row r="622" spans="1:30" ht="16.5" customHeight="1" x14ac:dyDescent="0.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</row>
    <row r="623" spans="1:30" ht="16.5" customHeight="1" x14ac:dyDescent="0.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</row>
    <row r="624" spans="1:30" ht="16.5" customHeight="1" x14ac:dyDescent="0.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</row>
    <row r="625" spans="1:30" ht="16.5" customHeight="1" x14ac:dyDescent="0.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</row>
    <row r="626" spans="1:30" ht="16.5" customHeight="1" x14ac:dyDescent="0.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</row>
    <row r="627" spans="1:30" ht="16.5" customHeight="1" x14ac:dyDescent="0.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</row>
    <row r="628" spans="1:30" ht="16.5" customHeight="1" x14ac:dyDescent="0.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</row>
    <row r="629" spans="1:30" ht="16.5" customHeight="1" x14ac:dyDescent="0.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</row>
    <row r="630" spans="1:30" ht="16.5" customHeight="1" x14ac:dyDescent="0.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</row>
    <row r="631" spans="1:30" ht="16.5" customHeight="1" x14ac:dyDescent="0.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</row>
    <row r="632" spans="1:30" ht="16.5" customHeight="1" x14ac:dyDescent="0.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</row>
    <row r="633" spans="1:30" ht="16.5" customHeight="1" x14ac:dyDescent="0.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</row>
    <row r="634" spans="1:30" ht="16.5" customHeight="1" x14ac:dyDescent="0.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</row>
    <row r="635" spans="1:30" ht="16.5" customHeight="1" x14ac:dyDescent="0.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</row>
    <row r="636" spans="1:30" ht="16.5" customHeight="1" x14ac:dyDescent="0.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</row>
    <row r="637" spans="1:30" ht="16.5" customHeight="1" x14ac:dyDescent="0.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</row>
    <row r="638" spans="1:30" ht="16.5" customHeight="1" x14ac:dyDescent="0.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</row>
    <row r="639" spans="1:30" ht="16.5" customHeight="1" x14ac:dyDescent="0.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</row>
    <row r="640" spans="1:30" ht="16.5" customHeight="1" x14ac:dyDescent="0.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</row>
    <row r="641" spans="1:30" ht="16.5" customHeight="1" x14ac:dyDescent="0.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</row>
    <row r="642" spans="1:30" ht="16.5" customHeight="1" x14ac:dyDescent="0.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</row>
    <row r="643" spans="1:30" ht="16.5" customHeight="1" x14ac:dyDescent="0.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</row>
    <row r="644" spans="1:30" ht="16.5" customHeight="1" x14ac:dyDescent="0.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</row>
    <row r="645" spans="1:30" ht="16.5" customHeight="1" x14ac:dyDescent="0.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</row>
    <row r="646" spans="1:30" ht="16.5" customHeight="1" x14ac:dyDescent="0.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</row>
    <row r="647" spans="1:30" ht="16.5" customHeight="1" x14ac:dyDescent="0.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</row>
    <row r="648" spans="1:30" ht="16.5" customHeight="1" x14ac:dyDescent="0.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</row>
    <row r="649" spans="1:30" ht="16.5" customHeight="1" x14ac:dyDescent="0.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</row>
    <row r="650" spans="1:30" ht="16.5" customHeight="1" x14ac:dyDescent="0.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</row>
    <row r="651" spans="1:30" ht="16.5" customHeight="1" x14ac:dyDescent="0.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</row>
    <row r="652" spans="1:30" ht="16.5" customHeight="1" x14ac:dyDescent="0.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</row>
    <row r="653" spans="1:30" ht="16.5" customHeight="1" x14ac:dyDescent="0.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</row>
    <row r="654" spans="1:30" ht="16.5" customHeight="1" x14ac:dyDescent="0.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</row>
    <row r="655" spans="1:30" ht="16.5" customHeight="1" x14ac:dyDescent="0.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</row>
    <row r="656" spans="1:30" ht="16.5" customHeight="1" x14ac:dyDescent="0.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</row>
    <row r="657" spans="1:30" ht="16.5" customHeight="1" x14ac:dyDescent="0.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</row>
    <row r="658" spans="1:30" ht="16.5" customHeight="1" x14ac:dyDescent="0.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</row>
    <row r="659" spans="1:30" ht="16.5" customHeight="1" x14ac:dyDescent="0.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</row>
    <row r="660" spans="1:30" ht="16.5" customHeight="1" x14ac:dyDescent="0.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</row>
    <row r="661" spans="1:30" ht="16.5" customHeight="1" x14ac:dyDescent="0.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</row>
    <row r="662" spans="1:30" ht="16.5" customHeight="1" x14ac:dyDescent="0.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</row>
    <row r="663" spans="1:30" ht="16.5" customHeight="1" x14ac:dyDescent="0.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</row>
    <row r="664" spans="1:30" ht="16.5" customHeight="1" x14ac:dyDescent="0.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</row>
    <row r="665" spans="1:30" ht="16.5" customHeight="1" x14ac:dyDescent="0.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</row>
    <row r="666" spans="1:30" ht="16.5" customHeight="1" x14ac:dyDescent="0.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</row>
    <row r="667" spans="1:30" ht="16.5" customHeight="1" x14ac:dyDescent="0.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</row>
    <row r="668" spans="1:30" ht="16.5" customHeight="1" x14ac:dyDescent="0.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</row>
    <row r="669" spans="1:30" ht="16.5" customHeight="1" x14ac:dyDescent="0.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</row>
    <row r="670" spans="1:30" ht="16.5" customHeight="1" x14ac:dyDescent="0.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</row>
    <row r="671" spans="1:30" ht="16.5" customHeight="1" x14ac:dyDescent="0.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</row>
    <row r="672" spans="1:30" ht="16.5" customHeight="1" x14ac:dyDescent="0.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</row>
    <row r="673" spans="1:30" ht="16.5" customHeight="1" x14ac:dyDescent="0.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</row>
    <row r="674" spans="1:30" ht="16.5" customHeight="1" x14ac:dyDescent="0.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</row>
    <row r="675" spans="1:30" ht="16.5" customHeight="1" x14ac:dyDescent="0.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</row>
    <row r="676" spans="1:30" ht="16.5" customHeight="1" x14ac:dyDescent="0.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</row>
    <row r="677" spans="1:30" ht="16.5" customHeight="1" x14ac:dyDescent="0.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</row>
    <row r="678" spans="1:30" ht="16.5" customHeight="1" x14ac:dyDescent="0.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</row>
    <row r="679" spans="1:30" ht="16.5" customHeight="1" x14ac:dyDescent="0.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</row>
    <row r="680" spans="1:30" ht="16.5" customHeight="1" x14ac:dyDescent="0.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</row>
    <row r="681" spans="1:30" ht="16.5" customHeight="1" x14ac:dyDescent="0.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</row>
    <row r="682" spans="1:30" ht="16.5" customHeight="1" x14ac:dyDescent="0.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</row>
    <row r="683" spans="1:30" ht="16.5" customHeight="1" x14ac:dyDescent="0.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</row>
    <row r="684" spans="1:30" ht="16.5" customHeight="1" x14ac:dyDescent="0.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</row>
    <row r="685" spans="1:30" ht="16.5" customHeight="1" x14ac:dyDescent="0.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</row>
    <row r="686" spans="1:30" ht="16.5" customHeight="1" x14ac:dyDescent="0.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</row>
    <row r="687" spans="1:30" ht="16.5" customHeight="1" x14ac:dyDescent="0.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</row>
    <row r="688" spans="1:30" ht="16.5" customHeight="1" x14ac:dyDescent="0.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</row>
    <row r="689" spans="1:30" ht="16.5" customHeight="1" x14ac:dyDescent="0.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</row>
    <row r="690" spans="1:30" ht="16.5" customHeight="1" x14ac:dyDescent="0.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</row>
    <row r="691" spans="1:30" ht="16.5" customHeight="1" x14ac:dyDescent="0.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</row>
    <row r="692" spans="1:30" ht="16.5" customHeight="1" x14ac:dyDescent="0.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</row>
    <row r="693" spans="1:30" ht="16.5" customHeight="1" x14ac:dyDescent="0.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</row>
    <row r="694" spans="1:30" ht="16.5" customHeight="1" x14ac:dyDescent="0.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</row>
    <row r="695" spans="1:30" ht="16.5" customHeight="1" x14ac:dyDescent="0.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</row>
    <row r="696" spans="1:30" ht="16.5" customHeight="1" x14ac:dyDescent="0.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</row>
    <row r="697" spans="1:30" ht="16.5" customHeight="1" x14ac:dyDescent="0.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</row>
    <row r="698" spans="1:30" ht="16.5" customHeight="1" x14ac:dyDescent="0.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</row>
    <row r="699" spans="1:30" ht="16.5" customHeight="1" x14ac:dyDescent="0.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</row>
    <row r="700" spans="1:30" ht="16.5" customHeight="1" x14ac:dyDescent="0.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</row>
    <row r="701" spans="1:30" ht="16.5" customHeight="1" x14ac:dyDescent="0.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</row>
    <row r="702" spans="1:30" ht="16.5" customHeight="1" x14ac:dyDescent="0.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</row>
    <row r="703" spans="1:30" ht="16.5" customHeight="1" x14ac:dyDescent="0.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</row>
    <row r="704" spans="1:30" ht="16.5" customHeight="1" x14ac:dyDescent="0.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</row>
    <row r="705" spans="1:30" ht="16.5" customHeight="1" x14ac:dyDescent="0.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</row>
    <row r="706" spans="1:30" ht="16.5" customHeight="1" x14ac:dyDescent="0.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</row>
    <row r="707" spans="1:30" ht="16.5" customHeight="1" x14ac:dyDescent="0.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</row>
    <row r="708" spans="1:30" ht="16.5" customHeight="1" x14ac:dyDescent="0.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</row>
    <row r="709" spans="1:30" ht="16.5" customHeight="1" x14ac:dyDescent="0.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</row>
    <row r="710" spans="1:30" ht="16.5" customHeight="1" x14ac:dyDescent="0.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</row>
    <row r="711" spans="1:30" ht="16.5" customHeight="1" x14ac:dyDescent="0.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</row>
    <row r="712" spans="1:30" ht="16.5" customHeight="1" x14ac:dyDescent="0.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</row>
    <row r="713" spans="1:30" ht="16.5" customHeight="1" x14ac:dyDescent="0.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</row>
    <row r="714" spans="1:30" ht="16.5" customHeight="1" x14ac:dyDescent="0.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</row>
    <row r="715" spans="1:30" ht="16.5" customHeight="1" x14ac:dyDescent="0.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</row>
    <row r="716" spans="1:30" ht="16.5" customHeight="1" x14ac:dyDescent="0.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</row>
    <row r="717" spans="1:30" ht="16.5" customHeight="1" x14ac:dyDescent="0.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</row>
    <row r="718" spans="1:30" ht="16.5" customHeight="1" x14ac:dyDescent="0.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</row>
    <row r="719" spans="1:30" ht="16.5" customHeight="1" x14ac:dyDescent="0.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</row>
    <row r="720" spans="1:30" ht="16.5" customHeight="1" x14ac:dyDescent="0.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</row>
    <row r="721" spans="1:30" ht="16.5" customHeight="1" x14ac:dyDescent="0.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</row>
    <row r="722" spans="1:30" ht="16.5" customHeight="1" x14ac:dyDescent="0.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</row>
    <row r="723" spans="1:30" ht="16.5" customHeight="1" x14ac:dyDescent="0.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</row>
    <row r="724" spans="1:30" ht="16.5" customHeight="1" x14ac:dyDescent="0.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</row>
    <row r="725" spans="1:30" ht="16.5" customHeight="1" x14ac:dyDescent="0.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</row>
    <row r="726" spans="1:30" ht="16.5" customHeight="1" x14ac:dyDescent="0.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</row>
    <row r="727" spans="1:30" ht="16.5" customHeight="1" x14ac:dyDescent="0.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</row>
    <row r="728" spans="1:30" ht="16.5" customHeight="1" x14ac:dyDescent="0.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</row>
    <row r="729" spans="1:30" ht="16.5" customHeight="1" x14ac:dyDescent="0.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</row>
    <row r="730" spans="1:30" ht="16.5" customHeight="1" x14ac:dyDescent="0.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</row>
    <row r="731" spans="1:30" ht="16.5" customHeight="1" x14ac:dyDescent="0.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</row>
    <row r="732" spans="1:30" ht="16.5" customHeight="1" x14ac:dyDescent="0.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</row>
    <row r="733" spans="1:30" ht="16.5" customHeight="1" x14ac:dyDescent="0.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</row>
    <row r="734" spans="1:30" ht="16.5" customHeight="1" x14ac:dyDescent="0.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</row>
    <row r="735" spans="1:30" ht="16.5" customHeight="1" x14ac:dyDescent="0.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</row>
    <row r="736" spans="1:30" ht="16.5" customHeight="1" x14ac:dyDescent="0.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</row>
    <row r="737" spans="1:30" ht="16.5" customHeight="1" x14ac:dyDescent="0.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</row>
    <row r="738" spans="1:30" ht="16.5" customHeight="1" x14ac:dyDescent="0.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</row>
    <row r="739" spans="1:30" ht="16.5" customHeight="1" x14ac:dyDescent="0.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</row>
    <row r="740" spans="1:30" ht="16.5" customHeight="1" x14ac:dyDescent="0.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</row>
    <row r="741" spans="1:30" ht="16.5" customHeight="1" x14ac:dyDescent="0.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</row>
    <row r="742" spans="1:30" ht="16.5" customHeight="1" x14ac:dyDescent="0.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</row>
    <row r="743" spans="1:30" ht="16.5" customHeight="1" x14ac:dyDescent="0.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</row>
    <row r="744" spans="1:30" ht="16.5" customHeight="1" x14ac:dyDescent="0.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</row>
    <row r="745" spans="1:30" ht="16.5" customHeight="1" x14ac:dyDescent="0.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</row>
    <row r="746" spans="1:30" ht="16.5" customHeight="1" x14ac:dyDescent="0.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</row>
    <row r="747" spans="1:30" ht="16.5" customHeight="1" x14ac:dyDescent="0.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</row>
    <row r="748" spans="1:30" ht="16.5" customHeight="1" x14ac:dyDescent="0.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</row>
    <row r="749" spans="1:30" ht="16.5" customHeight="1" x14ac:dyDescent="0.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</row>
    <row r="750" spans="1:30" ht="16.5" customHeight="1" x14ac:dyDescent="0.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</row>
    <row r="751" spans="1:30" ht="16.5" customHeight="1" x14ac:dyDescent="0.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</row>
    <row r="752" spans="1:30" ht="16.5" customHeight="1" x14ac:dyDescent="0.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</row>
    <row r="753" spans="1:30" ht="16.5" customHeight="1" x14ac:dyDescent="0.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</row>
    <row r="754" spans="1:30" ht="16.5" customHeight="1" x14ac:dyDescent="0.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</row>
    <row r="755" spans="1:30" ht="16.5" customHeight="1" x14ac:dyDescent="0.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</row>
    <row r="756" spans="1:30" ht="16.5" customHeight="1" x14ac:dyDescent="0.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</row>
    <row r="757" spans="1:30" ht="16.5" customHeight="1" x14ac:dyDescent="0.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</row>
    <row r="758" spans="1:30" ht="16.5" customHeight="1" x14ac:dyDescent="0.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</row>
    <row r="759" spans="1:30" ht="16.5" customHeight="1" x14ac:dyDescent="0.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</row>
    <row r="760" spans="1:30" ht="16.5" customHeight="1" x14ac:dyDescent="0.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</row>
    <row r="761" spans="1:30" ht="16.5" customHeight="1" x14ac:dyDescent="0.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</row>
    <row r="762" spans="1:30" ht="16.5" customHeight="1" x14ac:dyDescent="0.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</row>
    <row r="763" spans="1:30" ht="16.5" customHeight="1" x14ac:dyDescent="0.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</row>
    <row r="764" spans="1:30" ht="16.5" customHeight="1" x14ac:dyDescent="0.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</row>
    <row r="765" spans="1:30" ht="16.5" customHeight="1" x14ac:dyDescent="0.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</row>
    <row r="766" spans="1:30" ht="16.5" customHeight="1" x14ac:dyDescent="0.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</row>
    <row r="767" spans="1:30" ht="16.5" customHeight="1" x14ac:dyDescent="0.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</row>
    <row r="768" spans="1:30" ht="16.5" customHeight="1" x14ac:dyDescent="0.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</row>
    <row r="769" spans="1:30" ht="16.5" customHeight="1" x14ac:dyDescent="0.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</row>
    <row r="770" spans="1:30" ht="16.5" customHeight="1" x14ac:dyDescent="0.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</row>
    <row r="771" spans="1:30" ht="16.5" customHeight="1" x14ac:dyDescent="0.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</row>
    <row r="772" spans="1:30" ht="16.5" customHeight="1" x14ac:dyDescent="0.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</row>
    <row r="773" spans="1:30" ht="16.5" customHeight="1" x14ac:dyDescent="0.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</row>
    <row r="774" spans="1:30" ht="16.5" customHeight="1" x14ac:dyDescent="0.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</row>
    <row r="775" spans="1:30" ht="16.5" customHeight="1" x14ac:dyDescent="0.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</row>
    <row r="776" spans="1:30" ht="16.5" customHeight="1" x14ac:dyDescent="0.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</row>
    <row r="777" spans="1:30" ht="16.5" customHeight="1" x14ac:dyDescent="0.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</row>
    <row r="778" spans="1:30" ht="16.5" customHeight="1" x14ac:dyDescent="0.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</row>
    <row r="779" spans="1:30" ht="16.5" customHeight="1" x14ac:dyDescent="0.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</row>
    <row r="780" spans="1:30" ht="16.5" customHeight="1" x14ac:dyDescent="0.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</row>
    <row r="781" spans="1:30" ht="16.5" customHeight="1" x14ac:dyDescent="0.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</row>
    <row r="782" spans="1:30" ht="16.5" customHeight="1" x14ac:dyDescent="0.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</row>
    <row r="783" spans="1:30" ht="16.5" customHeight="1" x14ac:dyDescent="0.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</row>
    <row r="784" spans="1:30" ht="16.5" customHeight="1" x14ac:dyDescent="0.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</row>
    <row r="785" spans="1:30" ht="16.5" customHeight="1" x14ac:dyDescent="0.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</row>
    <row r="786" spans="1:30" ht="16.5" customHeight="1" x14ac:dyDescent="0.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</row>
    <row r="787" spans="1:30" ht="16.5" customHeight="1" x14ac:dyDescent="0.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</row>
    <row r="788" spans="1:30" ht="16.5" customHeight="1" x14ac:dyDescent="0.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</row>
    <row r="789" spans="1:30" ht="16.5" customHeight="1" x14ac:dyDescent="0.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</row>
    <row r="790" spans="1:30" ht="16.5" customHeight="1" x14ac:dyDescent="0.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</row>
    <row r="791" spans="1:30" ht="16.5" customHeight="1" x14ac:dyDescent="0.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</row>
    <row r="792" spans="1:30" ht="16.5" customHeight="1" x14ac:dyDescent="0.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</row>
    <row r="793" spans="1:30" ht="16.5" customHeight="1" x14ac:dyDescent="0.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</row>
    <row r="794" spans="1:30" ht="16.5" customHeight="1" x14ac:dyDescent="0.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</row>
    <row r="795" spans="1:30" ht="16.5" customHeight="1" x14ac:dyDescent="0.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</row>
    <row r="796" spans="1:30" ht="16.5" customHeight="1" x14ac:dyDescent="0.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</row>
    <row r="797" spans="1:30" ht="16.5" customHeight="1" x14ac:dyDescent="0.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</row>
    <row r="798" spans="1:30" ht="16.5" customHeight="1" x14ac:dyDescent="0.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</row>
    <row r="799" spans="1:30" ht="16.5" customHeight="1" x14ac:dyDescent="0.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</row>
    <row r="800" spans="1:30" ht="16.5" customHeight="1" x14ac:dyDescent="0.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</row>
    <row r="801" spans="1:30" ht="16.5" customHeight="1" x14ac:dyDescent="0.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</row>
    <row r="802" spans="1:30" ht="16.5" customHeight="1" x14ac:dyDescent="0.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</row>
    <row r="803" spans="1:30" ht="16.5" customHeight="1" x14ac:dyDescent="0.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</row>
    <row r="804" spans="1:30" ht="16.5" customHeight="1" x14ac:dyDescent="0.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</row>
    <row r="805" spans="1:30" ht="16.5" customHeight="1" x14ac:dyDescent="0.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</row>
    <row r="806" spans="1:30" ht="16.5" customHeight="1" x14ac:dyDescent="0.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</row>
    <row r="807" spans="1:30" ht="16.5" customHeight="1" x14ac:dyDescent="0.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</row>
    <row r="808" spans="1:30" ht="16.5" customHeight="1" x14ac:dyDescent="0.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</row>
    <row r="809" spans="1:30" ht="16.5" customHeight="1" x14ac:dyDescent="0.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</row>
    <row r="810" spans="1:30" ht="16.5" customHeight="1" x14ac:dyDescent="0.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</row>
    <row r="811" spans="1:30" ht="16.5" customHeight="1" x14ac:dyDescent="0.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</row>
    <row r="812" spans="1:30" ht="16.5" customHeight="1" x14ac:dyDescent="0.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</row>
    <row r="813" spans="1:30" ht="16.5" customHeight="1" x14ac:dyDescent="0.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</row>
    <row r="814" spans="1:30" ht="16.5" customHeight="1" x14ac:dyDescent="0.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</row>
    <row r="815" spans="1:30" ht="16.5" customHeight="1" x14ac:dyDescent="0.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</row>
    <row r="816" spans="1:30" ht="16.5" customHeight="1" x14ac:dyDescent="0.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</row>
    <row r="817" spans="1:30" ht="16.5" customHeight="1" x14ac:dyDescent="0.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</row>
    <row r="818" spans="1:30" ht="16.5" customHeight="1" x14ac:dyDescent="0.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</row>
    <row r="819" spans="1:30" ht="16.5" customHeight="1" x14ac:dyDescent="0.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</row>
    <row r="820" spans="1:30" ht="16.5" customHeight="1" x14ac:dyDescent="0.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</row>
    <row r="821" spans="1:30" ht="16.5" customHeight="1" x14ac:dyDescent="0.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</row>
    <row r="822" spans="1:30" ht="16.5" customHeight="1" x14ac:dyDescent="0.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</row>
    <row r="823" spans="1:30" ht="16.5" customHeight="1" x14ac:dyDescent="0.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</row>
    <row r="824" spans="1:30" ht="16.5" customHeight="1" x14ac:dyDescent="0.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</row>
    <row r="825" spans="1:30" ht="16.5" customHeight="1" x14ac:dyDescent="0.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</row>
    <row r="826" spans="1:30" ht="16.5" customHeight="1" x14ac:dyDescent="0.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</row>
    <row r="827" spans="1:30" ht="16.5" customHeight="1" x14ac:dyDescent="0.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</row>
    <row r="828" spans="1:30" ht="16.5" customHeight="1" x14ac:dyDescent="0.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</row>
    <row r="829" spans="1:30" ht="16.5" customHeight="1" x14ac:dyDescent="0.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</row>
    <row r="830" spans="1:30" ht="16.5" customHeight="1" x14ac:dyDescent="0.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</row>
    <row r="831" spans="1:30" ht="16.5" customHeight="1" x14ac:dyDescent="0.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</row>
    <row r="832" spans="1:30" ht="16.5" customHeight="1" x14ac:dyDescent="0.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</row>
    <row r="833" spans="1:30" ht="16.5" customHeight="1" x14ac:dyDescent="0.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</row>
    <row r="834" spans="1:30" ht="16.5" customHeight="1" x14ac:dyDescent="0.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</row>
    <row r="835" spans="1:30" ht="16.5" customHeight="1" x14ac:dyDescent="0.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</row>
    <row r="836" spans="1:30" ht="16.5" customHeight="1" x14ac:dyDescent="0.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</row>
    <row r="837" spans="1:30" ht="16.5" customHeight="1" x14ac:dyDescent="0.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</row>
    <row r="838" spans="1:30" ht="16.5" customHeight="1" x14ac:dyDescent="0.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</row>
    <row r="839" spans="1:30" ht="16.5" customHeight="1" x14ac:dyDescent="0.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</row>
    <row r="840" spans="1:30" ht="16.5" customHeight="1" x14ac:dyDescent="0.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</row>
    <row r="841" spans="1:30" ht="16.5" customHeight="1" x14ac:dyDescent="0.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</row>
    <row r="842" spans="1:30" ht="16.5" customHeight="1" x14ac:dyDescent="0.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</row>
    <row r="843" spans="1:30" ht="16.5" customHeight="1" x14ac:dyDescent="0.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</row>
    <row r="844" spans="1:30" ht="16.5" customHeight="1" x14ac:dyDescent="0.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</row>
    <row r="845" spans="1:30" ht="16.5" customHeight="1" x14ac:dyDescent="0.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</row>
    <row r="846" spans="1:30" ht="16.5" customHeight="1" x14ac:dyDescent="0.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</row>
    <row r="847" spans="1:30" ht="16.5" customHeight="1" x14ac:dyDescent="0.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</row>
    <row r="848" spans="1:30" ht="16.5" customHeight="1" x14ac:dyDescent="0.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</row>
    <row r="849" spans="1:30" ht="16.5" customHeight="1" x14ac:dyDescent="0.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</row>
    <row r="850" spans="1:30" ht="16.5" customHeight="1" x14ac:dyDescent="0.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</row>
    <row r="851" spans="1:30" ht="16.5" customHeight="1" x14ac:dyDescent="0.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</row>
    <row r="852" spans="1:30" ht="16.5" customHeight="1" x14ac:dyDescent="0.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</row>
    <row r="853" spans="1:30" ht="16.5" customHeight="1" x14ac:dyDescent="0.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</row>
    <row r="854" spans="1:30" ht="16.5" customHeight="1" x14ac:dyDescent="0.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</row>
    <row r="855" spans="1:30" ht="16.5" customHeight="1" x14ac:dyDescent="0.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</row>
    <row r="856" spans="1:30" ht="16.5" customHeight="1" x14ac:dyDescent="0.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</row>
    <row r="857" spans="1:30" ht="16.5" customHeight="1" x14ac:dyDescent="0.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</row>
    <row r="858" spans="1:30" ht="16.5" customHeight="1" x14ac:dyDescent="0.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</row>
    <row r="859" spans="1:30" ht="16.5" customHeight="1" x14ac:dyDescent="0.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</row>
    <row r="860" spans="1:30" ht="16.5" customHeight="1" x14ac:dyDescent="0.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</row>
    <row r="861" spans="1:30" ht="16.5" customHeight="1" x14ac:dyDescent="0.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</row>
    <row r="862" spans="1:30" ht="16.5" customHeight="1" x14ac:dyDescent="0.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</row>
    <row r="863" spans="1:30" ht="16.5" customHeight="1" x14ac:dyDescent="0.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</row>
    <row r="864" spans="1:30" ht="16.5" customHeight="1" x14ac:dyDescent="0.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</row>
    <row r="865" spans="1:30" ht="16.5" customHeight="1" x14ac:dyDescent="0.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</row>
    <row r="866" spans="1:30" ht="16.5" customHeight="1" x14ac:dyDescent="0.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</row>
    <row r="867" spans="1:30" ht="16.5" customHeight="1" x14ac:dyDescent="0.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</row>
    <row r="868" spans="1:30" ht="16.5" customHeight="1" x14ac:dyDescent="0.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</row>
    <row r="869" spans="1:30" ht="16.5" customHeight="1" x14ac:dyDescent="0.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</row>
    <row r="870" spans="1:30" ht="16.5" customHeight="1" x14ac:dyDescent="0.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</row>
    <row r="871" spans="1:30" ht="16.5" customHeight="1" x14ac:dyDescent="0.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</row>
    <row r="872" spans="1:30" ht="16.5" customHeight="1" x14ac:dyDescent="0.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</row>
    <row r="873" spans="1:30" ht="16.5" customHeight="1" x14ac:dyDescent="0.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</row>
    <row r="874" spans="1:30" ht="16.5" customHeight="1" x14ac:dyDescent="0.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</row>
    <row r="875" spans="1:30" ht="16.5" customHeight="1" x14ac:dyDescent="0.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</row>
    <row r="876" spans="1:30" ht="16.5" customHeight="1" x14ac:dyDescent="0.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</row>
    <row r="877" spans="1:30" ht="16.5" customHeight="1" x14ac:dyDescent="0.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</row>
    <row r="878" spans="1:30" ht="16.5" customHeight="1" x14ac:dyDescent="0.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</row>
    <row r="879" spans="1:30" ht="16.5" customHeight="1" x14ac:dyDescent="0.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</row>
    <row r="880" spans="1:30" ht="16.5" customHeight="1" x14ac:dyDescent="0.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</row>
    <row r="881" spans="1:30" ht="16.5" customHeight="1" x14ac:dyDescent="0.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</row>
    <row r="882" spans="1:30" ht="16.5" customHeight="1" x14ac:dyDescent="0.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</row>
    <row r="883" spans="1:30" ht="16.5" customHeight="1" x14ac:dyDescent="0.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</row>
    <row r="884" spans="1:30" ht="16.5" customHeight="1" x14ac:dyDescent="0.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</row>
    <row r="885" spans="1:30" ht="16.5" customHeight="1" x14ac:dyDescent="0.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</row>
    <row r="886" spans="1:30" ht="16.5" customHeight="1" x14ac:dyDescent="0.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</row>
    <row r="887" spans="1:30" ht="16.5" customHeight="1" x14ac:dyDescent="0.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</row>
    <row r="888" spans="1:30" ht="16.5" customHeight="1" x14ac:dyDescent="0.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</row>
    <row r="889" spans="1:30" ht="16.5" customHeight="1" x14ac:dyDescent="0.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</row>
    <row r="890" spans="1:30" ht="16.5" customHeight="1" x14ac:dyDescent="0.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</row>
    <row r="891" spans="1:30" ht="16.5" customHeight="1" x14ac:dyDescent="0.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</row>
    <row r="892" spans="1:30" ht="16.5" customHeight="1" x14ac:dyDescent="0.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</row>
    <row r="893" spans="1:30" ht="16.5" customHeight="1" x14ac:dyDescent="0.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</row>
    <row r="894" spans="1:30" ht="16.5" customHeight="1" x14ac:dyDescent="0.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</row>
    <row r="895" spans="1:30" ht="16.5" customHeight="1" x14ac:dyDescent="0.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</row>
    <row r="896" spans="1:30" ht="16.5" customHeight="1" x14ac:dyDescent="0.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</row>
    <row r="897" spans="1:30" ht="16.5" customHeight="1" x14ac:dyDescent="0.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</row>
    <row r="898" spans="1:30" ht="16.5" customHeight="1" x14ac:dyDescent="0.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</row>
    <row r="899" spans="1:30" ht="16.5" customHeight="1" x14ac:dyDescent="0.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</row>
    <row r="900" spans="1:30" ht="16.5" customHeight="1" x14ac:dyDescent="0.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</row>
    <row r="901" spans="1:30" ht="16.5" customHeight="1" x14ac:dyDescent="0.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</row>
    <row r="902" spans="1:30" ht="16.5" customHeight="1" x14ac:dyDescent="0.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</row>
    <row r="903" spans="1:30" ht="16.5" customHeight="1" x14ac:dyDescent="0.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</row>
    <row r="904" spans="1:30" ht="16.5" customHeight="1" x14ac:dyDescent="0.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</row>
    <row r="905" spans="1:30" ht="16.5" customHeight="1" x14ac:dyDescent="0.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</row>
    <row r="906" spans="1:30" ht="16.5" customHeight="1" x14ac:dyDescent="0.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</row>
    <row r="907" spans="1:30" ht="16.5" customHeight="1" x14ac:dyDescent="0.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</row>
    <row r="908" spans="1:30" ht="16.5" customHeight="1" x14ac:dyDescent="0.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</row>
    <row r="909" spans="1:30" ht="16.5" customHeight="1" x14ac:dyDescent="0.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</row>
    <row r="910" spans="1:30" ht="16.5" customHeight="1" x14ac:dyDescent="0.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</row>
    <row r="911" spans="1:30" ht="16.5" customHeight="1" x14ac:dyDescent="0.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</row>
    <row r="912" spans="1:30" ht="16.5" customHeight="1" x14ac:dyDescent="0.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</row>
    <row r="913" spans="1:30" ht="16.5" customHeight="1" x14ac:dyDescent="0.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</row>
    <row r="914" spans="1:30" ht="16.5" customHeight="1" x14ac:dyDescent="0.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</row>
    <row r="915" spans="1:30" ht="16.5" customHeight="1" x14ac:dyDescent="0.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</row>
    <row r="916" spans="1:30" ht="16.5" customHeight="1" x14ac:dyDescent="0.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</row>
    <row r="917" spans="1:30" ht="16.5" customHeight="1" x14ac:dyDescent="0.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</row>
    <row r="918" spans="1:30" ht="16.5" customHeight="1" x14ac:dyDescent="0.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</row>
    <row r="919" spans="1:30" ht="16.5" customHeight="1" x14ac:dyDescent="0.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</row>
    <row r="920" spans="1:30" ht="16.5" customHeight="1" x14ac:dyDescent="0.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</row>
    <row r="921" spans="1:30" ht="16.5" customHeight="1" x14ac:dyDescent="0.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</row>
    <row r="922" spans="1:30" ht="16.5" customHeight="1" x14ac:dyDescent="0.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</row>
    <row r="923" spans="1:30" ht="16.5" customHeight="1" x14ac:dyDescent="0.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</row>
    <row r="924" spans="1:30" ht="16.5" customHeight="1" x14ac:dyDescent="0.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</row>
    <row r="925" spans="1:30" ht="16.5" customHeight="1" x14ac:dyDescent="0.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</row>
    <row r="926" spans="1:30" ht="16.5" customHeight="1" x14ac:dyDescent="0.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</row>
    <row r="927" spans="1:30" ht="16.5" customHeight="1" x14ac:dyDescent="0.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</row>
    <row r="928" spans="1:30" ht="16.5" customHeight="1" x14ac:dyDescent="0.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</row>
    <row r="929" spans="1:30" ht="16.5" customHeight="1" x14ac:dyDescent="0.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</row>
    <row r="930" spans="1:30" ht="16.5" customHeight="1" x14ac:dyDescent="0.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</row>
    <row r="931" spans="1:30" ht="16.5" customHeight="1" x14ac:dyDescent="0.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</row>
    <row r="932" spans="1:30" ht="16.5" customHeight="1" x14ac:dyDescent="0.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</row>
    <row r="933" spans="1:30" ht="16.5" customHeight="1" x14ac:dyDescent="0.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</row>
    <row r="934" spans="1:30" ht="16.5" customHeight="1" x14ac:dyDescent="0.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</row>
    <row r="935" spans="1:30" ht="16.5" customHeight="1" x14ac:dyDescent="0.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</row>
    <row r="936" spans="1:30" ht="16.5" customHeight="1" x14ac:dyDescent="0.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</row>
    <row r="937" spans="1:30" ht="16.5" customHeight="1" x14ac:dyDescent="0.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</row>
    <row r="938" spans="1:30" ht="16.5" customHeight="1" x14ac:dyDescent="0.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</row>
    <row r="939" spans="1:30" ht="16.5" customHeight="1" x14ac:dyDescent="0.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</row>
    <row r="940" spans="1:30" ht="16.5" customHeight="1" x14ac:dyDescent="0.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</row>
    <row r="941" spans="1:30" ht="16.5" customHeight="1" x14ac:dyDescent="0.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</row>
    <row r="942" spans="1:30" ht="16.5" customHeight="1" x14ac:dyDescent="0.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</row>
    <row r="943" spans="1:30" ht="16.5" customHeight="1" x14ac:dyDescent="0.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</row>
    <row r="944" spans="1:30" ht="16.5" customHeight="1" x14ac:dyDescent="0.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</row>
    <row r="945" spans="1:30" ht="16.5" customHeight="1" x14ac:dyDescent="0.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</row>
    <row r="946" spans="1:30" ht="16.5" customHeight="1" x14ac:dyDescent="0.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</row>
    <row r="947" spans="1:30" ht="16.5" customHeight="1" x14ac:dyDescent="0.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</row>
    <row r="948" spans="1:30" ht="16.5" customHeight="1" x14ac:dyDescent="0.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</row>
    <row r="949" spans="1:30" ht="16.5" customHeight="1" x14ac:dyDescent="0.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</row>
    <row r="950" spans="1:30" ht="16.5" customHeight="1" x14ac:dyDescent="0.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</row>
    <row r="951" spans="1:30" ht="16.5" customHeight="1" x14ac:dyDescent="0.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</row>
    <row r="952" spans="1:30" ht="16.5" customHeight="1" x14ac:dyDescent="0.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</row>
    <row r="953" spans="1:30" ht="16.5" customHeight="1" x14ac:dyDescent="0.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</row>
    <row r="954" spans="1:30" ht="16.5" customHeight="1" x14ac:dyDescent="0.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</row>
    <row r="955" spans="1:30" ht="16.5" customHeight="1" x14ac:dyDescent="0.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</row>
    <row r="956" spans="1:30" ht="16.5" customHeight="1" x14ac:dyDescent="0.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</row>
    <row r="957" spans="1:30" ht="16.5" customHeight="1" x14ac:dyDescent="0.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</row>
    <row r="958" spans="1:30" ht="16.5" customHeight="1" x14ac:dyDescent="0.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</row>
    <row r="959" spans="1:30" ht="16.5" customHeight="1" x14ac:dyDescent="0.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</row>
    <row r="960" spans="1:30" ht="16.5" customHeight="1" x14ac:dyDescent="0.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</row>
    <row r="961" spans="1:30" ht="16.5" customHeight="1" x14ac:dyDescent="0.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</row>
    <row r="962" spans="1:30" ht="16.5" customHeight="1" x14ac:dyDescent="0.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</row>
    <row r="963" spans="1:30" ht="16.5" customHeight="1" x14ac:dyDescent="0.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</row>
    <row r="964" spans="1:30" ht="16.5" customHeight="1" x14ac:dyDescent="0.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</row>
    <row r="965" spans="1:30" ht="16.5" customHeight="1" x14ac:dyDescent="0.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</row>
    <row r="966" spans="1:30" ht="16.5" customHeight="1" x14ac:dyDescent="0.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</row>
    <row r="967" spans="1:30" ht="16.5" customHeight="1" x14ac:dyDescent="0.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</row>
    <row r="968" spans="1:30" ht="16.5" customHeight="1" x14ac:dyDescent="0.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</row>
    <row r="969" spans="1:30" ht="16.5" customHeight="1" x14ac:dyDescent="0.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</row>
    <row r="970" spans="1:30" ht="16.5" customHeight="1" x14ac:dyDescent="0.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</row>
    <row r="971" spans="1:30" ht="16.5" customHeight="1" x14ac:dyDescent="0.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</row>
    <row r="972" spans="1:30" ht="16.5" customHeight="1" x14ac:dyDescent="0.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</row>
    <row r="973" spans="1:30" ht="16.5" customHeight="1" x14ac:dyDescent="0.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</row>
    <row r="974" spans="1:30" ht="16.5" customHeight="1" x14ac:dyDescent="0.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</row>
    <row r="975" spans="1:30" ht="16.5" customHeight="1" x14ac:dyDescent="0.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</row>
    <row r="976" spans="1:30" ht="16.5" customHeight="1" x14ac:dyDescent="0.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</row>
    <row r="977" spans="1:30" ht="16.5" customHeight="1" x14ac:dyDescent="0.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</row>
    <row r="978" spans="1:30" ht="16.5" customHeight="1" x14ac:dyDescent="0.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</row>
    <row r="979" spans="1:30" ht="16.5" customHeight="1" x14ac:dyDescent="0.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</row>
    <row r="980" spans="1:30" ht="16.5" customHeight="1" x14ac:dyDescent="0.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</row>
    <row r="981" spans="1:30" ht="16.5" customHeight="1" x14ac:dyDescent="0.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</row>
    <row r="982" spans="1:30" ht="16.5" customHeight="1" x14ac:dyDescent="0.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</row>
    <row r="983" spans="1:30" ht="16.5" customHeight="1" x14ac:dyDescent="0.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</row>
    <row r="984" spans="1:30" ht="16.5" customHeight="1" x14ac:dyDescent="0.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</row>
    <row r="985" spans="1:30" ht="16.5" customHeight="1" x14ac:dyDescent="0.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</row>
    <row r="986" spans="1:30" ht="16.5" customHeight="1" x14ac:dyDescent="0.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</row>
    <row r="987" spans="1:30" ht="16.5" customHeight="1" x14ac:dyDescent="0.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</row>
    <row r="988" spans="1:30" ht="16.5" customHeight="1" x14ac:dyDescent="0.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</row>
    <row r="989" spans="1:30" ht="16.5" customHeight="1" x14ac:dyDescent="0.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</row>
    <row r="990" spans="1:30" ht="16.5" customHeight="1" x14ac:dyDescent="0.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</row>
    <row r="991" spans="1:30" ht="16.5" customHeight="1" x14ac:dyDescent="0.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</row>
    <row r="992" spans="1:30" ht="16.5" customHeight="1" x14ac:dyDescent="0.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</row>
    <row r="993" spans="1:30" ht="16.5" customHeight="1" x14ac:dyDescent="0.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</row>
    <row r="994" spans="1:30" ht="16.5" customHeight="1" x14ac:dyDescent="0.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</row>
    <row r="995" spans="1:30" ht="16.5" customHeight="1" x14ac:dyDescent="0.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</row>
    <row r="996" spans="1:30" ht="16.5" customHeight="1" x14ac:dyDescent="0.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</row>
  </sheetData>
  <mergeCells count="177">
    <mergeCell ref="E43:F43"/>
    <mergeCell ref="C43:D43"/>
    <mergeCell ref="E34:F34"/>
    <mergeCell ref="E35:F35"/>
    <mergeCell ref="C44:D44"/>
    <mergeCell ref="E44:F44"/>
    <mergeCell ref="C45:D45"/>
    <mergeCell ref="E45:F45"/>
    <mergeCell ref="C46:D46"/>
    <mergeCell ref="E46:F46"/>
    <mergeCell ref="C75:D75"/>
    <mergeCell ref="C76:D76"/>
    <mergeCell ref="C77:D77"/>
    <mergeCell ref="E71:F71"/>
    <mergeCell ref="E72:F72"/>
    <mergeCell ref="C73:D73"/>
    <mergeCell ref="E73:F73"/>
    <mergeCell ref="C74:D74"/>
    <mergeCell ref="E74:F74"/>
    <mergeCell ref="E75:F75"/>
    <mergeCell ref="C50:D50"/>
    <mergeCell ref="C51:D51"/>
    <mergeCell ref="C52:D52"/>
    <mergeCell ref="C47:D47"/>
    <mergeCell ref="E47:F47"/>
    <mergeCell ref="C48:D48"/>
    <mergeCell ref="E48:F48"/>
    <mergeCell ref="C49:D49"/>
    <mergeCell ref="C80:D80"/>
    <mergeCell ref="C81:D81"/>
    <mergeCell ref="C82:D82"/>
    <mergeCell ref="E76:F76"/>
    <mergeCell ref="E77:F77"/>
    <mergeCell ref="C78:D78"/>
    <mergeCell ref="E78:F78"/>
    <mergeCell ref="C79:D79"/>
    <mergeCell ref="E79:F79"/>
    <mergeCell ref="E80:F80"/>
    <mergeCell ref="C85:D85"/>
    <mergeCell ref="C86:D86"/>
    <mergeCell ref="C87:D87"/>
    <mergeCell ref="G94:H94"/>
    <mergeCell ref="G95:H95"/>
    <mergeCell ref="E81:F81"/>
    <mergeCell ref="E82:F82"/>
    <mergeCell ref="C83:D83"/>
    <mergeCell ref="E83:F83"/>
    <mergeCell ref="C84:D84"/>
    <mergeCell ref="E84:F84"/>
    <mergeCell ref="E85:F85"/>
    <mergeCell ref="E91:F91"/>
    <mergeCell ref="E92:F92"/>
    <mergeCell ref="E93:F93"/>
    <mergeCell ref="E94:F94"/>
    <mergeCell ref="E95:F95"/>
    <mergeCell ref="E86:F86"/>
    <mergeCell ref="E87:F87"/>
    <mergeCell ref="E88:F88"/>
    <mergeCell ref="E89:F89"/>
    <mergeCell ref="E90:F90"/>
    <mergeCell ref="B82:B91"/>
    <mergeCell ref="B92:B93"/>
    <mergeCell ref="A4:B4"/>
    <mergeCell ref="A16:A95"/>
    <mergeCell ref="B20:B29"/>
    <mergeCell ref="B31:B40"/>
    <mergeCell ref="B41:B61"/>
    <mergeCell ref="B63:B71"/>
    <mergeCell ref="B72:B81"/>
    <mergeCell ref="B17:D17"/>
    <mergeCell ref="C22:D22"/>
    <mergeCell ref="C27:D27"/>
    <mergeCell ref="C28:D28"/>
    <mergeCell ref="C29:D29"/>
    <mergeCell ref="C30:D30"/>
    <mergeCell ref="C31:D31"/>
    <mergeCell ref="C32:D32"/>
    <mergeCell ref="C90:D90"/>
    <mergeCell ref="C91:D91"/>
    <mergeCell ref="C92:D92"/>
    <mergeCell ref="C93:D93"/>
    <mergeCell ref="B94:D95"/>
    <mergeCell ref="C88:D88"/>
    <mergeCell ref="C89:D89"/>
    <mergeCell ref="A1:B1"/>
    <mergeCell ref="A2:B2"/>
    <mergeCell ref="A3:B3"/>
    <mergeCell ref="B6:E6"/>
    <mergeCell ref="B13:C13"/>
    <mergeCell ref="C15:D15"/>
    <mergeCell ref="E15:F15"/>
    <mergeCell ref="B16:D16"/>
    <mergeCell ref="E16:F16"/>
    <mergeCell ref="E17:F17"/>
    <mergeCell ref="B18:D18"/>
    <mergeCell ref="E18:F18"/>
    <mergeCell ref="E19:F19"/>
    <mergeCell ref="C19:D19"/>
    <mergeCell ref="C20:D20"/>
    <mergeCell ref="E20:F20"/>
    <mergeCell ref="C21:D21"/>
    <mergeCell ref="E21:F21"/>
    <mergeCell ref="E22:F22"/>
    <mergeCell ref="C23:D23"/>
    <mergeCell ref="E23:F23"/>
    <mergeCell ref="C24:D24"/>
    <mergeCell ref="E24:F24"/>
    <mergeCell ref="C25:D25"/>
    <mergeCell ref="E25:F25"/>
    <mergeCell ref="E26:F26"/>
    <mergeCell ref="C26:D26"/>
    <mergeCell ref="E27:F27"/>
    <mergeCell ref="E28:F28"/>
    <mergeCell ref="E29:F29"/>
    <mergeCell ref="E30:F30"/>
    <mergeCell ref="E31:F31"/>
    <mergeCell ref="E32:F32"/>
    <mergeCell ref="E33:F33"/>
    <mergeCell ref="C41:D41"/>
    <mergeCell ref="C42:D42"/>
    <mergeCell ref="C38:D38"/>
    <mergeCell ref="E38:F38"/>
    <mergeCell ref="C39:D39"/>
    <mergeCell ref="E39:F39"/>
    <mergeCell ref="C40:D40"/>
    <mergeCell ref="E40:F40"/>
    <mergeCell ref="E41:F41"/>
    <mergeCell ref="E42:F42"/>
    <mergeCell ref="C33:D33"/>
    <mergeCell ref="C34:D34"/>
    <mergeCell ref="C35:D35"/>
    <mergeCell ref="C36:D36"/>
    <mergeCell ref="E36:F36"/>
    <mergeCell ref="C37:D37"/>
    <mergeCell ref="E37:F37"/>
    <mergeCell ref="E49:F49"/>
    <mergeCell ref="E50:F50"/>
    <mergeCell ref="C55:D55"/>
    <mergeCell ref="C56:D56"/>
    <mergeCell ref="C57:D57"/>
    <mergeCell ref="E51:F51"/>
    <mergeCell ref="E52:F52"/>
    <mergeCell ref="C53:D53"/>
    <mergeCell ref="E53:F53"/>
    <mergeCell ref="C54:D54"/>
    <mergeCell ref="E54:F54"/>
    <mergeCell ref="E55:F55"/>
    <mergeCell ref="C60:D60"/>
    <mergeCell ref="C61:D61"/>
    <mergeCell ref="C62:D62"/>
    <mergeCell ref="E56:F56"/>
    <mergeCell ref="E57:F57"/>
    <mergeCell ref="C58:D58"/>
    <mergeCell ref="E58:F58"/>
    <mergeCell ref="C59:D59"/>
    <mergeCell ref="E59:F59"/>
    <mergeCell ref="E60:F60"/>
    <mergeCell ref="C65:D65"/>
    <mergeCell ref="C66:D66"/>
    <mergeCell ref="C67:D67"/>
    <mergeCell ref="E61:F61"/>
    <mergeCell ref="E62:F62"/>
    <mergeCell ref="C63:D63"/>
    <mergeCell ref="E63:F63"/>
    <mergeCell ref="C64:D64"/>
    <mergeCell ref="E64:F64"/>
    <mergeCell ref="E65:F65"/>
    <mergeCell ref="C70:D70"/>
    <mergeCell ref="C71:D71"/>
    <mergeCell ref="C72:D72"/>
    <mergeCell ref="E66:F66"/>
    <mergeCell ref="E67:F67"/>
    <mergeCell ref="C68:D68"/>
    <mergeCell ref="E68:F68"/>
    <mergeCell ref="C69:D69"/>
    <mergeCell ref="E69:F69"/>
    <mergeCell ref="E70:F70"/>
  </mergeCells>
  <pageMargins left="0.7" right="0.7" top="0.75" bottom="0.75" header="0" footer="0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X1000"/>
  <sheetViews>
    <sheetView workbookViewId="0"/>
  </sheetViews>
  <sheetFormatPr defaultColWidth="14.41015625" defaultRowHeight="15" customHeight="1" x14ac:dyDescent="0.5"/>
  <cols>
    <col min="1" max="1" width="13.5859375" customWidth="1"/>
    <col min="2" max="2" width="21.1171875" customWidth="1"/>
    <col min="3" max="3" width="55.87890625" customWidth="1"/>
    <col min="4" max="4" width="12" customWidth="1"/>
    <col min="5" max="5" width="10.29296875" customWidth="1"/>
    <col min="6" max="6" width="20.1171875" customWidth="1"/>
    <col min="7" max="8" width="6.1171875" customWidth="1"/>
    <col min="9" max="19" width="6" customWidth="1"/>
    <col min="20" max="20" width="6.1171875" customWidth="1"/>
    <col min="21" max="28" width="6" customWidth="1"/>
    <col min="29" max="29" width="6.1171875" customWidth="1"/>
    <col min="30" max="50" width="8.703125" customWidth="1"/>
  </cols>
  <sheetData>
    <row r="1" spans="1:50" ht="16.350000000000001" x14ac:dyDescent="0.5">
      <c r="A1" s="51" t="s">
        <v>0</v>
      </c>
      <c r="B1" s="52"/>
      <c r="C1" s="27" t="s">
        <v>94</v>
      </c>
      <c r="D1" s="2"/>
      <c r="E1" s="3"/>
      <c r="F1" s="4" t="s">
        <v>95</v>
      </c>
    </row>
    <row r="2" spans="1:50" ht="16.350000000000001" x14ac:dyDescent="0.5">
      <c r="A2" s="51" t="s">
        <v>3</v>
      </c>
      <c r="B2" s="52"/>
      <c r="C2" s="5" t="s">
        <v>96</v>
      </c>
      <c r="D2" s="2"/>
      <c r="E2" s="28"/>
      <c r="F2" s="7" t="s">
        <v>97</v>
      </c>
    </row>
    <row r="3" spans="1:50" ht="16.350000000000001" x14ac:dyDescent="0.5">
      <c r="A3" s="51" t="s">
        <v>6</v>
      </c>
      <c r="B3" s="52"/>
      <c r="C3" s="8">
        <v>45594</v>
      </c>
      <c r="D3" s="2"/>
      <c r="E3" s="6"/>
      <c r="F3" s="7" t="s">
        <v>5</v>
      </c>
    </row>
    <row r="4" spans="1:50" ht="18" customHeight="1" x14ac:dyDescent="0.5">
      <c r="A4" s="51" t="s">
        <v>8</v>
      </c>
      <c r="B4" s="52"/>
      <c r="C4" s="8">
        <v>45614</v>
      </c>
      <c r="D4" s="2"/>
      <c r="E4" s="29"/>
      <c r="F4" s="7" t="s">
        <v>98</v>
      </c>
    </row>
    <row r="5" spans="1:50" ht="18" customHeight="1" x14ac:dyDescent="0.5">
      <c r="A5" s="2"/>
      <c r="B5" s="2"/>
      <c r="C5" s="2"/>
      <c r="D5" s="2"/>
      <c r="E5" s="9"/>
      <c r="F5" s="10" t="s">
        <v>7</v>
      </c>
    </row>
    <row r="6" spans="1:50" ht="16.350000000000001" x14ac:dyDescent="0.5">
      <c r="A6" s="2"/>
      <c r="B6" s="69" t="s">
        <v>99</v>
      </c>
      <c r="C6" s="54"/>
      <c r="D6" s="54"/>
      <c r="E6" s="52"/>
    </row>
    <row r="7" spans="1:50" ht="16.350000000000001" x14ac:dyDescent="0.5">
      <c r="A7" s="2"/>
      <c r="B7" s="11" t="s">
        <v>10</v>
      </c>
      <c r="C7" s="11" t="s">
        <v>11</v>
      </c>
      <c r="D7" s="11" t="s">
        <v>12</v>
      </c>
      <c r="E7" s="11" t="s">
        <v>13</v>
      </c>
    </row>
    <row r="8" spans="1:50" ht="16.350000000000001" x14ac:dyDescent="0.5">
      <c r="A8" s="2"/>
      <c r="B8" s="12">
        <v>1</v>
      </c>
      <c r="C8" s="5" t="s">
        <v>100</v>
      </c>
      <c r="D8" s="5">
        <f ca="1">SUMIF($E$16:$F$97,"Thành",$G$16:$G$97)+SUMIF($E$16:$F$97,"All team",$G$16:$G$97)/5+SUMIF($E$16:$F$97,"Thành,Phương",$G$16:$G$97)/2</f>
        <v>55.9</v>
      </c>
      <c r="E8" s="5">
        <f ca="1">SUMIF($E$16:$F$97,"Thành",$H$16:$H$97)+SUMIF($E$16:$F$97,"All team",$H$16:$H$97)/5+SUMIF($E$16:$F$97,"Mạnh,Hoàng",$H$16:$H$97)/2</f>
        <v>54</v>
      </c>
    </row>
    <row r="9" spans="1:50" ht="16.350000000000001" x14ac:dyDescent="0.5">
      <c r="A9" s="2"/>
      <c r="B9" s="12">
        <v>2</v>
      </c>
      <c r="C9" s="5" t="s">
        <v>101</v>
      </c>
      <c r="D9" s="5">
        <f ca="1">SUMIF($E$16:$F$97,"Mạnh",$G$16:$G$97)+SUMIF($E$16:$F$97,"All team",$G$16:$G$97)/5+SUMIF($E$16:$F$97,"Mạnh,Hoàng",$G$16:$G$97)/2+SUMIF($E$16:$F$97,"Mạnh,Lộc,Phương,Hoàng",$G$16:$G$97)/4</f>
        <v>24.9</v>
      </c>
      <c r="E9" s="5">
        <f ca="1">SUMIF($E$16:$F$97,"Mạnh",$H$16:$H$97)+SUMIF($E$16:$F$97,"All team",$H$16:$H$97)/5+SUMIF($E$16:$F$97,"Mạnh,Hoàng",$H$16:$H$97)/2+SUMIF($E$16:$F$97,"Mạnh,Lộc,Phương,Hoàng",$H$16:$H$97)/4</f>
        <v>25.5</v>
      </c>
    </row>
    <row r="10" spans="1:50" ht="16.350000000000001" x14ac:dyDescent="0.5">
      <c r="A10" s="2"/>
      <c r="B10" s="12">
        <v>3</v>
      </c>
      <c r="C10" s="5" t="s">
        <v>102</v>
      </c>
      <c r="D10" s="5">
        <f ca="1">SUMIF($E$16:$F$97,"Phương",$G$16:$G$97)+SUMIF($E$16:$F$97,"All team",$G$16:$G$97)/5+SUMIF($E$16:$F$97,"Thành,Phương",$G$16:$G$97)/2+SUMIF($E$16:$F$97,"Mạnh,Lộc,Phương,Hoàng",$G$16:$G$97)/4</f>
        <v>27.4</v>
      </c>
      <c r="E10" s="5">
        <f ca="1">SUMIF($E$16:$F$97,"Phương",$H$16:$H$97)+SUMIF($E$16:$F$97,"All team",$H$16:$H$97)/5+SUMIF($E$16:$F$97,"Thành,Phương",$H$16:$H$97)/2+SUMIF($E$16:$F$97,"Mạnh,Lộc,Phương,Hoàng",$H$16:$H$97)/4</f>
        <v>26.5</v>
      </c>
    </row>
    <row r="11" spans="1:50" ht="16.350000000000001" x14ac:dyDescent="0.5">
      <c r="A11" s="2"/>
      <c r="B11" s="12">
        <v>4</v>
      </c>
      <c r="C11" s="5" t="s">
        <v>103</v>
      </c>
      <c r="D11" s="5">
        <f ca="1">SUMIF($E$16:$F$97,"Lộc",$G$16:$G$97)+SUMIF($E$16:$F$97,"All team",$G$16:$G$97)/5+SUMIF($E$16:$F$97,"Mạnh,Lộc,Phương,Hoàng",$G$16:$G$97)/4</f>
        <v>17.899999999999999</v>
      </c>
      <c r="E11" s="5">
        <f ca="1">SUMIF($E$16:$F$97,"Lộc",$H$16:$H$97)+SUMIF($E$16:$F$97,"All team",$H$16:$H$97)/5+SUMIF($E$16:$F$97,"Mạnh,Lộc,Phương,Hoàng",$H$16:$H$97)/4</f>
        <v>19.5</v>
      </c>
    </row>
    <row r="12" spans="1:50" ht="16.350000000000001" x14ac:dyDescent="0.5">
      <c r="A12" s="2"/>
      <c r="B12" s="12">
        <v>5</v>
      </c>
      <c r="C12" s="5" t="s">
        <v>104</v>
      </c>
      <c r="D12" s="5">
        <f ca="1">SUMIF($E$16:$F$97,"Hoàng",$G$16:$G$97)+SUMIF($E$16:$F$97,"All team",$G$16:$G$97)/5+SUMIF($E$16:$F$97,"Mạnh,Hoàng",$G$16:$G$97)/2+SUMIF($E$16:$F$97,"Mạnh,Lộc,Phương,Hoàng",$G$16:$G$97)/4</f>
        <v>24.9</v>
      </c>
      <c r="E12" s="5">
        <f ca="1">SUMIF($E$16:$F$97,"Hoàng",$H$16:$H$97)+SUMIF($E$16:$F$97,"All team",$H$16:$H$97)/5+SUMIF($E$16:$F$97,"Mạnh,Hoàng",$H$16:$H$97)/2+SUMIF($E$16:$F$97,"Mạnh,Lộc,Phương,Hoàng",$H$16:$H$97)/4</f>
        <v>28.5</v>
      </c>
    </row>
    <row r="13" spans="1:50" ht="16.350000000000001" x14ac:dyDescent="0.5">
      <c r="A13" s="2"/>
      <c r="B13" s="53" t="s">
        <v>19</v>
      </c>
      <c r="C13" s="52"/>
      <c r="D13" s="13">
        <f t="shared" ref="D13:E13" ca="1" si="0">SUM(D8:D12)</f>
        <v>151</v>
      </c>
      <c r="E13" s="13">
        <f t="shared" ca="1" si="0"/>
        <v>154</v>
      </c>
    </row>
    <row r="15" spans="1:50" ht="63.75" customHeight="1" x14ac:dyDescent="0.5">
      <c r="A15" s="30" t="s">
        <v>20</v>
      </c>
      <c r="B15" s="30" t="s">
        <v>21</v>
      </c>
      <c r="C15" s="70" t="s">
        <v>22</v>
      </c>
      <c r="D15" s="45"/>
      <c r="E15" s="70" t="s">
        <v>23</v>
      </c>
      <c r="F15" s="45"/>
      <c r="G15" s="15" t="s">
        <v>12</v>
      </c>
      <c r="H15" s="15" t="s">
        <v>13</v>
      </c>
      <c r="I15" s="16">
        <v>45594</v>
      </c>
      <c r="J15" s="16">
        <v>45595</v>
      </c>
      <c r="K15" s="16">
        <v>45596</v>
      </c>
      <c r="L15" s="16">
        <v>45597</v>
      </c>
      <c r="M15" s="16">
        <v>45598</v>
      </c>
      <c r="N15" s="16">
        <v>45599</v>
      </c>
      <c r="O15" s="16">
        <v>45600</v>
      </c>
      <c r="P15" s="16">
        <v>45601</v>
      </c>
      <c r="Q15" s="16">
        <v>45602</v>
      </c>
      <c r="R15" s="16">
        <v>45603</v>
      </c>
      <c r="S15" s="16">
        <v>45604</v>
      </c>
      <c r="T15" s="16">
        <v>45605</v>
      </c>
      <c r="U15" s="16">
        <v>45606</v>
      </c>
      <c r="V15" s="16">
        <v>45607</v>
      </c>
      <c r="W15" s="16">
        <v>45608</v>
      </c>
      <c r="X15" s="16">
        <v>45609</v>
      </c>
      <c r="Y15" s="16">
        <v>45610</v>
      </c>
      <c r="Z15" s="16">
        <v>45611</v>
      </c>
      <c r="AA15" s="16">
        <v>45612</v>
      </c>
      <c r="AB15" s="16">
        <v>45613</v>
      </c>
      <c r="AC15" s="16">
        <v>45614</v>
      </c>
      <c r="AD15" s="16">
        <v>45615</v>
      </c>
      <c r="AE15" s="17"/>
      <c r="AF15" s="31"/>
      <c r="AG15" s="31"/>
      <c r="AH15" s="31"/>
      <c r="AI15" s="31"/>
      <c r="AJ15" s="31"/>
      <c r="AK15" s="31"/>
      <c r="AL15" s="31"/>
      <c r="AM15" s="31"/>
      <c r="AN15" s="31"/>
      <c r="AO15" s="31"/>
      <c r="AP15" s="31"/>
      <c r="AQ15" s="31"/>
      <c r="AR15" s="31"/>
      <c r="AS15" s="31"/>
      <c r="AT15" s="31"/>
      <c r="AU15" s="31"/>
      <c r="AV15" s="31"/>
      <c r="AW15" s="31"/>
      <c r="AX15" s="31"/>
    </row>
    <row r="16" spans="1:50" ht="16.350000000000001" x14ac:dyDescent="0.5">
      <c r="A16" s="56" t="s">
        <v>96</v>
      </c>
      <c r="B16" s="44" t="s">
        <v>24</v>
      </c>
      <c r="C16" s="50"/>
      <c r="D16" s="45"/>
      <c r="E16" s="47" t="s">
        <v>25</v>
      </c>
      <c r="F16" s="45"/>
      <c r="G16" s="19">
        <v>10</v>
      </c>
      <c r="H16" s="19">
        <v>10</v>
      </c>
      <c r="I16" s="19">
        <v>10</v>
      </c>
      <c r="J16" s="20">
        <v>0</v>
      </c>
      <c r="K16" s="19">
        <v>0</v>
      </c>
      <c r="L16" s="19">
        <v>0</v>
      </c>
      <c r="M16" s="19">
        <v>0</v>
      </c>
      <c r="N16" s="19">
        <v>0</v>
      </c>
      <c r="O16" s="19">
        <v>0</v>
      </c>
      <c r="P16" s="19">
        <v>0</v>
      </c>
      <c r="Q16" s="19">
        <v>0</v>
      </c>
      <c r="R16" s="19">
        <v>0</v>
      </c>
      <c r="S16" s="19">
        <v>0</v>
      </c>
      <c r="T16" s="19">
        <v>0</v>
      </c>
      <c r="U16" s="19">
        <v>0</v>
      </c>
      <c r="V16" s="19">
        <v>0</v>
      </c>
      <c r="W16" s="19">
        <v>0</v>
      </c>
      <c r="X16" s="19">
        <v>0</v>
      </c>
      <c r="Y16" s="19">
        <v>0</v>
      </c>
      <c r="Z16" s="19">
        <v>0</v>
      </c>
      <c r="AA16" s="19">
        <v>0</v>
      </c>
      <c r="AB16" s="19">
        <v>0</v>
      </c>
      <c r="AC16" s="19">
        <v>0</v>
      </c>
      <c r="AD16" s="19">
        <v>0</v>
      </c>
    </row>
    <row r="17" spans="1:30" ht="16.350000000000001" x14ac:dyDescent="0.5">
      <c r="A17" s="57"/>
      <c r="B17" s="44" t="s">
        <v>105</v>
      </c>
      <c r="C17" s="50"/>
      <c r="D17" s="45"/>
      <c r="E17" s="47" t="s">
        <v>106</v>
      </c>
      <c r="F17" s="45"/>
      <c r="G17" s="19">
        <v>2</v>
      </c>
      <c r="H17" s="19">
        <v>4</v>
      </c>
      <c r="I17" s="19">
        <v>4</v>
      </c>
      <c r="J17" s="19">
        <v>2</v>
      </c>
      <c r="K17" s="20">
        <v>0</v>
      </c>
      <c r="L17" s="19">
        <v>0</v>
      </c>
      <c r="M17" s="19">
        <v>0</v>
      </c>
      <c r="N17" s="19">
        <v>0</v>
      </c>
      <c r="O17" s="19">
        <v>0</v>
      </c>
      <c r="P17" s="19">
        <v>0</v>
      </c>
      <c r="Q17" s="19">
        <v>0</v>
      </c>
      <c r="R17" s="19">
        <v>0</v>
      </c>
      <c r="S17" s="19">
        <v>0</v>
      </c>
      <c r="T17" s="19">
        <v>0</v>
      </c>
      <c r="U17" s="19">
        <v>0</v>
      </c>
      <c r="V17" s="19">
        <v>0</v>
      </c>
      <c r="W17" s="19">
        <v>0</v>
      </c>
      <c r="X17" s="19">
        <v>0</v>
      </c>
      <c r="Y17" s="19">
        <v>0</v>
      </c>
      <c r="Z17" s="19">
        <v>0</v>
      </c>
      <c r="AA17" s="19">
        <v>0</v>
      </c>
      <c r="AB17" s="19">
        <v>0</v>
      </c>
      <c r="AC17" s="19">
        <v>0</v>
      </c>
      <c r="AD17" s="19">
        <v>0</v>
      </c>
    </row>
    <row r="18" spans="1:30" ht="16.350000000000001" x14ac:dyDescent="0.5">
      <c r="A18" s="57"/>
      <c r="B18" s="47"/>
      <c r="C18" s="50"/>
      <c r="D18" s="45"/>
      <c r="E18" s="47"/>
      <c r="F18" s="45"/>
      <c r="G18" s="19"/>
      <c r="H18" s="19"/>
      <c r="I18" s="19"/>
      <c r="J18" s="19"/>
      <c r="K18" s="32">
        <v>2</v>
      </c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</row>
    <row r="19" spans="1:30" ht="16.350000000000001" x14ac:dyDescent="0.5">
      <c r="A19" s="57"/>
      <c r="B19" s="44" t="s">
        <v>28</v>
      </c>
      <c r="C19" s="50"/>
      <c r="D19" s="45"/>
      <c r="E19" s="47" t="s">
        <v>106</v>
      </c>
      <c r="F19" s="45"/>
      <c r="G19" s="19">
        <v>4</v>
      </c>
      <c r="H19" s="19">
        <v>4</v>
      </c>
      <c r="I19" s="19">
        <v>4</v>
      </c>
      <c r="J19" s="19">
        <v>4</v>
      </c>
      <c r="K19" s="19">
        <v>4</v>
      </c>
      <c r="L19" s="20">
        <v>0</v>
      </c>
      <c r="M19" s="19">
        <v>0</v>
      </c>
      <c r="N19" s="19">
        <v>0</v>
      </c>
      <c r="O19" s="19">
        <v>0</v>
      </c>
      <c r="P19" s="19">
        <v>0</v>
      </c>
      <c r="Q19" s="19">
        <v>0</v>
      </c>
      <c r="R19" s="19">
        <v>0</v>
      </c>
      <c r="S19" s="19">
        <v>0</v>
      </c>
      <c r="T19" s="19">
        <v>0</v>
      </c>
      <c r="U19" s="19">
        <v>0</v>
      </c>
      <c r="V19" s="19">
        <v>0</v>
      </c>
      <c r="W19" s="19">
        <v>0</v>
      </c>
      <c r="X19" s="19">
        <v>0</v>
      </c>
      <c r="Y19" s="19">
        <v>0</v>
      </c>
      <c r="Z19" s="19">
        <v>0</v>
      </c>
      <c r="AA19" s="19">
        <v>0</v>
      </c>
      <c r="AB19" s="19">
        <v>0</v>
      </c>
      <c r="AC19" s="19">
        <v>0</v>
      </c>
      <c r="AD19" s="19">
        <v>0</v>
      </c>
    </row>
    <row r="20" spans="1:30" ht="17.25" customHeight="1" x14ac:dyDescent="0.5">
      <c r="A20" s="57"/>
      <c r="B20" s="56" t="s">
        <v>32</v>
      </c>
      <c r="C20" s="44" t="s">
        <v>107</v>
      </c>
      <c r="D20" s="45"/>
      <c r="E20" s="47" t="s">
        <v>108</v>
      </c>
      <c r="F20" s="45"/>
      <c r="G20" s="19">
        <v>1</v>
      </c>
      <c r="H20" s="19">
        <v>1</v>
      </c>
      <c r="I20" s="19">
        <v>1</v>
      </c>
      <c r="J20" s="19">
        <v>1</v>
      </c>
      <c r="K20" s="19">
        <v>1</v>
      </c>
      <c r="L20" s="19">
        <v>1</v>
      </c>
      <c r="M20" s="20">
        <v>0</v>
      </c>
      <c r="N20" s="19">
        <v>0</v>
      </c>
      <c r="O20" s="19">
        <v>0</v>
      </c>
      <c r="P20" s="19">
        <v>0</v>
      </c>
      <c r="Q20" s="19">
        <v>0</v>
      </c>
      <c r="R20" s="19">
        <v>0</v>
      </c>
      <c r="S20" s="19">
        <v>0</v>
      </c>
      <c r="T20" s="19">
        <v>0</v>
      </c>
      <c r="U20" s="19">
        <v>0</v>
      </c>
      <c r="V20" s="19">
        <v>0</v>
      </c>
      <c r="W20" s="19">
        <v>0</v>
      </c>
      <c r="X20" s="19">
        <v>0</v>
      </c>
      <c r="Y20" s="19">
        <v>0</v>
      </c>
      <c r="Z20" s="19">
        <v>0</v>
      </c>
      <c r="AA20" s="19">
        <v>0</v>
      </c>
      <c r="AB20" s="19">
        <v>0</v>
      </c>
      <c r="AC20" s="19">
        <v>0</v>
      </c>
      <c r="AD20" s="19">
        <v>0</v>
      </c>
    </row>
    <row r="21" spans="1:30" ht="15.75" customHeight="1" x14ac:dyDescent="0.5">
      <c r="A21" s="57"/>
      <c r="B21" s="57"/>
      <c r="C21" s="44" t="s">
        <v>109</v>
      </c>
      <c r="D21" s="45"/>
      <c r="E21" s="47" t="s">
        <v>110</v>
      </c>
      <c r="F21" s="45"/>
      <c r="G21" s="19">
        <v>1</v>
      </c>
      <c r="H21" s="19">
        <v>1</v>
      </c>
      <c r="I21" s="19">
        <v>1</v>
      </c>
      <c r="J21" s="19">
        <v>1</v>
      </c>
      <c r="K21" s="19">
        <v>1</v>
      </c>
      <c r="L21" s="19">
        <v>1</v>
      </c>
      <c r="M21" s="20">
        <v>0</v>
      </c>
      <c r="N21" s="19">
        <v>0</v>
      </c>
      <c r="O21" s="19">
        <v>0</v>
      </c>
      <c r="P21" s="19">
        <v>0</v>
      </c>
      <c r="Q21" s="19">
        <v>0</v>
      </c>
      <c r="R21" s="19">
        <v>0</v>
      </c>
      <c r="S21" s="19">
        <v>0</v>
      </c>
      <c r="T21" s="19">
        <v>0</v>
      </c>
      <c r="U21" s="19">
        <v>0</v>
      </c>
      <c r="V21" s="19">
        <v>0</v>
      </c>
      <c r="W21" s="19">
        <v>0</v>
      </c>
      <c r="X21" s="19">
        <v>0</v>
      </c>
      <c r="Y21" s="19">
        <v>0</v>
      </c>
      <c r="Z21" s="19">
        <v>0</v>
      </c>
      <c r="AA21" s="19">
        <v>0</v>
      </c>
      <c r="AB21" s="19">
        <v>0</v>
      </c>
      <c r="AC21" s="19">
        <v>0</v>
      </c>
      <c r="AD21" s="19">
        <v>0</v>
      </c>
    </row>
    <row r="22" spans="1:30" ht="15.75" customHeight="1" x14ac:dyDescent="0.5">
      <c r="A22" s="57"/>
      <c r="B22" s="57"/>
      <c r="C22" s="44" t="s">
        <v>111</v>
      </c>
      <c r="D22" s="45"/>
      <c r="E22" s="47" t="s">
        <v>27</v>
      </c>
      <c r="F22" s="45"/>
      <c r="G22" s="19">
        <v>1</v>
      </c>
      <c r="H22" s="19">
        <v>1</v>
      </c>
      <c r="I22" s="19">
        <v>1</v>
      </c>
      <c r="J22" s="19">
        <v>1</v>
      </c>
      <c r="K22" s="19">
        <v>1</v>
      </c>
      <c r="L22" s="19">
        <v>1</v>
      </c>
      <c r="M22" s="20">
        <v>0</v>
      </c>
      <c r="N22" s="19">
        <v>0</v>
      </c>
      <c r="O22" s="19">
        <v>0</v>
      </c>
      <c r="P22" s="19">
        <v>0</v>
      </c>
      <c r="Q22" s="19">
        <v>0</v>
      </c>
      <c r="R22" s="19">
        <v>0</v>
      </c>
      <c r="S22" s="19">
        <v>0</v>
      </c>
      <c r="T22" s="19">
        <v>0</v>
      </c>
      <c r="U22" s="19">
        <v>0</v>
      </c>
      <c r="V22" s="19">
        <v>0</v>
      </c>
      <c r="W22" s="19">
        <v>0</v>
      </c>
      <c r="X22" s="19">
        <v>0</v>
      </c>
      <c r="Y22" s="19">
        <v>0</v>
      </c>
      <c r="Z22" s="19">
        <v>0</v>
      </c>
      <c r="AA22" s="19">
        <v>0</v>
      </c>
      <c r="AB22" s="19">
        <v>0</v>
      </c>
      <c r="AC22" s="19">
        <v>0</v>
      </c>
      <c r="AD22" s="19">
        <v>0</v>
      </c>
    </row>
    <row r="23" spans="1:30" ht="15.75" customHeight="1" x14ac:dyDescent="0.5">
      <c r="A23" s="57"/>
      <c r="B23" s="57"/>
      <c r="C23" s="44" t="s">
        <v>112</v>
      </c>
      <c r="D23" s="45"/>
      <c r="E23" s="47" t="s">
        <v>27</v>
      </c>
      <c r="F23" s="45"/>
      <c r="G23" s="19">
        <v>2</v>
      </c>
      <c r="H23" s="19">
        <v>2</v>
      </c>
      <c r="I23" s="19">
        <v>2</v>
      </c>
      <c r="J23" s="19">
        <v>2</v>
      </c>
      <c r="K23" s="19">
        <v>2</v>
      </c>
      <c r="L23" s="19">
        <v>2</v>
      </c>
      <c r="M23" s="20">
        <v>0</v>
      </c>
      <c r="N23" s="19">
        <v>0</v>
      </c>
      <c r="O23" s="19">
        <v>0</v>
      </c>
      <c r="P23" s="19">
        <v>0</v>
      </c>
      <c r="Q23" s="19">
        <v>0</v>
      </c>
      <c r="R23" s="19">
        <v>0</v>
      </c>
      <c r="S23" s="19">
        <v>0</v>
      </c>
      <c r="T23" s="19">
        <v>0</v>
      </c>
      <c r="U23" s="19">
        <v>0</v>
      </c>
      <c r="V23" s="19">
        <v>0</v>
      </c>
      <c r="W23" s="19">
        <v>0</v>
      </c>
      <c r="X23" s="19">
        <v>0</v>
      </c>
      <c r="Y23" s="19">
        <v>0</v>
      </c>
      <c r="Z23" s="19">
        <v>0</v>
      </c>
      <c r="AA23" s="19">
        <v>0</v>
      </c>
      <c r="AB23" s="19">
        <v>0</v>
      </c>
      <c r="AC23" s="19">
        <v>0</v>
      </c>
      <c r="AD23" s="19">
        <v>0</v>
      </c>
    </row>
    <row r="24" spans="1:30" ht="15.75" customHeight="1" x14ac:dyDescent="0.5">
      <c r="A24" s="57"/>
      <c r="B24" s="57"/>
      <c r="C24" s="44" t="s">
        <v>113</v>
      </c>
      <c r="D24" s="45"/>
      <c r="E24" s="47" t="s">
        <v>114</v>
      </c>
      <c r="F24" s="45"/>
      <c r="G24" s="19">
        <v>1</v>
      </c>
      <c r="H24" s="19">
        <v>1</v>
      </c>
      <c r="I24" s="19">
        <v>1</v>
      </c>
      <c r="J24" s="19">
        <v>1</v>
      </c>
      <c r="K24" s="19">
        <v>1</v>
      </c>
      <c r="L24" s="19">
        <v>1</v>
      </c>
      <c r="M24" s="19">
        <v>1</v>
      </c>
      <c r="N24" s="20">
        <v>0</v>
      </c>
      <c r="O24" s="19">
        <v>0</v>
      </c>
      <c r="P24" s="19">
        <v>0</v>
      </c>
      <c r="Q24" s="19">
        <v>0</v>
      </c>
      <c r="R24" s="19">
        <v>0</v>
      </c>
      <c r="S24" s="19">
        <v>0</v>
      </c>
      <c r="T24" s="19">
        <v>0</v>
      </c>
      <c r="U24" s="19">
        <v>0</v>
      </c>
      <c r="V24" s="19">
        <v>0</v>
      </c>
      <c r="W24" s="19">
        <v>0</v>
      </c>
      <c r="X24" s="19">
        <v>0</v>
      </c>
      <c r="Y24" s="19">
        <v>0</v>
      </c>
      <c r="Z24" s="19">
        <v>0</v>
      </c>
      <c r="AA24" s="19">
        <v>0</v>
      </c>
      <c r="AB24" s="19">
        <v>0</v>
      </c>
      <c r="AC24" s="19">
        <v>0</v>
      </c>
      <c r="AD24" s="19">
        <v>0</v>
      </c>
    </row>
    <row r="25" spans="1:30" ht="15.75" customHeight="1" x14ac:dyDescent="0.5">
      <c r="A25" s="57"/>
      <c r="B25" s="57"/>
      <c r="C25" s="44" t="s">
        <v>115</v>
      </c>
      <c r="D25" s="45"/>
      <c r="E25" s="47" t="s">
        <v>114</v>
      </c>
      <c r="F25" s="45"/>
      <c r="G25" s="19">
        <v>1</v>
      </c>
      <c r="H25" s="19">
        <v>1</v>
      </c>
      <c r="I25" s="19">
        <v>1</v>
      </c>
      <c r="J25" s="19">
        <v>1</v>
      </c>
      <c r="K25" s="19">
        <v>1</v>
      </c>
      <c r="L25" s="19">
        <v>1</v>
      </c>
      <c r="M25" s="19">
        <v>1</v>
      </c>
      <c r="N25" s="20">
        <v>0</v>
      </c>
      <c r="O25" s="19">
        <v>0</v>
      </c>
      <c r="P25" s="19">
        <v>0</v>
      </c>
      <c r="Q25" s="19">
        <v>0</v>
      </c>
      <c r="R25" s="19">
        <v>0</v>
      </c>
      <c r="S25" s="19">
        <v>0</v>
      </c>
      <c r="T25" s="19">
        <v>0</v>
      </c>
      <c r="U25" s="19">
        <v>0</v>
      </c>
      <c r="V25" s="19">
        <v>0</v>
      </c>
      <c r="W25" s="19">
        <v>0</v>
      </c>
      <c r="X25" s="19">
        <v>0</v>
      </c>
      <c r="Y25" s="19">
        <v>0</v>
      </c>
      <c r="Z25" s="19">
        <v>0</v>
      </c>
      <c r="AA25" s="19">
        <v>0</v>
      </c>
      <c r="AB25" s="19">
        <v>0</v>
      </c>
      <c r="AC25" s="19">
        <v>0</v>
      </c>
      <c r="AD25" s="19">
        <v>0</v>
      </c>
    </row>
    <row r="26" spans="1:30" ht="15.75" customHeight="1" x14ac:dyDescent="0.5">
      <c r="A26" s="57"/>
      <c r="B26" s="57"/>
      <c r="C26" s="67" t="s">
        <v>116</v>
      </c>
      <c r="D26" s="45"/>
      <c r="E26" s="47" t="s">
        <v>110</v>
      </c>
      <c r="F26" s="45"/>
      <c r="G26" s="19">
        <v>1</v>
      </c>
      <c r="H26" s="19">
        <v>1</v>
      </c>
      <c r="I26" s="19">
        <v>1</v>
      </c>
      <c r="J26" s="19">
        <v>1</v>
      </c>
      <c r="K26" s="19">
        <v>1</v>
      </c>
      <c r="L26" s="19">
        <v>1</v>
      </c>
      <c r="M26" s="19">
        <v>1</v>
      </c>
      <c r="N26" s="20">
        <v>0</v>
      </c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</row>
    <row r="27" spans="1:30" ht="15.75" customHeight="1" x14ac:dyDescent="0.5">
      <c r="A27" s="57"/>
      <c r="B27" s="57"/>
      <c r="C27" s="44" t="s">
        <v>117</v>
      </c>
      <c r="D27" s="45"/>
      <c r="E27" s="47" t="s">
        <v>108</v>
      </c>
      <c r="F27" s="45"/>
      <c r="G27" s="19">
        <v>2</v>
      </c>
      <c r="H27" s="19">
        <v>2</v>
      </c>
      <c r="I27" s="19">
        <v>2</v>
      </c>
      <c r="J27" s="19">
        <v>2</v>
      </c>
      <c r="K27" s="19">
        <v>2</v>
      </c>
      <c r="L27" s="19">
        <v>2</v>
      </c>
      <c r="M27" s="19">
        <v>2</v>
      </c>
      <c r="N27" s="20">
        <v>0</v>
      </c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</row>
    <row r="28" spans="1:30" ht="15.75" customHeight="1" x14ac:dyDescent="0.5">
      <c r="A28" s="57"/>
      <c r="B28" s="57"/>
      <c r="C28" s="67" t="s">
        <v>118</v>
      </c>
      <c r="D28" s="45"/>
      <c r="E28" s="47" t="s">
        <v>108</v>
      </c>
      <c r="F28" s="45"/>
      <c r="G28" s="19">
        <v>2</v>
      </c>
      <c r="H28" s="19">
        <v>2</v>
      </c>
      <c r="I28" s="19">
        <v>2</v>
      </c>
      <c r="J28" s="19">
        <v>2</v>
      </c>
      <c r="K28" s="19">
        <v>2</v>
      </c>
      <c r="L28" s="19">
        <v>2</v>
      </c>
      <c r="M28" s="19">
        <v>2</v>
      </c>
      <c r="N28" s="20">
        <v>0</v>
      </c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</row>
    <row r="29" spans="1:30" ht="15.75" customHeight="1" x14ac:dyDescent="0.5">
      <c r="A29" s="57"/>
      <c r="B29" s="57"/>
      <c r="C29" s="44" t="s">
        <v>119</v>
      </c>
      <c r="D29" s="45"/>
      <c r="E29" s="47" t="s">
        <v>25</v>
      </c>
      <c r="F29" s="45"/>
      <c r="G29" s="19">
        <v>5</v>
      </c>
      <c r="H29" s="19">
        <v>10</v>
      </c>
      <c r="I29" s="19">
        <v>10</v>
      </c>
      <c r="J29" s="19">
        <v>10</v>
      </c>
      <c r="K29" s="19">
        <v>10</v>
      </c>
      <c r="L29" s="19">
        <v>10</v>
      </c>
      <c r="M29" s="19">
        <v>10</v>
      </c>
      <c r="N29" s="19">
        <v>5</v>
      </c>
      <c r="O29" s="20">
        <v>0</v>
      </c>
      <c r="P29" s="19">
        <v>0</v>
      </c>
      <c r="Q29" s="19">
        <v>0</v>
      </c>
      <c r="R29" s="19">
        <v>0</v>
      </c>
      <c r="S29" s="19">
        <v>0</v>
      </c>
      <c r="T29" s="19">
        <v>0</v>
      </c>
      <c r="U29" s="19">
        <v>0</v>
      </c>
      <c r="V29" s="19">
        <v>0</v>
      </c>
      <c r="W29" s="19">
        <v>0</v>
      </c>
      <c r="X29" s="19">
        <v>0</v>
      </c>
      <c r="Y29" s="19">
        <v>0</v>
      </c>
      <c r="Z29" s="19">
        <v>0</v>
      </c>
      <c r="AA29" s="19">
        <v>0</v>
      </c>
      <c r="AB29" s="19">
        <v>0</v>
      </c>
      <c r="AC29" s="19">
        <v>0</v>
      </c>
      <c r="AD29" s="19">
        <v>0</v>
      </c>
    </row>
    <row r="30" spans="1:30" ht="15.75" customHeight="1" x14ac:dyDescent="0.5">
      <c r="A30" s="57"/>
      <c r="B30" s="58"/>
      <c r="C30" s="47"/>
      <c r="D30" s="45"/>
      <c r="E30" s="47"/>
      <c r="F30" s="45"/>
      <c r="G30" s="19"/>
      <c r="H30" s="19"/>
      <c r="I30" s="19"/>
      <c r="J30" s="19"/>
      <c r="K30" s="19"/>
      <c r="L30" s="19"/>
      <c r="M30" s="19"/>
      <c r="N30" s="33"/>
      <c r="O30" s="32">
        <v>5</v>
      </c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</row>
    <row r="31" spans="1:30" ht="15.75" customHeight="1" x14ac:dyDescent="0.5">
      <c r="A31" s="57"/>
      <c r="B31" s="56" t="s">
        <v>46</v>
      </c>
      <c r="C31" s="44" t="s">
        <v>120</v>
      </c>
      <c r="D31" s="45"/>
      <c r="E31" s="47" t="s">
        <v>110</v>
      </c>
      <c r="F31" s="45"/>
      <c r="G31" s="19">
        <v>1</v>
      </c>
      <c r="H31" s="19">
        <v>1</v>
      </c>
      <c r="I31" s="19">
        <v>1</v>
      </c>
      <c r="J31" s="19">
        <v>1</v>
      </c>
      <c r="K31" s="19">
        <v>1</v>
      </c>
      <c r="L31" s="19">
        <v>1</v>
      </c>
      <c r="M31" s="19">
        <v>1</v>
      </c>
      <c r="N31" s="19">
        <v>1</v>
      </c>
      <c r="O31" s="19">
        <v>1</v>
      </c>
      <c r="P31" s="20">
        <v>0</v>
      </c>
      <c r="Q31" s="19">
        <v>0</v>
      </c>
      <c r="R31" s="19">
        <v>0</v>
      </c>
      <c r="S31" s="19">
        <v>0</v>
      </c>
      <c r="T31" s="19">
        <v>0</v>
      </c>
      <c r="U31" s="19">
        <v>0</v>
      </c>
      <c r="V31" s="19">
        <v>0</v>
      </c>
      <c r="W31" s="19">
        <v>0</v>
      </c>
      <c r="X31" s="19">
        <v>0</v>
      </c>
      <c r="Y31" s="19">
        <v>0</v>
      </c>
      <c r="Z31" s="19">
        <v>0</v>
      </c>
      <c r="AA31" s="19">
        <v>0</v>
      </c>
      <c r="AB31" s="19">
        <v>0</v>
      </c>
      <c r="AC31" s="19">
        <v>0</v>
      </c>
      <c r="AD31" s="19">
        <v>0</v>
      </c>
    </row>
    <row r="32" spans="1:30" ht="15.75" customHeight="1" x14ac:dyDescent="0.5">
      <c r="A32" s="57"/>
      <c r="B32" s="57"/>
      <c r="C32" s="44" t="s">
        <v>121</v>
      </c>
      <c r="D32" s="45"/>
      <c r="E32" s="47" t="s">
        <v>27</v>
      </c>
      <c r="F32" s="45"/>
      <c r="G32" s="19">
        <v>3</v>
      </c>
      <c r="H32" s="19">
        <v>1</v>
      </c>
      <c r="I32" s="19">
        <v>1</v>
      </c>
      <c r="J32" s="19">
        <v>1</v>
      </c>
      <c r="K32" s="19">
        <v>1</v>
      </c>
      <c r="L32" s="19">
        <v>1</v>
      </c>
      <c r="M32" s="19">
        <v>1</v>
      </c>
      <c r="N32" s="19">
        <v>1</v>
      </c>
      <c r="O32" s="19">
        <v>1</v>
      </c>
      <c r="P32" s="20">
        <v>0</v>
      </c>
      <c r="Q32" s="19">
        <v>0</v>
      </c>
      <c r="R32" s="19">
        <v>0</v>
      </c>
      <c r="S32" s="19">
        <v>0</v>
      </c>
      <c r="T32" s="19">
        <v>0</v>
      </c>
      <c r="U32" s="19">
        <v>0</v>
      </c>
      <c r="V32" s="19">
        <v>0</v>
      </c>
      <c r="W32" s="19">
        <v>0</v>
      </c>
      <c r="X32" s="19">
        <v>0</v>
      </c>
      <c r="Y32" s="19">
        <v>0</v>
      </c>
      <c r="Z32" s="19">
        <v>0</v>
      </c>
      <c r="AA32" s="19">
        <v>0</v>
      </c>
      <c r="AB32" s="19">
        <v>0</v>
      </c>
      <c r="AC32" s="19">
        <v>0</v>
      </c>
      <c r="AD32" s="19">
        <v>0</v>
      </c>
    </row>
    <row r="33" spans="1:30" ht="15.75" customHeight="1" x14ac:dyDescent="0.5">
      <c r="A33" s="57"/>
      <c r="B33" s="57"/>
      <c r="C33" s="47"/>
      <c r="D33" s="45"/>
      <c r="E33" s="47"/>
      <c r="F33" s="45"/>
      <c r="G33" s="19"/>
      <c r="H33" s="19"/>
      <c r="I33" s="19"/>
      <c r="J33" s="19"/>
      <c r="K33" s="19"/>
      <c r="L33" s="19"/>
      <c r="M33" s="19"/>
      <c r="N33" s="19"/>
      <c r="O33" s="33"/>
      <c r="P33" s="25">
        <v>2</v>
      </c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</row>
    <row r="34" spans="1:30" ht="15.75" customHeight="1" x14ac:dyDescent="0.5">
      <c r="A34" s="57"/>
      <c r="B34" s="57"/>
      <c r="C34" s="44" t="s">
        <v>122</v>
      </c>
      <c r="D34" s="45"/>
      <c r="E34" s="47" t="s">
        <v>108</v>
      </c>
      <c r="F34" s="45"/>
      <c r="G34" s="19">
        <v>1</v>
      </c>
      <c r="H34" s="19">
        <v>1</v>
      </c>
      <c r="I34" s="19">
        <v>1</v>
      </c>
      <c r="J34" s="19">
        <v>1</v>
      </c>
      <c r="K34" s="19">
        <v>1</v>
      </c>
      <c r="L34" s="19">
        <v>1</v>
      </c>
      <c r="M34" s="19">
        <v>1</v>
      </c>
      <c r="N34" s="19">
        <v>1</v>
      </c>
      <c r="O34" s="19">
        <v>1</v>
      </c>
      <c r="P34" s="20">
        <v>0</v>
      </c>
      <c r="Q34" s="19">
        <v>0</v>
      </c>
      <c r="R34" s="19">
        <v>0</v>
      </c>
      <c r="S34" s="19">
        <v>0</v>
      </c>
      <c r="T34" s="19">
        <v>0</v>
      </c>
      <c r="U34" s="19">
        <v>0</v>
      </c>
      <c r="V34" s="19">
        <v>0</v>
      </c>
      <c r="W34" s="19">
        <v>0</v>
      </c>
      <c r="X34" s="19">
        <v>0</v>
      </c>
      <c r="Y34" s="19">
        <v>0</v>
      </c>
      <c r="Z34" s="19">
        <v>0</v>
      </c>
      <c r="AA34" s="19">
        <v>0</v>
      </c>
      <c r="AB34" s="19">
        <v>0</v>
      </c>
      <c r="AC34" s="19">
        <v>0</v>
      </c>
      <c r="AD34" s="19">
        <v>0</v>
      </c>
    </row>
    <row r="35" spans="1:30" ht="15.75" customHeight="1" x14ac:dyDescent="0.5">
      <c r="A35" s="57"/>
      <c r="B35" s="57"/>
      <c r="C35" s="44" t="s">
        <v>123</v>
      </c>
      <c r="D35" s="45"/>
      <c r="E35" s="47" t="s">
        <v>114</v>
      </c>
      <c r="F35" s="45"/>
      <c r="G35" s="19">
        <v>1</v>
      </c>
      <c r="H35" s="19">
        <v>1</v>
      </c>
      <c r="I35" s="19">
        <v>1</v>
      </c>
      <c r="J35" s="19">
        <v>1</v>
      </c>
      <c r="K35" s="19">
        <v>1</v>
      </c>
      <c r="L35" s="19">
        <v>1</v>
      </c>
      <c r="M35" s="19">
        <v>1</v>
      </c>
      <c r="N35" s="19">
        <v>1</v>
      </c>
      <c r="O35" s="19">
        <v>1</v>
      </c>
      <c r="P35" s="20">
        <v>0</v>
      </c>
      <c r="Q35" s="19">
        <v>0</v>
      </c>
      <c r="R35" s="19">
        <v>0</v>
      </c>
      <c r="S35" s="19">
        <v>0</v>
      </c>
      <c r="T35" s="19">
        <v>0</v>
      </c>
      <c r="U35" s="19">
        <v>0</v>
      </c>
      <c r="V35" s="19">
        <v>0</v>
      </c>
      <c r="W35" s="19">
        <v>0</v>
      </c>
      <c r="X35" s="19">
        <v>0</v>
      </c>
      <c r="Y35" s="19">
        <v>0</v>
      </c>
      <c r="Z35" s="19">
        <v>0</v>
      </c>
      <c r="AA35" s="19">
        <v>0</v>
      </c>
      <c r="AB35" s="19">
        <v>0</v>
      </c>
      <c r="AC35" s="19">
        <v>0</v>
      </c>
      <c r="AD35" s="19">
        <v>0</v>
      </c>
    </row>
    <row r="36" spans="1:30" ht="15.75" customHeight="1" x14ac:dyDescent="0.5">
      <c r="A36" s="57"/>
      <c r="B36" s="57"/>
      <c r="C36" s="44" t="s">
        <v>124</v>
      </c>
      <c r="D36" s="45"/>
      <c r="E36" s="47" t="s">
        <v>110</v>
      </c>
      <c r="F36" s="45"/>
      <c r="G36" s="19">
        <v>1</v>
      </c>
      <c r="H36" s="19">
        <v>1</v>
      </c>
      <c r="I36" s="19">
        <v>1</v>
      </c>
      <c r="J36" s="19">
        <v>1</v>
      </c>
      <c r="K36" s="19">
        <v>1</v>
      </c>
      <c r="L36" s="19">
        <v>1</v>
      </c>
      <c r="M36" s="19">
        <v>1</v>
      </c>
      <c r="N36" s="19">
        <v>1</v>
      </c>
      <c r="O36" s="19">
        <v>1</v>
      </c>
      <c r="P36" s="19">
        <v>1</v>
      </c>
      <c r="Q36" s="20">
        <v>0</v>
      </c>
      <c r="R36" s="19">
        <v>0</v>
      </c>
      <c r="S36" s="19">
        <v>0</v>
      </c>
      <c r="T36" s="19">
        <v>0</v>
      </c>
      <c r="U36" s="19">
        <v>0</v>
      </c>
      <c r="V36" s="19">
        <v>0</v>
      </c>
      <c r="W36" s="19">
        <v>0</v>
      </c>
      <c r="X36" s="19">
        <v>0</v>
      </c>
      <c r="Y36" s="19">
        <v>0</v>
      </c>
      <c r="Z36" s="19">
        <v>0</v>
      </c>
      <c r="AA36" s="19">
        <v>0</v>
      </c>
      <c r="AB36" s="19">
        <v>0</v>
      </c>
      <c r="AC36" s="19">
        <v>0</v>
      </c>
      <c r="AD36" s="19">
        <v>0</v>
      </c>
    </row>
    <row r="37" spans="1:30" ht="15.75" customHeight="1" x14ac:dyDescent="0.5">
      <c r="A37" s="57"/>
      <c r="B37" s="57"/>
      <c r="C37" s="44" t="s">
        <v>125</v>
      </c>
      <c r="D37" s="45"/>
      <c r="E37" s="47" t="s">
        <v>27</v>
      </c>
      <c r="F37" s="45"/>
      <c r="G37" s="19">
        <v>1</v>
      </c>
      <c r="H37" s="19">
        <v>1</v>
      </c>
      <c r="I37" s="19">
        <v>1</v>
      </c>
      <c r="J37" s="19">
        <v>1</v>
      </c>
      <c r="K37" s="19">
        <v>1</v>
      </c>
      <c r="L37" s="19">
        <v>1</v>
      </c>
      <c r="M37" s="19">
        <v>1</v>
      </c>
      <c r="N37" s="19">
        <v>1</v>
      </c>
      <c r="O37" s="19">
        <v>1</v>
      </c>
      <c r="P37" s="19">
        <v>1</v>
      </c>
      <c r="Q37" s="20">
        <v>0</v>
      </c>
      <c r="R37" s="19">
        <v>0</v>
      </c>
      <c r="S37" s="19">
        <v>0</v>
      </c>
      <c r="T37" s="19">
        <v>0</v>
      </c>
      <c r="U37" s="19">
        <v>0</v>
      </c>
      <c r="V37" s="19">
        <v>0</v>
      </c>
      <c r="W37" s="19">
        <v>0</v>
      </c>
      <c r="X37" s="19">
        <v>0</v>
      </c>
      <c r="Y37" s="19">
        <v>0</v>
      </c>
      <c r="Z37" s="19">
        <v>0</v>
      </c>
      <c r="AA37" s="19">
        <v>0</v>
      </c>
      <c r="AB37" s="19">
        <v>0</v>
      </c>
      <c r="AC37" s="19">
        <v>0</v>
      </c>
      <c r="AD37" s="19">
        <v>0</v>
      </c>
    </row>
    <row r="38" spans="1:30" ht="15.75" customHeight="1" x14ac:dyDescent="0.5">
      <c r="A38" s="57"/>
      <c r="B38" s="57"/>
      <c r="C38" s="44" t="s">
        <v>126</v>
      </c>
      <c r="D38" s="45"/>
      <c r="E38" s="47" t="s">
        <v>108</v>
      </c>
      <c r="F38" s="45"/>
      <c r="G38" s="19">
        <v>1</v>
      </c>
      <c r="H38" s="19">
        <v>1</v>
      </c>
      <c r="I38" s="19">
        <v>1</v>
      </c>
      <c r="J38" s="19">
        <v>1</v>
      </c>
      <c r="K38" s="19">
        <v>1</v>
      </c>
      <c r="L38" s="19">
        <v>1</v>
      </c>
      <c r="M38" s="19">
        <v>1</v>
      </c>
      <c r="N38" s="19">
        <v>1</v>
      </c>
      <c r="O38" s="19">
        <v>1</v>
      </c>
      <c r="P38" s="19">
        <v>1</v>
      </c>
      <c r="Q38" s="20">
        <v>0</v>
      </c>
      <c r="R38" s="19">
        <v>0</v>
      </c>
      <c r="S38" s="19">
        <v>0</v>
      </c>
      <c r="T38" s="19">
        <v>0</v>
      </c>
      <c r="U38" s="19">
        <v>0</v>
      </c>
      <c r="V38" s="19">
        <v>0</v>
      </c>
      <c r="W38" s="19">
        <v>0</v>
      </c>
      <c r="X38" s="19">
        <v>0</v>
      </c>
      <c r="Y38" s="19">
        <v>0</v>
      </c>
      <c r="Z38" s="19">
        <v>0</v>
      </c>
      <c r="AA38" s="19">
        <v>0</v>
      </c>
      <c r="AB38" s="19">
        <v>0</v>
      </c>
      <c r="AC38" s="19">
        <v>0</v>
      </c>
      <c r="AD38" s="19">
        <v>0</v>
      </c>
    </row>
    <row r="39" spans="1:30" ht="15.75" customHeight="1" x14ac:dyDescent="0.5">
      <c r="A39" s="57"/>
      <c r="B39" s="57"/>
      <c r="C39" s="44" t="s">
        <v>127</v>
      </c>
      <c r="D39" s="45"/>
      <c r="E39" s="47" t="s">
        <v>114</v>
      </c>
      <c r="F39" s="45"/>
      <c r="G39" s="19">
        <v>1</v>
      </c>
      <c r="H39" s="19">
        <v>1</v>
      </c>
      <c r="I39" s="19">
        <v>1</v>
      </c>
      <c r="J39" s="19">
        <v>1</v>
      </c>
      <c r="K39" s="19">
        <v>1</v>
      </c>
      <c r="L39" s="19">
        <v>1</v>
      </c>
      <c r="M39" s="19">
        <v>1</v>
      </c>
      <c r="N39" s="19">
        <v>1</v>
      </c>
      <c r="O39" s="19">
        <v>1</v>
      </c>
      <c r="P39" s="19">
        <v>1</v>
      </c>
      <c r="Q39" s="20">
        <v>0</v>
      </c>
      <c r="R39" s="19">
        <v>0</v>
      </c>
      <c r="S39" s="19">
        <v>0</v>
      </c>
      <c r="T39" s="19">
        <v>0</v>
      </c>
      <c r="U39" s="19">
        <v>0</v>
      </c>
      <c r="V39" s="19">
        <v>0</v>
      </c>
      <c r="W39" s="19">
        <v>0</v>
      </c>
      <c r="X39" s="19">
        <v>0</v>
      </c>
      <c r="Y39" s="19">
        <v>0</v>
      </c>
      <c r="Z39" s="19">
        <v>0</v>
      </c>
      <c r="AA39" s="19">
        <v>0</v>
      </c>
      <c r="AB39" s="19">
        <v>0</v>
      </c>
      <c r="AC39" s="19">
        <v>0</v>
      </c>
      <c r="AD39" s="19">
        <v>0</v>
      </c>
    </row>
    <row r="40" spans="1:30" ht="15.75" customHeight="1" x14ac:dyDescent="0.5">
      <c r="A40" s="57"/>
      <c r="B40" s="57"/>
      <c r="C40" s="44" t="s">
        <v>128</v>
      </c>
      <c r="D40" s="45"/>
      <c r="E40" s="47" t="s">
        <v>108</v>
      </c>
      <c r="F40" s="45"/>
      <c r="G40" s="19">
        <v>1</v>
      </c>
      <c r="H40" s="19">
        <v>1</v>
      </c>
      <c r="I40" s="19">
        <v>1</v>
      </c>
      <c r="J40" s="19">
        <v>1</v>
      </c>
      <c r="K40" s="19">
        <v>1</v>
      </c>
      <c r="L40" s="19">
        <v>1</v>
      </c>
      <c r="M40" s="19">
        <v>1</v>
      </c>
      <c r="N40" s="19">
        <v>1</v>
      </c>
      <c r="O40" s="19">
        <v>1</v>
      </c>
      <c r="P40" s="19">
        <v>1</v>
      </c>
      <c r="Q40" s="20">
        <v>0</v>
      </c>
      <c r="R40" s="19">
        <v>0</v>
      </c>
      <c r="S40" s="19">
        <v>0</v>
      </c>
      <c r="T40" s="19">
        <v>0</v>
      </c>
      <c r="U40" s="19">
        <v>0</v>
      </c>
      <c r="V40" s="19">
        <v>0</v>
      </c>
      <c r="W40" s="19">
        <v>0</v>
      </c>
      <c r="X40" s="19">
        <v>0</v>
      </c>
      <c r="Y40" s="19">
        <v>0</v>
      </c>
      <c r="Z40" s="19">
        <v>0</v>
      </c>
      <c r="AA40" s="19">
        <v>0</v>
      </c>
      <c r="AB40" s="19">
        <v>0</v>
      </c>
      <c r="AC40" s="19">
        <v>0</v>
      </c>
      <c r="AD40" s="19">
        <v>0</v>
      </c>
    </row>
    <row r="41" spans="1:30" ht="15.75" customHeight="1" x14ac:dyDescent="0.5">
      <c r="A41" s="57"/>
      <c r="B41" s="57"/>
      <c r="C41" s="44" t="s">
        <v>129</v>
      </c>
      <c r="D41" s="45"/>
      <c r="E41" s="47" t="s">
        <v>25</v>
      </c>
      <c r="F41" s="45"/>
      <c r="G41" s="19">
        <v>7</v>
      </c>
      <c r="H41" s="19">
        <v>10</v>
      </c>
      <c r="I41" s="19">
        <v>10</v>
      </c>
      <c r="J41" s="19">
        <v>10</v>
      </c>
      <c r="K41" s="19">
        <v>10</v>
      </c>
      <c r="L41" s="19">
        <v>10</v>
      </c>
      <c r="M41" s="19">
        <v>10</v>
      </c>
      <c r="N41" s="19">
        <v>10</v>
      </c>
      <c r="O41" s="19">
        <v>10</v>
      </c>
      <c r="P41" s="19">
        <v>10</v>
      </c>
      <c r="Q41" s="19">
        <v>7</v>
      </c>
      <c r="R41" s="20">
        <v>0</v>
      </c>
      <c r="S41" s="19">
        <v>0</v>
      </c>
      <c r="T41" s="19">
        <v>0</v>
      </c>
      <c r="U41" s="19">
        <v>0</v>
      </c>
      <c r="V41" s="19">
        <v>0</v>
      </c>
      <c r="W41" s="19">
        <v>0</v>
      </c>
      <c r="X41" s="19">
        <v>0</v>
      </c>
      <c r="Y41" s="19">
        <v>0</v>
      </c>
      <c r="Z41" s="19">
        <v>0</v>
      </c>
      <c r="AA41" s="19">
        <v>0</v>
      </c>
      <c r="AB41" s="19">
        <v>0</v>
      </c>
      <c r="AC41" s="19">
        <v>0</v>
      </c>
      <c r="AD41" s="19">
        <v>0</v>
      </c>
    </row>
    <row r="42" spans="1:30" ht="15.75" customHeight="1" x14ac:dyDescent="0.5">
      <c r="A42" s="57"/>
      <c r="B42" s="58"/>
      <c r="C42" s="47"/>
      <c r="D42" s="45"/>
      <c r="E42" s="47"/>
      <c r="F42" s="45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33"/>
      <c r="R42" s="32">
        <v>3</v>
      </c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</row>
    <row r="43" spans="1:30" ht="15.75" customHeight="1" x14ac:dyDescent="0.5">
      <c r="A43" s="57"/>
      <c r="B43" s="56" t="s">
        <v>57</v>
      </c>
      <c r="C43" s="44" t="s">
        <v>130</v>
      </c>
      <c r="D43" s="45"/>
      <c r="E43" s="47" t="s">
        <v>131</v>
      </c>
      <c r="F43" s="45"/>
      <c r="G43" s="19">
        <v>1</v>
      </c>
      <c r="H43" s="19">
        <v>2</v>
      </c>
      <c r="I43" s="19">
        <v>2</v>
      </c>
      <c r="J43" s="19">
        <v>2</v>
      </c>
      <c r="K43" s="19">
        <v>2</v>
      </c>
      <c r="L43" s="19">
        <v>2</v>
      </c>
      <c r="M43" s="19">
        <v>2</v>
      </c>
      <c r="N43" s="19">
        <v>2</v>
      </c>
      <c r="O43" s="19">
        <v>2</v>
      </c>
      <c r="P43" s="19">
        <v>2</v>
      </c>
      <c r="Q43" s="19">
        <v>2</v>
      </c>
      <c r="R43" s="19">
        <v>1</v>
      </c>
      <c r="S43" s="20">
        <v>0</v>
      </c>
      <c r="T43" s="19">
        <v>0</v>
      </c>
      <c r="U43" s="19">
        <v>0</v>
      </c>
      <c r="V43" s="19">
        <v>0</v>
      </c>
      <c r="W43" s="19">
        <v>0</v>
      </c>
      <c r="X43" s="19">
        <v>0</v>
      </c>
      <c r="Y43" s="19">
        <v>0</v>
      </c>
      <c r="Z43" s="19">
        <v>0</v>
      </c>
      <c r="AA43" s="19">
        <v>0</v>
      </c>
      <c r="AB43" s="19">
        <v>0</v>
      </c>
      <c r="AC43" s="19">
        <v>0</v>
      </c>
      <c r="AD43" s="19">
        <v>0</v>
      </c>
    </row>
    <row r="44" spans="1:30" ht="15.75" customHeight="1" x14ac:dyDescent="0.5">
      <c r="A44" s="57"/>
      <c r="B44" s="57"/>
      <c r="C44" s="47"/>
      <c r="D44" s="45"/>
      <c r="E44" s="47"/>
      <c r="F44" s="45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33"/>
      <c r="S44" s="32">
        <v>1</v>
      </c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</row>
    <row r="45" spans="1:30" ht="15.75" customHeight="1" x14ac:dyDescent="0.5">
      <c r="A45" s="57"/>
      <c r="B45" s="57"/>
      <c r="C45" s="44" t="s">
        <v>132</v>
      </c>
      <c r="D45" s="45"/>
      <c r="E45" s="47" t="s">
        <v>131</v>
      </c>
      <c r="F45" s="45"/>
      <c r="G45" s="19">
        <v>2</v>
      </c>
      <c r="H45" s="19">
        <v>2</v>
      </c>
      <c r="I45" s="19">
        <v>2</v>
      </c>
      <c r="J45" s="19">
        <v>2</v>
      </c>
      <c r="K45" s="19">
        <v>2</v>
      </c>
      <c r="L45" s="19">
        <v>2</v>
      </c>
      <c r="M45" s="19">
        <v>2</v>
      </c>
      <c r="N45" s="19">
        <v>2</v>
      </c>
      <c r="O45" s="19">
        <v>2</v>
      </c>
      <c r="P45" s="19">
        <v>2</v>
      </c>
      <c r="Q45" s="19">
        <v>2</v>
      </c>
      <c r="R45" s="19">
        <v>2</v>
      </c>
      <c r="S45" s="20">
        <v>0</v>
      </c>
      <c r="T45" s="19">
        <v>0</v>
      </c>
      <c r="U45" s="19">
        <v>0</v>
      </c>
      <c r="V45" s="19">
        <v>0</v>
      </c>
      <c r="W45" s="19">
        <v>0</v>
      </c>
      <c r="X45" s="19">
        <v>0</v>
      </c>
      <c r="Y45" s="19">
        <v>0</v>
      </c>
      <c r="Z45" s="19">
        <v>0</v>
      </c>
      <c r="AA45" s="19">
        <v>0</v>
      </c>
      <c r="AB45" s="19">
        <v>0</v>
      </c>
      <c r="AC45" s="19">
        <v>0</v>
      </c>
      <c r="AD45" s="19">
        <v>0</v>
      </c>
    </row>
    <row r="46" spans="1:30" ht="15.75" customHeight="1" x14ac:dyDescent="0.5">
      <c r="A46" s="57"/>
      <c r="B46" s="57"/>
      <c r="C46" s="44" t="s">
        <v>133</v>
      </c>
      <c r="D46" s="45"/>
      <c r="E46" s="47" t="s">
        <v>131</v>
      </c>
      <c r="F46" s="45"/>
      <c r="G46" s="19">
        <v>2</v>
      </c>
      <c r="H46" s="19">
        <v>2</v>
      </c>
      <c r="I46" s="19">
        <v>2</v>
      </c>
      <c r="J46" s="19">
        <v>2</v>
      </c>
      <c r="K46" s="19">
        <v>2</v>
      </c>
      <c r="L46" s="19">
        <v>2</v>
      </c>
      <c r="M46" s="19">
        <v>2</v>
      </c>
      <c r="N46" s="19">
        <v>2</v>
      </c>
      <c r="O46" s="19">
        <v>2</v>
      </c>
      <c r="P46" s="19">
        <v>2</v>
      </c>
      <c r="Q46" s="19">
        <v>2</v>
      </c>
      <c r="R46" s="19">
        <v>2</v>
      </c>
      <c r="S46" s="20">
        <v>0</v>
      </c>
      <c r="T46" s="19">
        <v>0</v>
      </c>
      <c r="U46" s="19">
        <v>0</v>
      </c>
      <c r="V46" s="19">
        <v>0</v>
      </c>
      <c r="W46" s="19">
        <v>0</v>
      </c>
      <c r="X46" s="19">
        <v>0</v>
      </c>
      <c r="Y46" s="19">
        <v>0</v>
      </c>
      <c r="Z46" s="19">
        <v>0</v>
      </c>
      <c r="AA46" s="19">
        <v>0</v>
      </c>
      <c r="AB46" s="19">
        <v>0</v>
      </c>
      <c r="AC46" s="19">
        <v>0</v>
      </c>
      <c r="AD46" s="19">
        <v>0</v>
      </c>
    </row>
    <row r="47" spans="1:30" ht="15.75" customHeight="1" x14ac:dyDescent="0.5">
      <c r="A47" s="57"/>
      <c r="B47" s="57"/>
      <c r="C47" s="44" t="s">
        <v>134</v>
      </c>
      <c r="D47" s="45"/>
      <c r="E47" s="47" t="s">
        <v>131</v>
      </c>
      <c r="F47" s="45"/>
      <c r="G47" s="19">
        <v>6</v>
      </c>
      <c r="H47" s="19">
        <v>4</v>
      </c>
      <c r="I47" s="19">
        <v>4</v>
      </c>
      <c r="J47" s="19">
        <v>4</v>
      </c>
      <c r="K47" s="19">
        <v>4</v>
      </c>
      <c r="L47" s="19">
        <v>4</v>
      </c>
      <c r="M47" s="19">
        <v>4</v>
      </c>
      <c r="N47" s="19">
        <v>4</v>
      </c>
      <c r="O47" s="19">
        <v>4</v>
      </c>
      <c r="P47" s="19">
        <v>4</v>
      </c>
      <c r="Q47" s="19">
        <v>4</v>
      </c>
      <c r="R47" s="19">
        <v>4</v>
      </c>
      <c r="S47" s="19">
        <v>2</v>
      </c>
      <c r="T47" s="20">
        <v>0</v>
      </c>
      <c r="U47" s="19">
        <v>0</v>
      </c>
      <c r="V47" s="19">
        <v>0</v>
      </c>
      <c r="W47" s="19">
        <v>0</v>
      </c>
      <c r="X47" s="19">
        <v>0</v>
      </c>
      <c r="Y47" s="19">
        <v>0</v>
      </c>
      <c r="Z47" s="19">
        <v>0</v>
      </c>
      <c r="AA47" s="19">
        <v>0</v>
      </c>
      <c r="AB47" s="19">
        <v>0</v>
      </c>
      <c r="AC47" s="19">
        <v>0</v>
      </c>
      <c r="AD47" s="19">
        <v>0</v>
      </c>
    </row>
    <row r="48" spans="1:30" ht="15.75" customHeight="1" x14ac:dyDescent="0.5">
      <c r="A48" s="57"/>
      <c r="B48" s="57"/>
      <c r="C48" s="68"/>
      <c r="D48" s="45"/>
      <c r="E48" s="47"/>
      <c r="F48" s="45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33"/>
      <c r="T48" s="25">
        <v>2</v>
      </c>
      <c r="U48" s="19"/>
      <c r="V48" s="19"/>
      <c r="W48" s="19"/>
      <c r="X48" s="19"/>
      <c r="Y48" s="19"/>
      <c r="Z48" s="19"/>
      <c r="AA48" s="19"/>
      <c r="AB48" s="19"/>
      <c r="AC48" s="19"/>
      <c r="AD48" s="19"/>
    </row>
    <row r="49" spans="1:30" ht="15.75" customHeight="1" x14ac:dyDescent="0.5">
      <c r="A49" s="57"/>
      <c r="B49" s="57"/>
      <c r="C49" s="44" t="s">
        <v>135</v>
      </c>
      <c r="D49" s="45"/>
      <c r="E49" s="47" t="s">
        <v>131</v>
      </c>
      <c r="F49" s="45"/>
      <c r="G49" s="19">
        <v>2</v>
      </c>
      <c r="H49" s="19">
        <v>2</v>
      </c>
      <c r="I49" s="19">
        <v>2</v>
      </c>
      <c r="J49" s="19">
        <v>2</v>
      </c>
      <c r="K49" s="19">
        <v>2</v>
      </c>
      <c r="L49" s="19">
        <v>2</v>
      </c>
      <c r="M49" s="19">
        <v>2</v>
      </c>
      <c r="N49" s="19">
        <v>2</v>
      </c>
      <c r="O49" s="19">
        <v>2</v>
      </c>
      <c r="P49" s="19">
        <v>2</v>
      </c>
      <c r="Q49" s="19">
        <v>2</v>
      </c>
      <c r="R49" s="19">
        <v>2</v>
      </c>
      <c r="S49" s="19">
        <v>2</v>
      </c>
      <c r="T49" s="20">
        <v>0</v>
      </c>
      <c r="U49" s="19">
        <v>0</v>
      </c>
      <c r="V49" s="19">
        <v>0</v>
      </c>
      <c r="W49" s="19">
        <v>0</v>
      </c>
      <c r="X49" s="19">
        <v>0</v>
      </c>
      <c r="Y49" s="19">
        <v>0</v>
      </c>
      <c r="Z49" s="19">
        <v>0</v>
      </c>
      <c r="AA49" s="19">
        <v>0</v>
      </c>
      <c r="AB49" s="19">
        <v>0</v>
      </c>
      <c r="AC49" s="19">
        <v>0</v>
      </c>
      <c r="AD49" s="19">
        <v>0</v>
      </c>
    </row>
    <row r="50" spans="1:30" ht="15.75" customHeight="1" x14ac:dyDescent="0.5">
      <c r="A50" s="57"/>
      <c r="B50" s="57"/>
      <c r="C50" s="44" t="s">
        <v>136</v>
      </c>
      <c r="D50" s="45"/>
      <c r="E50" s="47" t="s">
        <v>131</v>
      </c>
      <c r="F50" s="45"/>
      <c r="G50" s="19">
        <v>2</v>
      </c>
      <c r="H50" s="19">
        <v>2</v>
      </c>
      <c r="I50" s="19">
        <v>2</v>
      </c>
      <c r="J50" s="19">
        <v>2</v>
      </c>
      <c r="K50" s="19">
        <v>2</v>
      </c>
      <c r="L50" s="19">
        <v>2</v>
      </c>
      <c r="M50" s="19">
        <v>2</v>
      </c>
      <c r="N50" s="19">
        <v>2</v>
      </c>
      <c r="O50" s="19">
        <v>2</v>
      </c>
      <c r="P50" s="19">
        <v>2</v>
      </c>
      <c r="Q50" s="19">
        <v>2</v>
      </c>
      <c r="R50" s="19">
        <v>2</v>
      </c>
      <c r="S50" s="19">
        <v>2</v>
      </c>
      <c r="T50" s="20">
        <v>0</v>
      </c>
      <c r="U50" s="19">
        <v>0</v>
      </c>
      <c r="V50" s="19">
        <v>0</v>
      </c>
      <c r="W50" s="19">
        <v>0</v>
      </c>
      <c r="X50" s="19">
        <v>0</v>
      </c>
      <c r="Y50" s="19">
        <v>0</v>
      </c>
      <c r="Z50" s="19">
        <v>0</v>
      </c>
      <c r="AA50" s="19">
        <v>0</v>
      </c>
      <c r="AB50" s="19">
        <v>0</v>
      </c>
      <c r="AC50" s="19">
        <v>0</v>
      </c>
      <c r="AD50" s="19">
        <v>0</v>
      </c>
    </row>
    <row r="51" spans="1:30" ht="15.75" customHeight="1" x14ac:dyDescent="0.5">
      <c r="A51" s="57"/>
      <c r="B51" s="57"/>
      <c r="C51" s="44" t="s">
        <v>137</v>
      </c>
      <c r="D51" s="45"/>
      <c r="E51" s="47" t="s">
        <v>131</v>
      </c>
      <c r="F51" s="45"/>
      <c r="G51" s="19">
        <v>2</v>
      </c>
      <c r="H51" s="19">
        <v>2</v>
      </c>
      <c r="I51" s="19">
        <v>2</v>
      </c>
      <c r="J51" s="19">
        <v>2</v>
      </c>
      <c r="K51" s="19">
        <v>2</v>
      </c>
      <c r="L51" s="19">
        <v>2</v>
      </c>
      <c r="M51" s="19">
        <v>2</v>
      </c>
      <c r="N51" s="19">
        <v>2</v>
      </c>
      <c r="O51" s="19">
        <v>2</v>
      </c>
      <c r="P51" s="19">
        <v>2</v>
      </c>
      <c r="Q51" s="19">
        <v>2</v>
      </c>
      <c r="R51" s="19">
        <v>2</v>
      </c>
      <c r="S51" s="19">
        <v>2</v>
      </c>
      <c r="T51" s="19">
        <v>2</v>
      </c>
      <c r="U51" s="20">
        <v>0</v>
      </c>
      <c r="V51" s="19">
        <v>0</v>
      </c>
      <c r="W51" s="19">
        <v>0</v>
      </c>
      <c r="X51" s="19">
        <v>0</v>
      </c>
      <c r="Y51" s="19">
        <v>0</v>
      </c>
      <c r="Z51" s="19">
        <v>0</v>
      </c>
      <c r="AA51" s="19">
        <v>0</v>
      </c>
      <c r="AB51" s="19">
        <v>0</v>
      </c>
      <c r="AC51" s="19">
        <v>0</v>
      </c>
      <c r="AD51" s="19">
        <v>0</v>
      </c>
    </row>
    <row r="52" spans="1:30" ht="15.75" customHeight="1" x14ac:dyDescent="0.5">
      <c r="A52" s="57"/>
      <c r="B52" s="57"/>
      <c r="C52" s="44" t="s">
        <v>138</v>
      </c>
      <c r="D52" s="45"/>
      <c r="E52" s="47" t="s">
        <v>131</v>
      </c>
      <c r="F52" s="45"/>
      <c r="G52" s="19">
        <v>2</v>
      </c>
      <c r="H52" s="19">
        <v>2</v>
      </c>
      <c r="I52" s="19">
        <v>2</v>
      </c>
      <c r="J52" s="19">
        <v>2</v>
      </c>
      <c r="K52" s="19">
        <v>2</v>
      </c>
      <c r="L52" s="19">
        <v>2</v>
      </c>
      <c r="M52" s="19">
        <v>2</v>
      </c>
      <c r="N52" s="19">
        <v>2</v>
      </c>
      <c r="O52" s="19">
        <v>2</v>
      </c>
      <c r="P52" s="19">
        <v>2</v>
      </c>
      <c r="Q52" s="19">
        <v>2</v>
      </c>
      <c r="R52" s="19">
        <v>2</v>
      </c>
      <c r="S52" s="19">
        <v>2</v>
      </c>
      <c r="T52" s="19">
        <v>2</v>
      </c>
      <c r="U52" s="20">
        <v>0</v>
      </c>
      <c r="V52" s="19">
        <v>0</v>
      </c>
      <c r="W52" s="19">
        <v>0</v>
      </c>
      <c r="X52" s="19">
        <v>0</v>
      </c>
      <c r="Y52" s="19">
        <v>0</v>
      </c>
      <c r="Z52" s="19">
        <v>0</v>
      </c>
      <c r="AA52" s="19">
        <v>0</v>
      </c>
      <c r="AB52" s="19">
        <v>0</v>
      </c>
      <c r="AC52" s="19">
        <v>0</v>
      </c>
      <c r="AD52" s="19">
        <v>0</v>
      </c>
    </row>
    <row r="53" spans="1:30" ht="15.75" customHeight="1" x14ac:dyDescent="0.5">
      <c r="A53" s="57"/>
      <c r="B53" s="57"/>
      <c r="C53" s="44" t="s">
        <v>139</v>
      </c>
      <c r="D53" s="45"/>
      <c r="E53" s="47" t="s">
        <v>131</v>
      </c>
      <c r="F53" s="45"/>
      <c r="G53" s="19">
        <v>3</v>
      </c>
      <c r="H53" s="19">
        <v>2</v>
      </c>
      <c r="I53" s="19">
        <v>2</v>
      </c>
      <c r="J53" s="19">
        <v>2</v>
      </c>
      <c r="K53" s="19">
        <v>2</v>
      </c>
      <c r="L53" s="19">
        <v>2</v>
      </c>
      <c r="M53" s="19">
        <v>2</v>
      </c>
      <c r="N53" s="19">
        <v>2</v>
      </c>
      <c r="O53" s="19">
        <v>2</v>
      </c>
      <c r="P53" s="19">
        <v>2</v>
      </c>
      <c r="Q53" s="19">
        <v>2</v>
      </c>
      <c r="R53" s="19">
        <v>2</v>
      </c>
      <c r="S53" s="19">
        <v>2</v>
      </c>
      <c r="T53" s="19">
        <v>2</v>
      </c>
      <c r="U53" s="19">
        <v>2</v>
      </c>
      <c r="V53" s="20">
        <v>0</v>
      </c>
      <c r="W53" s="19">
        <v>0</v>
      </c>
      <c r="X53" s="19">
        <v>0</v>
      </c>
      <c r="Y53" s="19">
        <v>0</v>
      </c>
      <c r="Z53" s="19">
        <v>0</v>
      </c>
      <c r="AA53" s="19">
        <v>0</v>
      </c>
      <c r="AB53" s="19">
        <v>0</v>
      </c>
      <c r="AC53" s="19">
        <v>0</v>
      </c>
      <c r="AD53" s="19">
        <v>0</v>
      </c>
    </row>
    <row r="54" spans="1:30" ht="15.75" customHeight="1" x14ac:dyDescent="0.5">
      <c r="A54" s="57"/>
      <c r="B54" s="57"/>
      <c r="C54" s="47"/>
      <c r="D54" s="45"/>
      <c r="E54" s="47"/>
      <c r="F54" s="45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33"/>
      <c r="V54" s="25">
        <v>1</v>
      </c>
      <c r="W54" s="19"/>
      <c r="X54" s="19"/>
      <c r="Y54" s="19"/>
      <c r="Z54" s="19"/>
      <c r="AA54" s="19"/>
      <c r="AB54" s="19"/>
      <c r="AC54" s="19"/>
      <c r="AD54" s="19"/>
    </row>
    <row r="55" spans="1:30" ht="15.75" customHeight="1" x14ac:dyDescent="0.5">
      <c r="A55" s="57"/>
      <c r="B55" s="57"/>
      <c r="C55" s="44" t="s">
        <v>140</v>
      </c>
      <c r="D55" s="45"/>
      <c r="E55" s="47" t="s">
        <v>131</v>
      </c>
      <c r="F55" s="45"/>
      <c r="G55" s="19">
        <v>4</v>
      </c>
      <c r="H55" s="19">
        <v>4</v>
      </c>
      <c r="I55" s="19">
        <v>4</v>
      </c>
      <c r="J55" s="19">
        <v>4</v>
      </c>
      <c r="K55" s="19">
        <v>4</v>
      </c>
      <c r="L55" s="19">
        <v>4</v>
      </c>
      <c r="M55" s="19">
        <v>4</v>
      </c>
      <c r="N55" s="19">
        <v>4</v>
      </c>
      <c r="O55" s="19">
        <v>4</v>
      </c>
      <c r="P55" s="19">
        <v>4</v>
      </c>
      <c r="Q55" s="19">
        <v>4</v>
      </c>
      <c r="R55" s="19">
        <v>4</v>
      </c>
      <c r="S55" s="19">
        <v>4</v>
      </c>
      <c r="T55" s="19">
        <v>4</v>
      </c>
      <c r="U55" s="19">
        <v>4</v>
      </c>
      <c r="V55" s="19">
        <v>2</v>
      </c>
      <c r="W55" s="20">
        <v>0</v>
      </c>
      <c r="X55" s="19">
        <v>0</v>
      </c>
      <c r="Y55" s="19">
        <v>0</v>
      </c>
      <c r="Z55" s="19">
        <v>0</v>
      </c>
      <c r="AA55" s="19">
        <v>0</v>
      </c>
      <c r="AB55" s="19">
        <v>0</v>
      </c>
      <c r="AC55" s="19">
        <v>0</v>
      </c>
      <c r="AD55" s="19">
        <v>0</v>
      </c>
    </row>
    <row r="56" spans="1:30" ht="15.75" customHeight="1" x14ac:dyDescent="0.5">
      <c r="A56" s="57"/>
      <c r="B56" s="57"/>
      <c r="C56" s="44" t="s">
        <v>141</v>
      </c>
      <c r="D56" s="45"/>
      <c r="E56" s="47" t="s">
        <v>131</v>
      </c>
      <c r="F56" s="45"/>
      <c r="G56" s="19">
        <v>2</v>
      </c>
      <c r="H56" s="19">
        <v>2</v>
      </c>
      <c r="I56" s="19">
        <v>2</v>
      </c>
      <c r="J56" s="19">
        <v>2</v>
      </c>
      <c r="K56" s="19">
        <v>2</v>
      </c>
      <c r="L56" s="19">
        <v>2</v>
      </c>
      <c r="M56" s="19">
        <v>2</v>
      </c>
      <c r="N56" s="19">
        <v>2</v>
      </c>
      <c r="O56" s="19">
        <v>2</v>
      </c>
      <c r="P56" s="19">
        <v>2</v>
      </c>
      <c r="Q56" s="19">
        <v>2</v>
      </c>
      <c r="R56" s="19">
        <v>2</v>
      </c>
      <c r="S56" s="19">
        <v>2</v>
      </c>
      <c r="T56" s="19">
        <v>2</v>
      </c>
      <c r="U56" s="19">
        <v>2</v>
      </c>
      <c r="V56" s="19">
        <v>2</v>
      </c>
      <c r="W56" s="20">
        <v>0</v>
      </c>
      <c r="X56" s="19">
        <v>0</v>
      </c>
      <c r="Y56" s="19">
        <v>0</v>
      </c>
      <c r="Z56" s="19">
        <v>0</v>
      </c>
      <c r="AA56" s="19">
        <v>0</v>
      </c>
      <c r="AB56" s="19">
        <v>0</v>
      </c>
      <c r="AC56" s="19">
        <v>0</v>
      </c>
      <c r="AD56" s="19">
        <v>0</v>
      </c>
    </row>
    <row r="57" spans="1:30" ht="15.75" customHeight="1" x14ac:dyDescent="0.5">
      <c r="A57" s="57"/>
      <c r="B57" s="57"/>
      <c r="C57" s="44" t="s">
        <v>142</v>
      </c>
      <c r="D57" s="45"/>
      <c r="E57" s="47" t="s">
        <v>131</v>
      </c>
      <c r="F57" s="45"/>
      <c r="G57" s="19">
        <v>2</v>
      </c>
      <c r="H57" s="19">
        <v>2</v>
      </c>
      <c r="I57" s="19">
        <v>2</v>
      </c>
      <c r="J57" s="19">
        <v>2</v>
      </c>
      <c r="K57" s="19">
        <v>2</v>
      </c>
      <c r="L57" s="19">
        <v>2</v>
      </c>
      <c r="M57" s="19">
        <v>2</v>
      </c>
      <c r="N57" s="19">
        <v>2</v>
      </c>
      <c r="O57" s="19">
        <v>2</v>
      </c>
      <c r="P57" s="19">
        <v>2</v>
      </c>
      <c r="Q57" s="19">
        <v>2</v>
      </c>
      <c r="R57" s="19">
        <v>2</v>
      </c>
      <c r="S57" s="19">
        <v>2</v>
      </c>
      <c r="T57" s="19">
        <v>2</v>
      </c>
      <c r="U57" s="19">
        <v>2</v>
      </c>
      <c r="V57" s="19">
        <v>2</v>
      </c>
      <c r="W57" s="20">
        <v>0</v>
      </c>
      <c r="X57" s="19">
        <v>0</v>
      </c>
      <c r="Y57" s="19">
        <v>0</v>
      </c>
      <c r="Z57" s="19">
        <v>0</v>
      </c>
      <c r="AA57" s="19">
        <v>0</v>
      </c>
      <c r="AB57" s="19">
        <v>0</v>
      </c>
      <c r="AC57" s="19">
        <v>0</v>
      </c>
      <c r="AD57" s="19">
        <v>0</v>
      </c>
    </row>
    <row r="58" spans="1:30" ht="15.75" customHeight="1" x14ac:dyDescent="0.5">
      <c r="A58" s="57"/>
      <c r="B58" s="57"/>
      <c r="C58" s="44" t="s">
        <v>143</v>
      </c>
      <c r="D58" s="45"/>
      <c r="E58" s="47" t="s">
        <v>131</v>
      </c>
      <c r="F58" s="45"/>
      <c r="G58" s="19">
        <v>2</v>
      </c>
      <c r="H58" s="19">
        <v>2</v>
      </c>
      <c r="I58" s="19">
        <v>2</v>
      </c>
      <c r="J58" s="19">
        <v>2</v>
      </c>
      <c r="K58" s="19">
        <v>2</v>
      </c>
      <c r="L58" s="19">
        <v>2</v>
      </c>
      <c r="M58" s="19">
        <v>2</v>
      </c>
      <c r="N58" s="19">
        <v>2</v>
      </c>
      <c r="O58" s="19">
        <v>2</v>
      </c>
      <c r="P58" s="19">
        <v>2</v>
      </c>
      <c r="Q58" s="19">
        <v>2</v>
      </c>
      <c r="R58" s="19">
        <v>2</v>
      </c>
      <c r="S58" s="19">
        <v>2</v>
      </c>
      <c r="T58" s="19">
        <v>2</v>
      </c>
      <c r="U58" s="19">
        <v>2</v>
      </c>
      <c r="V58" s="19">
        <v>2</v>
      </c>
      <c r="W58" s="20">
        <v>0</v>
      </c>
      <c r="X58" s="19">
        <v>0</v>
      </c>
      <c r="Y58" s="19">
        <v>0</v>
      </c>
      <c r="Z58" s="19">
        <v>0</v>
      </c>
      <c r="AA58" s="19">
        <v>0</v>
      </c>
      <c r="AB58" s="19">
        <v>0</v>
      </c>
      <c r="AC58" s="19">
        <v>0</v>
      </c>
      <c r="AD58" s="19">
        <v>0</v>
      </c>
    </row>
    <row r="59" spans="1:30" ht="15.75" customHeight="1" x14ac:dyDescent="0.5">
      <c r="A59" s="57"/>
      <c r="B59" s="57"/>
      <c r="C59" s="44" t="s">
        <v>144</v>
      </c>
      <c r="D59" s="45"/>
      <c r="E59" s="47" t="s">
        <v>131</v>
      </c>
      <c r="F59" s="45"/>
      <c r="G59" s="19">
        <v>3</v>
      </c>
      <c r="H59" s="19">
        <v>3</v>
      </c>
      <c r="I59" s="19">
        <v>3</v>
      </c>
      <c r="J59" s="19">
        <v>3</v>
      </c>
      <c r="K59" s="19">
        <v>3</v>
      </c>
      <c r="L59" s="19">
        <v>3</v>
      </c>
      <c r="M59" s="19">
        <v>3</v>
      </c>
      <c r="N59" s="19">
        <v>3</v>
      </c>
      <c r="O59" s="19">
        <v>3</v>
      </c>
      <c r="P59" s="19">
        <v>3</v>
      </c>
      <c r="Q59" s="19">
        <v>3</v>
      </c>
      <c r="R59" s="19">
        <v>3</v>
      </c>
      <c r="S59" s="19">
        <v>3</v>
      </c>
      <c r="T59" s="19">
        <v>3</v>
      </c>
      <c r="U59" s="19">
        <v>3</v>
      </c>
      <c r="V59" s="19">
        <v>3</v>
      </c>
      <c r="W59" s="19">
        <v>2</v>
      </c>
      <c r="X59" s="20">
        <v>0</v>
      </c>
      <c r="Y59" s="19">
        <v>0</v>
      </c>
      <c r="Z59" s="19">
        <v>0</v>
      </c>
      <c r="AA59" s="19">
        <v>0</v>
      </c>
      <c r="AB59" s="19">
        <v>0</v>
      </c>
      <c r="AC59" s="19">
        <v>0</v>
      </c>
      <c r="AD59" s="19">
        <v>0</v>
      </c>
    </row>
    <row r="60" spans="1:30" ht="15.75" customHeight="1" x14ac:dyDescent="0.5">
      <c r="A60" s="57"/>
      <c r="B60" s="57"/>
      <c r="C60" s="44" t="s">
        <v>145</v>
      </c>
      <c r="D60" s="45"/>
      <c r="E60" s="47" t="s">
        <v>131</v>
      </c>
      <c r="F60" s="45"/>
      <c r="G60" s="19">
        <v>3</v>
      </c>
      <c r="H60" s="19">
        <v>3</v>
      </c>
      <c r="I60" s="19">
        <v>3</v>
      </c>
      <c r="J60" s="19">
        <v>3</v>
      </c>
      <c r="K60" s="19">
        <v>3</v>
      </c>
      <c r="L60" s="19">
        <v>3</v>
      </c>
      <c r="M60" s="19">
        <v>3</v>
      </c>
      <c r="N60" s="19">
        <v>3</v>
      </c>
      <c r="O60" s="19">
        <v>3</v>
      </c>
      <c r="P60" s="19">
        <v>3</v>
      </c>
      <c r="Q60" s="19">
        <v>3</v>
      </c>
      <c r="R60" s="19">
        <v>3</v>
      </c>
      <c r="S60" s="19">
        <v>3</v>
      </c>
      <c r="T60" s="19">
        <v>3</v>
      </c>
      <c r="U60" s="19">
        <v>3</v>
      </c>
      <c r="V60" s="19">
        <v>3</v>
      </c>
      <c r="W60" s="19">
        <v>2</v>
      </c>
      <c r="X60" s="20">
        <v>0</v>
      </c>
      <c r="Y60" s="19">
        <v>0</v>
      </c>
      <c r="Z60" s="19">
        <v>0</v>
      </c>
      <c r="AA60" s="19">
        <v>0</v>
      </c>
      <c r="AB60" s="19">
        <v>0</v>
      </c>
      <c r="AC60" s="19">
        <v>0</v>
      </c>
      <c r="AD60" s="19">
        <v>0</v>
      </c>
    </row>
    <row r="61" spans="1:30" ht="15.75" customHeight="1" x14ac:dyDescent="0.5">
      <c r="A61" s="57"/>
      <c r="B61" s="57"/>
      <c r="C61" s="44" t="s">
        <v>146</v>
      </c>
      <c r="D61" s="45"/>
      <c r="E61" s="47" t="s">
        <v>131</v>
      </c>
      <c r="F61" s="45"/>
      <c r="G61" s="19">
        <v>2</v>
      </c>
      <c r="H61" s="19">
        <v>2</v>
      </c>
      <c r="I61" s="19">
        <v>2</v>
      </c>
      <c r="J61" s="19">
        <v>2</v>
      </c>
      <c r="K61" s="19">
        <v>2</v>
      </c>
      <c r="L61" s="19">
        <v>2</v>
      </c>
      <c r="M61" s="19">
        <v>2</v>
      </c>
      <c r="N61" s="19">
        <v>2</v>
      </c>
      <c r="O61" s="19">
        <v>2</v>
      </c>
      <c r="P61" s="19">
        <v>2</v>
      </c>
      <c r="Q61" s="19">
        <v>2</v>
      </c>
      <c r="R61" s="19">
        <v>2</v>
      </c>
      <c r="S61" s="19">
        <v>2</v>
      </c>
      <c r="T61" s="19">
        <v>2</v>
      </c>
      <c r="U61" s="19">
        <v>2</v>
      </c>
      <c r="V61" s="19">
        <v>2</v>
      </c>
      <c r="W61" s="19">
        <v>2</v>
      </c>
      <c r="X61" s="20">
        <v>0</v>
      </c>
      <c r="Y61" s="19">
        <v>0</v>
      </c>
      <c r="Z61" s="19">
        <v>0</v>
      </c>
      <c r="AA61" s="19">
        <v>0</v>
      </c>
      <c r="AB61" s="19">
        <v>0</v>
      </c>
      <c r="AC61" s="19">
        <v>0</v>
      </c>
      <c r="AD61" s="19">
        <v>0</v>
      </c>
    </row>
    <row r="62" spans="1:30" ht="15.75" customHeight="1" x14ac:dyDescent="0.5">
      <c r="A62" s="57"/>
      <c r="B62" s="57"/>
      <c r="C62" s="44" t="s">
        <v>147</v>
      </c>
      <c r="D62" s="45"/>
      <c r="E62" s="47" t="s">
        <v>131</v>
      </c>
      <c r="F62" s="45"/>
      <c r="G62" s="19">
        <v>2</v>
      </c>
      <c r="H62" s="19">
        <v>2</v>
      </c>
      <c r="I62" s="19">
        <v>2</v>
      </c>
      <c r="J62" s="19">
        <v>2</v>
      </c>
      <c r="K62" s="19">
        <v>2</v>
      </c>
      <c r="L62" s="19">
        <v>2</v>
      </c>
      <c r="M62" s="19">
        <v>2</v>
      </c>
      <c r="N62" s="19">
        <v>2</v>
      </c>
      <c r="O62" s="19">
        <v>2</v>
      </c>
      <c r="P62" s="19">
        <v>2</v>
      </c>
      <c r="Q62" s="19">
        <v>2</v>
      </c>
      <c r="R62" s="19">
        <v>2</v>
      </c>
      <c r="S62" s="19">
        <v>2</v>
      </c>
      <c r="T62" s="19">
        <v>2</v>
      </c>
      <c r="U62" s="19">
        <v>2</v>
      </c>
      <c r="V62" s="19">
        <v>2</v>
      </c>
      <c r="W62" s="19">
        <v>2</v>
      </c>
      <c r="X62" s="20">
        <v>0</v>
      </c>
      <c r="Y62" s="19">
        <v>0</v>
      </c>
      <c r="Z62" s="19">
        <v>0</v>
      </c>
      <c r="AA62" s="19">
        <v>0</v>
      </c>
      <c r="AB62" s="19">
        <v>0</v>
      </c>
      <c r="AC62" s="19">
        <v>0</v>
      </c>
      <c r="AD62" s="19">
        <v>0</v>
      </c>
    </row>
    <row r="63" spans="1:30" ht="15.75" customHeight="1" x14ac:dyDescent="0.5">
      <c r="A63" s="57"/>
      <c r="B63" s="57"/>
      <c r="C63" s="44" t="s">
        <v>148</v>
      </c>
      <c r="D63" s="45"/>
      <c r="E63" s="47" t="s">
        <v>131</v>
      </c>
      <c r="F63" s="45"/>
      <c r="G63" s="19">
        <v>2</v>
      </c>
      <c r="H63" s="19">
        <v>2</v>
      </c>
      <c r="I63" s="19">
        <v>2</v>
      </c>
      <c r="J63" s="19">
        <v>2</v>
      </c>
      <c r="K63" s="19">
        <v>2</v>
      </c>
      <c r="L63" s="19">
        <v>2</v>
      </c>
      <c r="M63" s="19">
        <v>2</v>
      </c>
      <c r="N63" s="19">
        <v>2</v>
      </c>
      <c r="O63" s="19">
        <v>2</v>
      </c>
      <c r="P63" s="19">
        <v>2</v>
      </c>
      <c r="Q63" s="19">
        <v>2</v>
      </c>
      <c r="R63" s="19">
        <v>2</v>
      </c>
      <c r="S63" s="19">
        <v>2</v>
      </c>
      <c r="T63" s="19">
        <v>2</v>
      </c>
      <c r="U63" s="19">
        <v>2</v>
      </c>
      <c r="V63" s="19">
        <v>2</v>
      </c>
      <c r="W63" s="19">
        <v>2</v>
      </c>
      <c r="X63" s="20">
        <v>0</v>
      </c>
      <c r="Y63" s="19">
        <v>0</v>
      </c>
      <c r="Z63" s="19">
        <v>0</v>
      </c>
      <c r="AA63" s="19">
        <v>0</v>
      </c>
      <c r="AB63" s="19">
        <v>0</v>
      </c>
      <c r="AC63" s="19">
        <v>0</v>
      </c>
      <c r="AD63" s="19">
        <v>0</v>
      </c>
    </row>
    <row r="64" spans="1:30" ht="15.75" customHeight="1" x14ac:dyDescent="0.5">
      <c r="A64" s="57"/>
      <c r="B64" s="58"/>
      <c r="C64" s="44" t="s">
        <v>77</v>
      </c>
      <c r="D64" s="45"/>
      <c r="E64" s="47" t="s">
        <v>149</v>
      </c>
      <c r="F64" s="45"/>
      <c r="G64" s="19">
        <v>10</v>
      </c>
      <c r="H64" s="19">
        <v>10</v>
      </c>
      <c r="I64" s="19">
        <v>10</v>
      </c>
      <c r="J64" s="19">
        <v>10</v>
      </c>
      <c r="K64" s="19">
        <v>10</v>
      </c>
      <c r="L64" s="19">
        <v>10</v>
      </c>
      <c r="M64" s="19">
        <v>10</v>
      </c>
      <c r="N64" s="19">
        <v>10</v>
      </c>
      <c r="O64" s="19">
        <v>10</v>
      </c>
      <c r="P64" s="19">
        <v>10</v>
      </c>
      <c r="Q64" s="19">
        <v>10</v>
      </c>
      <c r="R64" s="19">
        <v>10</v>
      </c>
      <c r="S64" s="19">
        <v>10</v>
      </c>
      <c r="T64" s="19">
        <v>10</v>
      </c>
      <c r="U64" s="19">
        <v>10</v>
      </c>
      <c r="V64" s="19">
        <v>10</v>
      </c>
      <c r="W64" s="19">
        <v>10</v>
      </c>
      <c r="X64" s="19">
        <v>10</v>
      </c>
      <c r="Y64" s="20">
        <v>0</v>
      </c>
      <c r="Z64" s="19">
        <v>0</v>
      </c>
      <c r="AA64" s="19">
        <v>0</v>
      </c>
      <c r="AB64" s="19">
        <v>0</v>
      </c>
      <c r="AC64" s="19">
        <v>0</v>
      </c>
      <c r="AD64" s="19">
        <v>0</v>
      </c>
    </row>
    <row r="65" spans="1:30" ht="15.75" customHeight="1" x14ac:dyDescent="0.5">
      <c r="A65" s="57"/>
      <c r="B65" s="56" t="s">
        <v>79</v>
      </c>
      <c r="C65" s="44" t="s">
        <v>150</v>
      </c>
      <c r="D65" s="45"/>
      <c r="E65" s="47" t="s">
        <v>110</v>
      </c>
      <c r="F65" s="45"/>
      <c r="G65" s="19">
        <v>1</v>
      </c>
      <c r="H65" s="19">
        <v>1</v>
      </c>
      <c r="I65" s="19">
        <v>1</v>
      </c>
      <c r="J65" s="19">
        <v>1</v>
      </c>
      <c r="K65" s="19">
        <v>1</v>
      </c>
      <c r="L65" s="19">
        <v>1</v>
      </c>
      <c r="M65" s="19">
        <v>1</v>
      </c>
      <c r="N65" s="19">
        <v>1</v>
      </c>
      <c r="O65" s="19">
        <v>1</v>
      </c>
      <c r="P65" s="19">
        <v>1</v>
      </c>
      <c r="Q65" s="19">
        <v>1</v>
      </c>
      <c r="R65" s="19">
        <v>1</v>
      </c>
      <c r="S65" s="19">
        <v>1</v>
      </c>
      <c r="T65" s="19">
        <v>1</v>
      </c>
      <c r="U65" s="19">
        <v>1</v>
      </c>
      <c r="V65" s="19">
        <v>1</v>
      </c>
      <c r="W65" s="19">
        <v>1</v>
      </c>
      <c r="X65" s="19">
        <v>1</v>
      </c>
      <c r="Y65" s="19">
        <v>1</v>
      </c>
      <c r="Z65" s="20">
        <v>0</v>
      </c>
      <c r="AA65" s="19">
        <v>0</v>
      </c>
      <c r="AB65" s="19">
        <v>0</v>
      </c>
      <c r="AC65" s="19">
        <v>0</v>
      </c>
      <c r="AD65" s="19">
        <v>0</v>
      </c>
    </row>
    <row r="66" spans="1:30" ht="15.75" customHeight="1" x14ac:dyDescent="0.5">
      <c r="A66" s="57"/>
      <c r="B66" s="57"/>
      <c r="C66" s="44" t="s">
        <v>151</v>
      </c>
      <c r="D66" s="45"/>
      <c r="E66" s="47" t="s">
        <v>114</v>
      </c>
      <c r="F66" s="45"/>
      <c r="G66" s="19">
        <v>1</v>
      </c>
      <c r="H66" s="19">
        <v>1</v>
      </c>
      <c r="I66" s="19">
        <v>1</v>
      </c>
      <c r="J66" s="19">
        <v>1</v>
      </c>
      <c r="K66" s="19">
        <v>1</v>
      </c>
      <c r="L66" s="19">
        <v>1</v>
      </c>
      <c r="M66" s="19">
        <v>1</v>
      </c>
      <c r="N66" s="19">
        <v>1</v>
      </c>
      <c r="O66" s="19">
        <v>1</v>
      </c>
      <c r="P66" s="19">
        <v>1</v>
      </c>
      <c r="Q66" s="19">
        <v>1</v>
      </c>
      <c r="R66" s="19">
        <v>1</v>
      </c>
      <c r="S66" s="19">
        <v>1</v>
      </c>
      <c r="T66" s="19">
        <v>1</v>
      </c>
      <c r="U66" s="19">
        <v>1</v>
      </c>
      <c r="V66" s="19">
        <v>1</v>
      </c>
      <c r="W66" s="19">
        <v>1</v>
      </c>
      <c r="X66" s="19">
        <v>1</v>
      </c>
      <c r="Y66" s="19">
        <v>1</v>
      </c>
      <c r="Z66" s="20">
        <v>0</v>
      </c>
      <c r="AA66" s="19">
        <v>0</v>
      </c>
      <c r="AB66" s="19">
        <v>0</v>
      </c>
      <c r="AC66" s="19">
        <v>0</v>
      </c>
      <c r="AD66" s="19">
        <v>0</v>
      </c>
    </row>
    <row r="67" spans="1:30" ht="15.75" customHeight="1" x14ac:dyDescent="0.5">
      <c r="A67" s="57"/>
      <c r="B67" s="57"/>
      <c r="C67" s="67" t="s">
        <v>152</v>
      </c>
      <c r="D67" s="45"/>
      <c r="E67" s="47" t="s">
        <v>110</v>
      </c>
      <c r="F67" s="45"/>
      <c r="G67" s="19">
        <v>1</v>
      </c>
      <c r="H67" s="19">
        <v>1</v>
      </c>
      <c r="I67" s="19">
        <v>1</v>
      </c>
      <c r="J67" s="19">
        <v>1</v>
      </c>
      <c r="K67" s="19">
        <v>1</v>
      </c>
      <c r="L67" s="19">
        <v>1</v>
      </c>
      <c r="M67" s="19">
        <v>1</v>
      </c>
      <c r="N67" s="19">
        <v>1</v>
      </c>
      <c r="O67" s="19">
        <v>1</v>
      </c>
      <c r="P67" s="19">
        <v>1</v>
      </c>
      <c r="Q67" s="19">
        <v>1</v>
      </c>
      <c r="R67" s="19">
        <v>1</v>
      </c>
      <c r="S67" s="19">
        <v>1</v>
      </c>
      <c r="T67" s="19">
        <v>1</v>
      </c>
      <c r="U67" s="19">
        <v>1</v>
      </c>
      <c r="V67" s="19">
        <v>1</v>
      </c>
      <c r="W67" s="19">
        <v>1</v>
      </c>
      <c r="X67" s="19">
        <v>1</v>
      </c>
      <c r="Y67" s="19">
        <v>1</v>
      </c>
      <c r="Z67" s="20">
        <v>0</v>
      </c>
      <c r="AA67" s="19">
        <v>0</v>
      </c>
      <c r="AB67" s="19">
        <v>0</v>
      </c>
      <c r="AC67" s="19">
        <v>0</v>
      </c>
      <c r="AD67" s="19">
        <v>0</v>
      </c>
    </row>
    <row r="68" spans="1:30" ht="15.75" customHeight="1" x14ac:dyDescent="0.5">
      <c r="A68" s="57"/>
      <c r="B68" s="57"/>
      <c r="C68" s="44" t="s">
        <v>153</v>
      </c>
      <c r="D68" s="45"/>
      <c r="E68" s="47" t="s">
        <v>27</v>
      </c>
      <c r="F68" s="45"/>
      <c r="G68" s="19">
        <v>1</v>
      </c>
      <c r="H68" s="19">
        <v>1</v>
      </c>
      <c r="I68" s="19">
        <v>1</v>
      </c>
      <c r="J68" s="19">
        <v>1</v>
      </c>
      <c r="K68" s="19">
        <v>1</v>
      </c>
      <c r="L68" s="19">
        <v>1</v>
      </c>
      <c r="M68" s="19">
        <v>1</v>
      </c>
      <c r="N68" s="19">
        <v>1</v>
      </c>
      <c r="O68" s="19">
        <v>1</v>
      </c>
      <c r="P68" s="19">
        <v>1</v>
      </c>
      <c r="Q68" s="19">
        <v>1</v>
      </c>
      <c r="R68" s="19">
        <v>1</v>
      </c>
      <c r="S68" s="19">
        <v>1</v>
      </c>
      <c r="T68" s="19">
        <v>1</v>
      </c>
      <c r="U68" s="19">
        <v>1</v>
      </c>
      <c r="V68" s="19">
        <v>1</v>
      </c>
      <c r="W68" s="19">
        <v>1</v>
      </c>
      <c r="X68" s="19">
        <v>1</v>
      </c>
      <c r="Y68" s="19">
        <v>1</v>
      </c>
      <c r="Z68" s="20">
        <v>0</v>
      </c>
      <c r="AA68" s="19">
        <v>0</v>
      </c>
      <c r="AB68" s="19">
        <v>0</v>
      </c>
      <c r="AC68" s="19">
        <v>0</v>
      </c>
      <c r="AD68" s="19">
        <v>0</v>
      </c>
    </row>
    <row r="69" spans="1:30" ht="15.75" customHeight="1" x14ac:dyDescent="0.5">
      <c r="A69" s="57"/>
      <c r="B69" s="57"/>
      <c r="C69" s="44" t="s">
        <v>154</v>
      </c>
      <c r="D69" s="45"/>
      <c r="E69" s="47" t="s">
        <v>108</v>
      </c>
      <c r="F69" s="45"/>
      <c r="G69" s="19">
        <v>1</v>
      </c>
      <c r="H69" s="19">
        <v>1</v>
      </c>
      <c r="I69" s="19">
        <v>1</v>
      </c>
      <c r="J69" s="19">
        <v>1</v>
      </c>
      <c r="K69" s="19">
        <v>1</v>
      </c>
      <c r="L69" s="19">
        <v>1</v>
      </c>
      <c r="M69" s="19">
        <v>1</v>
      </c>
      <c r="N69" s="19">
        <v>1</v>
      </c>
      <c r="O69" s="19">
        <v>1</v>
      </c>
      <c r="P69" s="19">
        <v>1</v>
      </c>
      <c r="Q69" s="19">
        <v>1</v>
      </c>
      <c r="R69" s="19">
        <v>1</v>
      </c>
      <c r="S69" s="19">
        <v>1</v>
      </c>
      <c r="T69" s="19">
        <v>1</v>
      </c>
      <c r="U69" s="19">
        <v>1</v>
      </c>
      <c r="V69" s="19">
        <v>1</v>
      </c>
      <c r="W69" s="19">
        <v>1</v>
      </c>
      <c r="X69" s="19">
        <v>1</v>
      </c>
      <c r="Y69" s="19">
        <v>1</v>
      </c>
      <c r="Z69" s="20">
        <v>0</v>
      </c>
      <c r="AA69" s="19">
        <v>0</v>
      </c>
      <c r="AB69" s="19">
        <v>0</v>
      </c>
      <c r="AC69" s="19">
        <v>0</v>
      </c>
      <c r="AD69" s="19">
        <v>0</v>
      </c>
    </row>
    <row r="70" spans="1:30" ht="15.75" customHeight="1" x14ac:dyDescent="0.5">
      <c r="A70" s="57"/>
      <c r="B70" s="57"/>
      <c r="C70" s="44" t="s">
        <v>155</v>
      </c>
      <c r="D70" s="45"/>
      <c r="E70" s="47" t="s">
        <v>114</v>
      </c>
      <c r="F70" s="45"/>
      <c r="G70" s="19">
        <v>1</v>
      </c>
      <c r="H70" s="19">
        <v>1</v>
      </c>
      <c r="I70" s="19">
        <v>1</v>
      </c>
      <c r="J70" s="19">
        <v>1</v>
      </c>
      <c r="K70" s="19">
        <v>1</v>
      </c>
      <c r="L70" s="19">
        <v>1</v>
      </c>
      <c r="M70" s="19">
        <v>1</v>
      </c>
      <c r="N70" s="19">
        <v>1</v>
      </c>
      <c r="O70" s="19">
        <v>1</v>
      </c>
      <c r="P70" s="19">
        <v>1</v>
      </c>
      <c r="Q70" s="19">
        <v>1</v>
      </c>
      <c r="R70" s="19">
        <v>1</v>
      </c>
      <c r="S70" s="19">
        <v>1</v>
      </c>
      <c r="T70" s="19">
        <v>1</v>
      </c>
      <c r="U70" s="19">
        <v>1</v>
      </c>
      <c r="V70" s="19">
        <v>1</v>
      </c>
      <c r="W70" s="19">
        <v>1</v>
      </c>
      <c r="X70" s="19">
        <v>1</v>
      </c>
      <c r="Y70" s="19">
        <v>1</v>
      </c>
      <c r="Z70" s="20">
        <v>0</v>
      </c>
      <c r="AA70" s="19">
        <v>0</v>
      </c>
      <c r="AB70" s="19">
        <v>0</v>
      </c>
      <c r="AC70" s="19">
        <v>0</v>
      </c>
      <c r="AD70" s="19">
        <v>0</v>
      </c>
    </row>
    <row r="71" spans="1:30" ht="15.75" customHeight="1" x14ac:dyDescent="0.5">
      <c r="A71" s="57"/>
      <c r="B71" s="57"/>
      <c r="C71" s="44" t="s">
        <v>156</v>
      </c>
      <c r="D71" s="45"/>
      <c r="E71" s="47" t="s">
        <v>114</v>
      </c>
      <c r="F71" s="45"/>
      <c r="G71" s="19">
        <v>3</v>
      </c>
      <c r="H71" s="19">
        <v>1</v>
      </c>
      <c r="I71" s="19">
        <v>1</v>
      </c>
      <c r="J71" s="19">
        <v>1</v>
      </c>
      <c r="K71" s="19">
        <v>1</v>
      </c>
      <c r="L71" s="19">
        <v>1</v>
      </c>
      <c r="M71" s="19">
        <v>1</v>
      </c>
      <c r="N71" s="19">
        <v>1</v>
      </c>
      <c r="O71" s="19">
        <v>1</v>
      </c>
      <c r="P71" s="19">
        <v>1</v>
      </c>
      <c r="Q71" s="19">
        <v>1</v>
      </c>
      <c r="R71" s="19">
        <v>1</v>
      </c>
      <c r="S71" s="19">
        <v>1</v>
      </c>
      <c r="T71" s="19">
        <v>1</v>
      </c>
      <c r="U71" s="19">
        <v>1</v>
      </c>
      <c r="V71" s="19">
        <v>1</v>
      </c>
      <c r="W71" s="19">
        <v>1</v>
      </c>
      <c r="X71" s="19">
        <v>1</v>
      </c>
      <c r="Y71" s="19">
        <v>1</v>
      </c>
      <c r="Z71" s="20">
        <v>0</v>
      </c>
      <c r="AA71" s="19">
        <v>0</v>
      </c>
      <c r="AB71" s="19">
        <v>0</v>
      </c>
      <c r="AC71" s="19">
        <v>0</v>
      </c>
      <c r="AD71" s="19">
        <v>0</v>
      </c>
    </row>
    <row r="72" spans="1:30" ht="15.75" customHeight="1" x14ac:dyDescent="0.5">
      <c r="A72" s="57"/>
      <c r="B72" s="57"/>
      <c r="C72" s="47"/>
      <c r="D72" s="45"/>
      <c r="E72" s="47"/>
      <c r="F72" s="45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25">
        <v>2</v>
      </c>
      <c r="AA72" s="19"/>
      <c r="AB72" s="19"/>
      <c r="AC72" s="19"/>
      <c r="AD72" s="19"/>
    </row>
    <row r="73" spans="1:30" ht="15.75" customHeight="1" x14ac:dyDescent="0.5">
      <c r="A73" s="57"/>
      <c r="B73" s="57"/>
      <c r="C73" s="44" t="s">
        <v>157</v>
      </c>
      <c r="D73" s="45"/>
      <c r="E73" s="47" t="s">
        <v>27</v>
      </c>
      <c r="F73" s="45"/>
      <c r="G73" s="19">
        <v>1</v>
      </c>
      <c r="H73" s="19">
        <v>1</v>
      </c>
      <c r="I73" s="19">
        <v>1</v>
      </c>
      <c r="J73" s="19">
        <v>1</v>
      </c>
      <c r="K73" s="19">
        <v>1</v>
      </c>
      <c r="L73" s="19">
        <v>1</v>
      </c>
      <c r="M73" s="19">
        <v>1</v>
      </c>
      <c r="N73" s="19">
        <v>1</v>
      </c>
      <c r="O73" s="19">
        <v>1</v>
      </c>
      <c r="P73" s="19">
        <v>1</v>
      </c>
      <c r="Q73" s="19">
        <v>1</v>
      </c>
      <c r="R73" s="19">
        <v>1</v>
      </c>
      <c r="S73" s="19">
        <v>1</v>
      </c>
      <c r="T73" s="19">
        <v>1</v>
      </c>
      <c r="U73" s="19">
        <v>1</v>
      </c>
      <c r="V73" s="19">
        <v>1</v>
      </c>
      <c r="W73" s="19">
        <v>1</v>
      </c>
      <c r="X73" s="19">
        <v>1</v>
      </c>
      <c r="Y73" s="19">
        <v>1</v>
      </c>
      <c r="Z73" s="20">
        <v>0</v>
      </c>
      <c r="AA73" s="19">
        <v>0</v>
      </c>
      <c r="AB73" s="19">
        <v>0</v>
      </c>
      <c r="AC73" s="19">
        <v>0</v>
      </c>
      <c r="AD73" s="19">
        <v>0</v>
      </c>
    </row>
    <row r="74" spans="1:30" ht="15.75" customHeight="1" x14ac:dyDescent="0.5">
      <c r="A74" s="57"/>
      <c r="B74" s="58"/>
      <c r="C74" s="44" t="s">
        <v>158</v>
      </c>
      <c r="D74" s="45"/>
      <c r="E74" s="47" t="s">
        <v>108</v>
      </c>
      <c r="F74" s="45"/>
      <c r="G74" s="19">
        <v>1</v>
      </c>
      <c r="H74" s="19">
        <v>1</v>
      </c>
      <c r="I74" s="19">
        <v>1</v>
      </c>
      <c r="J74" s="19">
        <v>1</v>
      </c>
      <c r="K74" s="19">
        <v>1</v>
      </c>
      <c r="L74" s="19">
        <v>1</v>
      </c>
      <c r="M74" s="19">
        <v>1</v>
      </c>
      <c r="N74" s="19">
        <v>1</v>
      </c>
      <c r="O74" s="19">
        <v>1</v>
      </c>
      <c r="P74" s="19">
        <v>1</v>
      </c>
      <c r="Q74" s="19">
        <v>1</v>
      </c>
      <c r="R74" s="19">
        <v>1</v>
      </c>
      <c r="S74" s="19">
        <v>1</v>
      </c>
      <c r="T74" s="19">
        <v>1</v>
      </c>
      <c r="U74" s="19">
        <v>1</v>
      </c>
      <c r="V74" s="19">
        <v>1</v>
      </c>
      <c r="W74" s="19">
        <v>1</v>
      </c>
      <c r="X74" s="19">
        <v>1</v>
      </c>
      <c r="Y74" s="19">
        <v>1</v>
      </c>
      <c r="Z74" s="20">
        <v>0</v>
      </c>
      <c r="AA74" s="19">
        <v>0</v>
      </c>
      <c r="AB74" s="19">
        <v>0</v>
      </c>
      <c r="AC74" s="19">
        <v>0</v>
      </c>
      <c r="AD74" s="19">
        <v>0</v>
      </c>
    </row>
    <row r="75" spans="1:30" ht="15.75" customHeight="1" x14ac:dyDescent="0.5">
      <c r="A75" s="57"/>
      <c r="B75" s="56" t="s">
        <v>89</v>
      </c>
      <c r="C75" s="44" t="s">
        <v>159</v>
      </c>
      <c r="D75" s="45"/>
      <c r="E75" s="47" t="s">
        <v>160</v>
      </c>
      <c r="F75" s="45"/>
      <c r="G75" s="19">
        <v>1</v>
      </c>
      <c r="H75" s="19">
        <v>1</v>
      </c>
      <c r="I75" s="19">
        <v>1</v>
      </c>
      <c r="J75" s="19">
        <v>1</v>
      </c>
      <c r="K75" s="19">
        <v>1</v>
      </c>
      <c r="L75" s="19">
        <v>1</v>
      </c>
      <c r="M75" s="19">
        <v>1</v>
      </c>
      <c r="N75" s="19">
        <v>1</v>
      </c>
      <c r="O75" s="19">
        <v>1</v>
      </c>
      <c r="P75" s="19">
        <v>1</v>
      </c>
      <c r="Q75" s="19">
        <v>1</v>
      </c>
      <c r="R75" s="19">
        <v>1</v>
      </c>
      <c r="S75" s="19">
        <v>1</v>
      </c>
      <c r="T75" s="19">
        <v>1</v>
      </c>
      <c r="U75" s="19">
        <v>1</v>
      </c>
      <c r="V75" s="19">
        <v>1</v>
      </c>
      <c r="W75" s="19">
        <v>1</v>
      </c>
      <c r="X75" s="19">
        <v>1</v>
      </c>
      <c r="Y75" s="19">
        <v>1</v>
      </c>
      <c r="Z75" s="19">
        <v>1</v>
      </c>
      <c r="AA75" s="20">
        <v>0</v>
      </c>
      <c r="AB75" s="19">
        <v>0</v>
      </c>
      <c r="AC75" s="19">
        <v>0</v>
      </c>
      <c r="AD75" s="19">
        <v>0</v>
      </c>
    </row>
    <row r="76" spans="1:30" ht="15.75" customHeight="1" x14ac:dyDescent="0.5">
      <c r="A76" s="57"/>
      <c r="B76" s="57"/>
      <c r="C76" s="44" t="s">
        <v>161</v>
      </c>
      <c r="D76" s="45"/>
      <c r="E76" s="47" t="s">
        <v>160</v>
      </c>
      <c r="F76" s="45"/>
      <c r="G76" s="19">
        <v>2</v>
      </c>
      <c r="H76" s="19">
        <v>2</v>
      </c>
      <c r="I76" s="19">
        <v>2</v>
      </c>
      <c r="J76" s="19">
        <v>2</v>
      </c>
      <c r="K76" s="19">
        <v>2</v>
      </c>
      <c r="L76" s="19">
        <v>2</v>
      </c>
      <c r="M76" s="19">
        <v>2</v>
      </c>
      <c r="N76" s="19">
        <v>2</v>
      </c>
      <c r="O76" s="19">
        <v>2</v>
      </c>
      <c r="P76" s="19">
        <v>2</v>
      </c>
      <c r="Q76" s="19">
        <v>2</v>
      </c>
      <c r="R76" s="19">
        <v>2</v>
      </c>
      <c r="S76" s="19">
        <v>2</v>
      </c>
      <c r="T76" s="19">
        <v>2</v>
      </c>
      <c r="U76" s="19">
        <v>2</v>
      </c>
      <c r="V76" s="19">
        <v>2</v>
      </c>
      <c r="W76" s="19">
        <v>2</v>
      </c>
      <c r="X76" s="19">
        <v>2</v>
      </c>
      <c r="Y76" s="19">
        <v>2</v>
      </c>
      <c r="Z76" s="19">
        <v>2</v>
      </c>
      <c r="AA76" s="20">
        <v>0</v>
      </c>
      <c r="AB76" s="19">
        <v>0</v>
      </c>
      <c r="AC76" s="19">
        <v>0</v>
      </c>
      <c r="AD76" s="19">
        <v>0</v>
      </c>
    </row>
    <row r="77" spans="1:30" ht="15.75" customHeight="1" x14ac:dyDescent="0.5">
      <c r="A77" s="57"/>
      <c r="B77" s="57"/>
      <c r="C77" s="44" t="s">
        <v>162</v>
      </c>
      <c r="D77" s="45"/>
      <c r="E77" s="47" t="s">
        <v>160</v>
      </c>
      <c r="F77" s="45"/>
      <c r="G77" s="19">
        <v>2</v>
      </c>
      <c r="H77" s="19">
        <v>2</v>
      </c>
      <c r="I77" s="19">
        <v>2</v>
      </c>
      <c r="J77" s="19">
        <v>2</v>
      </c>
      <c r="K77" s="19">
        <v>2</v>
      </c>
      <c r="L77" s="19">
        <v>2</v>
      </c>
      <c r="M77" s="19">
        <v>2</v>
      </c>
      <c r="N77" s="19">
        <v>2</v>
      </c>
      <c r="O77" s="19">
        <v>2</v>
      </c>
      <c r="P77" s="19">
        <v>2</v>
      </c>
      <c r="Q77" s="19">
        <v>2</v>
      </c>
      <c r="R77" s="19">
        <v>2</v>
      </c>
      <c r="S77" s="19">
        <v>2</v>
      </c>
      <c r="T77" s="19">
        <v>2</v>
      </c>
      <c r="U77" s="19">
        <v>2</v>
      </c>
      <c r="V77" s="19">
        <v>2</v>
      </c>
      <c r="W77" s="19">
        <v>2</v>
      </c>
      <c r="X77" s="19">
        <v>2</v>
      </c>
      <c r="Y77" s="19">
        <v>2</v>
      </c>
      <c r="Z77" s="19">
        <v>2</v>
      </c>
      <c r="AA77" s="20">
        <v>0</v>
      </c>
      <c r="AB77" s="19">
        <v>0</v>
      </c>
      <c r="AC77" s="19">
        <v>0</v>
      </c>
      <c r="AD77" s="19">
        <v>0</v>
      </c>
    </row>
    <row r="78" spans="1:30" ht="15.75" customHeight="1" x14ac:dyDescent="0.5">
      <c r="A78" s="57"/>
      <c r="B78" s="57"/>
      <c r="C78" s="44" t="s">
        <v>163</v>
      </c>
      <c r="D78" s="45"/>
      <c r="E78" s="47" t="s">
        <v>160</v>
      </c>
      <c r="F78" s="45"/>
      <c r="G78" s="19">
        <v>1</v>
      </c>
      <c r="H78" s="19">
        <v>1</v>
      </c>
      <c r="I78" s="19">
        <v>1</v>
      </c>
      <c r="J78" s="19">
        <v>1</v>
      </c>
      <c r="K78" s="19">
        <v>1</v>
      </c>
      <c r="L78" s="19">
        <v>1</v>
      </c>
      <c r="M78" s="19">
        <v>1</v>
      </c>
      <c r="N78" s="19">
        <v>1</v>
      </c>
      <c r="O78" s="19">
        <v>1</v>
      </c>
      <c r="P78" s="19">
        <v>1</v>
      </c>
      <c r="Q78" s="19">
        <v>1</v>
      </c>
      <c r="R78" s="19">
        <v>1</v>
      </c>
      <c r="S78" s="19">
        <v>1</v>
      </c>
      <c r="T78" s="19">
        <v>1</v>
      </c>
      <c r="U78" s="19">
        <v>1</v>
      </c>
      <c r="V78" s="19">
        <v>1</v>
      </c>
      <c r="W78" s="19">
        <v>1</v>
      </c>
      <c r="X78" s="19">
        <v>1</v>
      </c>
      <c r="Y78" s="19">
        <v>1</v>
      </c>
      <c r="Z78" s="19">
        <v>1</v>
      </c>
      <c r="AA78" s="20">
        <v>0</v>
      </c>
      <c r="AB78" s="19">
        <v>0</v>
      </c>
      <c r="AC78" s="19">
        <v>0</v>
      </c>
      <c r="AD78" s="19">
        <v>0</v>
      </c>
    </row>
    <row r="79" spans="1:30" ht="15.75" customHeight="1" x14ac:dyDescent="0.5">
      <c r="A79" s="57"/>
      <c r="B79" s="57"/>
      <c r="C79" s="44" t="s">
        <v>164</v>
      </c>
      <c r="D79" s="45"/>
      <c r="E79" s="47" t="s">
        <v>160</v>
      </c>
      <c r="F79" s="45"/>
      <c r="G79" s="19">
        <v>1</v>
      </c>
      <c r="H79" s="19">
        <v>1</v>
      </c>
      <c r="I79" s="19">
        <v>1</v>
      </c>
      <c r="J79" s="19">
        <v>1</v>
      </c>
      <c r="K79" s="19">
        <v>1</v>
      </c>
      <c r="L79" s="19">
        <v>1</v>
      </c>
      <c r="M79" s="19">
        <v>1</v>
      </c>
      <c r="N79" s="19">
        <v>1</v>
      </c>
      <c r="O79" s="19">
        <v>1</v>
      </c>
      <c r="P79" s="19">
        <v>1</v>
      </c>
      <c r="Q79" s="19">
        <v>1</v>
      </c>
      <c r="R79" s="19">
        <v>1</v>
      </c>
      <c r="S79" s="19">
        <v>1</v>
      </c>
      <c r="T79" s="19">
        <v>1</v>
      </c>
      <c r="U79" s="19">
        <v>1</v>
      </c>
      <c r="V79" s="19">
        <v>1</v>
      </c>
      <c r="W79" s="19">
        <v>1</v>
      </c>
      <c r="X79" s="19">
        <v>1</v>
      </c>
      <c r="Y79" s="19">
        <v>1</v>
      </c>
      <c r="Z79" s="19">
        <v>1</v>
      </c>
      <c r="AA79" s="20">
        <v>0</v>
      </c>
      <c r="AB79" s="19">
        <v>0</v>
      </c>
      <c r="AC79" s="19">
        <v>0</v>
      </c>
      <c r="AD79" s="19">
        <v>0</v>
      </c>
    </row>
    <row r="80" spans="1:30" ht="15.75" customHeight="1" x14ac:dyDescent="0.5">
      <c r="A80" s="57"/>
      <c r="B80" s="57"/>
      <c r="C80" s="44" t="s">
        <v>165</v>
      </c>
      <c r="D80" s="45"/>
      <c r="E80" s="47" t="s">
        <v>160</v>
      </c>
      <c r="F80" s="45"/>
      <c r="G80" s="19">
        <v>1</v>
      </c>
      <c r="H80" s="19">
        <v>1</v>
      </c>
      <c r="I80" s="19">
        <v>1</v>
      </c>
      <c r="J80" s="19">
        <v>1</v>
      </c>
      <c r="K80" s="19">
        <v>1</v>
      </c>
      <c r="L80" s="19">
        <v>1</v>
      </c>
      <c r="M80" s="19">
        <v>1</v>
      </c>
      <c r="N80" s="19">
        <v>1</v>
      </c>
      <c r="O80" s="19">
        <v>1</v>
      </c>
      <c r="P80" s="19">
        <v>1</v>
      </c>
      <c r="Q80" s="19">
        <v>1</v>
      </c>
      <c r="R80" s="19">
        <v>1</v>
      </c>
      <c r="S80" s="19">
        <v>1</v>
      </c>
      <c r="T80" s="19">
        <v>1</v>
      </c>
      <c r="U80" s="19">
        <v>1</v>
      </c>
      <c r="V80" s="19">
        <v>1</v>
      </c>
      <c r="W80" s="19">
        <v>1</v>
      </c>
      <c r="X80" s="19">
        <v>1</v>
      </c>
      <c r="Y80" s="19">
        <v>1</v>
      </c>
      <c r="Z80" s="19">
        <v>1</v>
      </c>
      <c r="AA80" s="19">
        <v>1</v>
      </c>
      <c r="AB80" s="20">
        <v>0</v>
      </c>
      <c r="AC80" s="19">
        <v>0</v>
      </c>
      <c r="AD80" s="19">
        <v>0</v>
      </c>
    </row>
    <row r="81" spans="1:30" ht="15.75" customHeight="1" x14ac:dyDescent="0.5">
      <c r="A81" s="57"/>
      <c r="B81" s="57"/>
      <c r="C81" s="44" t="s">
        <v>166</v>
      </c>
      <c r="D81" s="45"/>
      <c r="E81" s="47" t="s">
        <v>160</v>
      </c>
      <c r="F81" s="45"/>
      <c r="G81" s="19">
        <v>1</v>
      </c>
      <c r="H81" s="19">
        <v>1</v>
      </c>
      <c r="I81" s="19">
        <v>1</v>
      </c>
      <c r="J81" s="19">
        <v>1</v>
      </c>
      <c r="K81" s="19">
        <v>1</v>
      </c>
      <c r="L81" s="19">
        <v>1</v>
      </c>
      <c r="M81" s="19">
        <v>1</v>
      </c>
      <c r="N81" s="19">
        <v>1</v>
      </c>
      <c r="O81" s="19">
        <v>1</v>
      </c>
      <c r="P81" s="19">
        <v>1</v>
      </c>
      <c r="Q81" s="19">
        <v>1</v>
      </c>
      <c r="R81" s="19">
        <v>1</v>
      </c>
      <c r="S81" s="19">
        <v>1</v>
      </c>
      <c r="T81" s="19">
        <v>1</v>
      </c>
      <c r="U81" s="19">
        <v>1</v>
      </c>
      <c r="V81" s="19">
        <v>1</v>
      </c>
      <c r="W81" s="19">
        <v>1</v>
      </c>
      <c r="X81" s="19">
        <v>1</v>
      </c>
      <c r="Y81" s="19">
        <v>1</v>
      </c>
      <c r="Z81" s="19">
        <v>1</v>
      </c>
      <c r="AA81" s="19">
        <v>1</v>
      </c>
      <c r="AB81" s="20">
        <v>0</v>
      </c>
      <c r="AC81" s="19">
        <v>0</v>
      </c>
      <c r="AD81" s="19">
        <v>0</v>
      </c>
    </row>
    <row r="82" spans="1:30" ht="15.75" customHeight="1" x14ac:dyDescent="0.5">
      <c r="A82" s="57"/>
      <c r="B82" s="57"/>
      <c r="C82" s="44" t="s">
        <v>167</v>
      </c>
      <c r="D82" s="45"/>
      <c r="E82" s="47" t="s">
        <v>160</v>
      </c>
      <c r="F82" s="45"/>
      <c r="G82" s="19">
        <v>1</v>
      </c>
      <c r="H82" s="19">
        <v>2</v>
      </c>
      <c r="I82" s="19">
        <v>2</v>
      </c>
      <c r="J82" s="19">
        <v>2</v>
      </c>
      <c r="K82" s="19">
        <v>2</v>
      </c>
      <c r="L82" s="19">
        <v>2</v>
      </c>
      <c r="M82" s="19">
        <v>2</v>
      </c>
      <c r="N82" s="19">
        <v>2</v>
      </c>
      <c r="O82" s="19">
        <v>2</v>
      </c>
      <c r="P82" s="19">
        <v>2</v>
      </c>
      <c r="Q82" s="19">
        <v>2</v>
      </c>
      <c r="R82" s="19">
        <v>2</v>
      </c>
      <c r="S82" s="19">
        <v>2</v>
      </c>
      <c r="T82" s="19">
        <v>2</v>
      </c>
      <c r="U82" s="19">
        <v>2</v>
      </c>
      <c r="V82" s="19">
        <v>2</v>
      </c>
      <c r="W82" s="19">
        <v>2</v>
      </c>
      <c r="X82" s="19">
        <v>2</v>
      </c>
      <c r="Y82" s="19">
        <v>2</v>
      </c>
      <c r="Z82" s="19">
        <v>2</v>
      </c>
      <c r="AA82" s="19">
        <v>1</v>
      </c>
      <c r="AB82" s="20">
        <v>0</v>
      </c>
      <c r="AC82" s="19">
        <v>0</v>
      </c>
      <c r="AD82" s="19">
        <v>0</v>
      </c>
    </row>
    <row r="83" spans="1:30" ht="15.75" customHeight="1" x14ac:dyDescent="0.5">
      <c r="A83" s="57"/>
      <c r="B83" s="57"/>
      <c r="C83" s="47"/>
      <c r="D83" s="45"/>
      <c r="E83" s="47"/>
      <c r="F83" s="45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32">
        <v>1</v>
      </c>
      <c r="AC83" s="19"/>
      <c r="AD83" s="19"/>
    </row>
    <row r="84" spans="1:30" ht="15.75" customHeight="1" x14ac:dyDescent="0.5">
      <c r="A84" s="57"/>
      <c r="B84" s="58"/>
      <c r="C84" s="44" t="s">
        <v>168</v>
      </c>
      <c r="D84" s="45"/>
      <c r="E84" s="47" t="s">
        <v>160</v>
      </c>
      <c r="F84" s="45"/>
      <c r="G84" s="19">
        <v>1</v>
      </c>
      <c r="H84" s="19">
        <v>1</v>
      </c>
      <c r="I84" s="19">
        <v>1</v>
      </c>
      <c r="J84" s="19">
        <v>1</v>
      </c>
      <c r="K84" s="19">
        <v>1</v>
      </c>
      <c r="L84" s="19">
        <v>1</v>
      </c>
      <c r="M84" s="19">
        <v>1</v>
      </c>
      <c r="N84" s="19">
        <v>1</v>
      </c>
      <c r="O84" s="19">
        <v>1</v>
      </c>
      <c r="P84" s="19">
        <v>1</v>
      </c>
      <c r="Q84" s="19">
        <v>1</v>
      </c>
      <c r="R84" s="19">
        <v>1</v>
      </c>
      <c r="S84" s="19">
        <v>1</v>
      </c>
      <c r="T84" s="19">
        <v>1</v>
      </c>
      <c r="U84" s="19">
        <v>1</v>
      </c>
      <c r="V84" s="19">
        <v>1</v>
      </c>
      <c r="W84" s="19">
        <v>1</v>
      </c>
      <c r="X84" s="19">
        <v>1</v>
      </c>
      <c r="Y84" s="19">
        <v>1</v>
      </c>
      <c r="Z84" s="19">
        <v>1</v>
      </c>
      <c r="AA84" s="19">
        <v>1</v>
      </c>
      <c r="AB84" s="20">
        <v>0</v>
      </c>
      <c r="AC84" s="19">
        <v>0</v>
      </c>
      <c r="AD84" s="19">
        <v>0</v>
      </c>
    </row>
    <row r="85" spans="1:30" ht="15.75" customHeight="1" x14ac:dyDescent="0.5">
      <c r="A85" s="57"/>
      <c r="B85" s="56" t="s">
        <v>90</v>
      </c>
      <c r="C85" s="44" t="s">
        <v>169</v>
      </c>
      <c r="D85" s="45"/>
      <c r="E85" s="47" t="s">
        <v>114</v>
      </c>
      <c r="F85" s="45"/>
      <c r="G85" s="19">
        <v>1</v>
      </c>
      <c r="H85" s="19">
        <v>1</v>
      </c>
      <c r="I85" s="19">
        <v>1</v>
      </c>
      <c r="J85" s="19">
        <v>1</v>
      </c>
      <c r="K85" s="19">
        <v>1</v>
      </c>
      <c r="L85" s="19">
        <v>1</v>
      </c>
      <c r="M85" s="19">
        <v>1</v>
      </c>
      <c r="N85" s="19">
        <v>1</v>
      </c>
      <c r="O85" s="19">
        <v>1</v>
      </c>
      <c r="P85" s="19">
        <v>1</v>
      </c>
      <c r="Q85" s="19">
        <v>1</v>
      </c>
      <c r="R85" s="19">
        <v>1</v>
      </c>
      <c r="S85" s="19">
        <v>1</v>
      </c>
      <c r="T85" s="19">
        <v>1</v>
      </c>
      <c r="U85" s="19">
        <v>1</v>
      </c>
      <c r="V85" s="19">
        <v>1</v>
      </c>
      <c r="W85" s="19">
        <v>1</v>
      </c>
      <c r="X85" s="19">
        <v>1</v>
      </c>
      <c r="Y85" s="19">
        <v>1</v>
      </c>
      <c r="Z85" s="19">
        <v>1</v>
      </c>
      <c r="AA85" s="19">
        <v>1</v>
      </c>
      <c r="AB85" s="19">
        <v>1</v>
      </c>
      <c r="AC85" s="20">
        <v>0</v>
      </c>
      <c r="AD85" s="19">
        <v>0</v>
      </c>
    </row>
    <row r="86" spans="1:30" ht="15.75" customHeight="1" x14ac:dyDescent="0.5">
      <c r="A86" s="57"/>
      <c r="B86" s="57"/>
      <c r="C86" s="44" t="s">
        <v>170</v>
      </c>
      <c r="D86" s="45"/>
      <c r="E86" s="47" t="s">
        <v>27</v>
      </c>
      <c r="F86" s="45"/>
      <c r="G86" s="19">
        <v>3</v>
      </c>
      <c r="H86" s="19">
        <v>2</v>
      </c>
      <c r="I86" s="19">
        <v>2</v>
      </c>
      <c r="J86" s="19">
        <v>2</v>
      </c>
      <c r="K86" s="19">
        <v>2</v>
      </c>
      <c r="L86" s="19">
        <v>2</v>
      </c>
      <c r="M86" s="19">
        <v>2</v>
      </c>
      <c r="N86" s="19">
        <v>2</v>
      </c>
      <c r="O86" s="19">
        <v>2</v>
      </c>
      <c r="P86" s="19">
        <v>2</v>
      </c>
      <c r="Q86" s="19">
        <v>2</v>
      </c>
      <c r="R86" s="19">
        <v>2</v>
      </c>
      <c r="S86" s="19">
        <v>2</v>
      </c>
      <c r="T86" s="19">
        <v>2</v>
      </c>
      <c r="U86" s="19">
        <v>2</v>
      </c>
      <c r="V86" s="19">
        <v>2</v>
      </c>
      <c r="W86" s="19">
        <v>2</v>
      </c>
      <c r="X86" s="19">
        <v>2</v>
      </c>
      <c r="Y86" s="19">
        <v>2</v>
      </c>
      <c r="Z86" s="19">
        <v>2</v>
      </c>
      <c r="AA86" s="19">
        <v>2</v>
      </c>
      <c r="AB86" s="19">
        <v>2</v>
      </c>
      <c r="AC86" s="20">
        <v>0</v>
      </c>
      <c r="AD86" s="19">
        <v>0</v>
      </c>
    </row>
    <row r="87" spans="1:30" ht="15.75" customHeight="1" x14ac:dyDescent="0.5">
      <c r="A87" s="57"/>
      <c r="B87" s="57"/>
      <c r="C87" s="47"/>
      <c r="D87" s="45"/>
      <c r="E87" s="47"/>
      <c r="F87" s="45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33"/>
      <c r="AC87" s="25">
        <v>1</v>
      </c>
      <c r="AD87" s="19">
        <v>0</v>
      </c>
    </row>
    <row r="88" spans="1:30" ht="15.75" customHeight="1" x14ac:dyDescent="0.5">
      <c r="A88" s="57"/>
      <c r="B88" s="57"/>
      <c r="C88" s="44" t="s">
        <v>171</v>
      </c>
      <c r="D88" s="45"/>
      <c r="E88" s="47" t="s">
        <v>110</v>
      </c>
      <c r="F88" s="45"/>
      <c r="G88" s="19">
        <v>2</v>
      </c>
      <c r="H88" s="19">
        <v>2</v>
      </c>
      <c r="I88" s="19">
        <v>2</v>
      </c>
      <c r="J88" s="19">
        <v>2</v>
      </c>
      <c r="K88" s="19">
        <v>2</v>
      </c>
      <c r="L88" s="19">
        <v>2</v>
      </c>
      <c r="M88" s="19">
        <v>2</v>
      </c>
      <c r="N88" s="19">
        <v>2</v>
      </c>
      <c r="O88" s="19">
        <v>2</v>
      </c>
      <c r="P88" s="19">
        <v>2</v>
      </c>
      <c r="Q88" s="19">
        <v>2</v>
      </c>
      <c r="R88" s="19">
        <v>2</v>
      </c>
      <c r="S88" s="19">
        <v>2</v>
      </c>
      <c r="T88" s="19">
        <v>2</v>
      </c>
      <c r="U88" s="19">
        <v>2</v>
      </c>
      <c r="V88" s="19">
        <v>2</v>
      </c>
      <c r="W88" s="19">
        <v>2</v>
      </c>
      <c r="X88" s="19">
        <v>2</v>
      </c>
      <c r="Y88" s="19">
        <v>2</v>
      </c>
      <c r="Z88" s="19">
        <v>2</v>
      </c>
      <c r="AA88" s="19">
        <v>2</v>
      </c>
      <c r="AB88" s="19">
        <v>2</v>
      </c>
      <c r="AC88" s="20">
        <v>0</v>
      </c>
      <c r="AD88" s="19">
        <v>0</v>
      </c>
    </row>
    <row r="89" spans="1:30" ht="15.75" customHeight="1" x14ac:dyDescent="0.5">
      <c r="A89" s="57"/>
      <c r="B89" s="57"/>
      <c r="C89" s="44" t="s">
        <v>172</v>
      </c>
      <c r="D89" s="45"/>
      <c r="E89" s="47" t="s">
        <v>108</v>
      </c>
      <c r="F89" s="45"/>
      <c r="G89" s="19">
        <v>1</v>
      </c>
      <c r="H89" s="19">
        <v>2</v>
      </c>
      <c r="I89" s="19">
        <v>2</v>
      </c>
      <c r="J89" s="19">
        <v>2</v>
      </c>
      <c r="K89" s="19">
        <v>2</v>
      </c>
      <c r="L89" s="19">
        <v>2</v>
      </c>
      <c r="M89" s="19">
        <v>2</v>
      </c>
      <c r="N89" s="19">
        <v>2</v>
      </c>
      <c r="O89" s="19">
        <v>2</v>
      </c>
      <c r="P89" s="19">
        <v>2</v>
      </c>
      <c r="Q89" s="19">
        <v>2</v>
      </c>
      <c r="R89" s="19">
        <v>2</v>
      </c>
      <c r="S89" s="19">
        <v>2</v>
      </c>
      <c r="T89" s="19">
        <v>2</v>
      </c>
      <c r="U89" s="19">
        <v>2</v>
      </c>
      <c r="V89" s="19">
        <v>2</v>
      </c>
      <c r="W89" s="19">
        <v>2</v>
      </c>
      <c r="X89" s="19">
        <v>2</v>
      </c>
      <c r="Y89" s="19">
        <v>2</v>
      </c>
      <c r="Z89" s="19">
        <v>2</v>
      </c>
      <c r="AA89" s="19">
        <v>2</v>
      </c>
      <c r="AB89" s="19">
        <v>1</v>
      </c>
      <c r="AC89" s="20">
        <v>0</v>
      </c>
      <c r="AD89" s="19">
        <v>0</v>
      </c>
    </row>
    <row r="90" spans="1:30" ht="15.75" customHeight="1" x14ac:dyDescent="0.5">
      <c r="A90" s="57"/>
      <c r="B90" s="57"/>
      <c r="C90" s="47"/>
      <c r="D90" s="45"/>
      <c r="E90" s="47"/>
      <c r="F90" s="45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33"/>
      <c r="AC90" s="32">
        <v>1</v>
      </c>
      <c r="AD90" s="19"/>
    </row>
    <row r="91" spans="1:30" ht="15.75" customHeight="1" x14ac:dyDescent="0.5">
      <c r="A91" s="57"/>
      <c r="B91" s="57"/>
      <c r="C91" s="44" t="s">
        <v>173</v>
      </c>
      <c r="D91" s="45"/>
      <c r="E91" s="47" t="s">
        <v>108</v>
      </c>
      <c r="F91" s="45"/>
      <c r="G91" s="19">
        <v>2</v>
      </c>
      <c r="H91" s="19">
        <v>2</v>
      </c>
      <c r="I91" s="19">
        <v>2</v>
      </c>
      <c r="J91" s="19">
        <v>2</v>
      </c>
      <c r="K91" s="19">
        <v>2</v>
      </c>
      <c r="L91" s="19">
        <v>2</v>
      </c>
      <c r="M91" s="19">
        <v>2</v>
      </c>
      <c r="N91" s="19">
        <v>2</v>
      </c>
      <c r="O91" s="19">
        <v>2</v>
      </c>
      <c r="P91" s="19">
        <v>2</v>
      </c>
      <c r="Q91" s="19">
        <v>2</v>
      </c>
      <c r="R91" s="19">
        <v>2</v>
      </c>
      <c r="S91" s="19">
        <v>2</v>
      </c>
      <c r="T91" s="19">
        <v>2</v>
      </c>
      <c r="U91" s="19">
        <v>2</v>
      </c>
      <c r="V91" s="19">
        <v>2</v>
      </c>
      <c r="W91" s="19">
        <v>2</v>
      </c>
      <c r="X91" s="19">
        <v>2</v>
      </c>
      <c r="Y91" s="19">
        <v>2</v>
      </c>
      <c r="Z91" s="19">
        <v>2</v>
      </c>
      <c r="AA91" s="19">
        <v>2</v>
      </c>
      <c r="AB91" s="19">
        <v>2</v>
      </c>
      <c r="AC91" s="20">
        <v>0</v>
      </c>
      <c r="AD91" s="19">
        <v>0</v>
      </c>
    </row>
    <row r="92" spans="1:30" ht="15.75" customHeight="1" x14ac:dyDescent="0.5">
      <c r="A92" s="57"/>
      <c r="B92" s="57"/>
      <c r="C92" s="67" t="s">
        <v>174</v>
      </c>
      <c r="D92" s="45"/>
      <c r="E92" s="47" t="s">
        <v>110</v>
      </c>
      <c r="F92" s="45"/>
      <c r="G92" s="19">
        <v>1</v>
      </c>
      <c r="H92" s="19">
        <v>1</v>
      </c>
      <c r="I92" s="19">
        <v>1</v>
      </c>
      <c r="J92" s="19">
        <v>1</v>
      </c>
      <c r="K92" s="19">
        <v>1</v>
      </c>
      <c r="L92" s="19">
        <v>1</v>
      </c>
      <c r="M92" s="19">
        <v>1</v>
      </c>
      <c r="N92" s="19">
        <v>1</v>
      </c>
      <c r="O92" s="19">
        <v>1</v>
      </c>
      <c r="P92" s="19">
        <v>1</v>
      </c>
      <c r="Q92" s="19">
        <v>1</v>
      </c>
      <c r="R92" s="19">
        <v>1</v>
      </c>
      <c r="S92" s="19">
        <v>1</v>
      </c>
      <c r="T92" s="19">
        <v>1</v>
      </c>
      <c r="U92" s="19">
        <v>1</v>
      </c>
      <c r="V92" s="19">
        <v>1</v>
      </c>
      <c r="W92" s="19">
        <v>1</v>
      </c>
      <c r="X92" s="19">
        <v>1</v>
      </c>
      <c r="Y92" s="19">
        <v>1</v>
      </c>
      <c r="Z92" s="19">
        <v>1</v>
      </c>
      <c r="AA92" s="19">
        <v>1</v>
      </c>
      <c r="AB92" s="19">
        <v>1</v>
      </c>
      <c r="AC92" s="20">
        <v>0</v>
      </c>
      <c r="AD92" s="19">
        <v>0</v>
      </c>
    </row>
    <row r="93" spans="1:30" ht="15.75" customHeight="1" x14ac:dyDescent="0.5">
      <c r="A93" s="57"/>
      <c r="B93" s="57"/>
      <c r="C93" s="67" t="s">
        <v>175</v>
      </c>
      <c r="D93" s="45"/>
      <c r="E93" s="47" t="s">
        <v>114</v>
      </c>
      <c r="F93" s="45"/>
      <c r="G93" s="19">
        <v>2</v>
      </c>
      <c r="H93" s="19">
        <v>2</v>
      </c>
      <c r="I93" s="19">
        <v>2</v>
      </c>
      <c r="J93" s="19">
        <v>2</v>
      </c>
      <c r="K93" s="19">
        <v>2</v>
      </c>
      <c r="L93" s="19">
        <v>2</v>
      </c>
      <c r="M93" s="19">
        <v>2</v>
      </c>
      <c r="N93" s="19">
        <v>2</v>
      </c>
      <c r="O93" s="19">
        <v>2</v>
      </c>
      <c r="P93" s="19">
        <v>2</v>
      </c>
      <c r="Q93" s="19">
        <v>2</v>
      </c>
      <c r="R93" s="19">
        <v>2</v>
      </c>
      <c r="S93" s="19">
        <v>2</v>
      </c>
      <c r="T93" s="19">
        <v>2</v>
      </c>
      <c r="U93" s="19">
        <v>2</v>
      </c>
      <c r="V93" s="19">
        <v>2</v>
      </c>
      <c r="W93" s="19">
        <v>2</v>
      </c>
      <c r="X93" s="19">
        <v>2</v>
      </c>
      <c r="Y93" s="19">
        <v>2</v>
      </c>
      <c r="Z93" s="19">
        <v>2</v>
      </c>
      <c r="AA93" s="19">
        <v>2</v>
      </c>
      <c r="AB93" s="19">
        <v>2</v>
      </c>
      <c r="AC93" s="20">
        <v>0</v>
      </c>
      <c r="AD93" s="19">
        <v>0</v>
      </c>
    </row>
    <row r="94" spans="1:30" ht="15.75" customHeight="1" x14ac:dyDescent="0.5">
      <c r="A94" s="57"/>
      <c r="B94" s="57"/>
      <c r="C94" s="67" t="s">
        <v>176</v>
      </c>
      <c r="D94" s="45"/>
      <c r="E94" s="47" t="s">
        <v>27</v>
      </c>
      <c r="F94" s="45"/>
      <c r="G94" s="19">
        <v>1</v>
      </c>
      <c r="H94" s="19">
        <v>1</v>
      </c>
      <c r="I94" s="19">
        <v>1</v>
      </c>
      <c r="J94" s="19">
        <v>1</v>
      </c>
      <c r="K94" s="19">
        <v>1</v>
      </c>
      <c r="L94" s="19">
        <v>1</v>
      </c>
      <c r="M94" s="19">
        <v>1</v>
      </c>
      <c r="N94" s="19">
        <v>1</v>
      </c>
      <c r="O94" s="19">
        <v>1</v>
      </c>
      <c r="P94" s="19">
        <v>1</v>
      </c>
      <c r="Q94" s="19">
        <v>1</v>
      </c>
      <c r="R94" s="19">
        <v>1</v>
      </c>
      <c r="S94" s="19">
        <v>1</v>
      </c>
      <c r="T94" s="19">
        <v>1</v>
      </c>
      <c r="U94" s="19">
        <v>1</v>
      </c>
      <c r="V94" s="19">
        <v>1</v>
      </c>
      <c r="W94" s="19">
        <v>1</v>
      </c>
      <c r="X94" s="19">
        <v>1</v>
      </c>
      <c r="Y94" s="19">
        <v>1</v>
      </c>
      <c r="Z94" s="19">
        <v>1</v>
      </c>
      <c r="AA94" s="19">
        <v>1</v>
      </c>
      <c r="AB94" s="19">
        <v>1</v>
      </c>
      <c r="AC94" s="20">
        <v>0</v>
      </c>
      <c r="AD94" s="19">
        <v>0</v>
      </c>
    </row>
    <row r="95" spans="1:30" ht="15.75" customHeight="1" x14ac:dyDescent="0.5">
      <c r="A95" s="57"/>
      <c r="B95" s="58"/>
      <c r="C95" s="67" t="s">
        <v>177</v>
      </c>
      <c r="D95" s="45"/>
      <c r="E95" s="47" t="s">
        <v>114</v>
      </c>
      <c r="F95" s="45"/>
      <c r="G95" s="19">
        <v>1</v>
      </c>
      <c r="H95" s="19">
        <v>1</v>
      </c>
      <c r="I95" s="19">
        <v>1</v>
      </c>
      <c r="J95" s="19">
        <v>1</v>
      </c>
      <c r="K95" s="19">
        <v>1</v>
      </c>
      <c r="L95" s="19">
        <v>1</v>
      </c>
      <c r="M95" s="19">
        <v>1</v>
      </c>
      <c r="N95" s="19">
        <v>1</v>
      </c>
      <c r="O95" s="19">
        <v>1</v>
      </c>
      <c r="P95" s="19">
        <v>1</v>
      </c>
      <c r="Q95" s="19">
        <v>1</v>
      </c>
      <c r="R95" s="19">
        <v>1</v>
      </c>
      <c r="S95" s="19">
        <v>1</v>
      </c>
      <c r="T95" s="19">
        <v>1</v>
      </c>
      <c r="U95" s="19">
        <v>1</v>
      </c>
      <c r="V95" s="19">
        <v>1</v>
      </c>
      <c r="W95" s="19">
        <v>1</v>
      </c>
      <c r="X95" s="19">
        <v>1</v>
      </c>
      <c r="Y95" s="19">
        <v>1</v>
      </c>
      <c r="Z95" s="19">
        <v>1</v>
      </c>
      <c r="AA95" s="19">
        <v>1</v>
      </c>
      <c r="AB95" s="19">
        <v>1</v>
      </c>
      <c r="AC95" s="20">
        <v>0</v>
      </c>
      <c r="AD95" s="19">
        <v>0</v>
      </c>
    </row>
    <row r="96" spans="1:30" ht="15.75" customHeight="1" x14ac:dyDescent="0.5">
      <c r="A96" s="57"/>
      <c r="B96" s="56" t="s">
        <v>178</v>
      </c>
      <c r="C96" s="44" t="s">
        <v>179</v>
      </c>
      <c r="D96" s="45"/>
      <c r="E96" s="47" t="s">
        <v>25</v>
      </c>
      <c r="F96" s="45"/>
      <c r="G96" s="19">
        <v>5</v>
      </c>
      <c r="H96" s="19">
        <v>5</v>
      </c>
      <c r="I96" s="19">
        <v>5</v>
      </c>
      <c r="J96" s="19">
        <v>5</v>
      </c>
      <c r="K96" s="19">
        <v>5</v>
      </c>
      <c r="L96" s="19">
        <v>5</v>
      </c>
      <c r="M96" s="19">
        <v>5</v>
      </c>
      <c r="N96" s="19">
        <v>5</v>
      </c>
      <c r="O96" s="19">
        <v>5</v>
      </c>
      <c r="P96" s="19">
        <v>5</v>
      </c>
      <c r="Q96" s="19">
        <v>5</v>
      </c>
      <c r="R96" s="19">
        <v>5</v>
      </c>
      <c r="S96" s="19">
        <v>5</v>
      </c>
      <c r="T96" s="19">
        <v>5</v>
      </c>
      <c r="U96" s="19">
        <v>5</v>
      </c>
      <c r="V96" s="19">
        <v>5</v>
      </c>
      <c r="W96" s="19">
        <v>5</v>
      </c>
      <c r="X96" s="19">
        <v>5</v>
      </c>
      <c r="Y96" s="19">
        <v>5</v>
      </c>
      <c r="Z96" s="19">
        <v>5</v>
      </c>
      <c r="AA96" s="19">
        <v>5</v>
      </c>
      <c r="AB96" s="19">
        <v>5</v>
      </c>
      <c r="AC96" s="19">
        <v>5</v>
      </c>
      <c r="AD96" s="20">
        <v>0</v>
      </c>
    </row>
    <row r="97" spans="1:30" ht="15.75" customHeight="1" x14ac:dyDescent="0.5">
      <c r="A97" s="57"/>
      <c r="B97" s="58"/>
      <c r="C97" s="44" t="s">
        <v>180</v>
      </c>
      <c r="D97" s="45"/>
      <c r="E97" s="47" t="s">
        <v>25</v>
      </c>
      <c r="F97" s="45"/>
      <c r="G97" s="19">
        <v>5</v>
      </c>
      <c r="H97" s="19">
        <v>5</v>
      </c>
      <c r="I97" s="19">
        <v>5</v>
      </c>
      <c r="J97" s="19">
        <v>5</v>
      </c>
      <c r="K97" s="19">
        <v>5</v>
      </c>
      <c r="L97" s="19">
        <v>5</v>
      </c>
      <c r="M97" s="19">
        <v>5</v>
      </c>
      <c r="N97" s="19">
        <v>5</v>
      </c>
      <c r="O97" s="19">
        <v>5</v>
      </c>
      <c r="P97" s="19">
        <v>5</v>
      </c>
      <c r="Q97" s="19">
        <v>5</v>
      </c>
      <c r="R97" s="19">
        <v>5</v>
      </c>
      <c r="S97" s="19">
        <v>5</v>
      </c>
      <c r="T97" s="19">
        <v>5</v>
      </c>
      <c r="U97" s="19">
        <v>5</v>
      </c>
      <c r="V97" s="19">
        <v>5</v>
      </c>
      <c r="W97" s="19">
        <v>5</v>
      </c>
      <c r="X97" s="19">
        <v>5</v>
      </c>
      <c r="Y97" s="19">
        <v>5</v>
      </c>
      <c r="Z97" s="19">
        <v>5</v>
      </c>
      <c r="AA97" s="19">
        <v>5</v>
      </c>
      <c r="AB97" s="19">
        <v>5</v>
      </c>
      <c r="AC97" s="19">
        <v>5</v>
      </c>
      <c r="AD97" s="20">
        <v>0</v>
      </c>
    </row>
    <row r="98" spans="1:30" ht="15.75" customHeight="1" x14ac:dyDescent="0.5">
      <c r="A98" s="57"/>
      <c r="B98" s="71" t="s">
        <v>19</v>
      </c>
      <c r="C98" s="61"/>
      <c r="D98" s="62"/>
      <c r="E98" s="66" t="s">
        <v>12</v>
      </c>
      <c r="F98" s="45"/>
      <c r="G98" s="47">
        <f>SUM(G16:G97)</f>
        <v>151</v>
      </c>
      <c r="H98" s="45"/>
      <c r="I98" s="19">
        <f t="shared" ref="I98:J98" si="1">SUM(I16:I97)</f>
        <v>156</v>
      </c>
      <c r="J98" s="19">
        <f t="shared" si="1"/>
        <v>144</v>
      </c>
      <c r="K98" s="19">
        <f>SUM(K16:K97)-K18</f>
        <v>142</v>
      </c>
      <c r="L98" s="19">
        <f t="shared" ref="L98:N98" si="2">SUM(L16:L97)</f>
        <v>138</v>
      </c>
      <c r="M98" s="19">
        <f t="shared" si="2"/>
        <v>133</v>
      </c>
      <c r="N98" s="19">
        <f t="shared" si="2"/>
        <v>121</v>
      </c>
      <c r="O98" s="19">
        <f>SUM(O16:O97)-O30</f>
        <v>116</v>
      </c>
      <c r="P98" s="19">
        <f t="shared" ref="P98:Q98" si="3">SUM(P16:P97)</f>
        <v>114</v>
      </c>
      <c r="Q98" s="19">
        <f t="shared" si="3"/>
        <v>104</v>
      </c>
      <c r="R98" s="19">
        <f>SUM(R16:R97)-R42</f>
        <v>96</v>
      </c>
      <c r="S98" s="19">
        <f>SUM(S16:S97)-S44</f>
        <v>89</v>
      </c>
      <c r="T98" s="19">
        <f t="shared" ref="T98:AA98" si="4">SUM(T16:T97)</f>
        <v>85</v>
      </c>
      <c r="U98" s="19">
        <f t="shared" si="4"/>
        <v>79</v>
      </c>
      <c r="V98" s="19">
        <f t="shared" si="4"/>
        <v>76</v>
      </c>
      <c r="W98" s="19">
        <f t="shared" si="4"/>
        <v>65</v>
      </c>
      <c r="X98" s="19">
        <f t="shared" si="4"/>
        <v>55</v>
      </c>
      <c r="Y98" s="19">
        <f t="shared" si="4"/>
        <v>45</v>
      </c>
      <c r="Z98" s="19">
        <f t="shared" si="4"/>
        <v>38</v>
      </c>
      <c r="AA98" s="19">
        <f t="shared" si="4"/>
        <v>28</v>
      </c>
      <c r="AB98" s="19">
        <f>SUM(AB16:AB97)-AB84</f>
        <v>24</v>
      </c>
      <c r="AC98" s="19">
        <f t="shared" ref="AC98:AD98" si="5">SUM(AC16:AC97)-AC90</f>
        <v>11</v>
      </c>
      <c r="AD98" s="19">
        <f t="shared" si="5"/>
        <v>0</v>
      </c>
    </row>
    <row r="99" spans="1:30" ht="15.75" customHeight="1" x14ac:dyDescent="0.5">
      <c r="A99" s="58"/>
      <c r="B99" s="63"/>
      <c r="C99" s="64"/>
      <c r="D99" s="65"/>
      <c r="E99" s="66" t="s">
        <v>13</v>
      </c>
      <c r="F99" s="45"/>
      <c r="G99" s="47">
        <f>SUM(H16:H97)</f>
        <v>156</v>
      </c>
      <c r="H99" s="45"/>
      <c r="I99" s="19">
        <f>SUM(I16:I97)</f>
        <v>156</v>
      </c>
      <c r="J99" s="19">
        <f>SUM(J16:J97)+K18</f>
        <v>146</v>
      </c>
      <c r="K99" s="19">
        <f>SUM(K16:K97)-K18</f>
        <v>142</v>
      </c>
      <c r="L99" s="19">
        <f t="shared" ref="L99:M99" si="6">SUM(L16:L97)</f>
        <v>138</v>
      </c>
      <c r="M99" s="19">
        <f t="shared" si="6"/>
        <v>133</v>
      </c>
      <c r="N99" s="19">
        <f>SUM(N16:N97)+O30</f>
        <v>126</v>
      </c>
      <c r="O99" s="19">
        <f>SUM(O16:O97)-O30</f>
        <v>116</v>
      </c>
      <c r="P99" s="19">
        <f>SUM(P16:P97)-P33</f>
        <v>112</v>
      </c>
      <c r="Q99" s="19">
        <f>SUM(Q16:Q97)+R42</f>
        <v>107</v>
      </c>
      <c r="R99" s="19">
        <f>SUM(R16:R97)-R42+S44</f>
        <v>97</v>
      </c>
      <c r="S99" s="19">
        <f>SUM(S16:S97)-S44</f>
        <v>89</v>
      </c>
      <c r="T99" s="19">
        <f>SUM(T16:T97)-T48</f>
        <v>83</v>
      </c>
      <c r="U99" s="19">
        <f>SUM(U16:U97)</f>
        <v>79</v>
      </c>
      <c r="V99" s="19">
        <f>SUM(V16:V97)-V54</f>
        <v>75</v>
      </c>
      <c r="W99" s="19">
        <f t="shared" ref="W99:Y99" si="7">SUM(W16:W97)</f>
        <v>65</v>
      </c>
      <c r="X99" s="19">
        <f t="shared" si="7"/>
        <v>55</v>
      </c>
      <c r="Y99" s="19">
        <f t="shared" si="7"/>
        <v>45</v>
      </c>
      <c r="Z99" s="19">
        <f>SUM(Z16:Z97)-Z67</f>
        <v>38</v>
      </c>
      <c r="AA99" s="19">
        <f>SUM(AA16:AA97)+AB84-AA77</f>
        <v>28</v>
      </c>
      <c r="AB99" s="19">
        <f>SUM(AB16:AB97)-AB84+AC90</f>
        <v>25</v>
      </c>
      <c r="AC99" s="19">
        <f t="shared" ref="AC99:AD99" si="8">SUM(AC16:AC97)-AC90-AC87</f>
        <v>10</v>
      </c>
      <c r="AD99" s="19">
        <f t="shared" si="8"/>
        <v>0</v>
      </c>
    </row>
    <row r="100" spans="1:30" ht="15.75" customHeight="1" x14ac:dyDescent="0.5"/>
    <row r="101" spans="1:30" ht="15.75" customHeight="1" x14ac:dyDescent="0.5"/>
    <row r="102" spans="1:30" ht="15.75" customHeight="1" x14ac:dyDescent="0.5"/>
    <row r="103" spans="1:30" ht="15.75" customHeight="1" x14ac:dyDescent="0.5"/>
    <row r="104" spans="1:30" ht="15.75" customHeight="1" x14ac:dyDescent="0.5"/>
    <row r="105" spans="1:30" ht="15.75" customHeight="1" x14ac:dyDescent="0.5"/>
    <row r="106" spans="1:30" ht="15.75" customHeight="1" x14ac:dyDescent="0.5"/>
    <row r="107" spans="1:30" ht="15.75" customHeight="1" x14ac:dyDescent="0.5"/>
    <row r="108" spans="1:30" ht="15.75" customHeight="1" x14ac:dyDescent="0.5"/>
    <row r="109" spans="1:30" ht="15.75" customHeight="1" x14ac:dyDescent="0.5"/>
    <row r="110" spans="1:30" ht="15.75" customHeight="1" x14ac:dyDescent="0.5"/>
    <row r="111" spans="1:30" ht="15.75" customHeight="1" x14ac:dyDescent="0.5"/>
    <row r="112" spans="1:30" ht="15.75" customHeight="1" x14ac:dyDescent="0.5"/>
    <row r="113" spans="3:4" ht="15.75" customHeight="1" x14ac:dyDescent="0.5"/>
    <row r="114" spans="3:4" ht="15.75" customHeight="1" x14ac:dyDescent="0.5"/>
    <row r="115" spans="3:4" ht="15.75" customHeight="1" x14ac:dyDescent="0.5"/>
    <row r="116" spans="3:4" ht="15.75" customHeight="1" x14ac:dyDescent="0.5"/>
    <row r="117" spans="3:4" ht="15.75" customHeight="1" x14ac:dyDescent="0.5"/>
    <row r="118" spans="3:4" ht="15.75" customHeight="1" x14ac:dyDescent="0.5"/>
    <row r="119" spans="3:4" ht="15.75" customHeight="1" x14ac:dyDescent="0.5"/>
    <row r="120" spans="3:4" ht="15.75" customHeight="1" x14ac:dyDescent="0.5">
      <c r="C120" s="72"/>
      <c r="D120" s="73"/>
    </row>
    <row r="121" spans="3:4" ht="15.75" customHeight="1" x14ac:dyDescent="0.5"/>
    <row r="122" spans="3:4" ht="15.75" customHeight="1" x14ac:dyDescent="0.5"/>
    <row r="123" spans="3:4" ht="15.75" customHeight="1" x14ac:dyDescent="0.5"/>
    <row r="124" spans="3:4" ht="15.75" customHeight="1" x14ac:dyDescent="0.5"/>
    <row r="125" spans="3:4" ht="15.75" customHeight="1" x14ac:dyDescent="0.5"/>
    <row r="126" spans="3:4" ht="15.75" customHeight="1" x14ac:dyDescent="0.5"/>
    <row r="127" spans="3:4" ht="15.75" customHeight="1" x14ac:dyDescent="0.5"/>
    <row r="128" spans="3:4" ht="15.75" customHeight="1" x14ac:dyDescent="0.5"/>
    <row r="129" ht="15.75" customHeight="1" x14ac:dyDescent="0.5"/>
    <row r="130" ht="15.75" customHeight="1" x14ac:dyDescent="0.5"/>
    <row r="131" ht="15.75" customHeight="1" x14ac:dyDescent="0.5"/>
    <row r="132" ht="15.75" customHeight="1" x14ac:dyDescent="0.5"/>
    <row r="133" ht="15.75" customHeight="1" x14ac:dyDescent="0.5"/>
    <row r="134" ht="15.75" customHeight="1" x14ac:dyDescent="0.5"/>
    <row r="135" ht="15.75" customHeight="1" x14ac:dyDescent="0.5"/>
    <row r="136" ht="15.75" customHeight="1" x14ac:dyDescent="0.5"/>
    <row r="137" ht="15.75" customHeight="1" x14ac:dyDescent="0.5"/>
    <row r="138" ht="15.75" customHeight="1" x14ac:dyDescent="0.5"/>
    <row r="139" ht="15.75" customHeight="1" x14ac:dyDescent="0.5"/>
    <row r="140" ht="15.75" customHeight="1" x14ac:dyDescent="0.5"/>
    <row r="141" ht="15.75" customHeight="1" x14ac:dyDescent="0.5"/>
    <row r="142" ht="15.75" customHeight="1" x14ac:dyDescent="0.5"/>
    <row r="143" ht="15.75" customHeight="1" x14ac:dyDescent="0.5"/>
    <row r="144" ht="15.75" customHeight="1" x14ac:dyDescent="0.5"/>
    <row r="145" ht="15.75" customHeight="1" x14ac:dyDescent="0.5"/>
    <row r="146" ht="15.75" customHeight="1" x14ac:dyDescent="0.5"/>
    <row r="147" ht="15.75" customHeight="1" x14ac:dyDescent="0.5"/>
    <row r="148" ht="15.75" customHeight="1" x14ac:dyDescent="0.5"/>
    <row r="149" ht="15.75" customHeight="1" x14ac:dyDescent="0.5"/>
    <row r="150" ht="15.75" customHeight="1" x14ac:dyDescent="0.5"/>
    <row r="151" ht="15.75" customHeight="1" x14ac:dyDescent="0.5"/>
    <row r="152" ht="15.75" customHeight="1" x14ac:dyDescent="0.5"/>
    <row r="153" ht="15.75" customHeight="1" x14ac:dyDescent="0.5"/>
    <row r="154" ht="15.75" customHeight="1" x14ac:dyDescent="0.5"/>
    <row r="155" ht="15.75" customHeight="1" x14ac:dyDescent="0.5"/>
    <row r="156" ht="15.75" customHeight="1" x14ac:dyDescent="0.5"/>
    <row r="157" ht="15.75" customHeight="1" x14ac:dyDescent="0.5"/>
    <row r="158" ht="15.75" customHeight="1" x14ac:dyDescent="0.5"/>
    <row r="159" ht="15.75" customHeight="1" x14ac:dyDescent="0.5"/>
    <row r="160" ht="15.75" customHeight="1" x14ac:dyDescent="0.5"/>
    <row r="161" ht="15.75" customHeight="1" x14ac:dyDescent="0.5"/>
    <row r="162" ht="15.75" customHeight="1" x14ac:dyDescent="0.5"/>
    <row r="163" ht="15.75" customHeight="1" x14ac:dyDescent="0.5"/>
    <row r="164" ht="15.75" customHeight="1" x14ac:dyDescent="0.5"/>
    <row r="165" ht="15.75" customHeight="1" x14ac:dyDescent="0.5"/>
    <row r="166" ht="15.75" customHeight="1" x14ac:dyDescent="0.5"/>
    <row r="167" ht="15.75" customHeight="1" x14ac:dyDescent="0.5"/>
    <row r="168" ht="15.75" customHeight="1" x14ac:dyDescent="0.5"/>
    <row r="169" ht="15.75" customHeight="1" x14ac:dyDescent="0.5"/>
    <row r="170" ht="15.75" customHeight="1" x14ac:dyDescent="0.5"/>
    <row r="171" ht="15.75" customHeight="1" x14ac:dyDescent="0.5"/>
    <row r="172" ht="15.75" customHeight="1" x14ac:dyDescent="0.5"/>
    <row r="173" ht="15.75" customHeight="1" x14ac:dyDescent="0.5"/>
    <row r="174" ht="15.75" customHeight="1" x14ac:dyDescent="0.5"/>
    <row r="175" ht="15.75" customHeight="1" x14ac:dyDescent="0.5"/>
    <row r="176" ht="15.75" customHeight="1" x14ac:dyDescent="0.5"/>
    <row r="177" ht="15.75" customHeight="1" x14ac:dyDescent="0.5"/>
    <row r="178" ht="15.75" customHeight="1" x14ac:dyDescent="0.5"/>
    <row r="179" ht="15.75" customHeight="1" x14ac:dyDescent="0.5"/>
    <row r="180" ht="15.75" customHeight="1" x14ac:dyDescent="0.5"/>
    <row r="181" ht="15.75" customHeight="1" x14ac:dyDescent="0.5"/>
    <row r="182" ht="15.75" customHeight="1" x14ac:dyDescent="0.5"/>
    <row r="183" ht="15.75" customHeight="1" x14ac:dyDescent="0.5"/>
    <row r="184" ht="15.75" customHeight="1" x14ac:dyDescent="0.5"/>
    <row r="185" ht="15.75" customHeight="1" x14ac:dyDescent="0.5"/>
    <row r="186" ht="15.75" customHeight="1" x14ac:dyDescent="0.5"/>
    <row r="187" ht="15.75" customHeight="1" x14ac:dyDescent="0.5"/>
    <row r="188" ht="15.75" customHeight="1" x14ac:dyDescent="0.5"/>
    <row r="189" ht="15.75" customHeight="1" x14ac:dyDescent="0.5"/>
    <row r="190" ht="15.75" customHeight="1" x14ac:dyDescent="0.5"/>
    <row r="191" ht="15.75" customHeight="1" x14ac:dyDescent="0.5"/>
    <row r="192" ht="15.75" customHeight="1" x14ac:dyDescent="0.5"/>
    <row r="193" ht="15.75" customHeight="1" x14ac:dyDescent="0.5"/>
    <row r="194" ht="15.75" customHeight="1" x14ac:dyDescent="0.5"/>
    <row r="195" ht="15.75" customHeight="1" x14ac:dyDescent="0.5"/>
    <row r="196" ht="15.75" customHeight="1" x14ac:dyDescent="0.5"/>
    <row r="197" ht="15.75" customHeight="1" x14ac:dyDescent="0.5"/>
    <row r="198" ht="15.75" customHeight="1" x14ac:dyDescent="0.5"/>
    <row r="199" ht="15.75" customHeight="1" x14ac:dyDescent="0.5"/>
    <row r="200" ht="15.75" customHeight="1" x14ac:dyDescent="0.5"/>
    <row r="201" ht="15.75" customHeight="1" x14ac:dyDescent="0.5"/>
    <row r="202" ht="15.75" customHeight="1" x14ac:dyDescent="0.5"/>
    <row r="203" ht="15.75" customHeight="1" x14ac:dyDescent="0.5"/>
    <row r="204" ht="15.75" customHeight="1" x14ac:dyDescent="0.5"/>
    <row r="205" ht="15.75" customHeight="1" x14ac:dyDescent="0.5"/>
    <row r="206" ht="15.75" customHeight="1" x14ac:dyDescent="0.5"/>
    <row r="207" ht="15.75" customHeight="1" x14ac:dyDescent="0.5"/>
    <row r="208" ht="15.75" customHeight="1" x14ac:dyDescent="0.5"/>
    <row r="209" ht="15.75" customHeight="1" x14ac:dyDescent="0.5"/>
    <row r="210" ht="15.75" customHeight="1" x14ac:dyDescent="0.5"/>
    <row r="211" ht="15.75" customHeight="1" x14ac:dyDescent="0.5"/>
    <row r="212" ht="15.75" customHeight="1" x14ac:dyDescent="0.5"/>
    <row r="213" ht="15.75" customHeight="1" x14ac:dyDescent="0.5"/>
    <row r="214" ht="15.75" customHeight="1" x14ac:dyDescent="0.5"/>
    <row r="215" ht="15.75" customHeight="1" x14ac:dyDescent="0.5"/>
    <row r="216" ht="15.75" customHeight="1" x14ac:dyDescent="0.5"/>
    <row r="217" ht="15.75" customHeight="1" x14ac:dyDescent="0.5"/>
    <row r="218" ht="15.75" customHeight="1" x14ac:dyDescent="0.5"/>
    <row r="219" ht="15.75" customHeight="1" x14ac:dyDescent="0.5"/>
    <row r="220" ht="15.75" customHeight="1" x14ac:dyDescent="0.5"/>
    <row r="221" ht="15.75" customHeight="1" x14ac:dyDescent="0.5"/>
    <row r="222" ht="15.75" customHeight="1" x14ac:dyDescent="0.5"/>
    <row r="223" ht="15.75" customHeight="1" x14ac:dyDescent="0.5"/>
    <row r="224" ht="15.75" customHeight="1" x14ac:dyDescent="0.5"/>
    <row r="225" ht="15.75" customHeight="1" x14ac:dyDescent="0.5"/>
    <row r="226" ht="15.75" customHeight="1" x14ac:dyDescent="0.5"/>
    <row r="227" ht="15.75" customHeight="1" x14ac:dyDescent="0.5"/>
    <row r="228" ht="15.75" customHeight="1" x14ac:dyDescent="0.5"/>
    <row r="229" ht="15.75" customHeight="1" x14ac:dyDescent="0.5"/>
    <row r="230" ht="15.75" customHeight="1" x14ac:dyDescent="0.5"/>
    <row r="231" ht="15.75" customHeight="1" x14ac:dyDescent="0.5"/>
    <row r="232" ht="15.75" customHeight="1" x14ac:dyDescent="0.5"/>
    <row r="233" ht="15.75" customHeight="1" x14ac:dyDescent="0.5"/>
    <row r="234" ht="15.75" customHeight="1" x14ac:dyDescent="0.5"/>
    <row r="235" ht="15.75" customHeight="1" x14ac:dyDescent="0.5"/>
    <row r="236" ht="15.75" customHeight="1" x14ac:dyDescent="0.5"/>
    <row r="237" ht="15.75" customHeight="1" x14ac:dyDescent="0.5"/>
    <row r="238" ht="15.75" customHeight="1" x14ac:dyDescent="0.5"/>
    <row r="239" ht="15.75" customHeight="1" x14ac:dyDescent="0.5"/>
    <row r="240" ht="15.75" customHeight="1" x14ac:dyDescent="0.5"/>
    <row r="241" ht="15.75" customHeight="1" x14ac:dyDescent="0.5"/>
    <row r="242" ht="15.75" customHeight="1" x14ac:dyDescent="0.5"/>
    <row r="243" ht="15.75" customHeight="1" x14ac:dyDescent="0.5"/>
    <row r="244" ht="15.75" customHeight="1" x14ac:dyDescent="0.5"/>
    <row r="245" ht="15.75" customHeight="1" x14ac:dyDescent="0.5"/>
    <row r="246" ht="15.75" customHeight="1" x14ac:dyDescent="0.5"/>
    <row r="247" ht="15.75" customHeight="1" x14ac:dyDescent="0.5"/>
    <row r="248" ht="15.75" customHeight="1" x14ac:dyDescent="0.5"/>
    <row r="249" ht="15.75" customHeight="1" x14ac:dyDescent="0.5"/>
    <row r="250" ht="15.75" customHeight="1" x14ac:dyDescent="0.5"/>
    <row r="251" ht="15.75" customHeight="1" x14ac:dyDescent="0.5"/>
    <row r="252" ht="15.75" customHeight="1" x14ac:dyDescent="0.5"/>
    <row r="253" ht="15.75" customHeight="1" x14ac:dyDescent="0.5"/>
    <row r="254" ht="15.75" customHeight="1" x14ac:dyDescent="0.5"/>
    <row r="255" ht="15.75" customHeight="1" x14ac:dyDescent="0.5"/>
    <row r="256" ht="15.75" customHeight="1" x14ac:dyDescent="0.5"/>
    <row r="257" ht="15.75" customHeight="1" x14ac:dyDescent="0.5"/>
    <row r="258" ht="15.75" customHeight="1" x14ac:dyDescent="0.5"/>
    <row r="259" ht="15.75" customHeight="1" x14ac:dyDescent="0.5"/>
    <row r="260" ht="15.75" customHeight="1" x14ac:dyDescent="0.5"/>
    <row r="261" ht="15.75" customHeight="1" x14ac:dyDescent="0.5"/>
    <row r="262" ht="15.75" customHeight="1" x14ac:dyDescent="0.5"/>
    <row r="263" ht="15.75" customHeight="1" x14ac:dyDescent="0.5"/>
    <row r="264" ht="15.75" customHeight="1" x14ac:dyDescent="0.5"/>
    <row r="265" ht="15.75" customHeight="1" x14ac:dyDescent="0.5"/>
    <row r="266" ht="15.75" customHeight="1" x14ac:dyDescent="0.5"/>
    <row r="267" ht="15.75" customHeight="1" x14ac:dyDescent="0.5"/>
    <row r="268" ht="15.75" customHeight="1" x14ac:dyDescent="0.5"/>
    <row r="269" ht="15.75" customHeight="1" x14ac:dyDescent="0.5"/>
    <row r="270" ht="15.75" customHeight="1" x14ac:dyDescent="0.5"/>
    <row r="271" ht="15.75" customHeight="1" x14ac:dyDescent="0.5"/>
    <row r="272" ht="15.75" customHeight="1" x14ac:dyDescent="0.5"/>
    <row r="273" ht="15.75" customHeight="1" x14ac:dyDescent="0.5"/>
    <row r="274" ht="15.75" customHeight="1" x14ac:dyDescent="0.5"/>
    <row r="275" ht="15.75" customHeight="1" x14ac:dyDescent="0.5"/>
    <row r="276" ht="15.75" customHeight="1" x14ac:dyDescent="0.5"/>
    <row r="277" ht="15.75" customHeight="1" x14ac:dyDescent="0.5"/>
    <row r="278" ht="15.75" customHeight="1" x14ac:dyDescent="0.5"/>
    <row r="279" ht="15.75" customHeight="1" x14ac:dyDescent="0.5"/>
    <row r="280" ht="15.75" customHeight="1" x14ac:dyDescent="0.5"/>
    <row r="281" ht="15.75" customHeight="1" x14ac:dyDescent="0.5"/>
    <row r="282" ht="15.75" customHeight="1" x14ac:dyDescent="0.5"/>
    <row r="283" ht="15.75" customHeight="1" x14ac:dyDescent="0.5"/>
    <row r="284" ht="15.75" customHeight="1" x14ac:dyDescent="0.5"/>
    <row r="285" ht="15.75" customHeight="1" x14ac:dyDescent="0.5"/>
    <row r="286" ht="15.75" customHeight="1" x14ac:dyDescent="0.5"/>
    <row r="287" ht="15.75" customHeight="1" x14ac:dyDescent="0.5"/>
    <row r="288" ht="15.75" customHeight="1" x14ac:dyDescent="0.5"/>
    <row r="289" ht="15.75" customHeight="1" x14ac:dyDescent="0.5"/>
    <row r="290" ht="15.75" customHeight="1" x14ac:dyDescent="0.5"/>
    <row r="291" ht="15.75" customHeight="1" x14ac:dyDescent="0.5"/>
    <row r="292" ht="15.75" customHeight="1" x14ac:dyDescent="0.5"/>
    <row r="293" ht="15.75" customHeight="1" x14ac:dyDescent="0.5"/>
    <row r="294" ht="15.75" customHeight="1" x14ac:dyDescent="0.5"/>
    <row r="295" ht="15.75" customHeight="1" x14ac:dyDescent="0.5"/>
    <row r="296" ht="15.75" customHeight="1" x14ac:dyDescent="0.5"/>
    <row r="297" ht="15.75" customHeight="1" x14ac:dyDescent="0.5"/>
    <row r="298" ht="15.75" customHeight="1" x14ac:dyDescent="0.5"/>
    <row r="299" ht="15.75" customHeight="1" x14ac:dyDescent="0.5"/>
    <row r="300" ht="15.75" customHeight="1" x14ac:dyDescent="0.5"/>
    <row r="301" ht="15.75" customHeight="1" x14ac:dyDescent="0.5"/>
    <row r="302" ht="15.75" customHeight="1" x14ac:dyDescent="0.5"/>
    <row r="303" ht="15.75" customHeight="1" x14ac:dyDescent="0.5"/>
    <row r="304" ht="15.75" customHeight="1" x14ac:dyDescent="0.5"/>
    <row r="305" ht="15.75" customHeight="1" x14ac:dyDescent="0.5"/>
    <row r="306" ht="15.75" customHeight="1" x14ac:dyDescent="0.5"/>
    <row r="307" ht="15.75" customHeight="1" x14ac:dyDescent="0.5"/>
    <row r="308" ht="15.75" customHeight="1" x14ac:dyDescent="0.5"/>
    <row r="309" ht="15.75" customHeight="1" x14ac:dyDescent="0.5"/>
    <row r="310" ht="15.75" customHeight="1" x14ac:dyDescent="0.5"/>
    <row r="311" ht="15.75" customHeight="1" x14ac:dyDescent="0.5"/>
    <row r="312" ht="15.75" customHeight="1" x14ac:dyDescent="0.5"/>
    <row r="313" ht="15.75" customHeight="1" x14ac:dyDescent="0.5"/>
    <row r="314" ht="15.75" customHeight="1" x14ac:dyDescent="0.5"/>
    <row r="315" ht="15.75" customHeight="1" x14ac:dyDescent="0.5"/>
    <row r="316" ht="15.75" customHeight="1" x14ac:dyDescent="0.5"/>
    <row r="317" ht="15.75" customHeight="1" x14ac:dyDescent="0.5"/>
    <row r="318" ht="15.75" customHeight="1" x14ac:dyDescent="0.5"/>
    <row r="319" ht="15.75" customHeight="1" x14ac:dyDescent="0.5"/>
    <row r="320" ht="15.75" customHeight="1" x14ac:dyDescent="0.5"/>
    <row r="321" ht="15.75" customHeight="1" x14ac:dyDescent="0.5"/>
    <row r="322" ht="15.75" customHeight="1" x14ac:dyDescent="0.5"/>
    <row r="323" ht="15.75" customHeight="1" x14ac:dyDescent="0.5"/>
    <row r="324" ht="15.75" customHeight="1" x14ac:dyDescent="0.5"/>
    <row r="325" ht="15.75" customHeight="1" x14ac:dyDescent="0.5"/>
    <row r="326" ht="15.75" customHeight="1" x14ac:dyDescent="0.5"/>
    <row r="327" ht="15.75" customHeight="1" x14ac:dyDescent="0.5"/>
    <row r="328" ht="15.75" customHeight="1" x14ac:dyDescent="0.5"/>
    <row r="329" ht="15.75" customHeight="1" x14ac:dyDescent="0.5"/>
    <row r="330" ht="15.75" customHeight="1" x14ac:dyDescent="0.5"/>
    <row r="331" ht="15.75" customHeight="1" x14ac:dyDescent="0.5"/>
    <row r="332" ht="15.75" customHeight="1" x14ac:dyDescent="0.5"/>
    <row r="333" ht="15.75" customHeight="1" x14ac:dyDescent="0.5"/>
    <row r="334" ht="15.75" customHeight="1" x14ac:dyDescent="0.5"/>
    <row r="335" ht="15.75" customHeight="1" x14ac:dyDescent="0.5"/>
    <row r="336" ht="15.75" customHeight="1" x14ac:dyDescent="0.5"/>
    <row r="337" ht="15.75" customHeight="1" x14ac:dyDescent="0.5"/>
    <row r="338" ht="15.75" customHeight="1" x14ac:dyDescent="0.5"/>
    <row r="339" ht="15.75" customHeight="1" x14ac:dyDescent="0.5"/>
    <row r="340" ht="15.75" customHeight="1" x14ac:dyDescent="0.5"/>
    <row r="341" ht="15.75" customHeight="1" x14ac:dyDescent="0.5"/>
    <row r="342" ht="15.75" customHeight="1" x14ac:dyDescent="0.5"/>
    <row r="343" ht="15.75" customHeight="1" x14ac:dyDescent="0.5"/>
    <row r="344" ht="15.75" customHeight="1" x14ac:dyDescent="0.5"/>
    <row r="345" ht="15.75" customHeight="1" x14ac:dyDescent="0.5"/>
    <row r="346" ht="15.75" customHeight="1" x14ac:dyDescent="0.5"/>
    <row r="347" ht="15.75" customHeight="1" x14ac:dyDescent="0.5"/>
    <row r="348" ht="15.75" customHeight="1" x14ac:dyDescent="0.5"/>
    <row r="349" ht="15.75" customHeight="1" x14ac:dyDescent="0.5"/>
    <row r="350" ht="15.75" customHeight="1" x14ac:dyDescent="0.5"/>
    <row r="351" ht="15.75" customHeight="1" x14ac:dyDescent="0.5"/>
    <row r="352" ht="15.75" customHeight="1" x14ac:dyDescent="0.5"/>
    <row r="353" ht="15.75" customHeight="1" x14ac:dyDescent="0.5"/>
    <row r="354" ht="15.75" customHeight="1" x14ac:dyDescent="0.5"/>
    <row r="355" ht="15.75" customHeight="1" x14ac:dyDescent="0.5"/>
    <row r="356" ht="15.75" customHeight="1" x14ac:dyDescent="0.5"/>
    <row r="357" ht="15.75" customHeight="1" x14ac:dyDescent="0.5"/>
    <row r="358" ht="15.75" customHeight="1" x14ac:dyDescent="0.5"/>
    <row r="359" ht="15.75" customHeight="1" x14ac:dyDescent="0.5"/>
    <row r="360" ht="15.75" customHeight="1" x14ac:dyDescent="0.5"/>
    <row r="361" ht="15.75" customHeight="1" x14ac:dyDescent="0.5"/>
    <row r="362" ht="15.75" customHeight="1" x14ac:dyDescent="0.5"/>
    <row r="363" ht="15.75" customHeight="1" x14ac:dyDescent="0.5"/>
    <row r="364" ht="15.75" customHeight="1" x14ac:dyDescent="0.5"/>
    <row r="365" ht="15.75" customHeight="1" x14ac:dyDescent="0.5"/>
    <row r="366" ht="15.75" customHeight="1" x14ac:dyDescent="0.5"/>
    <row r="367" ht="15.75" customHeight="1" x14ac:dyDescent="0.5"/>
    <row r="368" ht="15.75" customHeight="1" x14ac:dyDescent="0.5"/>
    <row r="369" ht="15.75" customHeight="1" x14ac:dyDescent="0.5"/>
    <row r="370" ht="15.75" customHeight="1" x14ac:dyDescent="0.5"/>
    <row r="371" ht="15.75" customHeight="1" x14ac:dyDescent="0.5"/>
    <row r="372" ht="15.75" customHeight="1" x14ac:dyDescent="0.5"/>
    <row r="373" ht="15.75" customHeight="1" x14ac:dyDescent="0.5"/>
    <row r="374" ht="15.75" customHeight="1" x14ac:dyDescent="0.5"/>
    <row r="375" ht="15.75" customHeight="1" x14ac:dyDescent="0.5"/>
    <row r="376" ht="15.75" customHeight="1" x14ac:dyDescent="0.5"/>
    <row r="377" ht="15.75" customHeight="1" x14ac:dyDescent="0.5"/>
    <row r="378" ht="15.75" customHeight="1" x14ac:dyDescent="0.5"/>
    <row r="379" ht="15.75" customHeight="1" x14ac:dyDescent="0.5"/>
    <row r="380" ht="15.75" customHeight="1" x14ac:dyDescent="0.5"/>
    <row r="381" ht="15.75" customHeight="1" x14ac:dyDescent="0.5"/>
    <row r="382" ht="15.75" customHeight="1" x14ac:dyDescent="0.5"/>
    <row r="383" ht="15.75" customHeight="1" x14ac:dyDescent="0.5"/>
    <row r="384" ht="15.75" customHeight="1" x14ac:dyDescent="0.5"/>
    <row r="385" ht="15.75" customHeight="1" x14ac:dyDescent="0.5"/>
    <row r="386" ht="15.75" customHeight="1" x14ac:dyDescent="0.5"/>
    <row r="387" ht="15.75" customHeight="1" x14ac:dyDescent="0.5"/>
    <row r="388" ht="15.75" customHeight="1" x14ac:dyDescent="0.5"/>
    <row r="389" ht="15.75" customHeight="1" x14ac:dyDescent="0.5"/>
    <row r="390" ht="15.75" customHeight="1" x14ac:dyDescent="0.5"/>
    <row r="391" ht="15.75" customHeight="1" x14ac:dyDescent="0.5"/>
    <row r="392" ht="15.75" customHeight="1" x14ac:dyDescent="0.5"/>
    <row r="393" ht="15.75" customHeight="1" x14ac:dyDescent="0.5"/>
    <row r="394" ht="15.75" customHeight="1" x14ac:dyDescent="0.5"/>
    <row r="395" ht="15.75" customHeight="1" x14ac:dyDescent="0.5"/>
    <row r="396" ht="15.75" customHeight="1" x14ac:dyDescent="0.5"/>
    <row r="397" ht="15.75" customHeight="1" x14ac:dyDescent="0.5"/>
    <row r="398" ht="15.75" customHeight="1" x14ac:dyDescent="0.5"/>
    <row r="399" ht="15.75" customHeight="1" x14ac:dyDescent="0.5"/>
    <row r="400" ht="15.75" customHeight="1" x14ac:dyDescent="0.5"/>
    <row r="401" ht="15.75" customHeight="1" x14ac:dyDescent="0.5"/>
    <row r="402" ht="15.75" customHeight="1" x14ac:dyDescent="0.5"/>
    <row r="403" ht="15.75" customHeight="1" x14ac:dyDescent="0.5"/>
    <row r="404" ht="15.75" customHeight="1" x14ac:dyDescent="0.5"/>
    <row r="405" ht="15.75" customHeight="1" x14ac:dyDescent="0.5"/>
    <row r="406" ht="15.75" customHeight="1" x14ac:dyDescent="0.5"/>
    <row r="407" ht="15.75" customHeight="1" x14ac:dyDescent="0.5"/>
    <row r="408" ht="15.75" customHeight="1" x14ac:dyDescent="0.5"/>
    <row r="409" ht="15.75" customHeight="1" x14ac:dyDescent="0.5"/>
    <row r="410" ht="15.75" customHeight="1" x14ac:dyDescent="0.5"/>
    <row r="411" ht="15.75" customHeight="1" x14ac:dyDescent="0.5"/>
    <row r="412" ht="15.75" customHeight="1" x14ac:dyDescent="0.5"/>
    <row r="413" ht="15.75" customHeight="1" x14ac:dyDescent="0.5"/>
    <row r="414" ht="15.75" customHeight="1" x14ac:dyDescent="0.5"/>
    <row r="415" ht="15.75" customHeight="1" x14ac:dyDescent="0.5"/>
    <row r="416" ht="15.75" customHeight="1" x14ac:dyDescent="0.5"/>
    <row r="417" ht="15.75" customHeight="1" x14ac:dyDescent="0.5"/>
    <row r="418" ht="15.75" customHeight="1" x14ac:dyDescent="0.5"/>
    <row r="419" ht="15.75" customHeight="1" x14ac:dyDescent="0.5"/>
    <row r="420" ht="15.75" customHeight="1" x14ac:dyDescent="0.5"/>
    <row r="421" ht="15.75" customHeight="1" x14ac:dyDescent="0.5"/>
    <row r="422" ht="15.75" customHeight="1" x14ac:dyDescent="0.5"/>
    <row r="423" ht="15.75" customHeight="1" x14ac:dyDescent="0.5"/>
    <row r="424" ht="15.75" customHeight="1" x14ac:dyDescent="0.5"/>
    <row r="425" ht="15.75" customHeight="1" x14ac:dyDescent="0.5"/>
    <row r="426" ht="15.75" customHeight="1" x14ac:dyDescent="0.5"/>
    <row r="427" ht="15.75" customHeight="1" x14ac:dyDescent="0.5"/>
    <row r="428" ht="15.75" customHeight="1" x14ac:dyDescent="0.5"/>
    <row r="429" ht="15.75" customHeight="1" x14ac:dyDescent="0.5"/>
    <row r="430" ht="15.75" customHeight="1" x14ac:dyDescent="0.5"/>
    <row r="431" ht="15.75" customHeight="1" x14ac:dyDescent="0.5"/>
    <row r="432" ht="15.75" customHeight="1" x14ac:dyDescent="0.5"/>
    <row r="433" ht="15.75" customHeight="1" x14ac:dyDescent="0.5"/>
    <row r="434" ht="15.75" customHeight="1" x14ac:dyDescent="0.5"/>
    <row r="435" ht="15.75" customHeight="1" x14ac:dyDescent="0.5"/>
    <row r="436" ht="15.75" customHeight="1" x14ac:dyDescent="0.5"/>
    <row r="437" ht="15.75" customHeight="1" x14ac:dyDescent="0.5"/>
    <row r="438" ht="15.75" customHeight="1" x14ac:dyDescent="0.5"/>
    <row r="439" ht="15.75" customHeight="1" x14ac:dyDescent="0.5"/>
    <row r="440" ht="15.75" customHeight="1" x14ac:dyDescent="0.5"/>
    <row r="441" ht="15.75" customHeight="1" x14ac:dyDescent="0.5"/>
    <row r="442" ht="15.75" customHeight="1" x14ac:dyDescent="0.5"/>
    <row r="443" ht="15.75" customHeight="1" x14ac:dyDescent="0.5"/>
    <row r="444" ht="15.75" customHeight="1" x14ac:dyDescent="0.5"/>
    <row r="445" ht="15.75" customHeight="1" x14ac:dyDescent="0.5"/>
    <row r="446" ht="15.75" customHeight="1" x14ac:dyDescent="0.5"/>
    <row r="447" ht="15.75" customHeight="1" x14ac:dyDescent="0.5"/>
    <row r="448" ht="15.75" customHeight="1" x14ac:dyDescent="0.5"/>
    <row r="449" ht="15.75" customHeight="1" x14ac:dyDescent="0.5"/>
    <row r="450" ht="15.75" customHeight="1" x14ac:dyDescent="0.5"/>
    <row r="451" ht="15.75" customHeight="1" x14ac:dyDescent="0.5"/>
    <row r="452" ht="15.75" customHeight="1" x14ac:dyDescent="0.5"/>
    <row r="453" ht="15.75" customHeight="1" x14ac:dyDescent="0.5"/>
    <row r="454" ht="15.75" customHeight="1" x14ac:dyDescent="0.5"/>
    <row r="455" ht="15.75" customHeight="1" x14ac:dyDescent="0.5"/>
    <row r="456" ht="15.75" customHeight="1" x14ac:dyDescent="0.5"/>
    <row r="457" ht="15.75" customHeight="1" x14ac:dyDescent="0.5"/>
    <row r="458" ht="15.75" customHeight="1" x14ac:dyDescent="0.5"/>
    <row r="459" ht="15.75" customHeight="1" x14ac:dyDescent="0.5"/>
    <row r="460" ht="15.75" customHeight="1" x14ac:dyDescent="0.5"/>
    <row r="461" ht="15.75" customHeight="1" x14ac:dyDescent="0.5"/>
    <row r="462" ht="15.75" customHeight="1" x14ac:dyDescent="0.5"/>
    <row r="463" ht="15.75" customHeight="1" x14ac:dyDescent="0.5"/>
    <row r="464" ht="15.75" customHeight="1" x14ac:dyDescent="0.5"/>
    <row r="465" ht="15.75" customHeight="1" x14ac:dyDescent="0.5"/>
    <row r="466" ht="15.75" customHeight="1" x14ac:dyDescent="0.5"/>
    <row r="467" ht="15.75" customHeight="1" x14ac:dyDescent="0.5"/>
    <row r="468" ht="15.75" customHeight="1" x14ac:dyDescent="0.5"/>
    <row r="469" ht="15.75" customHeight="1" x14ac:dyDescent="0.5"/>
    <row r="470" ht="15.75" customHeight="1" x14ac:dyDescent="0.5"/>
    <row r="471" ht="15.75" customHeight="1" x14ac:dyDescent="0.5"/>
    <row r="472" ht="15.75" customHeight="1" x14ac:dyDescent="0.5"/>
    <row r="473" ht="15.75" customHeight="1" x14ac:dyDescent="0.5"/>
    <row r="474" ht="15.75" customHeight="1" x14ac:dyDescent="0.5"/>
    <row r="475" ht="15.75" customHeight="1" x14ac:dyDescent="0.5"/>
    <row r="476" ht="15.75" customHeight="1" x14ac:dyDescent="0.5"/>
    <row r="477" ht="15.75" customHeight="1" x14ac:dyDescent="0.5"/>
    <row r="478" ht="15.75" customHeight="1" x14ac:dyDescent="0.5"/>
    <row r="479" ht="15.75" customHeight="1" x14ac:dyDescent="0.5"/>
    <row r="480" ht="15.75" customHeight="1" x14ac:dyDescent="0.5"/>
    <row r="481" ht="15.75" customHeight="1" x14ac:dyDescent="0.5"/>
    <row r="482" ht="15.75" customHeight="1" x14ac:dyDescent="0.5"/>
    <row r="483" ht="15.75" customHeight="1" x14ac:dyDescent="0.5"/>
    <row r="484" ht="15.75" customHeight="1" x14ac:dyDescent="0.5"/>
    <row r="485" ht="15.75" customHeight="1" x14ac:dyDescent="0.5"/>
    <row r="486" ht="15.75" customHeight="1" x14ac:dyDescent="0.5"/>
    <row r="487" ht="15.75" customHeight="1" x14ac:dyDescent="0.5"/>
    <row r="488" ht="15.75" customHeight="1" x14ac:dyDescent="0.5"/>
    <row r="489" ht="15.75" customHeight="1" x14ac:dyDescent="0.5"/>
    <row r="490" ht="15.75" customHeight="1" x14ac:dyDescent="0.5"/>
    <row r="491" ht="15.75" customHeight="1" x14ac:dyDescent="0.5"/>
    <row r="492" ht="15.75" customHeight="1" x14ac:dyDescent="0.5"/>
    <row r="493" ht="15.75" customHeight="1" x14ac:dyDescent="0.5"/>
    <row r="494" ht="15.75" customHeight="1" x14ac:dyDescent="0.5"/>
    <row r="495" ht="15.75" customHeight="1" x14ac:dyDescent="0.5"/>
    <row r="496" ht="15.75" customHeight="1" x14ac:dyDescent="0.5"/>
    <row r="497" ht="15.75" customHeight="1" x14ac:dyDescent="0.5"/>
    <row r="498" ht="15.75" customHeight="1" x14ac:dyDescent="0.5"/>
    <row r="499" ht="15.75" customHeight="1" x14ac:dyDescent="0.5"/>
    <row r="500" ht="15.75" customHeight="1" x14ac:dyDescent="0.5"/>
    <row r="501" ht="15.75" customHeight="1" x14ac:dyDescent="0.5"/>
    <row r="502" ht="15.75" customHeight="1" x14ac:dyDescent="0.5"/>
    <row r="503" ht="15.75" customHeight="1" x14ac:dyDescent="0.5"/>
    <row r="504" ht="15.75" customHeight="1" x14ac:dyDescent="0.5"/>
    <row r="505" ht="15.75" customHeight="1" x14ac:dyDescent="0.5"/>
    <row r="506" ht="15.75" customHeight="1" x14ac:dyDescent="0.5"/>
    <row r="507" ht="15.75" customHeight="1" x14ac:dyDescent="0.5"/>
    <row r="508" ht="15.75" customHeight="1" x14ac:dyDescent="0.5"/>
    <row r="509" ht="15.75" customHeight="1" x14ac:dyDescent="0.5"/>
    <row r="510" ht="15.75" customHeight="1" x14ac:dyDescent="0.5"/>
    <row r="511" ht="15.75" customHeight="1" x14ac:dyDescent="0.5"/>
    <row r="512" ht="15.75" customHeight="1" x14ac:dyDescent="0.5"/>
    <row r="513" ht="15.75" customHeight="1" x14ac:dyDescent="0.5"/>
    <row r="514" ht="15.75" customHeight="1" x14ac:dyDescent="0.5"/>
    <row r="515" ht="15.75" customHeight="1" x14ac:dyDescent="0.5"/>
    <row r="516" ht="15.75" customHeight="1" x14ac:dyDescent="0.5"/>
    <row r="517" ht="15.75" customHeight="1" x14ac:dyDescent="0.5"/>
    <row r="518" ht="15.75" customHeight="1" x14ac:dyDescent="0.5"/>
    <row r="519" ht="15.75" customHeight="1" x14ac:dyDescent="0.5"/>
    <row r="520" ht="15.75" customHeight="1" x14ac:dyDescent="0.5"/>
    <row r="521" ht="15.75" customHeight="1" x14ac:dyDescent="0.5"/>
    <row r="522" ht="15.75" customHeight="1" x14ac:dyDescent="0.5"/>
    <row r="523" ht="15.75" customHeight="1" x14ac:dyDescent="0.5"/>
    <row r="524" ht="15.75" customHeight="1" x14ac:dyDescent="0.5"/>
    <row r="525" ht="15.75" customHeight="1" x14ac:dyDescent="0.5"/>
    <row r="526" ht="15.75" customHeight="1" x14ac:dyDescent="0.5"/>
    <row r="527" ht="15.75" customHeight="1" x14ac:dyDescent="0.5"/>
    <row r="528" ht="15.75" customHeight="1" x14ac:dyDescent="0.5"/>
    <row r="529" ht="15.75" customHeight="1" x14ac:dyDescent="0.5"/>
    <row r="530" ht="15.75" customHeight="1" x14ac:dyDescent="0.5"/>
    <row r="531" ht="15.75" customHeight="1" x14ac:dyDescent="0.5"/>
    <row r="532" ht="15.75" customHeight="1" x14ac:dyDescent="0.5"/>
    <row r="533" ht="15.75" customHeight="1" x14ac:dyDescent="0.5"/>
    <row r="534" ht="15.75" customHeight="1" x14ac:dyDescent="0.5"/>
    <row r="535" ht="15.75" customHeight="1" x14ac:dyDescent="0.5"/>
    <row r="536" ht="15.75" customHeight="1" x14ac:dyDescent="0.5"/>
    <row r="537" ht="15.75" customHeight="1" x14ac:dyDescent="0.5"/>
    <row r="538" ht="15.75" customHeight="1" x14ac:dyDescent="0.5"/>
    <row r="539" ht="15.75" customHeight="1" x14ac:dyDescent="0.5"/>
    <row r="540" ht="15.75" customHeight="1" x14ac:dyDescent="0.5"/>
    <row r="541" ht="15.75" customHeight="1" x14ac:dyDescent="0.5"/>
    <row r="542" ht="15.75" customHeight="1" x14ac:dyDescent="0.5"/>
    <row r="543" ht="15.75" customHeight="1" x14ac:dyDescent="0.5"/>
    <row r="544" ht="15.75" customHeight="1" x14ac:dyDescent="0.5"/>
    <row r="545" ht="15.75" customHeight="1" x14ac:dyDescent="0.5"/>
    <row r="546" ht="15.75" customHeight="1" x14ac:dyDescent="0.5"/>
    <row r="547" ht="15.75" customHeight="1" x14ac:dyDescent="0.5"/>
    <row r="548" ht="15.75" customHeight="1" x14ac:dyDescent="0.5"/>
    <row r="549" ht="15.75" customHeight="1" x14ac:dyDescent="0.5"/>
    <row r="550" ht="15.75" customHeight="1" x14ac:dyDescent="0.5"/>
    <row r="551" ht="15.75" customHeight="1" x14ac:dyDescent="0.5"/>
    <row r="552" ht="15.75" customHeight="1" x14ac:dyDescent="0.5"/>
    <row r="553" ht="15.75" customHeight="1" x14ac:dyDescent="0.5"/>
    <row r="554" ht="15.75" customHeight="1" x14ac:dyDescent="0.5"/>
    <row r="555" ht="15.75" customHeight="1" x14ac:dyDescent="0.5"/>
    <row r="556" ht="15.75" customHeight="1" x14ac:dyDescent="0.5"/>
    <row r="557" ht="15.75" customHeight="1" x14ac:dyDescent="0.5"/>
    <row r="558" ht="15.75" customHeight="1" x14ac:dyDescent="0.5"/>
    <row r="559" ht="15.75" customHeight="1" x14ac:dyDescent="0.5"/>
    <row r="560" ht="15.75" customHeight="1" x14ac:dyDescent="0.5"/>
    <row r="561" ht="15.75" customHeight="1" x14ac:dyDescent="0.5"/>
    <row r="562" ht="15.75" customHeight="1" x14ac:dyDescent="0.5"/>
    <row r="563" ht="15.75" customHeight="1" x14ac:dyDescent="0.5"/>
    <row r="564" ht="15.75" customHeight="1" x14ac:dyDescent="0.5"/>
    <row r="565" ht="15.75" customHeight="1" x14ac:dyDescent="0.5"/>
    <row r="566" ht="15.75" customHeight="1" x14ac:dyDescent="0.5"/>
    <row r="567" ht="15.75" customHeight="1" x14ac:dyDescent="0.5"/>
    <row r="568" ht="15.75" customHeight="1" x14ac:dyDescent="0.5"/>
    <row r="569" ht="15.75" customHeight="1" x14ac:dyDescent="0.5"/>
    <row r="570" ht="15.75" customHeight="1" x14ac:dyDescent="0.5"/>
    <row r="571" ht="15.75" customHeight="1" x14ac:dyDescent="0.5"/>
    <row r="572" ht="15.75" customHeight="1" x14ac:dyDescent="0.5"/>
    <row r="573" ht="15.75" customHeight="1" x14ac:dyDescent="0.5"/>
    <row r="574" ht="15.75" customHeight="1" x14ac:dyDescent="0.5"/>
    <row r="575" ht="15.75" customHeight="1" x14ac:dyDescent="0.5"/>
    <row r="576" ht="15.75" customHeight="1" x14ac:dyDescent="0.5"/>
    <row r="577" ht="15.75" customHeight="1" x14ac:dyDescent="0.5"/>
    <row r="578" ht="15.75" customHeight="1" x14ac:dyDescent="0.5"/>
    <row r="579" ht="15.75" customHeight="1" x14ac:dyDescent="0.5"/>
    <row r="580" ht="15.75" customHeight="1" x14ac:dyDescent="0.5"/>
    <row r="581" ht="15.75" customHeight="1" x14ac:dyDescent="0.5"/>
    <row r="582" ht="15.75" customHeight="1" x14ac:dyDescent="0.5"/>
    <row r="583" ht="15.75" customHeight="1" x14ac:dyDescent="0.5"/>
    <row r="584" ht="15.75" customHeight="1" x14ac:dyDescent="0.5"/>
    <row r="585" ht="15.75" customHeight="1" x14ac:dyDescent="0.5"/>
    <row r="586" ht="15.75" customHeight="1" x14ac:dyDescent="0.5"/>
    <row r="587" ht="15.75" customHeight="1" x14ac:dyDescent="0.5"/>
    <row r="588" ht="15.75" customHeight="1" x14ac:dyDescent="0.5"/>
    <row r="589" ht="15.75" customHeight="1" x14ac:dyDescent="0.5"/>
    <row r="590" ht="15.75" customHeight="1" x14ac:dyDescent="0.5"/>
    <row r="591" ht="15.75" customHeight="1" x14ac:dyDescent="0.5"/>
    <row r="592" ht="15.75" customHeight="1" x14ac:dyDescent="0.5"/>
    <row r="593" ht="15.75" customHeight="1" x14ac:dyDescent="0.5"/>
    <row r="594" ht="15.75" customHeight="1" x14ac:dyDescent="0.5"/>
    <row r="595" ht="15.75" customHeight="1" x14ac:dyDescent="0.5"/>
    <row r="596" ht="15.75" customHeight="1" x14ac:dyDescent="0.5"/>
    <row r="597" ht="15.75" customHeight="1" x14ac:dyDescent="0.5"/>
    <row r="598" ht="15.75" customHeight="1" x14ac:dyDescent="0.5"/>
    <row r="599" ht="15.75" customHeight="1" x14ac:dyDescent="0.5"/>
    <row r="600" ht="15.75" customHeight="1" x14ac:dyDescent="0.5"/>
    <row r="601" ht="15.75" customHeight="1" x14ac:dyDescent="0.5"/>
    <row r="602" ht="15.75" customHeight="1" x14ac:dyDescent="0.5"/>
    <row r="603" ht="15.75" customHeight="1" x14ac:dyDescent="0.5"/>
    <row r="604" ht="15.75" customHeight="1" x14ac:dyDescent="0.5"/>
    <row r="605" ht="15.75" customHeight="1" x14ac:dyDescent="0.5"/>
    <row r="606" ht="15.75" customHeight="1" x14ac:dyDescent="0.5"/>
    <row r="607" ht="15.75" customHeight="1" x14ac:dyDescent="0.5"/>
    <row r="608" ht="15.75" customHeight="1" x14ac:dyDescent="0.5"/>
    <row r="609" ht="15.75" customHeight="1" x14ac:dyDescent="0.5"/>
    <row r="610" ht="15.75" customHeight="1" x14ac:dyDescent="0.5"/>
    <row r="611" ht="15.75" customHeight="1" x14ac:dyDescent="0.5"/>
    <row r="612" ht="15.75" customHeight="1" x14ac:dyDescent="0.5"/>
    <row r="613" ht="15.75" customHeight="1" x14ac:dyDescent="0.5"/>
    <row r="614" ht="15.75" customHeight="1" x14ac:dyDescent="0.5"/>
    <row r="615" ht="15.75" customHeight="1" x14ac:dyDescent="0.5"/>
    <row r="616" ht="15.75" customHeight="1" x14ac:dyDescent="0.5"/>
    <row r="617" ht="15.75" customHeight="1" x14ac:dyDescent="0.5"/>
    <row r="618" ht="15.75" customHeight="1" x14ac:dyDescent="0.5"/>
    <row r="619" ht="15.75" customHeight="1" x14ac:dyDescent="0.5"/>
    <row r="620" ht="15.75" customHeight="1" x14ac:dyDescent="0.5"/>
    <row r="621" ht="15.75" customHeight="1" x14ac:dyDescent="0.5"/>
    <row r="622" ht="15.75" customHeight="1" x14ac:dyDescent="0.5"/>
    <row r="623" ht="15.75" customHeight="1" x14ac:dyDescent="0.5"/>
    <row r="624" ht="15.75" customHeight="1" x14ac:dyDescent="0.5"/>
    <row r="625" ht="15.75" customHeight="1" x14ac:dyDescent="0.5"/>
    <row r="626" ht="15.75" customHeight="1" x14ac:dyDescent="0.5"/>
    <row r="627" ht="15.75" customHeight="1" x14ac:dyDescent="0.5"/>
    <row r="628" ht="15.75" customHeight="1" x14ac:dyDescent="0.5"/>
    <row r="629" ht="15.75" customHeight="1" x14ac:dyDescent="0.5"/>
    <row r="630" ht="15.75" customHeight="1" x14ac:dyDescent="0.5"/>
    <row r="631" ht="15.75" customHeight="1" x14ac:dyDescent="0.5"/>
    <row r="632" ht="15.75" customHeight="1" x14ac:dyDescent="0.5"/>
    <row r="633" ht="15.75" customHeight="1" x14ac:dyDescent="0.5"/>
    <row r="634" ht="15.75" customHeight="1" x14ac:dyDescent="0.5"/>
    <row r="635" ht="15.75" customHeight="1" x14ac:dyDescent="0.5"/>
    <row r="636" ht="15.75" customHeight="1" x14ac:dyDescent="0.5"/>
    <row r="637" ht="15.75" customHeight="1" x14ac:dyDescent="0.5"/>
    <row r="638" ht="15.75" customHeight="1" x14ac:dyDescent="0.5"/>
    <row r="639" ht="15.75" customHeight="1" x14ac:dyDescent="0.5"/>
    <row r="640" ht="15.75" customHeight="1" x14ac:dyDescent="0.5"/>
    <row r="641" ht="15.75" customHeight="1" x14ac:dyDescent="0.5"/>
    <row r="642" ht="15.75" customHeight="1" x14ac:dyDescent="0.5"/>
    <row r="643" ht="15.75" customHeight="1" x14ac:dyDescent="0.5"/>
    <row r="644" ht="15.75" customHeight="1" x14ac:dyDescent="0.5"/>
    <row r="645" ht="15.75" customHeight="1" x14ac:dyDescent="0.5"/>
    <row r="646" ht="15.75" customHeight="1" x14ac:dyDescent="0.5"/>
    <row r="647" ht="15.75" customHeight="1" x14ac:dyDescent="0.5"/>
    <row r="648" ht="15.75" customHeight="1" x14ac:dyDescent="0.5"/>
    <row r="649" ht="15.75" customHeight="1" x14ac:dyDescent="0.5"/>
    <row r="650" ht="15.75" customHeight="1" x14ac:dyDescent="0.5"/>
    <row r="651" ht="15.75" customHeight="1" x14ac:dyDescent="0.5"/>
    <row r="652" ht="15.75" customHeight="1" x14ac:dyDescent="0.5"/>
    <row r="653" ht="15.75" customHeight="1" x14ac:dyDescent="0.5"/>
    <row r="654" ht="15.75" customHeight="1" x14ac:dyDescent="0.5"/>
    <row r="655" ht="15.75" customHeight="1" x14ac:dyDescent="0.5"/>
    <row r="656" ht="15.75" customHeight="1" x14ac:dyDescent="0.5"/>
    <row r="657" ht="15.75" customHeight="1" x14ac:dyDescent="0.5"/>
    <row r="658" ht="15.75" customHeight="1" x14ac:dyDescent="0.5"/>
    <row r="659" ht="15.75" customHeight="1" x14ac:dyDescent="0.5"/>
    <row r="660" ht="15.75" customHeight="1" x14ac:dyDescent="0.5"/>
    <row r="661" ht="15.75" customHeight="1" x14ac:dyDescent="0.5"/>
    <row r="662" ht="15.75" customHeight="1" x14ac:dyDescent="0.5"/>
    <row r="663" ht="15.75" customHeight="1" x14ac:dyDescent="0.5"/>
    <row r="664" ht="15.75" customHeight="1" x14ac:dyDescent="0.5"/>
    <row r="665" ht="15.75" customHeight="1" x14ac:dyDescent="0.5"/>
    <row r="666" ht="15.75" customHeight="1" x14ac:dyDescent="0.5"/>
    <row r="667" ht="15.75" customHeight="1" x14ac:dyDescent="0.5"/>
    <row r="668" ht="15.75" customHeight="1" x14ac:dyDescent="0.5"/>
    <row r="669" ht="15.75" customHeight="1" x14ac:dyDescent="0.5"/>
    <row r="670" ht="15.75" customHeight="1" x14ac:dyDescent="0.5"/>
    <row r="671" ht="15.75" customHeight="1" x14ac:dyDescent="0.5"/>
    <row r="672" ht="15.75" customHeight="1" x14ac:dyDescent="0.5"/>
    <row r="673" ht="15.75" customHeight="1" x14ac:dyDescent="0.5"/>
    <row r="674" ht="15.75" customHeight="1" x14ac:dyDescent="0.5"/>
    <row r="675" ht="15.75" customHeight="1" x14ac:dyDescent="0.5"/>
    <row r="676" ht="15.75" customHeight="1" x14ac:dyDescent="0.5"/>
    <row r="677" ht="15.75" customHeight="1" x14ac:dyDescent="0.5"/>
    <row r="678" ht="15.75" customHeight="1" x14ac:dyDescent="0.5"/>
    <row r="679" ht="15.75" customHeight="1" x14ac:dyDescent="0.5"/>
    <row r="680" ht="15.75" customHeight="1" x14ac:dyDescent="0.5"/>
    <row r="681" ht="15.75" customHeight="1" x14ac:dyDescent="0.5"/>
    <row r="682" ht="15.75" customHeight="1" x14ac:dyDescent="0.5"/>
    <row r="683" ht="15.75" customHeight="1" x14ac:dyDescent="0.5"/>
    <row r="684" ht="15.75" customHeight="1" x14ac:dyDescent="0.5"/>
    <row r="685" ht="15.75" customHeight="1" x14ac:dyDescent="0.5"/>
    <row r="686" ht="15.75" customHeight="1" x14ac:dyDescent="0.5"/>
    <row r="687" ht="15.75" customHeight="1" x14ac:dyDescent="0.5"/>
    <row r="688" ht="15.75" customHeight="1" x14ac:dyDescent="0.5"/>
    <row r="689" ht="15.75" customHeight="1" x14ac:dyDescent="0.5"/>
    <row r="690" ht="15.75" customHeight="1" x14ac:dyDescent="0.5"/>
    <row r="691" ht="15.75" customHeight="1" x14ac:dyDescent="0.5"/>
    <row r="692" ht="15.75" customHeight="1" x14ac:dyDescent="0.5"/>
    <row r="693" ht="15.75" customHeight="1" x14ac:dyDescent="0.5"/>
    <row r="694" ht="15.75" customHeight="1" x14ac:dyDescent="0.5"/>
    <row r="695" ht="15.75" customHeight="1" x14ac:dyDescent="0.5"/>
    <row r="696" ht="15.75" customHeight="1" x14ac:dyDescent="0.5"/>
    <row r="697" ht="15.75" customHeight="1" x14ac:dyDescent="0.5"/>
    <row r="698" ht="15.75" customHeight="1" x14ac:dyDescent="0.5"/>
    <row r="699" ht="15.75" customHeight="1" x14ac:dyDescent="0.5"/>
    <row r="700" ht="15.75" customHeight="1" x14ac:dyDescent="0.5"/>
    <row r="701" ht="15.75" customHeight="1" x14ac:dyDescent="0.5"/>
    <row r="702" ht="15.75" customHeight="1" x14ac:dyDescent="0.5"/>
    <row r="703" ht="15.75" customHeight="1" x14ac:dyDescent="0.5"/>
    <row r="704" ht="15.75" customHeight="1" x14ac:dyDescent="0.5"/>
    <row r="705" ht="15.75" customHeight="1" x14ac:dyDescent="0.5"/>
    <row r="706" ht="15.75" customHeight="1" x14ac:dyDescent="0.5"/>
    <row r="707" ht="15.75" customHeight="1" x14ac:dyDescent="0.5"/>
    <row r="708" ht="15.75" customHeight="1" x14ac:dyDescent="0.5"/>
    <row r="709" ht="15.75" customHeight="1" x14ac:dyDescent="0.5"/>
    <row r="710" ht="15.75" customHeight="1" x14ac:dyDescent="0.5"/>
    <row r="711" ht="15.75" customHeight="1" x14ac:dyDescent="0.5"/>
    <row r="712" ht="15.75" customHeight="1" x14ac:dyDescent="0.5"/>
    <row r="713" ht="15.75" customHeight="1" x14ac:dyDescent="0.5"/>
    <row r="714" ht="15.75" customHeight="1" x14ac:dyDescent="0.5"/>
    <row r="715" ht="15.75" customHeight="1" x14ac:dyDescent="0.5"/>
    <row r="716" ht="15.75" customHeight="1" x14ac:dyDescent="0.5"/>
    <row r="717" ht="15.75" customHeight="1" x14ac:dyDescent="0.5"/>
    <row r="718" ht="15.75" customHeight="1" x14ac:dyDescent="0.5"/>
    <row r="719" ht="15.75" customHeight="1" x14ac:dyDescent="0.5"/>
    <row r="720" ht="15.75" customHeight="1" x14ac:dyDescent="0.5"/>
    <row r="721" ht="15.75" customHeight="1" x14ac:dyDescent="0.5"/>
    <row r="722" ht="15.75" customHeight="1" x14ac:dyDescent="0.5"/>
    <row r="723" ht="15.75" customHeight="1" x14ac:dyDescent="0.5"/>
    <row r="724" ht="15.75" customHeight="1" x14ac:dyDescent="0.5"/>
    <row r="725" ht="15.75" customHeight="1" x14ac:dyDescent="0.5"/>
    <row r="726" ht="15.75" customHeight="1" x14ac:dyDescent="0.5"/>
    <row r="727" ht="15.75" customHeight="1" x14ac:dyDescent="0.5"/>
    <row r="728" ht="15.75" customHeight="1" x14ac:dyDescent="0.5"/>
    <row r="729" ht="15.75" customHeight="1" x14ac:dyDescent="0.5"/>
    <row r="730" ht="15.75" customHeight="1" x14ac:dyDescent="0.5"/>
    <row r="731" ht="15.75" customHeight="1" x14ac:dyDescent="0.5"/>
    <row r="732" ht="15.75" customHeight="1" x14ac:dyDescent="0.5"/>
    <row r="733" ht="15.75" customHeight="1" x14ac:dyDescent="0.5"/>
    <row r="734" ht="15.75" customHeight="1" x14ac:dyDescent="0.5"/>
    <row r="735" ht="15.75" customHeight="1" x14ac:dyDescent="0.5"/>
    <row r="736" ht="15.75" customHeight="1" x14ac:dyDescent="0.5"/>
    <row r="737" ht="15.75" customHeight="1" x14ac:dyDescent="0.5"/>
    <row r="738" ht="15.75" customHeight="1" x14ac:dyDescent="0.5"/>
    <row r="739" ht="15.75" customHeight="1" x14ac:dyDescent="0.5"/>
    <row r="740" ht="15.75" customHeight="1" x14ac:dyDescent="0.5"/>
    <row r="741" ht="15.75" customHeight="1" x14ac:dyDescent="0.5"/>
    <row r="742" ht="15.75" customHeight="1" x14ac:dyDescent="0.5"/>
    <row r="743" ht="15.75" customHeight="1" x14ac:dyDescent="0.5"/>
    <row r="744" ht="15.75" customHeight="1" x14ac:dyDescent="0.5"/>
    <row r="745" ht="15.75" customHeight="1" x14ac:dyDescent="0.5"/>
    <row r="746" ht="15.75" customHeight="1" x14ac:dyDescent="0.5"/>
    <row r="747" ht="15.75" customHeight="1" x14ac:dyDescent="0.5"/>
    <row r="748" ht="15.75" customHeight="1" x14ac:dyDescent="0.5"/>
    <row r="749" ht="15.75" customHeight="1" x14ac:dyDescent="0.5"/>
    <row r="750" ht="15.75" customHeight="1" x14ac:dyDescent="0.5"/>
    <row r="751" ht="15.75" customHeight="1" x14ac:dyDescent="0.5"/>
    <row r="752" ht="15.75" customHeight="1" x14ac:dyDescent="0.5"/>
    <row r="753" ht="15.75" customHeight="1" x14ac:dyDescent="0.5"/>
    <row r="754" ht="15.75" customHeight="1" x14ac:dyDescent="0.5"/>
    <row r="755" ht="15.75" customHeight="1" x14ac:dyDescent="0.5"/>
    <row r="756" ht="15.75" customHeight="1" x14ac:dyDescent="0.5"/>
    <row r="757" ht="15.75" customHeight="1" x14ac:dyDescent="0.5"/>
    <row r="758" ht="15.75" customHeight="1" x14ac:dyDescent="0.5"/>
    <row r="759" ht="15.75" customHeight="1" x14ac:dyDescent="0.5"/>
    <row r="760" ht="15.75" customHeight="1" x14ac:dyDescent="0.5"/>
    <row r="761" ht="15.75" customHeight="1" x14ac:dyDescent="0.5"/>
    <row r="762" ht="15.75" customHeight="1" x14ac:dyDescent="0.5"/>
    <row r="763" ht="15.75" customHeight="1" x14ac:dyDescent="0.5"/>
    <row r="764" ht="15.75" customHeight="1" x14ac:dyDescent="0.5"/>
    <row r="765" ht="15.75" customHeight="1" x14ac:dyDescent="0.5"/>
    <row r="766" ht="15.75" customHeight="1" x14ac:dyDescent="0.5"/>
    <row r="767" ht="15.75" customHeight="1" x14ac:dyDescent="0.5"/>
    <row r="768" ht="15.75" customHeight="1" x14ac:dyDescent="0.5"/>
    <row r="769" ht="15.75" customHeight="1" x14ac:dyDescent="0.5"/>
    <row r="770" ht="15.75" customHeight="1" x14ac:dyDescent="0.5"/>
    <row r="771" ht="15.75" customHeight="1" x14ac:dyDescent="0.5"/>
    <row r="772" ht="15.75" customHeight="1" x14ac:dyDescent="0.5"/>
    <row r="773" ht="15.75" customHeight="1" x14ac:dyDescent="0.5"/>
    <row r="774" ht="15.75" customHeight="1" x14ac:dyDescent="0.5"/>
    <row r="775" ht="15.75" customHeight="1" x14ac:dyDescent="0.5"/>
    <row r="776" ht="15.75" customHeight="1" x14ac:dyDescent="0.5"/>
    <row r="777" ht="15.75" customHeight="1" x14ac:dyDescent="0.5"/>
    <row r="778" ht="15.75" customHeight="1" x14ac:dyDescent="0.5"/>
    <row r="779" ht="15.75" customHeight="1" x14ac:dyDescent="0.5"/>
    <row r="780" ht="15.75" customHeight="1" x14ac:dyDescent="0.5"/>
    <row r="781" ht="15.75" customHeight="1" x14ac:dyDescent="0.5"/>
    <row r="782" ht="15.75" customHeight="1" x14ac:dyDescent="0.5"/>
    <row r="783" ht="15.75" customHeight="1" x14ac:dyDescent="0.5"/>
    <row r="784" ht="15.75" customHeight="1" x14ac:dyDescent="0.5"/>
    <row r="785" ht="15.75" customHeight="1" x14ac:dyDescent="0.5"/>
    <row r="786" ht="15.75" customHeight="1" x14ac:dyDescent="0.5"/>
    <row r="787" ht="15.75" customHeight="1" x14ac:dyDescent="0.5"/>
    <row r="788" ht="15.75" customHeight="1" x14ac:dyDescent="0.5"/>
    <row r="789" ht="15.75" customHeight="1" x14ac:dyDescent="0.5"/>
    <row r="790" ht="15.75" customHeight="1" x14ac:dyDescent="0.5"/>
    <row r="791" ht="15.75" customHeight="1" x14ac:dyDescent="0.5"/>
    <row r="792" ht="15.75" customHeight="1" x14ac:dyDescent="0.5"/>
    <row r="793" ht="15.75" customHeight="1" x14ac:dyDescent="0.5"/>
    <row r="794" ht="15.75" customHeight="1" x14ac:dyDescent="0.5"/>
    <row r="795" ht="15.75" customHeight="1" x14ac:dyDescent="0.5"/>
    <row r="796" ht="15.75" customHeight="1" x14ac:dyDescent="0.5"/>
    <row r="797" ht="15.75" customHeight="1" x14ac:dyDescent="0.5"/>
    <row r="798" ht="15.75" customHeight="1" x14ac:dyDescent="0.5"/>
    <row r="799" ht="15.75" customHeight="1" x14ac:dyDescent="0.5"/>
    <row r="800" ht="15.75" customHeight="1" x14ac:dyDescent="0.5"/>
    <row r="801" ht="15.75" customHeight="1" x14ac:dyDescent="0.5"/>
    <row r="802" ht="15.75" customHeight="1" x14ac:dyDescent="0.5"/>
    <row r="803" ht="15.75" customHeight="1" x14ac:dyDescent="0.5"/>
    <row r="804" ht="15.75" customHeight="1" x14ac:dyDescent="0.5"/>
    <row r="805" ht="15.75" customHeight="1" x14ac:dyDescent="0.5"/>
    <row r="806" ht="15.75" customHeight="1" x14ac:dyDescent="0.5"/>
    <row r="807" ht="15.75" customHeight="1" x14ac:dyDescent="0.5"/>
    <row r="808" ht="15.75" customHeight="1" x14ac:dyDescent="0.5"/>
    <row r="809" ht="15.75" customHeight="1" x14ac:dyDescent="0.5"/>
    <row r="810" ht="15.75" customHeight="1" x14ac:dyDescent="0.5"/>
    <row r="811" ht="15.75" customHeight="1" x14ac:dyDescent="0.5"/>
    <row r="812" ht="15.75" customHeight="1" x14ac:dyDescent="0.5"/>
    <row r="813" ht="15.75" customHeight="1" x14ac:dyDescent="0.5"/>
    <row r="814" ht="15.75" customHeight="1" x14ac:dyDescent="0.5"/>
    <row r="815" ht="15.75" customHeight="1" x14ac:dyDescent="0.5"/>
    <row r="816" ht="15.75" customHeight="1" x14ac:dyDescent="0.5"/>
    <row r="817" ht="15.75" customHeight="1" x14ac:dyDescent="0.5"/>
    <row r="818" ht="15.75" customHeight="1" x14ac:dyDescent="0.5"/>
    <row r="819" ht="15.75" customHeight="1" x14ac:dyDescent="0.5"/>
    <row r="820" ht="15.75" customHeight="1" x14ac:dyDescent="0.5"/>
    <row r="821" ht="15.75" customHeight="1" x14ac:dyDescent="0.5"/>
    <row r="822" ht="15.75" customHeight="1" x14ac:dyDescent="0.5"/>
    <row r="823" ht="15.75" customHeight="1" x14ac:dyDescent="0.5"/>
    <row r="824" ht="15.75" customHeight="1" x14ac:dyDescent="0.5"/>
    <row r="825" ht="15.75" customHeight="1" x14ac:dyDescent="0.5"/>
    <row r="826" ht="15.75" customHeight="1" x14ac:dyDescent="0.5"/>
    <row r="827" ht="15.75" customHeight="1" x14ac:dyDescent="0.5"/>
    <row r="828" ht="15.75" customHeight="1" x14ac:dyDescent="0.5"/>
    <row r="829" ht="15.75" customHeight="1" x14ac:dyDescent="0.5"/>
    <row r="830" ht="15.75" customHeight="1" x14ac:dyDescent="0.5"/>
    <row r="831" ht="15.75" customHeight="1" x14ac:dyDescent="0.5"/>
    <row r="832" ht="15.75" customHeight="1" x14ac:dyDescent="0.5"/>
    <row r="833" ht="15.75" customHeight="1" x14ac:dyDescent="0.5"/>
    <row r="834" ht="15.75" customHeight="1" x14ac:dyDescent="0.5"/>
    <row r="835" ht="15.75" customHeight="1" x14ac:dyDescent="0.5"/>
    <row r="836" ht="15.75" customHeight="1" x14ac:dyDescent="0.5"/>
    <row r="837" ht="15.75" customHeight="1" x14ac:dyDescent="0.5"/>
    <row r="838" ht="15.75" customHeight="1" x14ac:dyDescent="0.5"/>
    <row r="839" ht="15.75" customHeight="1" x14ac:dyDescent="0.5"/>
    <row r="840" ht="15.75" customHeight="1" x14ac:dyDescent="0.5"/>
    <row r="841" ht="15.75" customHeight="1" x14ac:dyDescent="0.5"/>
    <row r="842" ht="15.75" customHeight="1" x14ac:dyDescent="0.5"/>
    <row r="843" ht="15.75" customHeight="1" x14ac:dyDescent="0.5"/>
    <row r="844" ht="15.75" customHeight="1" x14ac:dyDescent="0.5"/>
    <row r="845" ht="15.75" customHeight="1" x14ac:dyDescent="0.5"/>
    <row r="846" ht="15.75" customHeight="1" x14ac:dyDescent="0.5"/>
    <row r="847" ht="15.75" customHeight="1" x14ac:dyDescent="0.5"/>
    <row r="848" ht="15.75" customHeight="1" x14ac:dyDescent="0.5"/>
    <row r="849" ht="15.75" customHeight="1" x14ac:dyDescent="0.5"/>
    <row r="850" ht="15.75" customHeight="1" x14ac:dyDescent="0.5"/>
    <row r="851" ht="15.75" customHeight="1" x14ac:dyDescent="0.5"/>
    <row r="852" ht="15.75" customHeight="1" x14ac:dyDescent="0.5"/>
    <row r="853" ht="15.75" customHeight="1" x14ac:dyDescent="0.5"/>
    <row r="854" ht="15.75" customHeight="1" x14ac:dyDescent="0.5"/>
    <row r="855" ht="15.75" customHeight="1" x14ac:dyDescent="0.5"/>
    <row r="856" ht="15.75" customHeight="1" x14ac:dyDescent="0.5"/>
    <row r="857" ht="15.75" customHeight="1" x14ac:dyDescent="0.5"/>
    <row r="858" ht="15.75" customHeight="1" x14ac:dyDescent="0.5"/>
    <row r="859" ht="15.75" customHeight="1" x14ac:dyDescent="0.5"/>
    <row r="860" ht="15.75" customHeight="1" x14ac:dyDescent="0.5"/>
    <row r="861" ht="15.75" customHeight="1" x14ac:dyDescent="0.5"/>
    <row r="862" ht="15.75" customHeight="1" x14ac:dyDescent="0.5"/>
    <row r="863" ht="15.75" customHeight="1" x14ac:dyDescent="0.5"/>
    <row r="864" ht="15.75" customHeight="1" x14ac:dyDescent="0.5"/>
    <row r="865" ht="15.75" customHeight="1" x14ac:dyDescent="0.5"/>
    <row r="866" ht="15.75" customHeight="1" x14ac:dyDescent="0.5"/>
    <row r="867" ht="15.75" customHeight="1" x14ac:dyDescent="0.5"/>
    <row r="868" ht="15.75" customHeight="1" x14ac:dyDescent="0.5"/>
    <row r="869" ht="15.75" customHeight="1" x14ac:dyDescent="0.5"/>
    <row r="870" ht="15.75" customHeight="1" x14ac:dyDescent="0.5"/>
    <row r="871" ht="15.75" customHeight="1" x14ac:dyDescent="0.5"/>
    <row r="872" ht="15.75" customHeight="1" x14ac:dyDescent="0.5"/>
    <row r="873" ht="15.75" customHeight="1" x14ac:dyDescent="0.5"/>
    <row r="874" ht="15.75" customHeight="1" x14ac:dyDescent="0.5"/>
    <row r="875" ht="15.75" customHeight="1" x14ac:dyDescent="0.5"/>
    <row r="876" ht="15.75" customHeight="1" x14ac:dyDescent="0.5"/>
    <row r="877" ht="15.75" customHeight="1" x14ac:dyDescent="0.5"/>
    <row r="878" ht="15.75" customHeight="1" x14ac:dyDescent="0.5"/>
    <row r="879" ht="15.75" customHeight="1" x14ac:dyDescent="0.5"/>
    <row r="880" ht="15.75" customHeight="1" x14ac:dyDescent="0.5"/>
    <row r="881" ht="15.75" customHeight="1" x14ac:dyDescent="0.5"/>
    <row r="882" ht="15.75" customHeight="1" x14ac:dyDescent="0.5"/>
    <row r="883" ht="15.75" customHeight="1" x14ac:dyDescent="0.5"/>
    <row r="884" ht="15.75" customHeight="1" x14ac:dyDescent="0.5"/>
    <row r="885" ht="15.75" customHeight="1" x14ac:dyDescent="0.5"/>
    <row r="886" ht="15.75" customHeight="1" x14ac:dyDescent="0.5"/>
    <row r="887" ht="15.75" customHeight="1" x14ac:dyDescent="0.5"/>
    <row r="888" ht="15.75" customHeight="1" x14ac:dyDescent="0.5"/>
    <row r="889" ht="15.75" customHeight="1" x14ac:dyDescent="0.5"/>
    <row r="890" ht="15.75" customHeight="1" x14ac:dyDescent="0.5"/>
    <row r="891" ht="15.75" customHeight="1" x14ac:dyDescent="0.5"/>
    <row r="892" ht="15.75" customHeight="1" x14ac:dyDescent="0.5"/>
    <row r="893" ht="15.75" customHeight="1" x14ac:dyDescent="0.5"/>
    <row r="894" ht="15.75" customHeight="1" x14ac:dyDescent="0.5"/>
    <row r="895" ht="15.75" customHeight="1" x14ac:dyDescent="0.5"/>
    <row r="896" ht="15.75" customHeight="1" x14ac:dyDescent="0.5"/>
    <row r="897" ht="15.75" customHeight="1" x14ac:dyDescent="0.5"/>
    <row r="898" ht="15.75" customHeight="1" x14ac:dyDescent="0.5"/>
    <row r="899" ht="15.75" customHeight="1" x14ac:dyDescent="0.5"/>
    <row r="900" ht="15.75" customHeight="1" x14ac:dyDescent="0.5"/>
    <row r="901" ht="15.75" customHeight="1" x14ac:dyDescent="0.5"/>
    <row r="902" ht="15.75" customHeight="1" x14ac:dyDescent="0.5"/>
    <row r="903" ht="15.75" customHeight="1" x14ac:dyDescent="0.5"/>
    <row r="904" ht="15.75" customHeight="1" x14ac:dyDescent="0.5"/>
    <row r="905" ht="15.75" customHeight="1" x14ac:dyDescent="0.5"/>
    <row r="906" ht="15.75" customHeight="1" x14ac:dyDescent="0.5"/>
    <row r="907" ht="15.75" customHeight="1" x14ac:dyDescent="0.5"/>
    <row r="908" ht="15.75" customHeight="1" x14ac:dyDescent="0.5"/>
    <row r="909" ht="15.75" customHeight="1" x14ac:dyDescent="0.5"/>
    <row r="910" ht="15.75" customHeight="1" x14ac:dyDescent="0.5"/>
    <row r="911" ht="15.75" customHeight="1" x14ac:dyDescent="0.5"/>
    <row r="912" ht="15.75" customHeight="1" x14ac:dyDescent="0.5"/>
    <row r="913" ht="15.75" customHeight="1" x14ac:dyDescent="0.5"/>
    <row r="914" ht="15.75" customHeight="1" x14ac:dyDescent="0.5"/>
    <row r="915" ht="15.75" customHeight="1" x14ac:dyDescent="0.5"/>
    <row r="916" ht="15.75" customHeight="1" x14ac:dyDescent="0.5"/>
    <row r="917" ht="15.75" customHeight="1" x14ac:dyDescent="0.5"/>
    <row r="918" ht="15.75" customHeight="1" x14ac:dyDescent="0.5"/>
    <row r="919" ht="15.75" customHeight="1" x14ac:dyDescent="0.5"/>
    <row r="920" ht="15.75" customHeight="1" x14ac:dyDescent="0.5"/>
    <row r="921" ht="15.75" customHeight="1" x14ac:dyDescent="0.5"/>
    <row r="922" ht="15.75" customHeight="1" x14ac:dyDescent="0.5"/>
    <row r="923" ht="15.75" customHeight="1" x14ac:dyDescent="0.5"/>
    <row r="924" ht="15.75" customHeight="1" x14ac:dyDescent="0.5"/>
    <row r="925" ht="15.75" customHeight="1" x14ac:dyDescent="0.5"/>
    <row r="926" ht="15.75" customHeight="1" x14ac:dyDescent="0.5"/>
    <row r="927" ht="15.75" customHeight="1" x14ac:dyDescent="0.5"/>
    <row r="928" ht="15.75" customHeight="1" x14ac:dyDescent="0.5"/>
    <row r="929" ht="15.75" customHeight="1" x14ac:dyDescent="0.5"/>
    <row r="930" ht="15.75" customHeight="1" x14ac:dyDescent="0.5"/>
    <row r="931" ht="15.75" customHeight="1" x14ac:dyDescent="0.5"/>
    <row r="932" ht="15.75" customHeight="1" x14ac:dyDescent="0.5"/>
    <row r="933" ht="15.75" customHeight="1" x14ac:dyDescent="0.5"/>
    <row r="934" ht="15.75" customHeight="1" x14ac:dyDescent="0.5"/>
    <row r="935" ht="15.75" customHeight="1" x14ac:dyDescent="0.5"/>
    <row r="936" ht="15.75" customHeight="1" x14ac:dyDescent="0.5"/>
    <row r="937" ht="15.75" customHeight="1" x14ac:dyDescent="0.5"/>
    <row r="938" ht="15.75" customHeight="1" x14ac:dyDescent="0.5"/>
    <row r="939" ht="15.75" customHeight="1" x14ac:dyDescent="0.5"/>
    <row r="940" ht="15.75" customHeight="1" x14ac:dyDescent="0.5"/>
    <row r="941" ht="15.75" customHeight="1" x14ac:dyDescent="0.5"/>
    <row r="942" ht="15.75" customHeight="1" x14ac:dyDescent="0.5"/>
    <row r="943" ht="15.75" customHeight="1" x14ac:dyDescent="0.5"/>
    <row r="944" ht="15.75" customHeight="1" x14ac:dyDescent="0.5"/>
    <row r="945" ht="15.75" customHeight="1" x14ac:dyDescent="0.5"/>
    <row r="946" ht="15.75" customHeight="1" x14ac:dyDescent="0.5"/>
    <row r="947" ht="15.75" customHeight="1" x14ac:dyDescent="0.5"/>
    <row r="948" ht="15.75" customHeight="1" x14ac:dyDescent="0.5"/>
    <row r="949" ht="15.75" customHeight="1" x14ac:dyDescent="0.5"/>
    <row r="950" ht="15.75" customHeight="1" x14ac:dyDescent="0.5"/>
    <row r="951" ht="15.75" customHeight="1" x14ac:dyDescent="0.5"/>
    <row r="952" ht="15.75" customHeight="1" x14ac:dyDescent="0.5"/>
    <row r="953" ht="15.75" customHeight="1" x14ac:dyDescent="0.5"/>
    <row r="954" ht="15.75" customHeight="1" x14ac:dyDescent="0.5"/>
    <row r="955" ht="15.75" customHeight="1" x14ac:dyDescent="0.5"/>
    <row r="956" ht="15.75" customHeight="1" x14ac:dyDescent="0.5"/>
    <row r="957" ht="15.75" customHeight="1" x14ac:dyDescent="0.5"/>
    <row r="958" ht="15.75" customHeight="1" x14ac:dyDescent="0.5"/>
    <row r="959" ht="15.75" customHeight="1" x14ac:dyDescent="0.5"/>
    <row r="960" ht="15.75" customHeight="1" x14ac:dyDescent="0.5"/>
    <row r="961" ht="15.75" customHeight="1" x14ac:dyDescent="0.5"/>
    <row r="962" ht="15.75" customHeight="1" x14ac:dyDescent="0.5"/>
    <row r="963" ht="15.75" customHeight="1" x14ac:dyDescent="0.5"/>
    <row r="964" ht="15.75" customHeight="1" x14ac:dyDescent="0.5"/>
    <row r="965" ht="15.75" customHeight="1" x14ac:dyDescent="0.5"/>
    <row r="966" ht="15.75" customHeight="1" x14ac:dyDescent="0.5"/>
    <row r="967" ht="15.75" customHeight="1" x14ac:dyDescent="0.5"/>
    <row r="968" ht="15.75" customHeight="1" x14ac:dyDescent="0.5"/>
    <row r="969" ht="15.75" customHeight="1" x14ac:dyDescent="0.5"/>
    <row r="970" ht="15.75" customHeight="1" x14ac:dyDescent="0.5"/>
    <row r="971" ht="15.75" customHeight="1" x14ac:dyDescent="0.5"/>
    <row r="972" ht="15.75" customHeight="1" x14ac:dyDescent="0.5"/>
    <row r="973" ht="15.75" customHeight="1" x14ac:dyDescent="0.5"/>
    <row r="974" ht="15.75" customHeight="1" x14ac:dyDescent="0.5"/>
    <row r="975" ht="15.75" customHeight="1" x14ac:dyDescent="0.5"/>
    <row r="976" ht="15.75" customHeight="1" x14ac:dyDescent="0.5"/>
    <row r="977" ht="15.75" customHeight="1" x14ac:dyDescent="0.5"/>
    <row r="978" ht="15.75" customHeight="1" x14ac:dyDescent="0.5"/>
    <row r="979" ht="15.75" customHeight="1" x14ac:dyDescent="0.5"/>
    <row r="980" ht="15.75" customHeight="1" x14ac:dyDescent="0.5"/>
    <row r="981" ht="15.75" customHeight="1" x14ac:dyDescent="0.5"/>
    <row r="982" ht="15.75" customHeight="1" x14ac:dyDescent="0.5"/>
    <row r="983" ht="15.75" customHeight="1" x14ac:dyDescent="0.5"/>
    <row r="984" ht="15.75" customHeight="1" x14ac:dyDescent="0.5"/>
    <row r="985" ht="15.75" customHeight="1" x14ac:dyDescent="0.5"/>
    <row r="986" ht="15.75" customHeight="1" x14ac:dyDescent="0.5"/>
    <row r="987" ht="15.75" customHeight="1" x14ac:dyDescent="0.5"/>
    <row r="988" ht="15.75" customHeight="1" x14ac:dyDescent="0.5"/>
    <row r="989" ht="15.75" customHeight="1" x14ac:dyDescent="0.5"/>
    <row r="990" ht="15.75" customHeight="1" x14ac:dyDescent="0.5"/>
    <row r="991" ht="15.75" customHeight="1" x14ac:dyDescent="0.5"/>
    <row r="992" ht="15.75" customHeight="1" x14ac:dyDescent="0.5"/>
    <row r="993" ht="15.75" customHeight="1" x14ac:dyDescent="0.5"/>
    <row r="994" ht="15.75" customHeight="1" x14ac:dyDescent="0.5"/>
    <row r="995" ht="15.75" customHeight="1" x14ac:dyDescent="0.5"/>
    <row r="996" ht="15.75" customHeight="1" x14ac:dyDescent="0.5"/>
    <row r="997" ht="15.75" customHeight="1" x14ac:dyDescent="0.5"/>
    <row r="998" ht="15.75" customHeight="1" x14ac:dyDescent="0.5"/>
    <row r="999" ht="15.75" customHeight="1" x14ac:dyDescent="0.5"/>
    <row r="1000" ht="15.75" customHeight="1" x14ac:dyDescent="0.5"/>
  </sheetData>
  <mergeCells count="186">
    <mergeCell ref="C33:D33"/>
    <mergeCell ref="C34:D34"/>
    <mergeCell ref="C35:D35"/>
    <mergeCell ref="C36:D36"/>
    <mergeCell ref="E36:F36"/>
    <mergeCell ref="C37:D37"/>
    <mergeCell ref="E37:F37"/>
    <mergeCell ref="E43:F43"/>
    <mergeCell ref="C43:D43"/>
    <mergeCell ref="E42:F42"/>
    <mergeCell ref="C44:D44"/>
    <mergeCell ref="E44:F44"/>
    <mergeCell ref="C45:D45"/>
    <mergeCell ref="E45:F45"/>
    <mergeCell ref="C46:D46"/>
    <mergeCell ref="E46:F46"/>
    <mergeCell ref="C75:D75"/>
    <mergeCell ref="C76:D76"/>
    <mergeCell ref="C77:D77"/>
    <mergeCell ref="E71:F71"/>
    <mergeCell ref="E72:F72"/>
    <mergeCell ref="C73:D73"/>
    <mergeCell ref="E73:F73"/>
    <mergeCell ref="C74:D74"/>
    <mergeCell ref="E74:F74"/>
    <mergeCell ref="E75:F75"/>
    <mergeCell ref="E47:F47"/>
    <mergeCell ref="E48:F48"/>
    <mergeCell ref="C49:D49"/>
    <mergeCell ref="E49:F49"/>
    <mergeCell ref="E50:F50"/>
    <mergeCell ref="C55:D55"/>
    <mergeCell ref="C56:D56"/>
    <mergeCell ref="C57:D57"/>
    <mergeCell ref="C80:D80"/>
    <mergeCell ref="C81:D81"/>
    <mergeCell ref="C82:D82"/>
    <mergeCell ref="E76:F76"/>
    <mergeCell ref="E77:F77"/>
    <mergeCell ref="C78:D78"/>
    <mergeCell ref="E78:F78"/>
    <mergeCell ref="C79:D79"/>
    <mergeCell ref="E79:F79"/>
    <mergeCell ref="E80:F80"/>
    <mergeCell ref="C85:D85"/>
    <mergeCell ref="C86:D86"/>
    <mergeCell ref="C87:D87"/>
    <mergeCell ref="E81:F81"/>
    <mergeCell ref="E82:F82"/>
    <mergeCell ref="C83:D83"/>
    <mergeCell ref="E83:F83"/>
    <mergeCell ref="C84:D84"/>
    <mergeCell ref="E84:F84"/>
    <mergeCell ref="E85:F85"/>
    <mergeCell ref="C90:D90"/>
    <mergeCell ref="C91:D91"/>
    <mergeCell ref="C92:D92"/>
    <mergeCell ref="C120:D120"/>
    <mergeCell ref="E86:F86"/>
    <mergeCell ref="E87:F87"/>
    <mergeCell ref="C88:D88"/>
    <mergeCell ref="E88:F88"/>
    <mergeCell ref="C89:D89"/>
    <mergeCell ref="E89:F89"/>
    <mergeCell ref="E90:F90"/>
    <mergeCell ref="C95:D95"/>
    <mergeCell ref="C96:D96"/>
    <mergeCell ref="G98:H98"/>
    <mergeCell ref="G99:H99"/>
    <mergeCell ref="E91:F91"/>
    <mergeCell ref="E92:F92"/>
    <mergeCell ref="C93:D93"/>
    <mergeCell ref="E93:F93"/>
    <mergeCell ref="C94:D94"/>
    <mergeCell ref="E94:F94"/>
    <mergeCell ref="E95:F95"/>
    <mergeCell ref="E96:F96"/>
    <mergeCell ref="E97:F97"/>
    <mergeCell ref="B98:D99"/>
    <mergeCell ref="E98:F98"/>
    <mergeCell ref="E99:F99"/>
    <mergeCell ref="A1:B1"/>
    <mergeCell ref="A2:B2"/>
    <mergeCell ref="A3:B3"/>
    <mergeCell ref="B6:E6"/>
    <mergeCell ref="B13:C13"/>
    <mergeCell ref="C15:D15"/>
    <mergeCell ref="E15:F15"/>
    <mergeCell ref="B16:D16"/>
    <mergeCell ref="E16:F16"/>
    <mergeCell ref="A4:B4"/>
    <mergeCell ref="A16:A99"/>
    <mergeCell ref="E34:F34"/>
    <mergeCell ref="E35:F35"/>
    <mergeCell ref="E27:F27"/>
    <mergeCell ref="E28:F28"/>
    <mergeCell ref="E29:F29"/>
    <mergeCell ref="E30:F30"/>
    <mergeCell ref="E31:F31"/>
    <mergeCell ref="E32:F32"/>
    <mergeCell ref="E33:F33"/>
    <mergeCell ref="E38:F38"/>
    <mergeCell ref="E39:F39"/>
    <mergeCell ref="E40:F40"/>
    <mergeCell ref="E41:F41"/>
    <mergeCell ref="B17:D17"/>
    <mergeCell ref="E17:F17"/>
    <mergeCell ref="B18:D18"/>
    <mergeCell ref="E18:F18"/>
    <mergeCell ref="E19:F19"/>
    <mergeCell ref="B19:D19"/>
    <mergeCell ref="C20:D20"/>
    <mergeCell ref="E20:F20"/>
    <mergeCell ref="C21:D21"/>
    <mergeCell ref="E21:F21"/>
    <mergeCell ref="C22:D22"/>
    <mergeCell ref="E22:F22"/>
    <mergeCell ref="C23:D23"/>
    <mergeCell ref="E23:F23"/>
    <mergeCell ref="C24:D24"/>
    <mergeCell ref="E24:F24"/>
    <mergeCell ref="C25:D25"/>
    <mergeCell ref="E25:F25"/>
    <mergeCell ref="E26:F26"/>
    <mergeCell ref="C26:D26"/>
    <mergeCell ref="C27:D27"/>
    <mergeCell ref="C28:D28"/>
    <mergeCell ref="C29:D29"/>
    <mergeCell ref="C30:D30"/>
    <mergeCell ref="C31:D31"/>
    <mergeCell ref="C32:D32"/>
    <mergeCell ref="B85:B95"/>
    <mergeCell ref="B96:B97"/>
    <mergeCell ref="C97:D97"/>
    <mergeCell ref="B20:B30"/>
    <mergeCell ref="B31:B42"/>
    <mergeCell ref="B43:B64"/>
    <mergeCell ref="B65:B74"/>
    <mergeCell ref="B75:B84"/>
    <mergeCell ref="C41:D41"/>
    <mergeCell ref="C42:D42"/>
    <mergeCell ref="C38:D38"/>
    <mergeCell ref="C39:D39"/>
    <mergeCell ref="C40:D40"/>
    <mergeCell ref="C50:D50"/>
    <mergeCell ref="C51:D51"/>
    <mergeCell ref="C52:D52"/>
    <mergeCell ref="C47:D47"/>
    <mergeCell ref="C48:D48"/>
    <mergeCell ref="E51:F51"/>
    <mergeCell ref="E52:F52"/>
    <mergeCell ref="C53:D53"/>
    <mergeCell ref="E53:F53"/>
    <mergeCell ref="C54:D54"/>
    <mergeCell ref="E54:F54"/>
    <mergeCell ref="E55:F55"/>
    <mergeCell ref="C60:D60"/>
    <mergeCell ref="C61:D61"/>
    <mergeCell ref="E61:F61"/>
    <mergeCell ref="E62:F62"/>
    <mergeCell ref="C63:D63"/>
    <mergeCell ref="E63:F63"/>
    <mergeCell ref="C64:D64"/>
    <mergeCell ref="E64:F64"/>
    <mergeCell ref="E65:F65"/>
    <mergeCell ref="C62:D62"/>
    <mergeCell ref="E56:F56"/>
    <mergeCell ref="E57:F57"/>
    <mergeCell ref="C58:D58"/>
    <mergeCell ref="E58:F58"/>
    <mergeCell ref="C59:D59"/>
    <mergeCell ref="E59:F59"/>
    <mergeCell ref="E60:F60"/>
    <mergeCell ref="C65:D65"/>
    <mergeCell ref="C70:D70"/>
    <mergeCell ref="C71:D71"/>
    <mergeCell ref="C72:D72"/>
    <mergeCell ref="E66:F66"/>
    <mergeCell ref="E67:F67"/>
    <mergeCell ref="C68:D68"/>
    <mergeCell ref="E68:F68"/>
    <mergeCell ref="C69:D69"/>
    <mergeCell ref="E69:F69"/>
    <mergeCell ref="E70:F70"/>
    <mergeCell ref="C66:D66"/>
    <mergeCell ref="C67:D67"/>
  </mergeCells>
  <pageMargins left="0.7" right="0.7" top="0.75" bottom="0.75" header="0" footer="0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1000"/>
  <sheetViews>
    <sheetView workbookViewId="0"/>
  </sheetViews>
  <sheetFormatPr defaultColWidth="14.41015625" defaultRowHeight="15" customHeight="1" x14ac:dyDescent="0.5"/>
  <cols>
    <col min="1" max="1" width="19.5859375" customWidth="1"/>
    <col min="2" max="2" width="19" customWidth="1"/>
    <col min="3" max="3" width="54.703125" customWidth="1"/>
    <col min="4" max="4" width="11.5859375" customWidth="1"/>
    <col min="5" max="5" width="9.5859375" customWidth="1"/>
    <col min="6" max="6" width="19.29296875" customWidth="1"/>
    <col min="7" max="7" width="6" customWidth="1"/>
    <col min="8" max="8" width="6.1171875" customWidth="1"/>
    <col min="9" max="12" width="6" customWidth="1"/>
    <col min="13" max="13" width="6.1171875" customWidth="1"/>
    <col min="14" max="17" width="6" customWidth="1"/>
    <col min="18" max="18" width="6.1171875" customWidth="1"/>
    <col min="19" max="21" width="6" customWidth="1"/>
    <col min="22" max="24" width="6.1171875" customWidth="1"/>
    <col min="25" max="26" width="6" customWidth="1"/>
    <col min="27" max="27" width="6.1171875" customWidth="1"/>
    <col min="28" max="28" width="6" customWidth="1"/>
    <col min="29" max="29" width="9.1171875" customWidth="1"/>
  </cols>
  <sheetData>
    <row r="1" spans="1:29" ht="16.5" customHeight="1" x14ac:dyDescent="0.5">
      <c r="A1" s="51" t="s">
        <v>0</v>
      </c>
      <c r="B1" s="52"/>
      <c r="C1" s="27" t="s">
        <v>94</v>
      </c>
      <c r="D1" s="2"/>
      <c r="E1" s="3"/>
      <c r="F1" s="4" t="s">
        <v>95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 ht="16.5" customHeight="1" x14ac:dyDescent="0.5">
      <c r="A2" s="51" t="s">
        <v>3</v>
      </c>
      <c r="B2" s="52"/>
      <c r="C2" s="5" t="s">
        <v>181</v>
      </c>
      <c r="D2" s="2"/>
      <c r="E2" s="28"/>
      <c r="F2" s="7" t="s">
        <v>97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spans="1:29" ht="16.5" customHeight="1" x14ac:dyDescent="0.5">
      <c r="A3" s="51" t="s">
        <v>6</v>
      </c>
      <c r="B3" s="52"/>
      <c r="C3" s="8">
        <v>45615</v>
      </c>
      <c r="D3" s="2"/>
      <c r="E3" s="6"/>
      <c r="F3" s="7" t="s">
        <v>5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 spans="1:29" ht="18" customHeight="1" x14ac:dyDescent="0.5">
      <c r="A4" s="51" t="s">
        <v>8</v>
      </c>
      <c r="B4" s="52"/>
      <c r="C4" s="8">
        <v>45634</v>
      </c>
      <c r="D4" s="2" t="s">
        <v>182</v>
      </c>
      <c r="E4" s="29"/>
      <c r="F4" s="7" t="s">
        <v>98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</row>
    <row r="5" spans="1:29" ht="18" customHeight="1" x14ac:dyDescent="0.5">
      <c r="A5" s="2"/>
      <c r="B5" s="2"/>
      <c r="C5" s="2"/>
      <c r="D5" s="2"/>
      <c r="E5" s="9"/>
      <c r="F5" s="10" t="s">
        <v>7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</row>
    <row r="6" spans="1:29" ht="16.5" customHeight="1" x14ac:dyDescent="0.5">
      <c r="A6" s="2"/>
      <c r="B6" s="53" t="s">
        <v>183</v>
      </c>
      <c r="C6" s="54"/>
      <c r="D6" s="54"/>
      <c r="E6" s="5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</row>
    <row r="7" spans="1:29" ht="16.5" customHeight="1" x14ac:dyDescent="0.5">
      <c r="A7" s="2"/>
      <c r="B7" s="11" t="s">
        <v>10</v>
      </c>
      <c r="C7" s="11" t="s">
        <v>11</v>
      </c>
      <c r="D7" s="11" t="s">
        <v>12</v>
      </c>
      <c r="E7" s="11" t="s">
        <v>13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</row>
    <row r="8" spans="1:29" ht="16.5" customHeight="1" x14ac:dyDescent="0.5">
      <c r="A8" s="2"/>
      <c r="B8" s="12">
        <v>1</v>
      </c>
      <c r="C8" s="5" t="s">
        <v>100</v>
      </c>
      <c r="D8" s="5">
        <f ca="1">SUMIF($E$16:$F$107,"Thành",$G$16:$G$107)+SUMIF($E$16:$F$107,"All team",$G$16:$G$107)/5+SUMIF($E$16:$F$107,"Thành,Hoàng",$G$16:$G$107)/2</f>
        <v>59.7</v>
      </c>
      <c r="E8" s="5">
        <f ca="1">SUMIF($E$16:$F$107,"Thành",$H$16:$H$107)+SUMIF($E$16:$F$107,"ALL team",$H$16:$H$107)/5+SUMIF($E$16:$F$107,"Thành,Hoàng",$H$16:$H$107)/2</f>
        <v>59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</row>
    <row r="9" spans="1:29" ht="16.5" customHeight="1" x14ac:dyDescent="0.5">
      <c r="A9" s="2"/>
      <c r="B9" s="12">
        <v>2</v>
      </c>
      <c r="C9" s="5" t="s">
        <v>101</v>
      </c>
      <c r="D9" s="5">
        <f ca="1">SUMIF($E$16:$F$107,"Mạnh",$G$16:$G$107)+SUMIF($E$16:$F$107,"All team",$G$16:$G$107)/5+SUMIF($E$16:$F$107,"Mạnh,Lộc",$G$16:$G$107)/2+SUMIF($E$16:$F$107,"Mạnh,Lộc,Phương,Hoàng",$G$16:$G$107)/4</f>
        <v>24.2</v>
      </c>
      <c r="E9" s="5">
        <f ca="1">SUMIF($E$16:$F$107,"Mạnh",$H$16:$H$107)+SUMIF($E$16:$F$107,"ALL team",$H$16:$H$107)/5+SUMIF($E$16:$F$107,"Mạnh,Lộc",$H$16:$H$107)/2+SUMIF($E$16:$F$107,"Mạnh,Lộc,Phương,Hoàng",$H$16:$H$107)/4</f>
        <v>27.5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</row>
    <row r="10" spans="1:29" ht="16.5" customHeight="1" x14ac:dyDescent="0.5">
      <c r="A10" s="2"/>
      <c r="B10" s="12">
        <v>3</v>
      </c>
      <c r="C10" s="5" t="s">
        <v>102</v>
      </c>
      <c r="D10" s="5">
        <f ca="1">SUMIF($E$16:$F$107,"Phương",$G$16:$G$107)+SUMIF($E$16:$F$107,"All team",$G$16:$G$107)/5+SUMIF($E$16:$F$107,"Mạnh,Lộc,Phương,Hoàng",$G$16:$G$107)/4</f>
        <v>25.2</v>
      </c>
      <c r="E10" s="5">
        <f ca="1">SUMIF($E$16:$F$107,"Phương",$H$16:$H$107)+SUMIF($E$16:$F$107,"ALL team",$H$16:$H$107)/5+SUMIF($E$16:$F$107,"Mạnh,Lộc,Phương,Hoàng",$H$16:$H$107)/4</f>
        <v>25.5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 spans="1:29" ht="16.5" customHeight="1" x14ac:dyDescent="0.5">
      <c r="A11" s="2"/>
      <c r="B11" s="12">
        <v>4</v>
      </c>
      <c r="C11" s="5" t="s">
        <v>103</v>
      </c>
      <c r="D11" s="5">
        <f ca="1">SUMIF($E$16:$F$107,"Lộc",$G$16:$G$107)+SUMIF($E$16:$F$107,"All team",$G$16:$G$107)/5+SUMIF($E$16:$F$107,"Mạnh,Lộc",$G$16:$G$107)/2+SUMIF($E$16:$F$107,"Mạnh,Lộc,Phương,Hoàng",$G$16:$G$107)/4</f>
        <v>25.2</v>
      </c>
      <c r="E11" s="5">
        <f ca="1">SUMIF($E$16:$F$107,"Hoàng",$H$16:$H$107)+SUMIF($E$16:$F$107,"ALL team",$H$16:$H$107)/5+SUMIF($E$16:$F$107,"Mạnh,Lộc",$H$16:$H$107)/2+SUMIF($E$16:$F$107,"Mạnh,Lộc,Phương,Hoàng",$H$16:$H$107)/4</f>
        <v>24.5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</row>
    <row r="12" spans="1:29" ht="16.5" customHeight="1" x14ac:dyDescent="0.5">
      <c r="A12" s="2"/>
      <c r="B12" s="12">
        <v>5</v>
      </c>
      <c r="C12" s="5" t="s">
        <v>104</v>
      </c>
      <c r="D12" s="5">
        <f ca="1">SUMIF($E$16:$F$107,"Hoàng",$G$16:$G$107)+SUMIF($E$16:$F$107,"All team",$G$16:$G$107)/5+SUMIF($E$16:$F$107,"Thành,Hoàng",$G$16:$G$107)/2+SUMIF($E$16:$F$107,"Mạnh,Lộc,Phương,Hoàng",$G$16:$G$107)/4</f>
        <v>32.700000000000003</v>
      </c>
      <c r="E12" s="5">
        <f ca="1">SUMIF($E$16:$F$107,"Hoàng",$H$16:$H$107)+SUMIF($E$16:$F$107,"ALL team",$H$16:$H$107)/5+SUMIF($E$16:$F$107,"Thành,Hoàng",$H$16:$H$107)/2+SUMIF($E$16:$F$107,"Mạnh,Lộc,Phương,Hoàng",$H$16:$H$107)/4</f>
        <v>32.5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spans="1:29" ht="16.5" customHeight="1" x14ac:dyDescent="0.5">
      <c r="A13" s="2"/>
      <c r="B13" s="53" t="s">
        <v>19</v>
      </c>
      <c r="C13" s="52"/>
      <c r="D13" s="13">
        <f t="shared" ref="D13:E13" ca="1" si="0">SUM(D8:D12)</f>
        <v>167</v>
      </c>
      <c r="E13" s="13">
        <f t="shared" ca="1" si="0"/>
        <v>169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</row>
    <row r="14" spans="1:29" ht="16.5" customHeight="1" x14ac:dyDescent="0.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</row>
    <row r="15" spans="1:29" ht="63.75" customHeight="1" x14ac:dyDescent="0.5">
      <c r="A15" s="14" t="s">
        <v>20</v>
      </c>
      <c r="B15" s="14" t="s">
        <v>21</v>
      </c>
      <c r="C15" s="55" t="s">
        <v>22</v>
      </c>
      <c r="D15" s="45"/>
      <c r="E15" s="55" t="s">
        <v>23</v>
      </c>
      <c r="F15" s="45"/>
      <c r="G15" s="15" t="s">
        <v>12</v>
      </c>
      <c r="H15" s="15" t="s">
        <v>13</v>
      </c>
      <c r="I15" s="16">
        <v>45615</v>
      </c>
      <c r="J15" s="16">
        <v>45616</v>
      </c>
      <c r="K15" s="16">
        <v>45617</v>
      </c>
      <c r="L15" s="16">
        <v>45618</v>
      </c>
      <c r="M15" s="16">
        <v>45619</v>
      </c>
      <c r="N15" s="16">
        <v>45620</v>
      </c>
      <c r="O15" s="16">
        <v>45621</v>
      </c>
      <c r="P15" s="16">
        <v>45622</v>
      </c>
      <c r="Q15" s="16">
        <v>45623</v>
      </c>
      <c r="R15" s="16">
        <v>45624</v>
      </c>
      <c r="S15" s="16">
        <v>45625</v>
      </c>
      <c r="T15" s="16">
        <v>45626</v>
      </c>
      <c r="U15" s="16">
        <v>45627</v>
      </c>
      <c r="V15" s="16">
        <v>45628</v>
      </c>
      <c r="W15" s="16">
        <v>45629</v>
      </c>
      <c r="X15" s="16">
        <v>45630</v>
      </c>
      <c r="Y15" s="16">
        <v>45631</v>
      </c>
      <c r="Z15" s="16">
        <v>45632</v>
      </c>
      <c r="AA15" s="16">
        <v>45633</v>
      </c>
      <c r="AB15" s="16">
        <v>45634</v>
      </c>
      <c r="AC15" s="16">
        <v>45635</v>
      </c>
    </row>
    <row r="16" spans="1:29" ht="16.5" customHeight="1" x14ac:dyDescent="0.5">
      <c r="A16" s="56" t="s">
        <v>181</v>
      </c>
      <c r="B16" s="44" t="s">
        <v>24</v>
      </c>
      <c r="C16" s="50"/>
      <c r="D16" s="45"/>
      <c r="E16" s="47" t="s">
        <v>25</v>
      </c>
      <c r="F16" s="45"/>
      <c r="G16" s="19">
        <v>10</v>
      </c>
      <c r="H16" s="19">
        <v>10</v>
      </c>
      <c r="I16" s="19">
        <v>10</v>
      </c>
      <c r="J16" s="20">
        <v>0</v>
      </c>
      <c r="K16" s="19">
        <v>0</v>
      </c>
      <c r="L16" s="19">
        <v>0</v>
      </c>
      <c r="M16" s="19">
        <v>0</v>
      </c>
      <c r="N16" s="19">
        <v>0</v>
      </c>
      <c r="O16" s="19">
        <v>0</v>
      </c>
      <c r="P16" s="19">
        <v>0</v>
      </c>
      <c r="Q16" s="19">
        <v>0</v>
      </c>
      <c r="R16" s="19">
        <v>0</v>
      </c>
      <c r="S16" s="19">
        <v>0</v>
      </c>
      <c r="T16" s="19">
        <v>0</v>
      </c>
      <c r="U16" s="19">
        <v>0</v>
      </c>
      <c r="V16" s="19">
        <v>0</v>
      </c>
      <c r="W16" s="19">
        <v>0</v>
      </c>
      <c r="X16" s="19">
        <v>0</v>
      </c>
      <c r="Y16" s="19">
        <v>0</v>
      </c>
      <c r="Z16" s="19">
        <v>0</v>
      </c>
      <c r="AA16" s="19">
        <v>0</v>
      </c>
      <c r="AB16" s="19">
        <v>0</v>
      </c>
      <c r="AC16" s="19">
        <v>0</v>
      </c>
    </row>
    <row r="17" spans="1:29" ht="16.5" customHeight="1" x14ac:dyDescent="0.5">
      <c r="A17" s="57"/>
      <c r="B17" s="44" t="s">
        <v>184</v>
      </c>
      <c r="C17" s="50"/>
      <c r="D17" s="45"/>
      <c r="E17" s="47" t="s">
        <v>114</v>
      </c>
      <c r="F17" s="45"/>
      <c r="G17" s="19">
        <v>1</v>
      </c>
      <c r="H17" s="19">
        <v>2</v>
      </c>
      <c r="I17" s="19">
        <v>2</v>
      </c>
      <c r="J17" s="19">
        <v>1</v>
      </c>
      <c r="K17" s="20">
        <v>0</v>
      </c>
      <c r="L17" s="19">
        <v>0</v>
      </c>
      <c r="M17" s="19">
        <v>0</v>
      </c>
      <c r="N17" s="19">
        <v>0</v>
      </c>
      <c r="O17" s="19">
        <v>0</v>
      </c>
      <c r="P17" s="19">
        <v>0</v>
      </c>
      <c r="Q17" s="19">
        <v>0</v>
      </c>
      <c r="R17" s="19">
        <v>0</v>
      </c>
      <c r="S17" s="19">
        <v>0</v>
      </c>
      <c r="T17" s="19">
        <v>0</v>
      </c>
      <c r="U17" s="19">
        <v>0</v>
      </c>
      <c r="V17" s="19">
        <v>0</v>
      </c>
      <c r="W17" s="19">
        <v>0</v>
      </c>
      <c r="X17" s="19">
        <v>0</v>
      </c>
      <c r="Y17" s="19">
        <v>0</v>
      </c>
      <c r="Z17" s="19">
        <v>0</v>
      </c>
      <c r="AA17" s="19">
        <v>0</v>
      </c>
      <c r="AB17" s="19">
        <v>0</v>
      </c>
      <c r="AC17" s="19">
        <v>0</v>
      </c>
    </row>
    <row r="18" spans="1:29" ht="16.5" customHeight="1" x14ac:dyDescent="0.5">
      <c r="A18" s="57"/>
      <c r="B18" s="47"/>
      <c r="C18" s="50"/>
      <c r="D18" s="45"/>
      <c r="E18" s="47"/>
      <c r="F18" s="45"/>
      <c r="G18" s="19"/>
      <c r="H18" s="19"/>
      <c r="I18" s="19"/>
      <c r="J18" s="19"/>
      <c r="K18" s="32">
        <v>1</v>
      </c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</row>
    <row r="19" spans="1:29" ht="16.5" customHeight="1" x14ac:dyDescent="0.5">
      <c r="A19" s="57"/>
      <c r="B19" s="44" t="s">
        <v>28</v>
      </c>
      <c r="C19" s="50"/>
      <c r="D19" s="45"/>
      <c r="E19" s="47" t="s">
        <v>185</v>
      </c>
      <c r="F19" s="45"/>
      <c r="G19" s="19">
        <v>2</v>
      </c>
      <c r="H19" s="19">
        <v>2</v>
      </c>
      <c r="I19" s="19">
        <v>2</v>
      </c>
      <c r="J19" s="19">
        <v>2</v>
      </c>
      <c r="K19" s="20">
        <v>0</v>
      </c>
      <c r="L19" s="19">
        <v>0</v>
      </c>
      <c r="M19" s="19">
        <v>0</v>
      </c>
      <c r="N19" s="19">
        <v>0</v>
      </c>
      <c r="O19" s="19">
        <v>0</v>
      </c>
      <c r="P19" s="19">
        <v>0</v>
      </c>
      <c r="Q19" s="19">
        <v>0</v>
      </c>
      <c r="R19" s="19">
        <v>0</v>
      </c>
      <c r="S19" s="19">
        <v>0</v>
      </c>
      <c r="T19" s="19">
        <v>0</v>
      </c>
      <c r="U19" s="19">
        <v>0</v>
      </c>
      <c r="V19" s="19">
        <v>0</v>
      </c>
      <c r="W19" s="19">
        <v>0</v>
      </c>
      <c r="X19" s="19">
        <v>0</v>
      </c>
      <c r="Y19" s="19">
        <v>0</v>
      </c>
      <c r="Z19" s="19">
        <v>0</v>
      </c>
      <c r="AA19" s="19">
        <v>0</v>
      </c>
      <c r="AB19" s="19">
        <v>0</v>
      </c>
      <c r="AC19" s="19">
        <v>0</v>
      </c>
    </row>
    <row r="20" spans="1:29" ht="17.25" customHeight="1" x14ac:dyDescent="0.5">
      <c r="A20" s="57"/>
      <c r="B20" s="56" t="s">
        <v>32</v>
      </c>
      <c r="C20" s="44" t="s">
        <v>186</v>
      </c>
      <c r="D20" s="45"/>
      <c r="E20" s="47" t="s">
        <v>108</v>
      </c>
      <c r="F20" s="45"/>
      <c r="G20" s="19">
        <v>1</v>
      </c>
      <c r="H20" s="19">
        <v>1</v>
      </c>
      <c r="I20" s="19">
        <v>1</v>
      </c>
      <c r="J20" s="19">
        <v>1</v>
      </c>
      <c r="K20" s="19">
        <v>1</v>
      </c>
      <c r="L20" s="20">
        <v>0</v>
      </c>
      <c r="M20" s="19">
        <v>0</v>
      </c>
      <c r="N20" s="19">
        <v>0</v>
      </c>
      <c r="O20" s="19">
        <v>0</v>
      </c>
      <c r="P20" s="19">
        <v>0</v>
      </c>
      <c r="Q20" s="19">
        <v>0</v>
      </c>
      <c r="R20" s="19">
        <v>0</v>
      </c>
      <c r="S20" s="19">
        <v>0</v>
      </c>
      <c r="T20" s="19">
        <v>0</v>
      </c>
      <c r="U20" s="19">
        <v>0</v>
      </c>
      <c r="V20" s="19">
        <v>0</v>
      </c>
      <c r="W20" s="19">
        <v>0</v>
      </c>
      <c r="X20" s="19">
        <v>0</v>
      </c>
      <c r="Y20" s="19">
        <v>0</v>
      </c>
      <c r="Z20" s="19">
        <v>0</v>
      </c>
      <c r="AA20" s="19">
        <v>0</v>
      </c>
      <c r="AB20" s="19">
        <v>0</v>
      </c>
      <c r="AC20" s="19">
        <v>0</v>
      </c>
    </row>
    <row r="21" spans="1:29" ht="16.5" customHeight="1" x14ac:dyDescent="0.5">
      <c r="A21" s="57"/>
      <c r="B21" s="57"/>
      <c r="C21" s="44" t="s">
        <v>187</v>
      </c>
      <c r="D21" s="45"/>
      <c r="E21" s="47" t="s">
        <v>110</v>
      </c>
      <c r="F21" s="45"/>
      <c r="G21" s="19">
        <v>2</v>
      </c>
      <c r="H21" s="19">
        <v>2</v>
      </c>
      <c r="I21" s="19">
        <v>2</v>
      </c>
      <c r="J21" s="19">
        <v>2</v>
      </c>
      <c r="K21" s="19">
        <v>2</v>
      </c>
      <c r="L21" s="20">
        <v>0</v>
      </c>
      <c r="M21" s="19">
        <v>0</v>
      </c>
      <c r="N21" s="19">
        <v>0</v>
      </c>
      <c r="O21" s="19">
        <v>0</v>
      </c>
      <c r="P21" s="19">
        <v>0</v>
      </c>
      <c r="Q21" s="19">
        <v>0</v>
      </c>
      <c r="R21" s="19">
        <v>0</v>
      </c>
      <c r="S21" s="19">
        <v>0</v>
      </c>
      <c r="T21" s="19">
        <v>0</v>
      </c>
      <c r="U21" s="19">
        <v>0</v>
      </c>
      <c r="V21" s="19">
        <v>0</v>
      </c>
      <c r="W21" s="19">
        <v>0</v>
      </c>
      <c r="X21" s="19">
        <v>0</v>
      </c>
      <c r="Y21" s="19">
        <v>0</v>
      </c>
      <c r="Z21" s="19">
        <v>0</v>
      </c>
      <c r="AA21" s="19">
        <v>0</v>
      </c>
      <c r="AB21" s="19">
        <v>0</v>
      </c>
      <c r="AC21" s="19">
        <v>0</v>
      </c>
    </row>
    <row r="22" spans="1:29" ht="16.5" customHeight="1" x14ac:dyDescent="0.5">
      <c r="A22" s="57"/>
      <c r="B22" s="57"/>
      <c r="C22" s="44" t="s">
        <v>188</v>
      </c>
      <c r="D22" s="45"/>
      <c r="E22" s="47" t="s">
        <v>27</v>
      </c>
      <c r="F22" s="45"/>
      <c r="G22" s="19">
        <v>2</v>
      </c>
      <c r="H22" s="19">
        <v>2</v>
      </c>
      <c r="I22" s="19">
        <v>2</v>
      </c>
      <c r="J22" s="19">
        <v>2</v>
      </c>
      <c r="K22" s="19">
        <v>2</v>
      </c>
      <c r="L22" s="20">
        <v>0</v>
      </c>
      <c r="M22" s="19">
        <v>0</v>
      </c>
      <c r="N22" s="19">
        <v>0</v>
      </c>
      <c r="O22" s="19">
        <v>0</v>
      </c>
      <c r="P22" s="19">
        <v>0</v>
      </c>
      <c r="Q22" s="19">
        <v>0</v>
      </c>
      <c r="R22" s="19">
        <v>0</v>
      </c>
      <c r="S22" s="19">
        <v>0</v>
      </c>
      <c r="T22" s="19">
        <v>0</v>
      </c>
      <c r="U22" s="19">
        <v>0</v>
      </c>
      <c r="V22" s="19">
        <v>0</v>
      </c>
      <c r="W22" s="19">
        <v>0</v>
      </c>
      <c r="X22" s="19">
        <v>0</v>
      </c>
      <c r="Y22" s="19">
        <v>0</v>
      </c>
      <c r="Z22" s="19">
        <v>0</v>
      </c>
      <c r="AA22" s="19">
        <v>0</v>
      </c>
      <c r="AB22" s="19">
        <v>0</v>
      </c>
      <c r="AC22" s="19">
        <v>0</v>
      </c>
    </row>
    <row r="23" spans="1:29" ht="16.5" customHeight="1" x14ac:dyDescent="0.5">
      <c r="A23" s="57"/>
      <c r="B23" s="57"/>
      <c r="C23" s="44" t="s">
        <v>189</v>
      </c>
      <c r="D23" s="45"/>
      <c r="E23" s="47" t="s">
        <v>27</v>
      </c>
      <c r="F23" s="45"/>
      <c r="G23" s="19">
        <v>2</v>
      </c>
      <c r="H23" s="19">
        <v>2</v>
      </c>
      <c r="I23" s="19">
        <v>2</v>
      </c>
      <c r="J23" s="19">
        <v>2</v>
      </c>
      <c r="K23" s="19">
        <v>2</v>
      </c>
      <c r="L23" s="19">
        <v>2</v>
      </c>
      <c r="M23" s="20">
        <v>0</v>
      </c>
      <c r="N23" s="19">
        <v>0</v>
      </c>
      <c r="O23" s="19">
        <v>0</v>
      </c>
      <c r="P23" s="19">
        <v>0</v>
      </c>
      <c r="Q23" s="19">
        <v>0</v>
      </c>
      <c r="R23" s="19">
        <v>0</v>
      </c>
      <c r="S23" s="19">
        <v>0</v>
      </c>
      <c r="T23" s="19">
        <v>0</v>
      </c>
      <c r="U23" s="19">
        <v>0</v>
      </c>
      <c r="V23" s="19">
        <v>0</v>
      </c>
      <c r="W23" s="19">
        <v>0</v>
      </c>
      <c r="X23" s="19">
        <v>0</v>
      </c>
      <c r="Y23" s="19">
        <v>0</v>
      </c>
      <c r="Z23" s="19">
        <v>0</v>
      </c>
      <c r="AA23" s="19">
        <v>0</v>
      </c>
      <c r="AB23" s="19">
        <v>0</v>
      </c>
      <c r="AC23" s="19">
        <v>0</v>
      </c>
    </row>
    <row r="24" spans="1:29" ht="16.5" customHeight="1" x14ac:dyDescent="0.5">
      <c r="A24" s="57"/>
      <c r="B24" s="57"/>
      <c r="C24" s="44" t="s">
        <v>190</v>
      </c>
      <c r="D24" s="45"/>
      <c r="E24" s="47" t="s">
        <v>108</v>
      </c>
      <c r="F24" s="45"/>
      <c r="G24" s="19">
        <v>2</v>
      </c>
      <c r="H24" s="19">
        <v>1</v>
      </c>
      <c r="I24" s="19">
        <v>1</v>
      </c>
      <c r="J24" s="19">
        <v>1</v>
      </c>
      <c r="K24" s="19">
        <v>1</v>
      </c>
      <c r="L24" s="19">
        <v>1</v>
      </c>
      <c r="M24" s="20">
        <v>0</v>
      </c>
      <c r="N24" s="19">
        <v>0</v>
      </c>
      <c r="O24" s="19">
        <v>0</v>
      </c>
      <c r="P24" s="19">
        <v>0</v>
      </c>
      <c r="Q24" s="19">
        <v>0</v>
      </c>
      <c r="R24" s="19">
        <v>0</v>
      </c>
      <c r="S24" s="19">
        <v>0</v>
      </c>
      <c r="T24" s="19">
        <v>0</v>
      </c>
      <c r="U24" s="19">
        <v>0</v>
      </c>
      <c r="V24" s="19">
        <v>0</v>
      </c>
      <c r="W24" s="19">
        <v>0</v>
      </c>
      <c r="X24" s="19">
        <v>0</v>
      </c>
      <c r="Y24" s="19">
        <v>0</v>
      </c>
      <c r="Z24" s="19">
        <v>0</v>
      </c>
      <c r="AA24" s="19">
        <v>0</v>
      </c>
      <c r="AB24" s="19">
        <v>0</v>
      </c>
      <c r="AC24" s="19">
        <v>0</v>
      </c>
    </row>
    <row r="25" spans="1:29" ht="16.5" customHeight="1" x14ac:dyDescent="0.5">
      <c r="A25" s="57"/>
      <c r="B25" s="57"/>
      <c r="C25" s="47"/>
      <c r="D25" s="45"/>
      <c r="E25" s="47"/>
      <c r="F25" s="45"/>
      <c r="G25" s="19"/>
      <c r="H25" s="19"/>
      <c r="I25" s="19"/>
      <c r="J25" s="19"/>
      <c r="K25" s="19"/>
      <c r="L25" s="19"/>
      <c r="M25" s="25">
        <v>1</v>
      </c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</row>
    <row r="26" spans="1:29" ht="16.5" customHeight="1" x14ac:dyDescent="0.5">
      <c r="A26" s="57"/>
      <c r="B26" s="57"/>
      <c r="C26" s="67" t="s">
        <v>191</v>
      </c>
      <c r="D26" s="45"/>
      <c r="E26" s="47" t="s">
        <v>110</v>
      </c>
      <c r="F26" s="45"/>
      <c r="G26" s="19">
        <v>1</v>
      </c>
      <c r="H26" s="19">
        <v>1</v>
      </c>
      <c r="I26" s="19">
        <v>1</v>
      </c>
      <c r="J26" s="19">
        <v>1</v>
      </c>
      <c r="K26" s="19">
        <v>1</v>
      </c>
      <c r="L26" s="19">
        <v>1</v>
      </c>
      <c r="M26" s="20">
        <v>0</v>
      </c>
      <c r="N26" s="19">
        <v>0</v>
      </c>
      <c r="O26" s="19">
        <v>0</v>
      </c>
      <c r="P26" s="19">
        <v>0</v>
      </c>
      <c r="Q26" s="19">
        <v>0</v>
      </c>
      <c r="R26" s="19">
        <v>0</v>
      </c>
      <c r="S26" s="19">
        <v>0</v>
      </c>
      <c r="T26" s="19">
        <v>0</v>
      </c>
      <c r="U26" s="19">
        <v>0</v>
      </c>
      <c r="V26" s="19">
        <v>0</v>
      </c>
      <c r="W26" s="19">
        <v>0</v>
      </c>
      <c r="X26" s="19">
        <v>0</v>
      </c>
      <c r="Y26" s="19">
        <v>0</v>
      </c>
      <c r="Z26" s="19">
        <v>0</v>
      </c>
      <c r="AA26" s="19">
        <v>0</v>
      </c>
      <c r="AB26" s="19">
        <v>0</v>
      </c>
      <c r="AC26" s="19">
        <v>0</v>
      </c>
    </row>
    <row r="27" spans="1:29" ht="16.5" customHeight="1" x14ac:dyDescent="0.5">
      <c r="A27" s="57"/>
      <c r="B27" s="57"/>
      <c r="C27" s="67" t="s">
        <v>192</v>
      </c>
      <c r="D27" s="45"/>
      <c r="E27" s="47" t="s">
        <v>114</v>
      </c>
      <c r="F27" s="45"/>
      <c r="G27" s="19">
        <v>1</v>
      </c>
      <c r="H27" s="19">
        <v>1</v>
      </c>
      <c r="I27" s="19">
        <v>1</v>
      </c>
      <c r="J27" s="19">
        <v>1</v>
      </c>
      <c r="K27" s="19">
        <v>1</v>
      </c>
      <c r="L27" s="19">
        <v>1</v>
      </c>
      <c r="M27" s="20">
        <v>0</v>
      </c>
      <c r="N27" s="19">
        <v>0</v>
      </c>
      <c r="O27" s="19">
        <v>0</v>
      </c>
      <c r="P27" s="19">
        <v>0</v>
      </c>
      <c r="Q27" s="19">
        <v>0</v>
      </c>
      <c r="R27" s="19">
        <v>0</v>
      </c>
      <c r="S27" s="19">
        <v>0</v>
      </c>
      <c r="T27" s="19">
        <v>0</v>
      </c>
      <c r="U27" s="19">
        <v>0</v>
      </c>
      <c r="V27" s="19">
        <v>0</v>
      </c>
      <c r="W27" s="19">
        <v>0</v>
      </c>
      <c r="X27" s="19">
        <v>0</v>
      </c>
      <c r="Y27" s="19">
        <v>0</v>
      </c>
      <c r="Z27" s="19">
        <v>0</v>
      </c>
      <c r="AA27" s="19">
        <v>0</v>
      </c>
      <c r="AB27" s="19">
        <v>0</v>
      </c>
      <c r="AC27" s="19">
        <v>0</v>
      </c>
    </row>
    <row r="28" spans="1:29" ht="16.5" customHeight="1" x14ac:dyDescent="0.5">
      <c r="A28" s="57"/>
      <c r="B28" s="57"/>
      <c r="C28" s="67" t="s">
        <v>193</v>
      </c>
      <c r="D28" s="45"/>
      <c r="E28" s="47" t="s">
        <v>108</v>
      </c>
      <c r="F28" s="45"/>
      <c r="G28" s="19">
        <v>1</v>
      </c>
      <c r="H28" s="19">
        <v>1</v>
      </c>
      <c r="I28" s="19">
        <v>1</v>
      </c>
      <c r="J28" s="19">
        <v>1</v>
      </c>
      <c r="K28" s="19">
        <v>1</v>
      </c>
      <c r="L28" s="19">
        <v>1</v>
      </c>
      <c r="M28" s="20">
        <v>0</v>
      </c>
      <c r="N28" s="19">
        <v>0</v>
      </c>
      <c r="O28" s="19">
        <v>0</v>
      </c>
      <c r="P28" s="19">
        <v>0</v>
      </c>
      <c r="Q28" s="19">
        <v>0</v>
      </c>
      <c r="R28" s="19">
        <v>0</v>
      </c>
      <c r="S28" s="19">
        <v>0</v>
      </c>
      <c r="T28" s="19">
        <v>0</v>
      </c>
      <c r="U28" s="19">
        <v>0</v>
      </c>
      <c r="V28" s="19">
        <v>0</v>
      </c>
      <c r="W28" s="19">
        <v>0</v>
      </c>
      <c r="X28" s="19">
        <v>0</v>
      </c>
      <c r="Y28" s="19">
        <v>0</v>
      </c>
      <c r="Z28" s="19">
        <v>0</v>
      </c>
      <c r="AA28" s="19">
        <v>0</v>
      </c>
      <c r="AB28" s="19">
        <v>0</v>
      </c>
      <c r="AC28" s="19">
        <v>0</v>
      </c>
    </row>
    <row r="29" spans="1:29" ht="16.5" customHeight="1" x14ac:dyDescent="0.5">
      <c r="A29" s="57"/>
      <c r="B29" s="57"/>
      <c r="C29" s="67" t="s">
        <v>194</v>
      </c>
      <c r="D29" s="45"/>
      <c r="E29" s="47" t="s">
        <v>27</v>
      </c>
      <c r="F29" s="45"/>
      <c r="G29" s="19">
        <v>2</v>
      </c>
      <c r="H29" s="19">
        <v>1</v>
      </c>
      <c r="I29" s="19">
        <v>1</v>
      </c>
      <c r="J29" s="19">
        <v>1</v>
      </c>
      <c r="K29" s="19">
        <v>1</v>
      </c>
      <c r="L29" s="19">
        <v>1</v>
      </c>
      <c r="M29" s="20">
        <v>0</v>
      </c>
      <c r="N29" s="19">
        <v>0</v>
      </c>
      <c r="O29" s="19">
        <v>0</v>
      </c>
      <c r="P29" s="19">
        <v>0</v>
      </c>
      <c r="Q29" s="19">
        <v>0</v>
      </c>
      <c r="R29" s="19">
        <v>0</v>
      </c>
      <c r="S29" s="19">
        <v>0</v>
      </c>
      <c r="T29" s="19">
        <v>0</v>
      </c>
      <c r="U29" s="19">
        <v>0</v>
      </c>
      <c r="V29" s="19">
        <v>0</v>
      </c>
      <c r="W29" s="19">
        <v>0</v>
      </c>
      <c r="X29" s="19">
        <v>0</v>
      </c>
      <c r="Y29" s="19">
        <v>0</v>
      </c>
      <c r="Z29" s="19">
        <v>0</v>
      </c>
      <c r="AA29" s="19">
        <v>0</v>
      </c>
      <c r="AB29" s="19">
        <v>0</v>
      </c>
      <c r="AC29" s="19">
        <v>0</v>
      </c>
    </row>
    <row r="30" spans="1:29" ht="16.5" customHeight="1" x14ac:dyDescent="0.5">
      <c r="A30" s="57"/>
      <c r="B30" s="57"/>
      <c r="C30" s="47"/>
      <c r="D30" s="45"/>
      <c r="E30" s="47"/>
      <c r="F30" s="45"/>
      <c r="G30" s="19"/>
      <c r="H30" s="19"/>
      <c r="I30" s="19"/>
      <c r="J30" s="19"/>
      <c r="K30" s="19"/>
      <c r="L30" s="19"/>
      <c r="M30" s="25">
        <v>1</v>
      </c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</row>
    <row r="31" spans="1:29" ht="16.5" customHeight="1" x14ac:dyDescent="0.5">
      <c r="A31" s="57"/>
      <c r="B31" s="57"/>
      <c r="C31" s="67" t="s">
        <v>195</v>
      </c>
      <c r="D31" s="45"/>
      <c r="E31" s="47" t="s">
        <v>114</v>
      </c>
      <c r="F31" s="45"/>
      <c r="G31" s="19">
        <v>1</v>
      </c>
      <c r="H31" s="19">
        <v>1</v>
      </c>
      <c r="I31" s="19">
        <v>1</v>
      </c>
      <c r="J31" s="19">
        <v>1</v>
      </c>
      <c r="K31" s="19">
        <v>1</v>
      </c>
      <c r="L31" s="19">
        <v>1</v>
      </c>
      <c r="M31" s="20">
        <v>0</v>
      </c>
      <c r="N31" s="19">
        <v>0</v>
      </c>
      <c r="O31" s="19">
        <v>0</v>
      </c>
      <c r="P31" s="19">
        <v>0</v>
      </c>
      <c r="Q31" s="19">
        <v>0</v>
      </c>
      <c r="R31" s="19">
        <v>0</v>
      </c>
      <c r="S31" s="19">
        <v>0</v>
      </c>
      <c r="T31" s="19">
        <v>0</v>
      </c>
      <c r="U31" s="19">
        <v>0</v>
      </c>
      <c r="V31" s="19">
        <v>0</v>
      </c>
      <c r="W31" s="19">
        <v>0</v>
      </c>
      <c r="X31" s="19">
        <v>0</v>
      </c>
      <c r="Y31" s="19">
        <v>0</v>
      </c>
      <c r="Z31" s="19">
        <v>0</v>
      </c>
      <c r="AA31" s="19">
        <v>0</v>
      </c>
      <c r="AB31" s="19">
        <v>0</v>
      </c>
      <c r="AC31" s="19">
        <v>0</v>
      </c>
    </row>
    <row r="32" spans="1:29" ht="16.5" customHeight="1" x14ac:dyDescent="0.5">
      <c r="A32" s="57"/>
      <c r="B32" s="57"/>
      <c r="C32" s="44" t="s">
        <v>196</v>
      </c>
      <c r="D32" s="45"/>
      <c r="E32" s="47" t="s">
        <v>25</v>
      </c>
      <c r="F32" s="45"/>
      <c r="G32" s="19">
        <v>4</v>
      </c>
      <c r="H32" s="19">
        <v>10</v>
      </c>
      <c r="I32" s="19">
        <v>10</v>
      </c>
      <c r="J32" s="19">
        <v>10</v>
      </c>
      <c r="K32" s="19">
        <v>10</v>
      </c>
      <c r="L32" s="19">
        <v>10</v>
      </c>
      <c r="M32" s="19">
        <v>4</v>
      </c>
      <c r="N32" s="20">
        <v>0</v>
      </c>
      <c r="O32" s="19">
        <v>0</v>
      </c>
      <c r="P32" s="19">
        <v>0</v>
      </c>
      <c r="Q32" s="19">
        <v>0</v>
      </c>
      <c r="R32" s="19">
        <v>0</v>
      </c>
      <c r="S32" s="19">
        <v>0</v>
      </c>
      <c r="T32" s="19">
        <v>0</v>
      </c>
      <c r="U32" s="19">
        <v>0</v>
      </c>
      <c r="V32" s="19">
        <v>0</v>
      </c>
      <c r="W32" s="19">
        <v>0</v>
      </c>
      <c r="X32" s="19">
        <v>0</v>
      </c>
      <c r="Y32" s="19">
        <v>0</v>
      </c>
      <c r="Z32" s="19">
        <v>0</v>
      </c>
      <c r="AA32" s="19">
        <v>0</v>
      </c>
      <c r="AB32" s="19">
        <v>0</v>
      </c>
      <c r="AC32" s="19">
        <v>0</v>
      </c>
    </row>
    <row r="33" spans="1:29" ht="16.5" customHeight="1" x14ac:dyDescent="0.5">
      <c r="A33" s="57"/>
      <c r="B33" s="58"/>
      <c r="C33" s="47"/>
      <c r="D33" s="45"/>
      <c r="E33" s="47"/>
      <c r="F33" s="45"/>
      <c r="G33" s="19"/>
      <c r="H33" s="19"/>
      <c r="I33" s="19"/>
      <c r="J33" s="19"/>
      <c r="K33" s="19"/>
      <c r="L33" s="19"/>
      <c r="M33" s="19"/>
      <c r="N33" s="32">
        <v>6</v>
      </c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</row>
    <row r="34" spans="1:29" ht="16.5" customHeight="1" x14ac:dyDescent="0.5">
      <c r="A34" s="57"/>
      <c r="B34" s="56" t="s">
        <v>46</v>
      </c>
      <c r="C34" s="44" t="s">
        <v>197</v>
      </c>
      <c r="D34" s="45"/>
      <c r="E34" s="47" t="s">
        <v>110</v>
      </c>
      <c r="F34" s="45"/>
      <c r="G34" s="19">
        <v>1</v>
      </c>
      <c r="H34" s="19">
        <v>1</v>
      </c>
      <c r="I34" s="19">
        <v>1</v>
      </c>
      <c r="J34" s="19">
        <v>1</v>
      </c>
      <c r="K34" s="19">
        <v>1</v>
      </c>
      <c r="L34" s="19">
        <v>1</v>
      </c>
      <c r="M34" s="19">
        <v>1</v>
      </c>
      <c r="N34" s="19">
        <v>1</v>
      </c>
      <c r="O34" s="20">
        <v>0</v>
      </c>
      <c r="P34" s="19">
        <v>0</v>
      </c>
      <c r="Q34" s="19">
        <v>0</v>
      </c>
      <c r="R34" s="19">
        <v>0</v>
      </c>
      <c r="S34" s="19">
        <v>0</v>
      </c>
      <c r="T34" s="19">
        <v>0</v>
      </c>
      <c r="U34" s="19">
        <v>0</v>
      </c>
      <c r="V34" s="19">
        <v>0</v>
      </c>
      <c r="W34" s="19">
        <v>0</v>
      </c>
      <c r="X34" s="19">
        <v>0</v>
      </c>
      <c r="Y34" s="19">
        <v>0</v>
      </c>
      <c r="Z34" s="19">
        <v>0</v>
      </c>
      <c r="AA34" s="19">
        <v>0</v>
      </c>
      <c r="AB34" s="19">
        <v>0</v>
      </c>
      <c r="AC34" s="19">
        <v>0</v>
      </c>
    </row>
    <row r="35" spans="1:29" ht="16.5" customHeight="1" x14ac:dyDescent="0.5">
      <c r="A35" s="57"/>
      <c r="B35" s="57"/>
      <c r="C35" s="44" t="s">
        <v>198</v>
      </c>
      <c r="D35" s="45"/>
      <c r="E35" s="47" t="s">
        <v>110</v>
      </c>
      <c r="F35" s="45"/>
      <c r="G35" s="19">
        <v>1</v>
      </c>
      <c r="H35" s="19">
        <v>1</v>
      </c>
      <c r="I35" s="19">
        <v>1</v>
      </c>
      <c r="J35" s="19">
        <v>1</v>
      </c>
      <c r="K35" s="19">
        <v>1</v>
      </c>
      <c r="L35" s="19">
        <v>1</v>
      </c>
      <c r="M35" s="19">
        <v>1</v>
      </c>
      <c r="N35" s="19">
        <v>1</v>
      </c>
      <c r="O35" s="20">
        <v>0</v>
      </c>
      <c r="P35" s="19">
        <v>0</v>
      </c>
      <c r="Q35" s="19">
        <v>0</v>
      </c>
      <c r="R35" s="19">
        <v>0</v>
      </c>
      <c r="S35" s="19">
        <v>0</v>
      </c>
      <c r="T35" s="19">
        <v>0</v>
      </c>
      <c r="U35" s="19">
        <v>0</v>
      </c>
      <c r="V35" s="19">
        <v>0</v>
      </c>
      <c r="W35" s="19">
        <v>0</v>
      </c>
      <c r="X35" s="19">
        <v>0</v>
      </c>
      <c r="Y35" s="19">
        <v>0</v>
      </c>
      <c r="Z35" s="19">
        <v>0</v>
      </c>
      <c r="AA35" s="19">
        <v>0</v>
      </c>
      <c r="AB35" s="19">
        <v>0</v>
      </c>
      <c r="AC35" s="19">
        <v>0</v>
      </c>
    </row>
    <row r="36" spans="1:29" ht="16.5" customHeight="1" x14ac:dyDescent="0.5">
      <c r="A36" s="57"/>
      <c r="B36" s="57"/>
      <c r="C36" s="44" t="s">
        <v>199</v>
      </c>
      <c r="D36" s="45"/>
      <c r="E36" s="47" t="s">
        <v>27</v>
      </c>
      <c r="F36" s="45"/>
      <c r="G36" s="19">
        <v>2</v>
      </c>
      <c r="H36" s="19">
        <v>2</v>
      </c>
      <c r="I36" s="19">
        <v>1</v>
      </c>
      <c r="J36" s="19">
        <v>1</v>
      </c>
      <c r="K36" s="19">
        <v>1</v>
      </c>
      <c r="L36" s="19">
        <v>1</v>
      </c>
      <c r="M36" s="19">
        <v>1</v>
      </c>
      <c r="N36" s="19">
        <v>1</v>
      </c>
      <c r="O36" s="20">
        <v>0</v>
      </c>
      <c r="P36" s="19">
        <v>0</v>
      </c>
      <c r="Q36" s="19">
        <v>0</v>
      </c>
      <c r="R36" s="19">
        <v>0</v>
      </c>
      <c r="S36" s="19">
        <v>0</v>
      </c>
      <c r="T36" s="19">
        <v>0</v>
      </c>
      <c r="U36" s="19">
        <v>0</v>
      </c>
      <c r="V36" s="19">
        <v>0</v>
      </c>
      <c r="W36" s="19">
        <v>0</v>
      </c>
      <c r="X36" s="19">
        <v>0</v>
      </c>
      <c r="Y36" s="19">
        <v>0</v>
      </c>
      <c r="Z36" s="19">
        <v>0</v>
      </c>
      <c r="AA36" s="19">
        <v>0</v>
      </c>
      <c r="AB36" s="19">
        <v>0</v>
      </c>
      <c r="AC36" s="19">
        <v>0</v>
      </c>
    </row>
    <row r="37" spans="1:29" ht="16.5" customHeight="1" x14ac:dyDescent="0.5">
      <c r="A37" s="57"/>
      <c r="B37" s="57"/>
      <c r="C37" s="44" t="s">
        <v>200</v>
      </c>
      <c r="D37" s="45"/>
      <c r="E37" s="47" t="s">
        <v>108</v>
      </c>
      <c r="F37" s="45"/>
      <c r="G37" s="19">
        <v>2</v>
      </c>
      <c r="H37" s="19">
        <v>2</v>
      </c>
      <c r="I37" s="19">
        <v>1</v>
      </c>
      <c r="J37" s="19">
        <v>1</v>
      </c>
      <c r="K37" s="19">
        <v>1</v>
      </c>
      <c r="L37" s="19">
        <v>1</v>
      </c>
      <c r="M37" s="19">
        <v>1</v>
      </c>
      <c r="N37" s="19">
        <v>1</v>
      </c>
      <c r="O37" s="19">
        <v>1</v>
      </c>
      <c r="P37" s="20">
        <v>0</v>
      </c>
      <c r="Q37" s="19">
        <v>0</v>
      </c>
      <c r="R37" s="19">
        <v>0</v>
      </c>
      <c r="S37" s="19">
        <v>0</v>
      </c>
      <c r="T37" s="19">
        <v>0</v>
      </c>
      <c r="U37" s="19">
        <v>0</v>
      </c>
      <c r="V37" s="19">
        <v>0</v>
      </c>
      <c r="W37" s="19">
        <v>0</v>
      </c>
      <c r="X37" s="19">
        <v>0</v>
      </c>
      <c r="Y37" s="19">
        <v>0</v>
      </c>
      <c r="Z37" s="19">
        <v>0</v>
      </c>
      <c r="AA37" s="19">
        <v>0</v>
      </c>
      <c r="AB37" s="19">
        <v>0</v>
      </c>
      <c r="AC37" s="19">
        <v>0</v>
      </c>
    </row>
    <row r="38" spans="1:29" ht="16.5" customHeight="1" x14ac:dyDescent="0.5">
      <c r="A38" s="57"/>
      <c r="B38" s="57"/>
      <c r="C38" s="44" t="s">
        <v>201</v>
      </c>
      <c r="D38" s="45"/>
      <c r="E38" s="47" t="s">
        <v>27</v>
      </c>
      <c r="F38" s="45"/>
      <c r="G38" s="19">
        <v>2</v>
      </c>
      <c r="H38" s="19">
        <v>1</v>
      </c>
      <c r="I38" s="19">
        <v>1</v>
      </c>
      <c r="J38" s="19">
        <v>1</v>
      </c>
      <c r="K38" s="19">
        <v>1</v>
      </c>
      <c r="L38" s="19">
        <v>1</v>
      </c>
      <c r="M38" s="19">
        <v>1</v>
      </c>
      <c r="N38" s="19">
        <v>1</v>
      </c>
      <c r="O38" s="19">
        <v>1</v>
      </c>
      <c r="P38" s="20">
        <v>0</v>
      </c>
      <c r="Q38" s="19">
        <v>0</v>
      </c>
      <c r="R38" s="19">
        <v>0</v>
      </c>
      <c r="S38" s="19">
        <v>0</v>
      </c>
      <c r="T38" s="19">
        <v>0</v>
      </c>
      <c r="U38" s="19">
        <v>0</v>
      </c>
      <c r="V38" s="19">
        <v>0</v>
      </c>
      <c r="W38" s="19">
        <v>0</v>
      </c>
      <c r="X38" s="19">
        <v>0</v>
      </c>
      <c r="Y38" s="19">
        <v>0</v>
      </c>
      <c r="Z38" s="19">
        <v>0</v>
      </c>
      <c r="AA38" s="19">
        <v>0</v>
      </c>
      <c r="AB38" s="19">
        <v>0</v>
      </c>
      <c r="AC38" s="19">
        <v>0</v>
      </c>
    </row>
    <row r="39" spans="1:29" ht="16.5" customHeight="1" x14ac:dyDescent="0.5">
      <c r="A39" s="57"/>
      <c r="B39" s="57"/>
      <c r="C39" s="47"/>
      <c r="D39" s="45"/>
      <c r="E39" s="47"/>
      <c r="F39" s="45"/>
      <c r="G39" s="19"/>
      <c r="H39" s="19"/>
      <c r="I39" s="19"/>
      <c r="J39" s="19"/>
      <c r="K39" s="19"/>
      <c r="L39" s="19"/>
      <c r="M39" s="19"/>
      <c r="N39" s="19"/>
      <c r="O39" s="19"/>
      <c r="P39" s="25">
        <v>1</v>
      </c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</row>
    <row r="40" spans="1:29" ht="16.5" customHeight="1" x14ac:dyDescent="0.5">
      <c r="A40" s="57"/>
      <c r="B40" s="57"/>
      <c r="C40" s="67" t="s">
        <v>202</v>
      </c>
      <c r="D40" s="45"/>
      <c r="E40" s="47" t="s">
        <v>114</v>
      </c>
      <c r="F40" s="45"/>
      <c r="G40" s="19">
        <v>1</v>
      </c>
      <c r="H40" s="19">
        <v>1</v>
      </c>
      <c r="I40" s="19">
        <v>1</v>
      </c>
      <c r="J40" s="19">
        <v>1</v>
      </c>
      <c r="K40" s="19">
        <v>1</v>
      </c>
      <c r="L40" s="19">
        <v>1</v>
      </c>
      <c r="M40" s="19">
        <v>1</v>
      </c>
      <c r="N40" s="19">
        <v>1</v>
      </c>
      <c r="O40" s="19">
        <v>1</v>
      </c>
      <c r="P40" s="20">
        <v>0</v>
      </c>
      <c r="Q40" s="19">
        <v>0</v>
      </c>
      <c r="R40" s="19">
        <v>0</v>
      </c>
      <c r="S40" s="19">
        <v>0</v>
      </c>
      <c r="T40" s="19">
        <v>0</v>
      </c>
      <c r="U40" s="19">
        <v>0</v>
      </c>
      <c r="V40" s="19">
        <v>0</v>
      </c>
      <c r="W40" s="19">
        <v>0</v>
      </c>
      <c r="X40" s="19">
        <v>0</v>
      </c>
      <c r="Y40" s="19">
        <v>0</v>
      </c>
      <c r="Z40" s="19">
        <v>0</v>
      </c>
      <c r="AA40" s="19">
        <v>0</v>
      </c>
      <c r="AB40" s="19">
        <v>0</v>
      </c>
      <c r="AC40" s="19">
        <v>0</v>
      </c>
    </row>
    <row r="41" spans="1:29" ht="16.5" customHeight="1" x14ac:dyDescent="0.5">
      <c r="A41" s="57"/>
      <c r="B41" s="57"/>
      <c r="C41" s="44" t="s">
        <v>203</v>
      </c>
      <c r="D41" s="45"/>
      <c r="E41" s="47" t="s">
        <v>114</v>
      </c>
      <c r="F41" s="45"/>
      <c r="G41" s="19">
        <v>1</v>
      </c>
      <c r="H41" s="19">
        <v>1</v>
      </c>
      <c r="I41" s="19">
        <v>1</v>
      </c>
      <c r="J41" s="19">
        <v>1</v>
      </c>
      <c r="K41" s="19">
        <v>1</v>
      </c>
      <c r="L41" s="19">
        <v>1</v>
      </c>
      <c r="M41" s="19">
        <v>1</v>
      </c>
      <c r="N41" s="19">
        <v>1</v>
      </c>
      <c r="O41" s="19">
        <v>1</v>
      </c>
      <c r="P41" s="20">
        <v>0</v>
      </c>
      <c r="Q41" s="19">
        <v>0</v>
      </c>
      <c r="R41" s="19">
        <v>0</v>
      </c>
      <c r="S41" s="19">
        <v>0</v>
      </c>
      <c r="T41" s="19">
        <v>0</v>
      </c>
      <c r="U41" s="19">
        <v>0</v>
      </c>
      <c r="V41" s="19">
        <v>0</v>
      </c>
      <c r="W41" s="19">
        <v>0</v>
      </c>
      <c r="X41" s="19">
        <v>0</v>
      </c>
      <c r="Y41" s="19">
        <v>0</v>
      </c>
      <c r="Z41" s="19">
        <v>0</v>
      </c>
      <c r="AA41" s="19">
        <v>0</v>
      </c>
      <c r="AB41" s="19">
        <v>0</v>
      </c>
      <c r="AC41" s="19">
        <v>0</v>
      </c>
    </row>
    <row r="42" spans="1:29" ht="16.5" customHeight="1" x14ac:dyDescent="0.5">
      <c r="A42" s="57"/>
      <c r="B42" s="57"/>
      <c r="C42" s="44" t="s">
        <v>204</v>
      </c>
      <c r="D42" s="45"/>
      <c r="E42" s="47" t="s">
        <v>108</v>
      </c>
      <c r="F42" s="45"/>
      <c r="G42" s="19">
        <v>1</v>
      </c>
      <c r="H42" s="19">
        <v>1</v>
      </c>
      <c r="I42" s="19">
        <v>1</v>
      </c>
      <c r="J42" s="19">
        <v>1</v>
      </c>
      <c r="K42" s="19">
        <v>1</v>
      </c>
      <c r="L42" s="19">
        <v>1</v>
      </c>
      <c r="M42" s="19">
        <v>1</v>
      </c>
      <c r="N42" s="19">
        <v>1</v>
      </c>
      <c r="O42" s="19">
        <v>1</v>
      </c>
      <c r="P42" s="20">
        <v>0</v>
      </c>
      <c r="Q42" s="19">
        <v>0</v>
      </c>
      <c r="R42" s="19">
        <v>0</v>
      </c>
      <c r="S42" s="19">
        <v>0</v>
      </c>
      <c r="T42" s="19">
        <v>0</v>
      </c>
      <c r="U42" s="19">
        <v>0</v>
      </c>
      <c r="V42" s="19">
        <v>0</v>
      </c>
      <c r="W42" s="19">
        <v>0</v>
      </c>
      <c r="X42" s="19">
        <v>0</v>
      </c>
      <c r="Y42" s="19">
        <v>0</v>
      </c>
      <c r="Z42" s="19">
        <v>0</v>
      </c>
      <c r="AA42" s="19">
        <v>0</v>
      </c>
      <c r="AB42" s="19">
        <v>0</v>
      </c>
      <c r="AC42" s="19">
        <v>0</v>
      </c>
    </row>
    <row r="43" spans="1:29" ht="16.5" customHeight="1" x14ac:dyDescent="0.5">
      <c r="A43" s="57"/>
      <c r="B43" s="57"/>
      <c r="C43" s="67" t="s">
        <v>205</v>
      </c>
      <c r="D43" s="45"/>
      <c r="E43" s="47" t="s">
        <v>110</v>
      </c>
      <c r="F43" s="45"/>
      <c r="G43" s="19">
        <v>1</v>
      </c>
      <c r="H43" s="19">
        <v>1</v>
      </c>
      <c r="I43" s="19">
        <v>1</v>
      </c>
      <c r="J43" s="19">
        <v>1</v>
      </c>
      <c r="K43" s="19">
        <v>1</v>
      </c>
      <c r="L43" s="19">
        <v>1</v>
      </c>
      <c r="M43" s="19">
        <v>1</v>
      </c>
      <c r="N43" s="19">
        <v>1</v>
      </c>
      <c r="O43" s="19">
        <v>1</v>
      </c>
      <c r="P43" s="20">
        <v>0</v>
      </c>
      <c r="Q43" s="19">
        <v>0</v>
      </c>
      <c r="R43" s="19">
        <v>0</v>
      </c>
      <c r="S43" s="19">
        <v>0</v>
      </c>
      <c r="T43" s="19">
        <v>0</v>
      </c>
      <c r="U43" s="19">
        <v>0</v>
      </c>
      <c r="V43" s="19">
        <v>0</v>
      </c>
      <c r="W43" s="19">
        <v>0</v>
      </c>
      <c r="X43" s="19">
        <v>0</v>
      </c>
      <c r="Y43" s="19">
        <v>0</v>
      </c>
      <c r="Z43" s="19">
        <v>0</v>
      </c>
      <c r="AA43" s="19">
        <v>0</v>
      </c>
      <c r="AB43" s="19">
        <v>0</v>
      </c>
      <c r="AC43" s="19">
        <v>0</v>
      </c>
    </row>
    <row r="44" spans="1:29" ht="16.5" customHeight="1" x14ac:dyDescent="0.5">
      <c r="A44" s="57"/>
      <c r="B44" s="57"/>
      <c r="C44" s="67" t="s">
        <v>206</v>
      </c>
      <c r="D44" s="45"/>
      <c r="E44" s="47" t="s">
        <v>114</v>
      </c>
      <c r="F44" s="45"/>
      <c r="G44" s="19">
        <v>1</v>
      </c>
      <c r="H44" s="19">
        <v>1</v>
      </c>
      <c r="I44" s="19">
        <v>1</v>
      </c>
      <c r="J44" s="19">
        <v>1</v>
      </c>
      <c r="K44" s="19">
        <v>1</v>
      </c>
      <c r="L44" s="19">
        <v>1</v>
      </c>
      <c r="M44" s="19">
        <v>1</v>
      </c>
      <c r="N44" s="19">
        <v>1</v>
      </c>
      <c r="O44" s="19">
        <v>1</v>
      </c>
      <c r="P44" s="20">
        <v>0</v>
      </c>
      <c r="Q44" s="19">
        <v>0</v>
      </c>
      <c r="R44" s="19">
        <v>0</v>
      </c>
      <c r="S44" s="19">
        <v>0</v>
      </c>
      <c r="T44" s="19">
        <v>0</v>
      </c>
      <c r="U44" s="19">
        <v>0</v>
      </c>
      <c r="V44" s="19">
        <v>0</v>
      </c>
      <c r="W44" s="19">
        <v>0</v>
      </c>
      <c r="X44" s="19">
        <v>0</v>
      </c>
      <c r="Y44" s="19">
        <v>0</v>
      </c>
      <c r="Z44" s="19">
        <v>0</v>
      </c>
      <c r="AA44" s="19">
        <v>0</v>
      </c>
      <c r="AB44" s="19">
        <v>0</v>
      </c>
      <c r="AC44" s="19">
        <v>0</v>
      </c>
    </row>
    <row r="45" spans="1:29" ht="16.5" customHeight="1" x14ac:dyDescent="0.5">
      <c r="A45" s="57"/>
      <c r="B45" s="57"/>
      <c r="C45" s="44" t="s">
        <v>56</v>
      </c>
      <c r="D45" s="45"/>
      <c r="E45" s="47" t="s">
        <v>25</v>
      </c>
      <c r="F45" s="45"/>
      <c r="G45" s="19">
        <v>7</v>
      </c>
      <c r="H45" s="19">
        <v>10</v>
      </c>
      <c r="I45" s="19">
        <v>10</v>
      </c>
      <c r="J45" s="19">
        <v>10</v>
      </c>
      <c r="K45" s="19">
        <v>10</v>
      </c>
      <c r="L45" s="19">
        <v>10</v>
      </c>
      <c r="M45" s="19">
        <v>10</v>
      </c>
      <c r="N45" s="19">
        <v>10</v>
      </c>
      <c r="O45" s="19">
        <v>10</v>
      </c>
      <c r="P45" s="19">
        <v>7</v>
      </c>
      <c r="Q45" s="20">
        <v>0</v>
      </c>
      <c r="R45" s="19">
        <v>0</v>
      </c>
      <c r="S45" s="19">
        <v>0</v>
      </c>
      <c r="T45" s="19">
        <v>0</v>
      </c>
      <c r="U45" s="19">
        <v>0</v>
      </c>
      <c r="V45" s="19">
        <v>0</v>
      </c>
      <c r="W45" s="19">
        <v>0</v>
      </c>
      <c r="X45" s="19">
        <v>0</v>
      </c>
      <c r="Y45" s="19">
        <v>0</v>
      </c>
      <c r="Z45" s="19">
        <v>0</v>
      </c>
      <c r="AA45" s="19">
        <v>0</v>
      </c>
      <c r="AB45" s="19">
        <v>0</v>
      </c>
      <c r="AC45" s="19">
        <v>0</v>
      </c>
    </row>
    <row r="46" spans="1:29" ht="16.5" customHeight="1" x14ac:dyDescent="0.5">
      <c r="A46" s="57"/>
      <c r="B46" s="58"/>
      <c r="C46" s="47"/>
      <c r="D46" s="45"/>
      <c r="E46" s="47"/>
      <c r="F46" s="45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32">
        <v>3</v>
      </c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</row>
    <row r="47" spans="1:29" ht="16.5" customHeight="1" x14ac:dyDescent="0.5">
      <c r="A47" s="57"/>
      <c r="B47" s="56" t="s">
        <v>57</v>
      </c>
      <c r="C47" s="44" t="s">
        <v>207</v>
      </c>
      <c r="D47" s="45"/>
      <c r="E47" s="47" t="s">
        <v>131</v>
      </c>
      <c r="F47" s="45"/>
      <c r="G47" s="19">
        <v>2</v>
      </c>
      <c r="H47" s="19">
        <v>2</v>
      </c>
      <c r="I47" s="19">
        <v>2</v>
      </c>
      <c r="J47" s="19">
        <v>2</v>
      </c>
      <c r="K47" s="19">
        <v>2</v>
      </c>
      <c r="L47" s="19">
        <v>2</v>
      </c>
      <c r="M47" s="19">
        <v>2</v>
      </c>
      <c r="N47" s="19">
        <v>2</v>
      </c>
      <c r="O47" s="19">
        <v>2</v>
      </c>
      <c r="P47" s="19">
        <v>2</v>
      </c>
      <c r="Q47" s="19">
        <v>2</v>
      </c>
      <c r="R47" s="20">
        <v>0</v>
      </c>
      <c r="S47" s="19">
        <v>0</v>
      </c>
      <c r="T47" s="19">
        <v>0</v>
      </c>
      <c r="U47" s="19">
        <v>0</v>
      </c>
      <c r="V47" s="19">
        <v>0</v>
      </c>
      <c r="W47" s="19">
        <v>0</v>
      </c>
      <c r="X47" s="19">
        <v>0</v>
      </c>
      <c r="Y47" s="19">
        <v>0</v>
      </c>
      <c r="Z47" s="19">
        <v>0</v>
      </c>
      <c r="AA47" s="19">
        <v>0</v>
      </c>
      <c r="AB47" s="19">
        <v>0</v>
      </c>
      <c r="AC47" s="19">
        <v>0</v>
      </c>
    </row>
    <row r="48" spans="1:29" ht="16.5" customHeight="1" x14ac:dyDescent="0.5">
      <c r="A48" s="57"/>
      <c r="B48" s="57"/>
      <c r="C48" s="44" t="s">
        <v>208</v>
      </c>
      <c r="D48" s="45"/>
      <c r="E48" s="47" t="s">
        <v>131</v>
      </c>
      <c r="F48" s="45"/>
      <c r="G48" s="19">
        <v>2</v>
      </c>
      <c r="H48" s="19">
        <v>2</v>
      </c>
      <c r="I48" s="19">
        <v>2</v>
      </c>
      <c r="J48" s="19">
        <v>2</v>
      </c>
      <c r="K48" s="19">
        <v>2</v>
      </c>
      <c r="L48" s="19">
        <v>2</v>
      </c>
      <c r="M48" s="19">
        <v>2</v>
      </c>
      <c r="N48" s="19">
        <v>2</v>
      </c>
      <c r="O48" s="19">
        <v>2</v>
      </c>
      <c r="P48" s="19">
        <v>2</v>
      </c>
      <c r="Q48" s="19">
        <v>2</v>
      </c>
      <c r="R48" s="20">
        <v>0</v>
      </c>
      <c r="S48" s="19">
        <v>0</v>
      </c>
      <c r="T48" s="19">
        <v>0</v>
      </c>
      <c r="U48" s="19">
        <v>0</v>
      </c>
      <c r="V48" s="19">
        <v>0</v>
      </c>
      <c r="W48" s="19">
        <v>0</v>
      </c>
      <c r="X48" s="19">
        <v>0</v>
      </c>
      <c r="Y48" s="19">
        <v>0</v>
      </c>
      <c r="Z48" s="19">
        <v>0</v>
      </c>
      <c r="AA48" s="19">
        <v>0</v>
      </c>
      <c r="AB48" s="19">
        <v>0</v>
      </c>
      <c r="AC48" s="19">
        <v>0</v>
      </c>
    </row>
    <row r="49" spans="1:29" ht="16.5" customHeight="1" x14ac:dyDescent="0.5">
      <c r="A49" s="57"/>
      <c r="B49" s="57"/>
      <c r="C49" s="44" t="s">
        <v>209</v>
      </c>
      <c r="D49" s="45"/>
      <c r="E49" s="47" t="s">
        <v>131</v>
      </c>
      <c r="F49" s="45"/>
      <c r="G49" s="19">
        <v>1</v>
      </c>
      <c r="H49" s="19">
        <v>2</v>
      </c>
      <c r="I49" s="19">
        <v>2</v>
      </c>
      <c r="J49" s="19">
        <v>2</v>
      </c>
      <c r="K49" s="19">
        <v>2</v>
      </c>
      <c r="L49" s="19">
        <v>2</v>
      </c>
      <c r="M49" s="19">
        <v>2</v>
      </c>
      <c r="N49" s="19">
        <v>2</v>
      </c>
      <c r="O49" s="19">
        <v>2</v>
      </c>
      <c r="P49" s="19">
        <v>2</v>
      </c>
      <c r="Q49" s="19">
        <v>2</v>
      </c>
      <c r="R49" s="19">
        <v>1</v>
      </c>
      <c r="S49" s="20">
        <v>0</v>
      </c>
      <c r="T49" s="19">
        <v>0</v>
      </c>
      <c r="U49" s="19">
        <v>0</v>
      </c>
      <c r="V49" s="19">
        <v>0</v>
      </c>
      <c r="W49" s="19">
        <v>0</v>
      </c>
      <c r="X49" s="19">
        <v>0</v>
      </c>
      <c r="Y49" s="19">
        <v>0</v>
      </c>
      <c r="Z49" s="19">
        <v>0</v>
      </c>
      <c r="AA49" s="19">
        <v>0</v>
      </c>
      <c r="AB49" s="19">
        <v>0</v>
      </c>
      <c r="AC49" s="19">
        <v>0</v>
      </c>
    </row>
    <row r="50" spans="1:29" ht="16.5" customHeight="1" x14ac:dyDescent="0.5">
      <c r="A50" s="57"/>
      <c r="B50" s="57"/>
      <c r="C50" s="47"/>
      <c r="D50" s="45"/>
      <c r="E50" s="47"/>
      <c r="F50" s="45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32">
        <v>1</v>
      </c>
      <c r="T50" s="19"/>
      <c r="U50" s="19"/>
      <c r="V50" s="19"/>
      <c r="W50" s="19"/>
      <c r="X50" s="19"/>
      <c r="Y50" s="19"/>
      <c r="Z50" s="19"/>
      <c r="AA50" s="19"/>
      <c r="AB50" s="19"/>
      <c r="AC50" s="19"/>
    </row>
    <row r="51" spans="1:29" ht="16.5" customHeight="1" x14ac:dyDescent="0.5">
      <c r="A51" s="57"/>
      <c r="B51" s="57"/>
      <c r="C51" s="44" t="s">
        <v>210</v>
      </c>
      <c r="D51" s="45"/>
      <c r="E51" s="47" t="s">
        <v>131</v>
      </c>
      <c r="F51" s="45"/>
      <c r="G51" s="19">
        <v>2</v>
      </c>
      <c r="H51" s="19">
        <v>2</v>
      </c>
      <c r="I51" s="19">
        <v>2</v>
      </c>
      <c r="J51" s="19">
        <v>2</v>
      </c>
      <c r="K51" s="19">
        <v>2</v>
      </c>
      <c r="L51" s="19">
        <v>2</v>
      </c>
      <c r="M51" s="19">
        <v>2</v>
      </c>
      <c r="N51" s="19">
        <v>2</v>
      </c>
      <c r="O51" s="19">
        <v>2</v>
      </c>
      <c r="P51" s="19">
        <v>2</v>
      </c>
      <c r="Q51" s="19">
        <v>2</v>
      </c>
      <c r="R51" s="19">
        <v>2</v>
      </c>
      <c r="S51" s="20">
        <v>0</v>
      </c>
      <c r="T51" s="19">
        <v>0</v>
      </c>
      <c r="U51" s="19">
        <v>0</v>
      </c>
      <c r="V51" s="19">
        <v>0</v>
      </c>
      <c r="W51" s="19">
        <v>0</v>
      </c>
      <c r="X51" s="19">
        <v>0</v>
      </c>
      <c r="Y51" s="19">
        <v>0</v>
      </c>
      <c r="Z51" s="19">
        <v>0</v>
      </c>
      <c r="AA51" s="19">
        <v>0</v>
      </c>
      <c r="AB51" s="19">
        <v>0</v>
      </c>
      <c r="AC51" s="19">
        <v>0</v>
      </c>
    </row>
    <row r="52" spans="1:29" ht="16.5" customHeight="1" x14ac:dyDescent="0.5">
      <c r="A52" s="57"/>
      <c r="B52" s="57"/>
      <c r="C52" s="44" t="s">
        <v>211</v>
      </c>
      <c r="D52" s="45"/>
      <c r="E52" s="47" t="s">
        <v>131</v>
      </c>
      <c r="F52" s="45"/>
      <c r="G52" s="19">
        <v>2</v>
      </c>
      <c r="H52" s="19">
        <v>2</v>
      </c>
      <c r="I52" s="19">
        <v>2</v>
      </c>
      <c r="J52" s="19">
        <v>2</v>
      </c>
      <c r="K52" s="19">
        <v>2</v>
      </c>
      <c r="L52" s="19">
        <v>2</v>
      </c>
      <c r="M52" s="19">
        <v>2</v>
      </c>
      <c r="N52" s="19">
        <v>2</v>
      </c>
      <c r="O52" s="19">
        <v>2</v>
      </c>
      <c r="P52" s="19">
        <v>2</v>
      </c>
      <c r="Q52" s="19">
        <v>2</v>
      </c>
      <c r="R52" s="19">
        <v>2</v>
      </c>
      <c r="S52" s="19">
        <v>2</v>
      </c>
      <c r="T52" s="20">
        <v>0</v>
      </c>
      <c r="U52" s="19">
        <v>0</v>
      </c>
      <c r="V52" s="19">
        <v>0</v>
      </c>
      <c r="W52" s="19">
        <v>0</v>
      </c>
      <c r="X52" s="19">
        <v>0</v>
      </c>
      <c r="Y52" s="19">
        <v>0</v>
      </c>
      <c r="Z52" s="19">
        <v>0</v>
      </c>
      <c r="AA52" s="19">
        <v>0</v>
      </c>
      <c r="AB52" s="19">
        <v>0</v>
      </c>
      <c r="AC52" s="19">
        <v>0</v>
      </c>
    </row>
    <row r="53" spans="1:29" ht="16.5" customHeight="1" x14ac:dyDescent="0.5">
      <c r="A53" s="57"/>
      <c r="B53" s="57"/>
      <c r="C53" s="44" t="s">
        <v>212</v>
      </c>
      <c r="D53" s="45"/>
      <c r="E53" s="47" t="s">
        <v>131</v>
      </c>
      <c r="F53" s="45"/>
      <c r="G53" s="19">
        <v>3</v>
      </c>
      <c r="H53" s="19">
        <v>3</v>
      </c>
      <c r="I53" s="19">
        <v>3</v>
      </c>
      <c r="J53" s="19">
        <v>3</v>
      </c>
      <c r="K53" s="19">
        <v>3</v>
      </c>
      <c r="L53" s="19">
        <v>3</v>
      </c>
      <c r="M53" s="19">
        <v>3</v>
      </c>
      <c r="N53" s="19">
        <v>3</v>
      </c>
      <c r="O53" s="19">
        <v>3</v>
      </c>
      <c r="P53" s="19">
        <v>3</v>
      </c>
      <c r="Q53" s="19">
        <v>3</v>
      </c>
      <c r="R53" s="19">
        <v>3</v>
      </c>
      <c r="S53" s="19">
        <v>3</v>
      </c>
      <c r="T53" s="20">
        <v>0</v>
      </c>
      <c r="U53" s="19">
        <v>0</v>
      </c>
      <c r="V53" s="19">
        <v>0</v>
      </c>
      <c r="W53" s="19">
        <v>0</v>
      </c>
      <c r="X53" s="19">
        <v>0</v>
      </c>
      <c r="Y53" s="19">
        <v>0</v>
      </c>
      <c r="Z53" s="19">
        <v>0</v>
      </c>
      <c r="AA53" s="19">
        <v>0</v>
      </c>
      <c r="AB53" s="19">
        <v>0</v>
      </c>
      <c r="AC53" s="19">
        <v>0</v>
      </c>
    </row>
    <row r="54" spans="1:29" ht="16.5" customHeight="1" x14ac:dyDescent="0.5">
      <c r="A54" s="57"/>
      <c r="B54" s="57"/>
      <c r="C54" s="44" t="s">
        <v>213</v>
      </c>
      <c r="D54" s="45"/>
      <c r="E54" s="47" t="s">
        <v>131</v>
      </c>
      <c r="F54" s="45"/>
      <c r="G54" s="19">
        <v>2</v>
      </c>
      <c r="H54" s="19">
        <v>2</v>
      </c>
      <c r="I54" s="19">
        <v>2</v>
      </c>
      <c r="J54" s="19">
        <v>2</v>
      </c>
      <c r="K54" s="19">
        <v>2</v>
      </c>
      <c r="L54" s="19">
        <v>2</v>
      </c>
      <c r="M54" s="19">
        <v>2</v>
      </c>
      <c r="N54" s="19">
        <v>2</v>
      </c>
      <c r="O54" s="19">
        <v>2</v>
      </c>
      <c r="P54" s="19">
        <v>2</v>
      </c>
      <c r="Q54" s="19">
        <v>2</v>
      </c>
      <c r="R54" s="19">
        <v>2</v>
      </c>
      <c r="S54" s="19">
        <v>2</v>
      </c>
      <c r="T54" s="20">
        <v>0</v>
      </c>
      <c r="U54" s="19">
        <v>0</v>
      </c>
      <c r="V54" s="19">
        <v>0</v>
      </c>
      <c r="W54" s="19">
        <v>0</v>
      </c>
      <c r="X54" s="19">
        <v>0</v>
      </c>
      <c r="Y54" s="19">
        <v>0</v>
      </c>
      <c r="Z54" s="19">
        <v>0</v>
      </c>
      <c r="AA54" s="19">
        <v>0</v>
      </c>
      <c r="AB54" s="19">
        <v>0</v>
      </c>
      <c r="AC54" s="19">
        <v>0</v>
      </c>
    </row>
    <row r="55" spans="1:29" ht="16.5" customHeight="1" x14ac:dyDescent="0.5">
      <c r="A55" s="57"/>
      <c r="B55" s="57"/>
      <c r="C55" s="44" t="s">
        <v>214</v>
      </c>
      <c r="D55" s="45"/>
      <c r="E55" s="47" t="s">
        <v>131</v>
      </c>
      <c r="F55" s="45"/>
      <c r="G55" s="19">
        <v>3</v>
      </c>
      <c r="H55" s="19">
        <v>3</v>
      </c>
      <c r="I55" s="19">
        <v>3</v>
      </c>
      <c r="J55" s="19">
        <v>3</v>
      </c>
      <c r="K55" s="19">
        <v>3</v>
      </c>
      <c r="L55" s="19">
        <v>3</v>
      </c>
      <c r="M55" s="19">
        <v>3</v>
      </c>
      <c r="N55" s="19">
        <v>3</v>
      </c>
      <c r="O55" s="19">
        <v>3</v>
      </c>
      <c r="P55" s="19">
        <v>3</v>
      </c>
      <c r="Q55" s="19">
        <v>3</v>
      </c>
      <c r="R55" s="19">
        <v>3</v>
      </c>
      <c r="S55" s="19">
        <v>3</v>
      </c>
      <c r="T55" s="20">
        <v>0</v>
      </c>
      <c r="U55" s="19">
        <v>0</v>
      </c>
      <c r="V55" s="19">
        <v>0</v>
      </c>
      <c r="W55" s="19">
        <v>0</v>
      </c>
      <c r="X55" s="19">
        <v>0</v>
      </c>
      <c r="Y55" s="19">
        <v>0</v>
      </c>
      <c r="Z55" s="19">
        <v>0</v>
      </c>
      <c r="AA55" s="19">
        <v>0</v>
      </c>
      <c r="AB55" s="19">
        <v>0</v>
      </c>
      <c r="AC55" s="19">
        <v>0</v>
      </c>
    </row>
    <row r="56" spans="1:29" ht="16.5" customHeight="1" x14ac:dyDescent="0.5">
      <c r="A56" s="57"/>
      <c r="B56" s="57"/>
      <c r="C56" s="44" t="s">
        <v>215</v>
      </c>
      <c r="D56" s="45"/>
      <c r="E56" s="47" t="s">
        <v>131</v>
      </c>
      <c r="F56" s="45"/>
      <c r="G56" s="19">
        <v>4</v>
      </c>
      <c r="H56" s="19">
        <v>2</v>
      </c>
      <c r="I56" s="19">
        <v>2</v>
      </c>
      <c r="J56" s="19">
        <v>2</v>
      </c>
      <c r="K56" s="19">
        <v>2</v>
      </c>
      <c r="L56" s="19">
        <v>2</v>
      </c>
      <c r="M56" s="19">
        <v>2</v>
      </c>
      <c r="N56" s="19">
        <v>2</v>
      </c>
      <c r="O56" s="19">
        <v>2</v>
      </c>
      <c r="P56" s="19">
        <v>2</v>
      </c>
      <c r="Q56" s="19">
        <v>2</v>
      </c>
      <c r="R56" s="19">
        <v>2</v>
      </c>
      <c r="S56" s="19">
        <v>2</v>
      </c>
      <c r="T56" s="19">
        <v>2</v>
      </c>
      <c r="U56" s="20">
        <v>0</v>
      </c>
      <c r="V56" s="19">
        <v>0</v>
      </c>
      <c r="W56" s="19">
        <v>0</v>
      </c>
      <c r="X56" s="19">
        <v>0</v>
      </c>
      <c r="Y56" s="19">
        <v>0</v>
      </c>
      <c r="Z56" s="19">
        <v>0</v>
      </c>
      <c r="AA56" s="19">
        <v>0</v>
      </c>
      <c r="AB56" s="19">
        <v>0</v>
      </c>
      <c r="AC56" s="19">
        <v>0</v>
      </c>
    </row>
    <row r="57" spans="1:29" ht="16.5" customHeight="1" x14ac:dyDescent="0.5">
      <c r="A57" s="57"/>
      <c r="B57" s="57"/>
      <c r="C57" s="47"/>
      <c r="D57" s="45"/>
      <c r="E57" s="47"/>
      <c r="F57" s="45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25">
        <v>2</v>
      </c>
      <c r="V57" s="19"/>
      <c r="W57" s="19"/>
      <c r="X57" s="19"/>
      <c r="Y57" s="19"/>
      <c r="Z57" s="19"/>
      <c r="AA57" s="19"/>
      <c r="AB57" s="19"/>
      <c r="AC57" s="19"/>
    </row>
    <row r="58" spans="1:29" ht="16.5" customHeight="1" x14ac:dyDescent="0.5">
      <c r="A58" s="57"/>
      <c r="B58" s="57"/>
      <c r="C58" s="44" t="s">
        <v>216</v>
      </c>
      <c r="D58" s="45"/>
      <c r="E58" s="47" t="s">
        <v>131</v>
      </c>
      <c r="F58" s="45"/>
      <c r="G58" s="19">
        <v>2</v>
      </c>
      <c r="H58" s="19">
        <v>2</v>
      </c>
      <c r="I58" s="19">
        <v>2</v>
      </c>
      <c r="J58" s="19">
        <v>2</v>
      </c>
      <c r="K58" s="19">
        <v>2</v>
      </c>
      <c r="L58" s="19">
        <v>2</v>
      </c>
      <c r="M58" s="19">
        <v>2</v>
      </c>
      <c r="N58" s="19">
        <v>2</v>
      </c>
      <c r="O58" s="19">
        <v>2</v>
      </c>
      <c r="P58" s="19">
        <v>2</v>
      </c>
      <c r="Q58" s="19">
        <v>2</v>
      </c>
      <c r="R58" s="19">
        <v>2</v>
      </c>
      <c r="S58" s="19">
        <v>2</v>
      </c>
      <c r="T58" s="19">
        <v>2</v>
      </c>
      <c r="U58" s="20">
        <v>0</v>
      </c>
      <c r="V58" s="19">
        <v>0</v>
      </c>
      <c r="W58" s="19">
        <v>0</v>
      </c>
      <c r="X58" s="19">
        <v>0</v>
      </c>
      <c r="Y58" s="19">
        <v>0</v>
      </c>
      <c r="Z58" s="19">
        <v>0</v>
      </c>
      <c r="AA58" s="19">
        <v>0</v>
      </c>
      <c r="AB58" s="19">
        <v>0</v>
      </c>
      <c r="AC58" s="19">
        <v>0</v>
      </c>
    </row>
    <row r="59" spans="1:29" ht="16.5" customHeight="1" x14ac:dyDescent="0.5">
      <c r="A59" s="57"/>
      <c r="B59" s="57"/>
      <c r="C59" s="44" t="s">
        <v>217</v>
      </c>
      <c r="D59" s="45"/>
      <c r="E59" s="47" t="s">
        <v>131</v>
      </c>
      <c r="F59" s="45"/>
      <c r="G59" s="19">
        <v>2</v>
      </c>
      <c r="H59" s="19">
        <v>2</v>
      </c>
      <c r="I59" s="19">
        <v>2</v>
      </c>
      <c r="J59" s="19">
        <v>2</v>
      </c>
      <c r="K59" s="19">
        <v>2</v>
      </c>
      <c r="L59" s="19">
        <v>2</v>
      </c>
      <c r="M59" s="19">
        <v>2</v>
      </c>
      <c r="N59" s="19">
        <v>2</v>
      </c>
      <c r="O59" s="19">
        <v>2</v>
      </c>
      <c r="P59" s="19">
        <v>2</v>
      </c>
      <c r="Q59" s="19">
        <v>2</v>
      </c>
      <c r="R59" s="19">
        <v>2</v>
      </c>
      <c r="S59" s="19">
        <v>2</v>
      </c>
      <c r="T59" s="19">
        <v>2</v>
      </c>
      <c r="U59" s="20">
        <v>0</v>
      </c>
      <c r="V59" s="19">
        <v>0</v>
      </c>
      <c r="W59" s="19">
        <v>0</v>
      </c>
      <c r="X59" s="19">
        <v>0</v>
      </c>
      <c r="Y59" s="19">
        <v>0</v>
      </c>
      <c r="Z59" s="19">
        <v>0</v>
      </c>
      <c r="AA59" s="19">
        <v>0</v>
      </c>
      <c r="AB59" s="19">
        <v>0</v>
      </c>
      <c r="AC59" s="19">
        <v>0</v>
      </c>
    </row>
    <row r="60" spans="1:29" ht="16.5" customHeight="1" x14ac:dyDescent="0.5">
      <c r="A60" s="57"/>
      <c r="B60" s="57"/>
      <c r="C60" s="44" t="s">
        <v>218</v>
      </c>
      <c r="D60" s="45"/>
      <c r="E60" s="47" t="s">
        <v>131</v>
      </c>
      <c r="F60" s="45"/>
      <c r="G60" s="19">
        <v>3</v>
      </c>
      <c r="H60" s="19">
        <v>2</v>
      </c>
      <c r="I60" s="19">
        <v>2</v>
      </c>
      <c r="J60" s="19">
        <v>2</v>
      </c>
      <c r="K60" s="19">
        <v>2</v>
      </c>
      <c r="L60" s="19">
        <v>2</v>
      </c>
      <c r="M60" s="19">
        <v>2</v>
      </c>
      <c r="N60" s="19">
        <v>2</v>
      </c>
      <c r="O60" s="19">
        <v>2</v>
      </c>
      <c r="P60" s="19">
        <v>2</v>
      </c>
      <c r="Q60" s="19">
        <v>2</v>
      </c>
      <c r="R60" s="19">
        <v>2</v>
      </c>
      <c r="S60" s="19">
        <v>2</v>
      </c>
      <c r="T60" s="19">
        <v>2</v>
      </c>
      <c r="U60" s="20">
        <v>0</v>
      </c>
      <c r="V60" s="19">
        <v>0</v>
      </c>
      <c r="W60" s="19">
        <v>0</v>
      </c>
      <c r="X60" s="19">
        <v>0</v>
      </c>
      <c r="Y60" s="19">
        <v>0</v>
      </c>
      <c r="Z60" s="19">
        <v>0</v>
      </c>
      <c r="AA60" s="19">
        <v>0</v>
      </c>
      <c r="AB60" s="19">
        <v>0</v>
      </c>
      <c r="AC60" s="19">
        <v>0</v>
      </c>
    </row>
    <row r="61" spans="1:29" ht="16.5" customHeight="1" x14ac:dyDescent="0.5">
      <c r="A61" s="57"/>
      <c r="B61" s="57"/>
      <c r="C61" s="47"/>
      <c r="D61" s="45"/>
      <c r="E61" s="47"/>
      <c r="F61" s="45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25">
        <v>1</v>
      </c>
      <c r="V61" s="19"/>
      <c r="W61" s="19"/>
      <c r="X61" s="19"/>
      <c r="Y61" s="19"/>
      <c r="Z61" s="19"/>
      <c r="AA61" s="19"/>
      <c r="AB61" s="19"/>
      <c r="AC61" s="19"/>
    </row>
    <row r="62" spans="1:29" ht="16.5" customHeight="1" x14ac:dyDescent="0.5">
      <c r="A62" s="57"/>
      <c r="B62" s="57"/>
      <c r="C62" s="44" t="s">
        <v>219</v>
      </c>
      <c r="D62" s="45"/>
      <c r="E62" s="47" t="s">
        <v>131</v>
      </c>
      <c r="F62" s="45"/>
      <c r="G62" s="19">
        <v>2</v>
      </c>
      <c r="H62" s="19">
        <v>2</v>
      </c>
      <c r="I62" s="19">
        <v>2</v>
      </c>
      <c r="J62" s="19">
        <v>2</v>
      </c>
      <c r="K62" s="19">
        <v>2</v>
      </c>
      <c r="L62" s="19">
        <v>2</v>
      </c>
      <c r="M62" s="19">
        <v>2</v>
      </c>
      <c r="N62" s="19">
        <v>2</v>
      </c>
      <c r="O62" s="19">
        <v>2</v>
      </c>
      <c r="P62" s="19">
        <v>2</v>
      </c>
      <c r="Q62" s="19">
        <v>2</v>
      </c>
      <c r="R62" s="19">
        <v>2</v>
      </c>
      <c r="S62" s="19">
        <v>2</v>
      </c>
      <c r="T62" s="19">
        <v>2</v>
      </c>
      <c r="U62" s="19">
        <v>2</v>
      </c>
      <c r="V62" s="20">
        <v>0</v>
      </c>
      <c r="W62" s="19">
        <v>0</v>
      </c>
      <c r="X62" s="19">
        <v>0</v>
      </c>
      <c r="Y62" s="19">
        <v>0</v>
      </c>
      <c r="Z62" s="19">
        <v>0</v>
      </c>
      <c r="AA62" s="19">
        <v>0</v>
      </c>
      <c r="AB62" s="19">
        <v>0</v>
      </c>
      <c r="AC62" s="19">
        <v>0</v>
      </c>
    </row>
    <row r="63" spans="1:29" ht="16.5" customHeight="1" x14ac:dyDescent="0.5">
      <c r="A63" s="57"/>
      <c r="B63" s="57"/>
      <c r="C63" s="44" t="s">
        <v>220</v>
      </c>
      <c r="D63" s="45"/>
      <c r="E63" s="47" t="s">
        <v>131</v>
      </c>
      <c r="F63" s="45"/>
      <c r="G63" s="19">
        <v>2</v>
      </c>
      <c r="H63" s="19">
        <v>2</v>
      </c>
      <c r="I63" s="19">
        <v>2</v>
      </c>
      <c r="J63" s="19">
        <v>2</v>
      </c>
      <c r="K63" s="19">
        <v>2</v>
      </c>
      <c r="L63" s="19">
        <v>2</v>
      </c>
      <c r="M63" s="19">
        <v>2</v>
      </c>
      <c r="N63" s="19">
        <v>2</v>
      </c>
      <c r="O63" s="19">
        <v>2</v>
      </c>
      <c r="P63" s="19">
        <v>2</v>
      </c>
      <c r="Q63" s="19">
        <v>2</v>
      </c>
      <c r="R63" s="19">
        <v>2</v>
      </c>
      <c r="S63" s="19">
        <v>2</v>
      </c>
      <c r="T63" s="19">
        <v>2</v>
      </c>
      <c r="U63" s="19">
        <v>2</v>
      </c>
      <c r="V63" s="20">
        <v>0</v>
      </c>
      <c r="W63" s="19">
        <v>0</v>
      </c>
      <c r="X63" s="19">
        <v>0</v>
      </c>
      <c r="Y63" s="19">
        <v>0</v>
      </c>
      <c r="Z63" s="19">
        <v>0</v>
      </c>
      <c r="AA63" s="19">
        <v>0</v>
      </c>
      <c r="AB63" s="19">
        <v>0</v>
      </c>
      <c r="AC63" s="19">
        <v>0</v>
      </c>
    </row>
    <row r="64" spans="1:29" ht="16.5" customHeight="1" x14ac:dyDescent="0.5">
      <c r="A64" s="57"/>
      <c r="B64" s="57"/>
      <c r="C64" s="44" t="s">
        <v>221</v>
      </c>
      <c r="D64" s="45"/>
      <c r="E64" s="47" t="s">
        <v>131</v>
      </c>
      <c r="F64" s="45"/>
      <c r="G64" s="19">
        <v>2</v>
      </c>
      <c r="H64" s="19">
        <v>2</v>
      </c>
      <c r="I64" s="19">
        <v>2</v>
      </c>
      <c r="J64" s="19">
        <v>2</v>
      </c>
      <c r="K64" s="19">
        <v>2</v>
      </c>
      <c r="L64" s="19">
        <v>2</v>
      </c>
      <c r="M64" s="19">
        <v>2</v>
      </c>
      <c r="N64" s="19">
        <v>2</v>
      </c>
      <c r="O64" s="19">
        <v>2</v>
      </c>
      <c r="P64" s="19">
        <v>2</v>
      </c>
      <c r="Q64" s="19">
        <v>2</v>
      </c>
      <c r="R64" s="19">
        <v>2</v>
      </c>
      <c r="S64" s="19">
        <v>2</v>
      </c>
      <c r="T64" s="19">
        <v>2</v>
      </c>
      <c r="U64" s="19">
        <v>2</v>
      </c>
      <c r="V64" s="20">
        <v>0</v>
      </c>
      <c r="W64" s="19">
        <v>0</v>
      </c>
      <c r="X64" s="19">
        <v>0</v>
      </c>
      <c r="Y64" s="19">
        <v>0</v>
      </c>
      <c r="Z64" s="19">
        <v>0</v>
      </c>
      <c r="AA64" s="19">
        <v>0</v>
      </c>
      <c r="AB64" s="19">
        <v>0</v>
      </c>
      <c r="AC64" s="19">
        <v>0</v>
      </c>
    </row>
    <row r="65" spans="1:29" ht="16.5" customHeight="1" x14ac:dyDescent="0.5">
      <c r="A65" s="57"/>
      <c r="B65" s="57"/>
      <c r="C65" s="44" t="s">
        <v>222</v>
      </c>
      <c r="D65" s="45"/>
      <c r="E65" s="47" t="s">
        <v>131</v>
      </c>
      <c r="F65" s="45"/>
      <c r="G65" s="19">
        <v>2</v>
      </c>
      <c r="H65" s="19">
        <v>2</v>
      </c>
      <c r="I65" s="19">
        <v>2</v>
      </c>
      <c r="J65" s="19">
        <v>2</v>
      </c>
      <c r="K65" s="19">
        <v>2</v>
      </c>
      <c r="L65" s="19">
        <v>2</v>
      </c>
      <c r="M65" s="19">
        <v>2</v>
      </c>
      <c r="N65" s="19">
        <v>2</v>
      </c>
      <c r="O65" s="19">
        <v>2</v>
      </c>
      <c r="P65" s="19">
        <v>2</v>
      </c>
      <c r="Q65" s="19">
        <v>2</v>
      </c>
      <c r="R65" s="19">
        <v>2</v>
      </c>
      <c r="S65" s="19">
        <v>2</v>
      </c>
      <c r="T65" s="19">
        <v>2</v>
      </c>
      <c r="U65" s="19">
        <v>2</v>
      </c>
      <c r="V65" s="20">
        <v>0</v>
      </c>
      <c r="W65" s="19">
        <v>0</v>
      </c>
      <c r="X65" s="19">
        <v>0</v>
      </c>
      <c r="Y65" s="19">
        <v>0</v>
      </c>
      <c r="Z65" s="19">
        <v>0</v>
      </c>
      <c r="AA65" s="19">
        <v>0</v>
      </c>
      <c r="AB65" s="19">
        <v>0</v>
      </c>
      <c r="AC65" s="19">
        <v>0</v>
      </c>
    </row>
    <row r="66" spans="1:29" ht="16.5" customHeight="1" x14ac:dyDescent="0.5">
      <c r="A66" s="57"/>
      <c r="B66" s="57"/>
      <c r="C66" s="44" t="s">
        <v>223</v>
      </c>
      <c r="D66" s="45"/>
      <c r="E66" s="47" t="s">
        <v>131</v>
      </c>
      <c r="F66" s="45"/>
      <c r="G66" s="19">
        <v>2</v>
      </c>
      <c r="H66" s="19">
        <v>2</v>
      </c>
      <c r="I66" s="19">
        <v>2</v>
      </c>
      <c r="J66" s="19">
        <v>2</v>
      </c>
      <c r="K66" s="19">
        <v>2</v>
      </c>
      <c r="L66" s="19">
        <v>2</v>
      </c>
      <c r="M66" s="19">
        <v>2</v>
      </c>
      <c r="N66" s="19">
        <v>2</v>
      </c>
      <c r="O66" s="19">
        <v>2</v>
      </c>
      <c r="P66" s="19">
        <v>2</v>
      </c>
      <c r="Q66" s="19">
        <v>2</v>
      </c>
      <c r="R66" s="19">
        <v>2</v>
      </c>
      <c r="S66" s="19">
        <v>2</v>
      </c>
      <c r="T66" s="19">
        <v>2</v>
      </c>
      <c r="U66" s="19">
        <v>2</v>
      </c>
      <c r="V66" s="20">
        <v>0</v>
      </c>
      <c r="W66" s="19">
        <v>0</v>
      </c>
      <c r="X66" s="19">
        <v>0</v>
      </c>
      <c r="Y66" s="19">
        <v>0</v>
      </c>
      <c r="Z66" s="19">
        <v>0</v>
      </c>
      <c r="AA66" s="19">
        <v>0</v>
      </c>
      <c r="AB66" s="19">
        <v>0</v>
      </c>
      <c r="AC66" s="19">
        <v>0</v>
      </c>
    </row>
    <row r="67" spans="1:29" ht="16.5" customHeight="1" x14ac:dyDescent="0.5">
      <c r="A67" s="57"/>
      <c r="B67" s="57"/>
      <c r="C67" s="44" t="s">
        <v>224</v>
      </c>
      <c r="D67" s="45"/>
      <c r="E67" s="47" t="s">
        <v>131</v>
      </c>
      <c r="F67" s="45"/>
      <c r="G67" s="19">
        <v>2</v>
      </c>
      <c r="H67" s="19">
        <v>2</v>
      </c>
      <c r="I67" s="19">
        <v>2</v>
      </c>
      <c r="J67" s="19">
        <v>2</v>
      </c>
      <c r="K67" s="19">
        <v>2</v>
      </c>
      <c r="L67" s="19">
        <v>2</v>
      </c>
      <c r="M67" s="19">
        <v>2</v>
      </c>
      <c r="N67" s="19">
        <v>2</v>
      </c>
      <c r="O67" s="19">
        <v>2</v>
      </c>
      <c r="P67" s="19">
        <v>2</v>
      </c>
      <c r="Q67" s="19">
        <v>2</v>
      </c>
      <c r="R67" s="19">
        <v>2</v>
      </c>
      <c r="S67" s="19">
        <v>2</v>
      </c>
      <c r="T67" s="19">
        <v>2</v>
      </c>
      <c r="U67" s="19">
        <v>2</v>
      </c>
      <c r="V67" s="20">
        <v>0</v>
      </c>
      <c r="W67" s="19">
        <v>0</v>
      </c>
      <c r="X67" s="19">
        <v>0</v>
      </c>
      <c r="Y67" s="19">
        <v>0</v>
      </c>
      <c r="Z67" s="19">
        <v>0</v>
      </c>
      <c r="AA67" s="19">
        <v>0</v>
      </c>
      <c r="AB67" s="19">
        <v>0</v>
      </c>
      <c r="AC67" s="19">
        <v>0</v>
      </c>
    </row>
    <row r="68" spans="1:29" ht="16.5" customHeight="1" x14ac:dyDescent="0.5">
      <c r="A68" s="57"/>
      <c r="B68" s="57"/>
      <c r="C68" s="44" t="s">
        <v>225</v>
      </c>
      <c r="D68" s="45"/>
      <c r="E68" s="47" t="s">
        <v>131</v>
      </c>
      <c r="F68" s="45"/>
      <c r="G68" s="19">
        <v>2</v>
      </c>
      <c r="H68" s="19">
        <v>2</v>
      </c>
      <c r="I68" s="19">
        <v>2</v>
      </c>
      <c r="J68" s="19">
        <v>2</v>
      </c>
      <c r="K68" s="19">
        <v>2</v>
      </c>
      <c r="L68" s="19">
        <v>2</v>
      </c>
      <c r="M68" s="19">
        <v>2</v>
      </c>
      <c r="N68" s="19">
        <v>2</v>
      </c>
      <c r="O68" s="19">
        <v>2</v>
      </c>
      <c r="P68" s="19">
        <v>2</v>
      </c>
      <c r="Q68" s="19">
        <v>2</v>
      </c>
      <c r="R68" s="19">
        <v>2</v>
      </c>
      <c r="S68" s="19">
        <v>2</v>
      </c>
      <c r="T68" s="19">
        <v>2</v>
      </c>
      <c r="U68" s="19">
        <v>2</v>
      </c>
      <c r="V68" s="20">
        <v>0</v>
      </c>
      <c r="W68" s="19">
        <v>0</v>
      </c>
      <c r="X68" s="19">
        <v>0</v>
      </c>
      <c r="Y68" s="19">
        <v>0</v>
      </c>
      <c r="Z68" s="19">
        <v>0</v>
      </c>
      <c r="AA68" s="19">
        <v>0</v>
      </c>
      <c r="AB68" s="19">
        <v>0</v>
      </c>
      <c r="AC68" s="19">
        <v>0</v>
      </c>
    </row>
    <row r="69" spans="1:29" ht="16.5" customHeight="1" x14ac:dyDescent="0.5">
      <c r="A69" s="57"/>
      <c r="B69" s="57"/>
      <c r="C69" s="44" t="s">
        <v>226</v>
      </c>
      <c r="D69" s="45"/>
      <c r="E69" s="47" t="s">
        <v>131</v>
      </c>
      <c r="F69" s="45"/>
      <c r="G69" s="19">
        <v>2</v>
      </c>
      <c r="H69" s="19">
        <v>2</v>
      </c>
      <c r="I69" s="19">
        <v>2</v>
      </c>
      <c r="J69" s="19">
        <v>2</v>
      </c>
      <c r="K69" s="19">
        <v>2</v>
      </c>
      <c r="L69" s="19">
        <v>2</v>
      </c>
      <c r="M69" s="19">
        <v>2</v>
      </c>
      <c r="N69" s="19">
        <v>2</v>
      </c>
      <c r="O69" s="19">
        <v>2</v>
      </c>
      <c r="P69" s="19">
        <v>2</v>
      </c>
      <c r="Q69" s="19">
        <v>2</v>
      </c>
      <c r="R69" s="19">
        <v>2</v>
      </c>
      <c r="S69" s="19">
        <v>2</v>
      </c>
      <c r="T69" s="19">
        <v>2</v>
      </c>
      <c r="U69" s="19">
        <v>2</v>
      </c>
      <c r="V69" s="20">
        <v>0</v>
      </c>
      <c r="W69" s="19">
        <v>0</v>
      </c>
      <c r="X69" s="19">
        <v>0</v>
      </c>
      <c r="Y69" s="19">
        <v>0</v>
      </c>
      <c r="Z69" s="19">
        <v>0</v>
      </c>
      <c r="AA69" s="19">
        <v>0</v>
      </c>
      <c r="AB69" s="19">
        <v>0</v>
      </c>
      <c r="AC69" s="19">
        <v>0</v>
      </c>
    </row>
    <row r="70" spans="1:29" ht="16.5" customHeight="1" x14ac:dyDescent="0.5">
      <c r="A70" s="57"/>
      <c r="B70" s="57"/>
      <c r="C70" s="44" t="s">
        <v>77</v>
      </c>
      <c r="D70" s="45"/>
      <c r="E70" s="47" t="s">
        <v>149</v>
      </c>
      <c r="F70" s="45"/>
      <c r="G70" s="19">
        <v>8</v>
      </c>
      <c r="H70" s="19">
        <v>10</v>
      </c>
      <c r="I70" s="19">
        <v>10</v>
      </c>
      <c r="J70" s="19">
        <v>10</v>
      </c>
      <c r="K70" s="19">
        <v>10</v>
      </c>
      <c r="L70" s="19">
        <v>10</v>
      </c>
      <c r="M70" s="19">
        <v>10</v>
      </c>
      <c r="N70" s="19">
        <v>10</v>
      </c>
      <c r="O70" s="19">
        <v>10</v>
      </c>
      <c r="P70" s="19">
        <v>10</v>
      </c>
      <c r="Q70" s="19">
        <v>10</v>
      </c>
      <c r="R70" s="19">
        <v>10</v>
      </c>
      <c r="S70" s="19">
        <v>10</v>
      </c>
      <c r="T70" s="19">
        <v>10</v>
      </c>
      <c r="U70" s="19">
        <v>10</v>
      </c>
      <c r="V70" s="19">
        <v>8</v>
      </c>
      <c r="W70" s="20">
        <v>0</v>
      </c>
      <c r="X70" s="19">
        <v>0</v>
      </c>
      <c r="Y70" s="19">
        <v>0</v>
      </c>
      <c r="Z70" s="19">
        <v>0</v>
      </c>
      <c r="AA70" s="19">
        <v>0</v>
      </c>
      <c r="AB70" s="19">
        <v>0</v>
      </c>
      <c r="AC70" s="19">
        <v>0</v>
      </c>
    </row>
    <row r="71" spans="1:29" ht="16.5" customHeight="1" x14ac:dyDescent="0.5">
      <c r="A71" s="57"/>
      <c r="B71" s="58"/>
      <c r="C71" s="47"/>
      <c r="D71" s="45"/>
      <c r="E71" s="47"/>
      <c r="F71" s="45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32">
        <v>2</v>
      </c>
      <c r="X71" s="19"/>
      <c r="Y71" s="19"/>
      <c r="Z71" s="19"/>
      <c r="AA71" s="19"/>
      <c r="AB71" s="19"/>
      <c r="AC71" s="19"/>
    </row>
    <row r="72" spans="1:29" ht="16.5" customHeight="1" x14ac:dyDescent="0.5">
      <c r="A72" s="57"/>
      <c r="B72" s="56" t="s">
        <v>79</v>
      </c>
      <c r="C72" s="44" t="s">
        <v>227</v>
      </c>
      <c r="D72" s="45"/>
      <c r="E72" s="47" t="s">
        <v>110</v>
      </c>
      <c r="F72" s="45"/>
      <c r="G72" s="19">
        <v>1</v>
      </c>
      <c r="H72" s="19">
        <v>1</v>
      </c>
      <c r="I72" s="19">
        <v>1</v>
      </c>
      <c r="J72" s="19">
        <v>1</v>
      </c>
      <c r="K72" s="19">
        <v>1</v>
      </c>
      <c r="L72" s="19">
        <v>1</v>
      </c>
      <c r="M72" s="19">
        <v>1</v>
      </c>
      <c r="N72" s="19">
        <v>1</v>
      </c>
      <c r="O72" s="19">
        <v>1</v>
      </c>
      <c r="P72" s="19">
        <v>1</v>
      </c>
      <c r="Q72" s="19">
        <v>1</v>
      </c>
      <c r="R72" s="19">
        <v>1</v>
      </c>
      <c r="S72" s="19">
        <v>1</v>
      </c>
      <c r="T72" s="19">
        <v>1</v>
      </c>
      <c r="U72" s="19">
        <v>1</v>
      </c>
      <c r="V72" s="19">
        <v>1</v>
      </c>
      <c r="W72" s="19">
        <v>1</v>
      </c>
      <c r="X72" s="20">
        <v>0</v>
      </c>
      <c r="Y72" s="19">
        <v>0</v>
      </c>
      <c r="Z72" s="19">
        <v>0</v>
      </c>
      <c r="AA72" s="19">
        <v>0</v>
      </c>
      <c r="AB72" s="19">
        <v>0</v>
      </c>
      <c r="AC72" s="19">
        <v>0</v>
      </c>
    </row>
    <row r="73" spans="1:29" ht="16.5" customHeight="1" x14ac:dyDescent="0.5">
      <c r="A73" s="57"/>
      <c r="B73" s="57"/>
      <c r="C73" s="44" t="s">
        <v>228</v>
      </c>
      <c r="D73" s="45"/>
      <c r="E73" s="47" t="s">
        <v>114</v>
      </c>
      <c r="F73" s="45"/>
      <c r="G73" s="19">
        <v>1</v>
      </c>
      <c r="H73" s="19">
        <v>1</v>
      </c>
      <c r="I73" s="19">
        <v>1</v>
      </c>
      <c r="J73" s="19">
        <v>1</v>
      </c>
      <c r="K73" s="19">
        <v>1</v>
      </c>
      <c r="L73" s="19">
        <v>1</v>
      </c>
      <c r="M73" s="19">
        <v>1</v>
      </c>
      <c r="N73" s="19">
        <v>1</v>
      </c>
      <c r="O73" s="19">
        <v>1</v>
      </c>
      <c r="P73" s="19">
        <v>1</v>
      </c>
      <c r="Q73" s="19">
        <v>1</v>
      </c>
      <c r="R73" s="19">
        <v>1</v>
      </c>
      <c r="S73" s="19">
        <v>1</v>
      </c>
      <c r="T73" s="19">
        <v>1</v>
      </c>
      <c r="U73" s="19">
        <v>1</v>
      </c>
      <c r="V73" s="19">
        <v>1</v>
      </c>
      <c r="W73" s="19">
        <v>1</v>
      </c>
      <c r="X73" s="20">
        <v>0</v>
      </c>
      <c r="Y73" s="19">
        <v>0</v>
      </c>
      <c r="Z73" s="19">
        <v>0</v>
      </c>
      <c r="AA73" s="19">
        <v>0</v>
      </c>
      <c r="AB73" s="19">
        <v>0</v>
      </c>
      <c r="AC73" s="19">
        <v>0</v>
      </c>
    </row>
    <row r="74" spans="1:29" ht="16.5" customHeight="1" x14ac:dyDescent="0.5">
      <c r="A74" s="57"/>
      <c r="B74" s="57"/>
      <c r="C74" s="44" t="s">
        <v>229</v>
      </c>
      <c r="D74" s="45"/>
      <c r="E74" s="47" t="s">
        <v>108</v>
      </c>
      <c r="F74" s="45"/>
      <c r="G74" s="19">
        <v>1</v>
      </c>
      <c r="H74" s="19">
        <v>1</v>
      </c>
      <c r="I74" s="19">
        <v>1</v>
      </c>
      <c r="J74" s="19">
        <v>1</v>
      </c>
      <c r="K74" s="19">
        <v>1</v>
      </c>
      <c r="L74" s="19">
        <v>1</v>
      </c>
      <c r="M74" s="19">
        <v>1</v>
      </c>
      <c r="N74" s="19">
        <v>1</v>
      </c>
      <c r="O74" s="19">
        <v>1</v>
      </c>
      <c r="P74" s="19">
        <v>1</v>
      </c>
      <c r="Q74" s="19">
        <v>1</v>
      </c>
      <c r="R74" s="19">
        <v>1</v>
      </c>
      <c r="S74" s="19">
        <v>1</v>
      </c>
      <c r="T74" s="19">
        <v>1</v>
      </c>
      <c r="U74" s="19">
        <v>1</v>
      </c>
      <c r="V74" s="19">
        <v>1</v>
      </c>
      <c r="W74" s="19">
        <v>1</v>
      </c>
      <c r="X74" s="20">
        <v>0</v>
      </c>
      <c r="Y74" s="19">
        <v>0</v>
      </c>
      <c r="Z74" s="19">
        <v>0</v>
      </c>
      <c r="AA74" s="19">
        <v>0</v>
      </c>
      <c r="AB74" s="19">
        <v>0</v>
      </c>
      <c r="AC74" s="19">
        <v>0</v>
      </c>
    </row>
    <row r="75" spans="1:29" ht="16.5" customHeight="1" x14ac:dyDescent="0.5">
      <c r="A75" s="57"/>
      <c r="B75" s="57"/>
      <c r="C75" s="44" t="s">
        <v>230</v>
      </c>
      <c r="D75" s="45"/>
      <c r="E75" s="47" t="s">
        <v>108</v>
      </c>
      <c r="F75" s="45"/>
      <c r="G75" s="19">
        <v>2</v>
      </c>
      <c r="H75" s="19">
        <v>2</v>
      </c>
      <c r="I75" s="19">
        <v>2</v>
      </c>
      <c r="J75" s="19">
        <v>2</v>
      </c>
      <c r="K75" s="19">
        <v>2</v>
      </c>
      <c r="L75" s="19">
        <v>2</v>
      </c>
      <c r="M75" s="19">
        <v>2</v>
      </c>
      <c r="N75" s="19">
        <v>2</v>
      </c>
      <c r="O75" s="19">
        <v>2</v>
      </c>
      <c r="P75" s="19">
        <v>2</v>
      </c>
      <c r="Q75" s="19">
        <v>2</v>
      </c>
      <c r="R75" s="19">
        <v>2</v>
      </c>
      <c r="S75" s="19">
        <v>2</v>
      </c>
      <c r="T75" s="19">
        <v>2</v>
      </c>
      <c r="U75" s="19">
        <v>2</v>
      </c>
      <c r="V75" s="19">
        <v>2</v>
      </c>
      <c r="W75" s="19">
        <v>2</v>
      </c>
      <c r="X75" s="20">
        <v>0</v>
      </c>
      <c r="Y75" s="19">
        <v>0</v>
      </c>
      <c r="Z75" s="19">
        <v>0</v>
      </c>
      <c r="AA75" s="19">
        <v>0</v>
      </c>
      <c r="AB75" s="19">
        <v>0</v>
      </c>
      <c r="AC75" s="19">
        <v>0</v>
      </c>
    </row>
    <row r="76" spans="1:29" ht="16.5" customHeight="1" x14ac:dyDescent="0.5">
      <c r="A76" s="57"/>
      <c r="B76" s="57"/>
      <c r="C76" s="44" t="s">
        <v>231</v>
      </c>
      <c r="D76" s="45"/>
      <c r="E76" s="47" t="s">
        <v>27</v>
      </c>
      <c r="F76" s="45"/>
      <c r="G76" s="19">
        <v>2</v>
      </c>
      <c r="H76" s="19">
        <v>2</v>
      </c>
      <c r="I76" s="19">
        <v>2</v>
      </c>
      <c r="J76" s="19">
        <v>2</v>
      </c>
      <c r="K76" s="19">
        <v>2</v>
      </c>
      <c r="L76" s="19">
        <v>2</v>
      </c>
      <c r="M76" s="19">
        <v>2</v>
      </c>
      <c r="N76" s="19">
        <v>2</v>
      </c>
      <c r="O76" s="19">
        <v>2</v>
      </c>
      <c r="P76" s="19">
        <v>2</v>
      </c>
      <c r="Q76" s="19">
        <v>2</v>
      </c>
      <c r="R76" s="19">
        <v>2</v>
      </c>
      <c r="S76" s="19">
        <v>2</v>
      </c>
      <c r="T76" s="19">
        <v>2</v>
      </c>
      <c r="U76" s="19">
        <v>2</v>
      </c>
      <c r="V76" s="19">
        <v>2</v>
      </c>
      <c r="W76" s="19">
        <v>2</v>
      </c>
      <c r="X76" s="19">
        <v>2</v>
      </c>
      <c r="Y76" s="20">
        <v>0</v>
      </c>
      <c r="Z76" s="19">
        <v>0</v>
      </c>
      <c r="AA76" s="19">
        <v>0</v>
      </c>
      <c r="AB76" s="19">
        <v>0</v>
      </c>
      <c r="AC76" s="19">
        <v>0</v>
      </c>
    </row>
    <row r="77" spans="1:29" ht="16.5" customHeight="1" x14ac:dyDescent="0.5">
      <c r="A77" s="57"/>
      <c r="B77" s="57"/>
      <c r="C77" s="44" t="s">
        <v>232</v>
      </c>
      <c r="D77" s="45"/>
      <c r="E77" s="47" t="s">
        <v>27</v>
      </c>
      <c r="F77" s="45"/>
      <c r="G77" s="19">
        <v>1</v>
      </c>
      <c r="H77" s="19">
        <v>1</v>
      </c>
      <c r="I77" s="19">
        <v>1</v>
      </c>
      <c r="J77" s="19">
        <v>1</v>
      </c>
      <c r="K77" s="19">
        <v>1</v>
      </c>
      <c r="L77" s="19">
        <v>1</v>
      </c>
      <c r="M77" s="19">
        <v>1</v>
      </c>
      <c r="N77" s="19">
        <v>1</v>
      </c>
      <c r="O77" s="19">
        <v>1</v>
      </c>
      <c r="P77" s="19">
        <v>1</v>
      </c>
      <c r="Q77" s="19">
        <v>1</v>
      </c>
      <c r="R77" s="19">
        <v>1</v>
      </c>
      <c r="S77" s="19">
        <v>1</v>
      </c>
      <c r="T77" s="19">
        <v>1</v>
      </c>
      <c r="U77" s="19">
        <v>1</v>
      </c>
      <c r="V77" s="19">
        <v>1</v>
      </c>
      <c r="W77" s="19">
        <v>1</v>
      </c>
      <c r="X77" s="19">
        <v>1</v>
      </c>
      <c r="Y77" s="20">
        <v>0</v>
      </c>
      <c r="Z77" s="19">
        <v>0</v>
      </c>
      <c r="AA77" s="19">
        <v>0</v>
      </c>
      <c r="AB77" s="19">
        <v>0</v>
      </c>
      <c r="AC77" s="19">
        <v>0</v>
      </c>
    </row>
    <row r="78" spans="1:29" ht="16.5" customHeight="1" x14ac:dyDescent="0.5">
      <c r="A78" s="57"/>
      <c r="B78" s="57"/>
      <c r="C78" s="44" t="s">
        <v>233</v>
      </c>
      <c r="D78" s="45"/>
      <c r="E78" s="74" t="s">
        <v>114</v>
      </c>
      <c r="F78" s="50"/>
      <c r="G78" s="19">
        <v>1</v>
      </c>
      <c r="H78" s="19">
        <v>1</v>
      </c>
      <c r="I78" s="19">
        <v>1</v>
      </c>
      <c r="J78" s="19">
        <v>1</v>
      </c>
      <c r="K78" s="19">
        <v>1</v>
      </c>
      <c r="L78" s="19">
        <v>1</v>
      </c>
      <c r="M78" s="19">
        <v>1</v>
      </c>
      <c r="N78" s="19">
        <v>1</v>
      </c>
      <c r="O78" s="19">
        <v>1</v>
      </c>
      <c r="P78" s="19">
        <v>1</v>
      </c>
      <c r="Q78" s="19">
        <v>1</v>
      </c>
      <c r="R78" s="19">
        <v>1</v>
      </c>
      <c r="S78" s="19">
        <v>1</v>
      </c>
      <c r="T78" s="19">
        <v>1</v>
      </c>
      <c r="U78" s="19">
        <v>1</v>
      </c>
      <c r="V78" s="19">
        <v>1</v>
      </c>
      <c r="W78" s="19">
        <v>1</v>
      </c>
      <c r="X78" s="19">
        <v>1</v>
      </c>
      <c r="Y78" s="20">
        <v>0</v>
      </c>
      <c r="Z78" s="19">
        <v>0</v>
      </c>
      <c r="AA78" s="19">
        <v>0</v>
      </c>
      <c r="AB78" s="19">
        <v>0</v>
      </c>
      <c r="AC78" s="19">
        <v>0</v>
      </c>
    </row>
    <row r="79" spans="1:29" ht="16.5" customHeight="1" x14ac:dyDescent="0.5">
      <c r="A79" s="57"/>
      <c r="B79" s="57"/>
      <c r="C79" s="44" t="s">
        <v>234</v>
      </c>
      <c r="D79" s="45"/>
      <c r="E79" s="47" t="s">
        <v>110</v>
      </c>
      <c r="F79" s="45"/>
      <c r="G79" s="19">
        <v>1</v>
      </c>
      <c r="H79" s="19">
        <v>1</v>
      </c>
      <c r="I79" s="19">
        <v>1</v>
      </c>
      <c r="J79" s="19">
        <v>1</v>
      </c>
      <c r="K79" s="19">
        <v>1</v>
      </c>
      <c r="L79" s="19">
        <v>1</v>
      </c>
      <c r="M79" s="19">
        <v>1</v>
      </c>
      <c r="N79" s="19">
        <v>1</v>
      </c>
      <c r="O79" s="19">
        <v>1</v>
      </c>
      <c r="P79" s="19">
        <v>1</v>
      </c>
      <c r="Q79" s="19">
        <v>1</v>
      </c>
      <c r="R79" s="19">
        <v>1</v>
      </c>
      <c r="S79" s="19">
        <v>1</v>
      </c>
      <c r="T79" s="19">
        <v>1</v>
      </c>
      <c r="U79" s="19">
        <v>1</v>
      </c>
      <c r="V79" s="19">
        <v>1</v>
      </c>
      <c r="W79" s="19">
        <v>1</v>
      </c>
      <c r="X79" s="19">
        <v>1</v>
      </c>
      <c r="Y79" s="20">
        <v>0</v>
      </c>
      <c r="Z79" s="19">
        <v>0</v>
      </c>
      <c r="AA79" s="19">
        <v>0</v>
      </c>
      <c r="AB79" s="19">
        <v>0</v>
      </c>
      <c r="AC79" s="19">
        <v>0</v>
      </c>
    </row>
    <row r="80" spans="1:29" ht="16.5" customHeight="1" x14ac:dyDescent="0.5">
      <c r="A80" s="57"/>
      <c r="B80" s="57"/>
      <c r="C80" s="44" t="s">
        <v>235</v>
      </c>
      <c r="D80" s="45"/>
      <c r="E80" s="47" t="s">
        <v>110</v>
      </c>
      <c r="F80" s="45"/>
      <c r="G80" s="19">
        <v>1</v>
      </c>
      <c r="H80" s="19">
        <v>1</v>
      </c>
      <c r="I80" s="19">
        <v>1</v>
      </c>
      <c r="J80" s="19">
        <v>1</v>
      </c>
      <c r="K80" s="19">
        <v>1</v>
      </c>
      <c r="L80" s="19">
        <v>1</v>
      </c>
      <c r="M80" s="19">
        <v>1</v>
      </c>
      <c r="N80" s="19">
        <v>1</v>
      </c>
      <c r="O80" s="19">
        <v>1</v>
      </c>
      <c r="P80" s="19">
        <v>1</v>
      </c>
      <c r="Q80" s="19">
        <v>1</v>
      </c>
      <c r="R80" s="19">
        <v>1</v>
      </c>
      <c r="S80" s="19">
        <v>1</v>
      </c>
      <c r="T80" s="19">
        <v>1</v>
      </c>
      <c r="U80" s="19">
        <v>1</v>
      </c>
      <c r="V80" s="19">
        <v>1</v>
      </c>
      <c r="W80" s="19">
        <v>1</v>
      </c>
      <c r="X80" s="19">
        <v>1</v>
      </c>
      <c r="Y80" s="20">
        <v>0</v>
      </c>
      <c r="Z80" s="19">
        <v>0</v>
      </c>
      <c r="AA80" s="19">
        <v>0</v>
      </c>
      <c r="AB80" s="19">
        <v>0</v>
      </c>
      <c r="AC80" s="19">
        <v>0</v>
      </c>
    </row>
    <row r="81" spans="1:29" ht="16.5" customHeight="1" x14ac:dyDescent="0.5">
      <c r="A81" s="57"/>
      <c r="B81" s="57"/>
      <c r="C81" s="44" t="s">
        <v>236</v>
      </c>
      <c r="D81" s="45"/>
      <c r="E81" s="74" t="s">
        <v>114</v>
      </c>
      <c r="F81" s="50"/>
      <c r="G81" s="19">
        <v>1</v>
      </c>
      <c r="H81" s="19">
        <v>1</v>
      </c>
      <c r="I81" s="19">
        <v>1</v>
      </c>
      <c r="J81" s="19">
        <v>1</v>
      </c>
      <c r="K81" s="19">
        <v>1</v>
      </c>
      <c r="L81" s="19">
        <v>1</v>
      </c>
      <c r="M81" s="19">
        <v>1</v>
      </c>
      <c r="N81" s="19">
        <v>1</v>
      </c>
      <c r="O81" s="19">
        <v>1</v>
      </c>
      <c r="P81" s="19">
        <v>1</v>
      </c>
      <c r="Q81" s="19">
        <v>1</v>
      </c>
      <c r="R81" s="19">
        <v>1</v>
      </c>
      <c r="S81" s="19">
        <v>1</v>
      </c>
      <c r="T81" s="19">
        <v>1</v>
      </c>
      <c r="U81" s="19">
        <v>1</v>
      </c>
      <c r="V81" s="19">
        <v>1</v>
      </c>
      <c r="W81" s="19">
        <v>1</v>
      </c>
      <c r="X81" s="19">
        <v>1</v>
      </c>
      <c r="Y81" s="20">
        <v>0</v>
      </c>
      <c r="Z81" s="19">
        <v>0</v>
      </c>
      <c r="AA81" s="19">
        <v>0</v>
      </c>
      <c r="AB81" s="19">
        <v>0</v>
      </c>
      <c r="AC81" s="19">
        <v>0</v>
      </c>
    </row>
    <row r="82" spans="1:29" ht="16.5" customHeight="1" x14ac:dyDescent="0.5">
      <c r="A82" s="57"/>
      <c r="B82" s="56" t="s">
        <v>89</v>
      </c>
      <c r="C82" s="44" t="s">
        <v>237</v>
      </c>
      <c r="D82" s="45"/>
      <c r="E82" s="47" t="s">
        <v>238</v>
      </c>
      <c r="F82" s="45"/>
      <c r="G82" s="19">
        <v>1</v>
      </c>
      <c r="H82" s="19">
        <v>2</v>
      </c>
      <c r="I82" s="19">
        <v>2</v>
      </c>
      <c r="J82" s="19">
        <v>2</v>
      </c>
      <c r="K82" s="19">
        <v>2</v>
      </c>
      <c r="L82" s="19">
        <v>2</v>
      </c>
      <c r="M82" s="19">
        <v>2</v>
      </c>
      <c r="N82" s="19">
        <v>2</v>
      </c>
      <c r="O82" s="19">
        <v>2</v>
      </c>
      <c r="P82" s="19">
        <v>2</v>
      </c>
      <c r="Q82" s="19">
        <v>2</v>
      </c>
      <c r="R82" s="19">
        <v>2</v>
      </c>
      <c r="S82" s="19">
        <v>2</v>
      </c>
      <c r="T82" s="19">
        <v>2</v>
      </c>
      <c r="U82" s="19">
        <v>2</v>
      </c>
      <c r="V82" s="19">
        <v>2</v>
      </c>
      <c r="W82" s="19">
        <v>2</v>
      </c>
      <c r="X82" s="19">
        <v>2</v>
      </c>
      <c r="Y82" s="19">
        <v>1</v>
      </c>
      <c r="Z82" s="20">
        <v>0</v>
      </c>
      <c r="AA82" s="19">
        <v>0</v>
      </c>
      <c r="AB82" s="19">
        <v>0</v>
      </c>
      <c r="AC82" s="19">
        <v>0</v>
      </c>
    </row>
    <row r="83" spans="1:29" ht="16.5" customHeight="1" x14ac:dyDescent="0.5">
      <c r="A83" s="57"/>
      <c r="B83" s="57"/>
      <c r="C83" s="47"/>
      <c r="D83" s="45"/>
      <c r="E83" s="47"/>
      <c r="F83" s="45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32">
        <v>1</v>
      </c>
      <c r="AA83" s="19"/>
      <c r="AB83" s="19"/>
      <c r="AC83" s="19"/>
    </row>
    <row r="84" spans="1:29" ht="16.5" customHeight="1" x14ac:dyDescent="0.5">
      <c r="A84" s="57"/>
      <c r="B84" s="57"/>
      <c r="C84" s="44" t="s">
        <v>239</v>
      </c>
      <c r="D84" s="45"/>
      <c r="E84" s="47" t="s">
        <v>238</v>
      </c>
      <c r="F84" s="45"/>
      <c r="G84" s="19">
        <v>1</v>
      </c>
      <c r="H84" s="19">
        <v>1</v>
      </c>
      <c r="I84" s="19">
        <v>1</v>
      </c>
      <c r="J84" s="19">
        <v>1</v>
      </c>
      <c r="K84" s="19">
        <v>1</v>
      </c>
      <c r="L84" s="19">
        <v>1</v>
      </c>
      <c r="M84" s="19">
        <v>1</v>
      </c>
      <c r="N84" s="19">
        <v>1</v>
      </c>
      <c r="O84" s="19">
        <v>1</v>
      </c>
      <c r="P84" s="19">
        <v>1</v>
      </c>
      <c r="Q84" s="19">
        <v>1</v>
      </c>
      <c r="R84" s="19">
        <v>1</v>
      </c>
      <c r="S84" s="19">
        <v>1</v>
      </c>
      <c r="T84" s="19">
        <v>1</v>
      </c>
      <c r="U84" s="19">
        <v>1</v>
      </c>
      <c r="V84" s="19">
        <v>1</v>
      </c>
      <c r="W84" s="19">
        <v>1</v>
      </c>
      <c r="X84" s="19">
        <v>1</v>
      </c>
      <c r="Y84" s="19">
        <v>1</v>
      </c>
      <c r="Z84" s="20">
        <v>0</v>
      </c>
      <c r="AA84" s="19">
        <v>0</v>
      </c>
      <c r="AB84" s="19">
        <v>0</v>
      </c>
      <c r="AC84" s="19">
        <v>0</v>
      </c>
    </row>
    <row r="85" spans="1:29" ht="16.5" customHeight="1" x14ac:dyDescent="0.5">
      <c r="A85" s="57"/>
      <c r="B85" s="57"/>
      <c r="C85" s="44" t="s">
        <v>240</v>
      </c>
      <c r="D85" s="45"/>
      <c r="E85" s="47" t="s">
        <v>238</v>
      </c>
      <c r="F85" s="45"/>
      <c r="G85" s="19">
        <v>1</v>
      </c>
      <c r="H85" s="19">
        <v>1</v>
      </c>
      <c r="I85" s="19">
        <v>1</v>
      </c>
      <c r="J85" s="19">
        <v>1</v>
      </c>
      <c r="K85" s="19">
        <v>1</v>
      </c>
      <c r="L85" s="19">
        <v>1</v>
      </c>
      <c r="M85" s="19">
        <v>1</v>
      </c>
      <c r="N85" s="19">
        <v>1</v>
      </c>
      <c r="O85" s="19">
        <v>1</v>
      </c>
      <c r="P85" s="19">
        <v>1</v>
      </c>
      <c r="Q85" s="19">
        <v>1</v>
      </c>
      <c r="R85" s="19">
        <v>1</v>
      </c>
      <c r="S85" s="19">
        <v>1</v>
      </c>
      <c r="T85" s="19">
        <v>1</v>
      </c>
      <c r="U85" s="19">
        <v>1</v>
      </c>
      <c r="V85" s="19">
        <v>1</v>
      </c>
      <c r="W85" s="19">
        <v>1</v>
      </c>
      <c r="X85" s="19">
        <v>1</v>
      </c>
      <c r="Y85" s="19">
        <v>1</v>
      </c>
      <c r="Z85" s="20">
        <v>0</v>
      </c>
      <c r="AA85" s="19">
        <v>0</v>
      </c>
      <c r="AB85" s="19">
        <v>0</v>
      </c>
      <c r="AC85" s="19">
        <v>0</v>
      </c>
    </row>
    <row r="86" spans="1:29" ht="16.5" customHeight="1" x14ac:dyDescent="0.5">
      <c r="A86" s="57"/>
      <c r="B86" s="57"/>
      <c r="C86" s="44" t="s">
        <v>241</v>
      </c>
      <c r="D86" s="45"/>
      <c r="E86" s="47" t="s">
        <v>238</v>
      </c>
      <c r="F86" s="45"/>
      <c r="G86" s="19">
        <v>2</v>
      </c>
      <c r="H86" s="19">
        <v>2</v>
      </c>
      <c r="I86" s="19">
        <v>2</v>
      </c>
      <c r="J86" s="19">
        <v>2</v>
      </c>
      <c r="K86" s="19">
        <v>2</v>
      </c>
      <c r="L86" s="19">
        <v>2</v>
      </c>
      <c r="M86" s="19">
        <v>2</v>
      </c>
      <c r="N86" s="19">
        <v>2</v>
      </c>
      <c r="O86" s="19">
        <v>2</v>
      </c>
      <c r="P86" s="19">
        <v>2</v>
      </c>
      <c r="Q86" s="19">
        <v>2</v>
      </c>
      <c r="R86" s="19">
        <v>2</v>
      </c>
      <c r="S86" s="19">
        <v>2</v>
      </c>
      <c r="T86" s="19">
        <v>2</v>
      </c>
      <c r="U86" s="19">
        <v>2</v>
      </c>
      <c r="V86" s="19">
        <v>2</v>
      </c>
      <c r="W86" s="19">
        <v>2</v>
      </c>
      <c r="X86" s="19">
        <v>2</v>
      </c>
      <c r="Y86" s="19">
        <v>2</v>
      </c>
      <c r="Z86" s="19">
        <v>2</v>
      </c>
      <c r="AA86" s="20">
        <v>0</v>
      </c>
      <c r="AB86" s="19">
        <v>0</v>
      </c>
      <c r="AC86" s="19">
        <v>0</v>
      </c>
    </row>
    <row r="87" spans="1:29" ht="16.5" customHeight="1" x14ac:dyDescent="0.5">
      <c r="A87" s="57"/>
      <c r="B87" s="57"/>
      <c r="C87" s="44" t="s">
        <v>242</v>
      </c>
      <c r="D87" s="45"/>
      <c r="E87" s="47" t="s">
        <v>238</v>
      </c>
      <c r="F87" s="45"/>
      <c r="G87" s="19">
        <v>4</v>
      </c>
      <c r="H87" s="19">
        <v>2</v>
      </c>
      <c r="I87" s="19">
        <v>2</v>
      </c>
      <c r="J87" s="19">
        <v>2</v>
      </c>
      <c r="K87" s="19">
        <v>2</v>
      </c>
      <c r="L87" s="19">
        <v>2</v>
      </c>
      <c r="M87" s="19">
        <v>2</v>
      </c>
      <c r="N87" s="19">
        <v>2</v>
      </c>
      <c r="O87" s="19">
        <v>2</v>
      </c>
      <c r="P87" s="19">
        <v>2</v>
      </c>
      <c r="Q87" s="19">
        <v>2</v>
      </c>
      <c r="R87" s="19">
        <v>2</v>
      </c>
      <c r="S87" s="19">
        <v>2</v>
      </c>
      <c r="T87" s="19">
        <v>2</v>
      </c>
      <c r="U87" s="19">
        <v>2</v>
      </c>
      <c r="V87" s="19">
        <v>2</v>
      </c>
      <c r="W87" s="19">
        <v>2</v>
      </c>
      <c r="X87" s="19">
        <v>2</v>
      </c>
      <c r="Y87" s="19">
        <v>2</v>
      </c>
      <c r="Z87" s="19">
        <v>2</v>
      </c>
      <c r="AA87" s="20">
        <v>0</v>
      </c>
      <c r="AB87" s="19">
        <v>0</v>
      </c>
      <c r="AC87" s="19">
        <v>0</v>
      </c>
    </row>
    <row r="88" spans="1:29" ht="16.5" customHeight="1" x14ac:dyDescent="0.5">
      <c r="A88" s="57"/>
      <c r="B88" s="57"/>
      <c r="C88" s="47"/>
      <c r="D88" s="45"/>
      <c r="E88" s="47"/>
      <c r="F88" s="45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25">
        <v>2</v>
      </c>
      <c r="AB88" s="19"/>
      <c r="AC88" s="19"/>
    </row>
    <row r="89" spans="1:29" ht="16.5" customHeight="1" x14ac:dyDescent="0.5">
      <c r="A89" s="57"/>
      <c r="B89" s="57"/>
      <c r="C89" s="67" t="s">
        <v>243</v>
      </c>
      <c r="D89" s="45"/>
      <c r="E89" s="47" t="s">
        <v>238</v>
      </c>
      <c r="F89" s="45"/>
      <c r="G89" s="19">
        <v>2</v>
      </c>
      <c r="H89" s="19">
        <v>2</v>
      </c>
      <c r="I89" s="19">
        <v>2</v>
      </c>
      <c r="J89" s="19">
        <v>2</v>
      </c>
      <c r="K89" s="19">
        <v>2</v>
      </c>
      <c r="L89" s="19">
        <v>2</v>
      </c>
      <c r="M89" s="19">
        <v>2</v>
      </c>
      <c r="N89" s="19">
        <v>2</v>
      </c>
      <c r="O89" s="19">
        <v>2</v>
      </c>
      <c r="P89" s="19">
        <v>2</v>
      </c>
      <c r="Q89" s="19">
        <v>2</v>
      </c>
      <c r="R89" s="19">
        <v>2</v>
      </c>
      <c r="S89" s="19">
        <v>2</v>
      </c>
      <c r="T89" s="19">
        <v>2</v>
      </c>
      <c r="U89" s="19">
        <v>2</v>
      </c>
      <c r="V89" s="19">
        <v>2</v>
      </c>
      <c r="W89" s="19">
        <v>2</v>
      </c>
      <c r="X89" s="19">
        <v>2</v>
      </c>
      <c r="Y89" s="19">
        <v>2</v>
      </c>
      <c r="Z89" s="19">
        <v>2</v>
      </c>
      <c r="AA89" s="20">
        <v>0</v>
      </c>
      <c r="AB89" s="19">
        <v>0</v>
      </c>
      <c r="AC89" s="19">
        <v>0</v>
      </c>
    </row>
    <row r="90" spans="1:29" ht="16.5" customHeight="1" x14ac:dyDescent="0.5">
      <c r="A90" s="57"/>
      <c r="B90" s="57"/>
      <c r="C90" s="67" t="s">
        <v>244</v>
      </c>
      <c r="D90" s="45"/>
      <c r="E90" s="47" t="s">
        <v>238</v>
      </c>
      <c r="F90" s="45"/>
      <c r="G90" s="19">
        <v>2</v>
      </c>
      <c r="H90" s="19">
        <v>2</v>
      </c>
      <c r="I90" s="19">
        <v>2</v>
      </c>
      <c r="J90" s="19">
        <v>2</v>
      </c>
      <c r="K90" s="19">
        <v>2</v>
      </c>
      <c r="L90" s="19">
        <v>2</v>
      </c>
      <c r="M90" s="19">
        <v>2</v>
      </c>
      <c r="N90" s="19">
        <v>2</v>
      </c>
      <c r="O90" s="19">
        <v>2</v>
      </c>
      <c r="P90" s="19">
        <v>2</v>
      </c>
      <c r="Q90" s="19">
        <v>2</v>
      </c>
      <c r="R90" s="19">
        <v>2</v>
      </c>
      <c r="S90" s="19">
        <v>2</v>
      </c>
      <c r="T90" s="19">
        <v>2</v>
      </c>
      <c r="U90" s="19">
        <v>2</v>
      </c>
      <c r="V90" s="19">
        <v>2</v>
      </c>
      <c r="W90" s="19">
        <v>2</v>
      </c>
      <c r="X90" s="19">
        <v>2</v>
      </c>
      <c r="Y90" s="19">
        <v>2</v>
      </c>
      <c r="Z90" s="19">
        <v>2</v>
      </c>
      <c r="AA90" s="20">
        <v>0</v>
      </c>
      <c r="AB90" s="19">
        <v>0</v>
      </c>
      <c r="AC90" s="19">
        <v>0</v>
      </c>
    </row>
    <row r="91" spans="1:29" ht="16.5" customHeight="1" x14ac:dyDescent="0.5">
      <c r="A91" s="57"/>
      <c r="B91" s="57"/>
      <c r="C91" s="67" t="s">
        <v>245</v>
      </c>
      <c r="D91" s="45"/>
      <c r="E91" s="47" t="s">
        <v>238</v>
      </c>
      <c r="F91" s="45"/>
      <c r="G91" s="19">
        <v>2</v>
      </c>
      <c r="H91" s="19">
        <v>2</v>
      </c>
      <c r="I91" s="19">
        <v>2</v>
      </c>
      <c r="J91" s="19">
        <v>2</v>
      </c>
      <c r="K91" s="19">
        <v>2</v>
      </c>
      <c r="L91" s="19">
        <v>2</v>
      </c>
      <c r="M91" s="19">
        <v>2</v>
      </c>
      <c r="N91" s="19">
        <v>2</v>
      </c>
      <c r="O91" s="19">
        <v>2</v>
      </c>
      <c r="P91" s="19">
        <v>2</v>
      </c>
      <c r="Q91" s="19">
        <v>2</v>
      </c>
      <c r="R91" s="19">
        <v>2</v>
      </c>
      <c r="S91" s="19">
        <v>2</v>
      </c>
      <c r="T91" s="19">
        <v>2</v>
      </c>
      <c r="U91" s="19">
        <v>2</v>
      </c>
      <c r="V91" s="19">
        <v>2</v>
      </c>
      <c r="W91" s="19">
        <v>2</v>
      </c>
      <c r="X91" s="19">
        <v>2</v>
      </c>
      <c r="Y91" s="19">
        <v>2</v>
      </c>
      <c r="Z91" s="19">
        <v>2</v>
      </c>
      <c r="AA91" s="20">
        <v>0</v>
      </c>
      <c r="AB91" s="19">
        <v>0</v>
      </c>
      <c r="AC91" s="19">
        <v>0</v>
      </c>
    </row>
    <row r="92" spans="1:29" ht="16.5" customHeight="1" x14ac:dyDescent="0.5">
      <c r="A92" s="57"/>
      <c r="B92" s="57"/>
      <c r="C92" s="67" t="s">
        <v>246</v>
      </c>
      <c r="D92" s="45"/>
      <c r="E92" s="47" t="s">
        <v>238</v>
      </c>
      <c r="F92" s="45"/>
      <c r="G92" s="19">
        <v>2</v>
      </c>
      <c r="H92" s="19">
        <v>2</v>
      </c>
      <c r="I92" s="19">
        <v>2</v>
      </c>
      <c r="J92" s="19">
        <v>2</v>
      </c>
      <c r="K92" s="19">
        <v>2</v>
      </c>
      <c r="L92" s="19">
        <v>2</v>
      </c>
      <c r="M92" s="19">
        <v>2</v>
      </c>
      <c r="N92" s="19">
        <v>2</v>
      </c>
      <c r="O92" s="19">
        <v>2</v>
      </c>
      <c r="P92" s="19">
        <v>2</v>
      </c>
      <c r="Q92" s="19">
        <v>2</v>
      </c>
      <c r="R92" s="19">
        <v>2</v>
      </c>
      <c r="S92" s="19">
        <v>2</v>
      </c>
      <c r="T92" s="19">
        <v>2</v>
      </c>
      <c r="U92" s="19">
        <v>2</v>
      </c>
      <c r="V92" s="19">
        <v>2</v>
      </c>
      <c r="W92" s="19">
        <v>2</v>
      </c>
      <c r="X92" s="19">
        <v>2</v>
      </c>
      <c r="Y92" s="19">
        <v>2</v>
      </c>
      <c r="Z92" s="19">
        <v>2</v>
      </c>
      <c r="AA92" s="20">
        <v>0</v>
      </c>
      <c r="AB92" s="19">
        <v>0</v>
      </c>
      <c r="AC92" s="19">
        <v>0</v>
      </c>
    </row>
    <row r="93" spans="1:29" ht="16.5" customHeight="1" x14ac:dyDescent="0.5">
      <c r="A93" s="57"/>
      <c r="B93" s="58"/>
      <c r="C93" s="67" t="s">
        <v>247</v>
      </c>
      <c r="D93" s="45"/>
      <c r="E93" s="47" t="s">
        <v>238</v>
      </c>
      <c r="F93" s="45"/>
      <c r="G93" s="19">
        <v>2</v>
      </c>
      <c r="H93" s="19">
        <v>2</v>
      </c>
      <c r="I93" s="19">
        <v>2</v>
      </c>
      <c r="J93" s="19">
        <v>2</v>
      </c>
      <c r="K93" s="19">
        <v>2</v>
      </c>
      <c r="L93" s="19">
        <v>2</v>
      </c>
      <c r="M93" s="19">
        <v>2</v>
      </c>
      <c r="N93" s="19">
        <v>2</v>
      </c>
      <c r="O93" s="19">
        <v>2</v>
      </c>
      <c r="P93" s="19">
        <v>2</v>
      </c>
      <c r="Q93" s="19">
        <v>2</v>
      </c>
      <c r="R93" s="19">
        <v>2</v>
      </c>
      <c r="S93" s="19">
        <v>2</v>
      </c>
      <c r="T93" s="19">
        <v>2</v>
      </c>
      <c r="U93" s="19">
        <v>2</v>
      </c>
      <c r="V93" s="19">
        <v>2</v>
      </c>
      <c r="W93" s="19">
        <v>2</v>
      </c>
      <c r="X93" s="19">
        <v>2</v>
      </c>
      <c r="Y93" s="19">
        <v>2</v>
      </c>
      <c r="Z93" s="19">
        <v>2</v>
      </c>
      <c r="AA93" s="20">
        <v>0</v>
      </c>
      <c r="AB93" s="19">
        <v>0</v>
      </c>
      <c r="AC93" s="19">
        <v>0</v>
      </c>
    </row>
    <row r="94" spans="1:29" ht="16.5" customHeight="1" x14ac:dyDescent="0.5">
      <c r="A94" s="57"/>
      <c r="B94" s="56" t="s">
        <v>90</v>
      </c>
      <c r="C94" s="44" t="s">
        <v>248</v>
      </c>
      <c r="D94" s="45"/>
      <c r="E94" s="47" t="s">
        <v>27</v>
      </c>
      <c r="F94" s="45"/>
      <c r="G94" s="19">
        <v>2</v>
      </c>
      <c r="H94" s="19">
        <v>2</v>
      </c>
      <c r="I94" s="19">
        <v>2</v>
      </c>
      <c r="J94" s="19">
        <v>2</v>
      </c>
      <c r="K94" s="19">
        <v>2</v>
      </c>
      <c r="L94" s="19">
        <v>2</v>
      </c>
      <c r="M94" s="19">
        <v>2</v>
      </c>
      <c r="N94" s="19">
        <v>2</v>
      </c>
      <c r="O94" s="19">
        <v>2</v>
      </c>
      <c r="P94" s="19">
        <v>2</v>
      </c>
      <c r="Q94" s="19">
        <v>2</v>
      </c>
      <c r="R94" s="19">
        <v>2</v>
      </c>
      <c r="S94" s="19">
        <v>2</v>
      </c>
      <c r="T94" s="19">
        <v>2</v>
      </c>
      <c r="U94" s="19">
        <v>2</v>
      </c>
      <c r="V94" s="19">
        <v>2</v>
      </c>
      <c r="W94" s="19">
        <v>2</v>
      </c>
      <c r="X94" s="19">
        <v>2</v>
      </c>
      <c r="Y94" s="19">
        <v>2</v>
      </c>
      <c r="Z94" s="19">
        <v>2</v>
      </c>
      <c r="AA94" s="19">
        <v>2</v>
      </c>
      <c r="AB94" s="20">
        <v>0</v>
      </c>
      <c r="AC94" s="19">
        <v>0</v>
      </c>
    </row>
    <row r="95" spans="1:29" ht="16.5" customHeight="1" x14ac:dyDescent="0.5">
      <c r="A95" s="57"/>
      <c r="B95" s="57"/>
      <c r="C95" s="44" t="s">
        <v>249</v>
      </c>
      <c r="D95" s="45"/>
      <c r="E95" s="47" t="s">
        <v>108</v>
      </c>
      <c r="F95" s="45"/>
      <c r="G95" s="19">
        <v>3</v>
      </c>
      <c r="H95" s="19">
        <v>2</v>
      </c>
      <c r="I95" s="19">
        <v>2</v>
      </c>
      <c r="J95" s="19">
        <v>2</v>
      </c>
      <c r="K95" s="19">
        <v>2</v>
      </c>
      <c r="L95" s="19">
        <v>2</v>
      </c>
      <c r="M95" s="19">
        <v>2</v>
      </c>
      <c r="N95" s="19">
        <v>2</v>
      </c>
      <c r="O95" s="19">
        <v>2</v>
      </c>
      <c r="P95" s="19">
        <v>2</v>
      </c>
      <c r="Q95" s="19">
        <v>2</v>
      </c>
      <c r="R95" s="19">
        <v>2</v>
      </c>
      <c r="S95" s="19">
        <v>2</v>
      </c>
      <c r="T95" s="19">
        <v>2</v>
      </c>
      <c r="U95" s="19">
        <v>2</v>
      </c>
      <c r="V95" s="19">
        <v>2</v>
      </c>
      <c r="W95" s="19">
        <v>2</v>
      </c>
      <c r="X95" s="19">
        <v>2</v>
      </c>
      <c r="Y95" s="19">
        <v>2</v>
      </c>
      <c r="Z95" s="19">
        <v>2</v>
      </c>
      <c r="AA95" s="19">
        <v>2</v>
      </c>
      <c r="AB95" s="20">
        <v>0</v>
      </c>
      <c r="AC95" s="19">
        <v>0</v>
      </c>
    </row>
    <row r="96" spans="1:29" ht="16.5" customHeight="1" x14ac:dyDescent="0.5">
      <c r="A96" s="57"/>
      <c r="B96" s="57"/>
      <c r="C96" s="47"/>
      <c r="D96" s="45"/>
      <c r="E96" s="47"/>
      <c r="F96" s="45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25">
        <v>1</v>
      </c>
      <c r="AC96" s="19"/>
    </row>
    <row r="97" spans="1:29" ht="16.5" customHeight="1" x14ac:dyDescent="0.5">
      <c r="A97" s="57"/>
      <c r="B97" s="57"/>
      <c r="C97" s="44" t="s">
        <v>250</v>
      </c>
      <c r="D97" s="45"/>
      <c r="E97" s="47" t="s">
        <v>110</v>
      </c>
      <c r="F97" s="45"/>
      <c r="G97" s="19">
        <v>2</v>
      </c>
      <c r="H97" s="19">
        <v>2</v>
      </c>
      <c r="I97" s="19">
        <v>2</v>
      </c>
      <c r="J97" s="19">
        <v>2</v>
      </c>
      <c r="K97" s="19">
        <v>2</v>
      </c>
      <c r="L97" s="19">
        <v>2</v>
      </c>
      <c r="M97" s="19">
        <v>2</v>
      </c>
      <c r="N97" s="19">
        <v>2</v>
      </c>
      <c r="O97" s="19">
        <v>2</v>
      </c>
      <c r="P97" s="19">
        <v>2</v>
      </c>
      <c r="Q97" s="19">
        <v>2</v>
      </c>
      <c r="R97" s="19">
        <v>2</v>
      </c>
      <c r="S97" s="19">
        <v>2</v>
      </c>
      <c r="T97" s="19">
        <v>2</v>
      </c>
      <c r="U97" s="19">
        <v>2</v>
      </c>
      <c r="V97" s="19">
        <v>2</v>
      </c>
      <c r="W97" s="19">
        <v>2</v>
      </c>
      <c r="X97" s="19">
        <v>2</v>
      </c>
      <c r="Y97" s="19">
        <v>2</v>
      </c>
      <c r="Z97" s="19">
        <v>2</v>
      </c>
      <c r="AA97" s="19">
        <v>2</v>
      </c>
      <c r="AB97" s="20">
        <v>0</v>
      </c>
      <c r="AC97" s="19">
        <v>0</v>
      </c>
    </row>
    <row r="98" spans="1:29" ht="16.5" customHeight="1" x14ac:dyDescent="0.5">
      <c r="A98" s="57"/>
      <c r="B98" s="57"/>
      <c r="C98" s="44" t="s">
        <v>251</v>
      </c>
      <c r="D98" s="45"/>
      <c r="E98" s="47" t="s">
        <v>114</v>
      </c>
      <c r="F98" s="45"/>
      <c r="G98" s="19">
        <v>2</v>
      </c>
      <c r="H98" s="19">
        <v>2</v>
      </c>
      <c r="I98" s="19">
        <v>2</v>
      </c>
      <c r="J98" s="19">
        <v>2</v>
      </c>
      <c r="K98" s="19">
        <v>2</v>
      </c>
      <c r="L98" s="19">
        <v>2</v>
      </c>
      <c r="M98" s="19">
        <v>2</v>
      </c>
      <c r="N98" s="19">
        <v>2</v>
      </c>
      <c r="O98" s="19">
        <v>2</v>
      </c>
      <c r="P98" s="19">
        <v>2</v>
      </c>
      <c r="Q98" s="19">
        <v>2</v>
      </c>
      <c r="R98" s="19">
        <v>2</v>
      </c>
      <c r="S98" s="19">
        <v>2</v>
      </c>
      <c r="T98" s="19">
        <v>2</v>
      </c>
      <c r="U98" s="19">
        <v>2</v>
      </c>
      <c r="V98" s="19">
        <v>2</v>
      </c>
      <c r="W98" s="19">
        <v>2</v>
      </c>
      <c r="X98" s="19">
        <v>2</v>
      </c>
      <c r="Y98" s="19">
        <v>2</v>
      </c>
      <c r="Z98" s="19">
        <v>2</v>
      </c>
      <c r="AA98" s="19">
        <v>2</v>
      </c>
      <c r="AB98" s="20">
        <v>0</v>
      </c>
      <c r="AC98" s="19">
        <v>0</v>
      </c>
    </row>
    <row r="99" spans="1:29" ht="16.5" customHeight="1" x14ac:dyDescent="0.5">
      <c r="A99" s="57"/>
      <c r="B99" s="57"/>
      <c r="C99" s="44" t="s">
        <v>252</v>
      </c>
      <c r="D99" s="45"/>
      <c r="E99" s="47" t="s">
        <v>110</v>
      </c>
      <c r="F99" s="45"/>
      <c r="G99" s="19">
        <v>3</v>
      </c>
      <c r="H99" s="19">
        <v>2</v>
      </c>
      <c r="I99" s="19">
        <v>2</v>
      </c>
      <c r="J99" s="19">
        <v>2</v>
      </c>
      <c r="K99" s="19">
        <v>2</v>
      </c>
      <c r="L99" s="19">
        <v>2</v>
      </c>
      <c r="M99" s="19">
        <v>2</v>
      </c>
      <c r="N99" s="19">
        <v>2</v>
      </c>
      <c r="O99" s="19">
        <v>2</v>
      </c>
      <c r="P99" s="19">
        <v>2</v>
      </c>
      <c r="Q99" s="19">
        <v>2</v>
      </c>
      <c r="R99" s="19">
        <v>2</v>
      </c>
      <c r="S99" s="19">
        <v>2</v>
      </c>
      <c r="T99" s="19">
        <v>2</v>
      </c>
      <c r="U99" s="19">
        <v>2</v>
      </c>
      <c r="V99" s="19">
        <v>2</v>
      </c>
      <c r="W99" s="19">
        <v>2</v>
      </c>
      <c r="X99" s="19">
        <v>2</v>
      </c>
      <c r="Y99" s="19">
        <v>2</v>
      </c>
      <c r="Z99" s="19">
        <v>2</v>
      </c>
      <c r="AA99" s="19">
        <v>2</v>
      </c>
      <c r="AB99" s="20">
        <v>0</v>
      </c>
      <c r="AC99" s="19">
        <v>0</v>
      </c>
    </row>
    <row r="100" spans="1:29" ht="16.5" customHeight="1" x14ac:dyDescent="0.5">
      <c r="A100" s="57"/>
      <c r="B100" s="57"/>
      <c r="C100" s="47"/>
      <c r="D100" s="45"/>
      <c r="E100" s="47"/>
      <c r="F100" s="45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25">
        <v>1</v>
      </c>
      <c r="AC100" s="19"/>
    </row>
    <row r="101" spans="1:29" ht="16.5" customHeight="1" x14ac:dyDescent="0.5">
      <c r="A101" s="57"/>
      <c r="B101" s="57"/>
      <c r="C101" s="44" t="s">
        <v>253</v>
      </c>
      <c r="D101" s="45"/>
      <c r="E101" s="47" t="s">
        <v>27</v>
      </c>
      <c r="F101" s="45"/>
      <c r="G101" s="19">
        <v>2</v>
      </c>
      <c r="H101" s="19">
        <v>2</v>
      </c>
      <c r="I101" s="19">
        <v>2</v>
      </c>
      <c r="J101" s="19">
        <v>2</v>
      </c>
      <c r="K101" s="19">
        <v>2</v>
      </c>
      <c r="L101" s="19">
        <v>2</v>
      </c>
      <c r="M101" s="19">
        <v>2</v>
      </c>
      <c r="N101" s="19">
        <v>2</v>
      </c>
      <c r="O101" s="19">
        <v>2</v>
      </c>
      <c r="P101" s="19">
        <v>2</v>
      </c>
      <c r="Q101" s="19">
        <v>2</v>
      </c>
      <c r="R101" s="19">
        <v>2</v>
      </c>
      <c r="S101" s="19">
        <v>2</v>
      </c>
      <c r="T101" s="19">
        <v>2</v>
      </c>
      <c r="U101" s="19">
        <v>2</v>
      </c>
      <c r="V101" s="19">
        <v>2</v>
      </c>
      <c r="W101" s="19">
        <v>2</v>
      </c>
      <c r="X101" s="19">
        <v>2</v>
      </c>
      <c r="Y101" s="19">
        <v>2</v>
      </c>
      <c r="Z101" s="19">
        <v>2</v>
      </c>
      <c r="AA101" s="19">
        <v>2</v>
      </c>
      <c r="AB101" s="20">
        <v>0</v>
      </c>
      <c r="AC101" s="19">
        <v>0</v>
      </c>
    </row>
    <row r="102" spans="1:29" ht="16.5" customHeight="1" x14ac:dyDescent="0.5">
      <c r="A102" s="57"/>
      <c r="B102" s="57"/>
      <c r="C102" s="44" t="s">
        <v>254</v>
      </c>
      <c r="D102" s="45"/>
      <c r="E102" s="47" t="s">
        <v>108</v>
      </c>
      <c r="F102" s="45"/>
      <c r="G102" s="19">
        <v>2</v>
      </c>
      <c r="H102" s="19">
        <v>2</v>
      </c>
      <c r="I102" s="19">
        <v>2</v>
      </c>
      <c r="J102" s="19">
        <v>2</v>
      </c>
      <c r="K102" s="19">
        <v>2</v>
      </c>
      <c r="L102" s="19">
        <v>2</v>
      </c>
      <c r="M102" s="19">
        <v>2</v>
      </c>
      <c r="N102" s="19">
        <v>2</v>
      </c>
      <c r="O102" s="19">
        <v>2</v>
      </c>
      <c r="P102" s="19">
        <v>2</v>
      </c>
      <c r="Q102" s="19">
        <v>2</v>
      </c>
      <c r="R102" s="19">
        <v>2</v>
      </c>
      <c r="S102" s="19">
        <v>2</v>
      </c>
      <c r="T102" s="19">
        <v>2</v>
      </c>
      <c r="U102" s="19">
        <v>2</v>
      </c>
      <c r="V102" s="19">
        <v>2</v>
      </c>
      <c r="W102" s="19">
        <v>2</v>
      </c>
      <c r="X102" s="19">
        <v>2</v>
      </c>
      <c r="Y102" s="19">
        <v>2</v>
      </c>
      <c r="Z102" s="19">
        <v>2</v>
      </c>
      <c r="AA102" s="19">
        <v>2</v>
      </c>
      <c r="AB102" s="20">
        <v>0</v>
      </c>
      <c r="AC102" s="19">
        <v>0</v>
      </c>
    </row>
    <row r="103" spans="1:29" ht="16.5" customHeight="1" x14ac:dyDescent="0.5">
      <c r="A103" s="57"/>
      <c r="B103" s="57"/>
      <c r="C103" s="44" t="s">
        <v>255</v>
      </c>
      <c r="D103" s="45"/>
      <c r="E103" s="47" t="s">
        <v>114</v>
      </c>
      <c r="F103" s="45"/>
      <c r="G103" s="19">
        <v>2</v>
      </c>
      <c r="H103" s="19">
        <v>2</v>
      </c>
      <c r="I103" s="19">
        <v>2</v>
      </c>
      <c r="J103" s="19">
        <v>2</v>
      </c>
      <c r="K103" s="19">
        <v>2</v>
      </c>
      <c r="L103" s="19">
        <v>2</v>
      </c>
      <c r="M103" s="19">
        <v>2</v>
      </c>
      <c r="N103" s="19">
        <v>2</v>
      </c>
      <c r="O103" s="19">
        <v>2</v>
      </c>
      <c r="P103" s="19">
        <v>2</v>
      </c>
      <c r="Q103" s="19">
        <v>2</v>
      </c>
      <c r="R103" s="19">
        <v>2</v>
      </c>
      <c r="S103" s="19">
        <v>2</v>
      </c>
      <c r="T103" s="19">
        <v>2</v>
      </c>
      <c r="U103" s="19">
        <v>2</v>
      </c>
      <c r="V103" s="19">
        <v>2</v>
      </c>
      <c r="W103" s="19">
        <v>2</v>
      </c>
      <c r="X103" s="19">
        <v>2</v>
      </c>
      <c r="Y103" s="19">
        <v>2</v>
      </c>
      <c r="Z103" s="19">
        <v>2</v>
      </c>
      <c r="AA103" s="19">
        <v>2</v>
      </c>
      <c r="AB103" s="20">
        <v>0</v>
      </c>
      <c r="AC103" s="19">
        <v>0</v>
      </c>
    </row>
    <row r="104" spans="1:29" ht="16.5" customHeight="1" x14ac:dyDescent="0.5">
      <c r="A104" s="57"/>
      <c r="B104" s="57"/>
      <c r="C104" s="44" t="s">
        <v>256</v>
      </c>
      <c r="D104" s="45"/>
      <c r="E104" s="47" t="s">
        <v>110</v>
      </c>
      <c r="F104" s="45"/>
      <c r="G104" s="19">
        <v>2</v>
      </c>
      <c r="H104" s="19">
        <v>2</v>
      </c>
      <c r="I104" s="19">
        <v>2</v>
      </c>
      <c r="J104" s="19">
        <v>2</v>
      </c>
      <c r="K104" s="19">
        <v>2</v>
      </c>
      <c r="L104" s="19">
        <v>2</v>
      </c>
      <c r="M104" s="19">
        <v>2</v>
      </c>
      <c r="N104" s="19">
        <v>2</v>
      </c>
      <c r="O104" s="19">
        <v>2</v>
      </c>
      <c r="P104" s="19">
        <v>2</v>
      </c>
      <c r="Q104" s="19">
        <v>2</v>
      </c>
      <c r="R104" s="19">
        <v>2</v>
      </c>
      <c r="S104" s="19">
        <v>2</v>
      </c>
      <c r="T104" s="19">
        <v>2</v>
      </c>
      <c r="U104" s="19">
        <v>2</v>
      </c>
      <c r="V104" s="19">
        <v>2</v>
      </c>
      <c r="W104" s="19">
        <v>2</v>
      </c>
      <c r="X104" s="19">
        <v>2</v>
      </c>
      <c r="Y104" s="19">
        <v>2</v>
      </c>
      <c r="Z104" s="19">
        <v>2</v>
      </c>
      <c r="AA104" s="19">
        <v>2</v>
      </c>
      <c r="AB104" s="20">
        <v>0</v>
      </c>
      <c r="AC104" s="19">
        <v>0</v>
      </c>
    </row>
    <row r="105" spans="1:29" ht="16.5" customHeight="1" x14ac:dyDescent="0.5">
      <c r="A105" s="57"/>
      <c r="B105" s="58"/>
      <c r="C105" s="44" t="s">
        <v>257</v>
      </c>
      <c r="D105" s="45"/>
      <c r="E105" s="47" t="s">
        <v>114</v>
      </c>
      <c r="F105" s="45"/>
      <c r="G105" s="19">
        <v>2</v>
      </c>
      <c r="H105" s="19">
        <v>2</v>
      </c>
      <c r="I105" s="19">
        <v>2</v>
      </c>
      <c r="J105" s="19">
        <v>2</v>
      </c>
      <c r="K105" s="19">
        <v>2</v>
      </c>
      <c r="L105" s="19">
        <v>2</v>
      </c>
      <c r="M105" s="19">
        <v>2</v>
      </c>
      <c r="N105" s="19">
        <v>2</v>
      </c>
      <c r="O105" s="19">
        <v>2</v>
      </c>
      <c r="P105" s="19">
        <v>2</v>
      </c>
      <c r="Q105" s="19">
        <v>2</v>
      </c>
      <c r="R105" s="19">
        <v>2</v>
      </c>
      <c r="S105" s="19">
        <v>2</v>
      </c>
      <c r="T105" s="19">
        <v>2</v>
      </c>
      <c r="U105" s="19">
        <v>2</v>
      </c>
      <c r="V105" s="19">
        <v>2</v>
      </c>
      <c r="W105" s="19">
        <v>2</v>
      </c>
      <c r="X105" s="19">
        <v>2</v>
      </c>
      <c r="Y105" s="19">
        <v>2</v>
      </c>
      <c r="Z105" s="19">
        <v>2</v>
      </c>
      <c r="AA105" s="19">
        <v>2</v>
      </c>
      <c r="AB105" s="20">
        <v>0</v>
      </c>
      <c r="AC105" s="19">
        <v>0</v>
      </c>
    </row>
    <row r="106" spans="1:29" ht="16.5" customHeight="1" x14ac:dyDescent="0.5">
      <c r="A106" s="57"/>
      <c r="B106" s="56" t="s">
        <v>178</v>
      </c>
      <c r="C106" s="44" t="s">
        <v>258</v>
      </c>
      <c r="D106" s="45"/>
      <c r="E106" s="47" t="s">
        <v>25</v>
      </c>
      <c r="F106" s="45"/>
      <c r="G106" s="19">
        <v>5</v>
      </c>
      <c r="H106" s="19">
        <v>5</v>
      </c>
      <c r="I106" s="19">
        <v>5</v>
      </c>
      <c r="J106" s="19">
        <v>5</v>
      </c>
      <c r="K106" s="19">
        <v>5</v>
      </c>
      <c r="L106" s="19">
        <v>5</v>
      </c>
      <c r="M106" s="19">
        <v>5</v>
      </c>
      <c r="N106" s="19">
        <v>5</v>
      </c>
      <c r="O106" s="19">
        <v>5</v>
      </c>
      <c r="P106" s="19">
        <v>5</v>
      </c>
      <c r="Q106" s="19">
        <v>5</v>
      </c>
      <c r="R106" s="19">
        <v>5</v>
      </c>
      <c r="S106" s="19">
        <v>5</v>
      </c>
      <c r="T106" s="19">
        <v>5</v>
      </c>
      <c r="U106" s="19">
        <v>5</v>
      </c>
      <c r="V106" s="19">
        <v>5</v>
      </c>
      <c r="W106" s="19">
        <v>5</v>
      </c>
      <c r="X106" s="19">
        <v>5</v>
      </c>
      <c r="Y106" s="19">
        <v>5</v>
      </c>
      <c r="Z106" s="19">
        <v>5</v>
      </c>
      <c r="AA106" s="19">
        <v>5</v>
      </c>
      <c r="AB106" s="19">
        <v>5</v>
      </c>
      <c r="AC106" s="20">
        <v>0</v>
      </c>
    </row>
    <row r="107" spans="1:29" ht="16.5" customHeight="1" x14ac:dyDescent="0.5">
      <c r="A107" s="57"/>
      <c r="B107" s="58"/>
      <c r="C107" s="44" t="s">
        <v>259</v>
      </c>
      <c r="D107" s="45"/>
      <c r="E107" s="47" t="s">
        <v>25</v>
      </c>
      <c r="F107" s="45"/>
      <c r="G107" s="19">
        <v>5</v>
      </c>
      <c r="H107" s="19">
        <v>5</v>
      </c>
      <c r="I107" s="19">
        <v>5</v>
      </c>
      <c r="J107" s="19">
        <v>5</v>
      </c>
      <c r="K107" s="19">
        <v>5</v>
      </c>
      <c r="L107" s="19">
        <v>5</v>
      </c>
      <c r="M107" s="19">
        <v>5</v>
      </c>
      <c r="N107" s="19">
        <v>5</v>
      </c>
      <c r="O107" s="19">
        <v>5</v>
      </c>
      <c r="P107" s="19">
        <v>5</v>
      </c>
      <c r="Q107" s="19">
        <v>5</v>
      </c>
      <c r="R107" s="19">
        <v>5</v>
      </c>
      <c r="S107" s="19">
        <v>5</v>
      </c>
      <c r="T107" s="19">
        <v>5</v>
      </c>
      <c r="U107" s="19">
        <v>5</v>
      </c>
      <c r="V107" s="19">
        <v>5</v>
      </c>
      <c r="W107" s="19">
        <v>5</v>
      </c>
      <c r="X107" s="19">
        <v>5</v>
      </c>
      <c r="Y107" s="19">
        <v>5</v>
      </c>
      <c r="Z107" s="19">
        <v>5</v>
      </c>
      <c r="AA107" s="19">
        <v>5</v>
      </c>
      <c r="AB107" s="19">
        <v>5</v>
      </c>
      <c r="AC107" s="20">
        <v>0</v>
      </c>
    </row>
    <row r="108" spans="1:29" ht="16.5" customHeight="1" x14ac:dyDescent="0.5">
      <c r="A108" s="57"/>
      <c r="B108" s="60" t="s">
        <v>19</v>
      </c>
      <c r="C108" s="61"/>
      <c r="D108" s="62"/>
      <c r="E108" s="66" t="s">
        <v>12</v>
      </c>
      <c r="F108" s="45"/>
      <c r="G108" s="47">
        <f>SUM(G16:G107)</f>
        <v>167</v>
      </c>
      <c r="H108" s="45"/>
      <c r="I108" s="19">
        <f t="shared" ref="I108:J108" si="1">SUM(I16:I107)</f>
        <v>169</v>
      </c>
      <c r="J108" s="19">
        <f t="shared" si="1"/>
        <v>158</v>
      </c>
      <c r="K108" s="19">
        <f>SUM(K16:K107)-K18</f>
        <v>155</v>
      </c>
      <c r="L108" s="19">
        <f t="shared" ref="L108:M108" si="2">SUM(L16:L107)</f>
        <v>150</v>
      </c>
      <c r="M108" s="19">
        <f t="shared" si="2"/>
        <v>138</v>
      </c>
      <c r="N108" s="19">
        <f>SUM(N16:N107)-N33</f>
        <v>132</v>
      </c>
      <c r="O108" s="19">
        <f t="shared" ref="O108:P108" si="3">SUM(O16:O107)</f>
        <v>129</v>
      </c>
      <c r="P108" s="19">
        <f t="shared" si="3"/>
        <v>120</v>
      </c>
      <c r="Q108" s="19">
        <f>SUM(Q16:Q107)-Q46</f>
        <v>112</v>
      </c>
      <c r="R108" s="19">
        <f>SUM(R16:R107)</f>
        <v>107</v>
      </c>
      <c r="S108" s="19">
        <f>SUM(S16:S107)-S50</f>
        <v>104</v>
      </c>
      <c r="T108" s="19">
        <f t="shared" ref="T108:V108" si="4">SUM(T16:T107)</f>
        <v>94</v>
      </c>
      <c r="U108" s="19">
        <f t="shared" si="4"/>
        <v>89</v>
      </c>
      <c r="V108" s="19">
        <f t="shared" si="4"/>
        <v>68</v>
      </c>
      <c r="W108" s="19">
        <f>SUM(W16:W107)-W71</f>
        <v>60</v>
      </c>
      <c r="X108" s="19">
        <f t="shared" ref="X108:Y108" si="5">SUM(X16:X107)</f>
        <v>55</v>
      </c>
      <c r="Y108" s="19">
        <f t="shared" si="5"/>
        <v>47</v>
      </c>
      <c r="Z108" s="19">
        <f>SUM(Z16:Z107)-Z83</f>
        <v>44</v>
      </c>
      <c r="AA108" s="19">
        <f t="shared" ref="AA108:AC108" si="6">SUM(AA16:AA107)</f>
        <v>32</v>
      </c>
      <c r="AB108" s="19">
        <f t="shared" si="6"/>
        <v>12</v>
      </c>
      <c r="AC108" s="19">
        <f t="shared" si="6"/>
        <v>0</v>
      </c>
    </row>
    <row r="109" spans="1:29" ht="16.5" customHeight="1" x14ac:dyDescent="0.5">
      <c r="A109" s="58"/>
      <c r="B109" s="63"/>
      <c r="C109" s="64"/>
      <c r="D109" s="65"/>
      <c r="E109" s="66" t="s">
        <v>13</v>
      </c>
      <c r="F109" s="45"/>
      <c r="G109" s="47">
        <f>SUM(H16:H107)</f>
        <v>171</v>
      </c>
      <c r="H109" s="45"/>
      <c r="I109" s="19">
        <f>SUM(I16:I107)</f>
        <v>169</v>
      </c>
      <c r="J109" s="19">
        <f>SUM(J16:J107)+K18</f>
        <v>159</v>
      </c>
      <c r="K109" s="19">
        <f>SUM(K16:K107)-K18</f>
        <v>155</v>
      </c>
      <c r="L109" s="19">
        <f>SUM(L16:L107)</f>
        <v>150</v>
      </c>
      <c r="M109" s="19">
        <f>SUM(M16:M107)+N33-M25-M30</f>
        <v>142</v>
      </c>
      <c r="N109" s="19">
        <f>SUM(N16:N107)-N33</f>
        <v>132</v>
      </c>
      <c r="O109" s="19">
        <f>SUM(O16:O107)</f>
        <v>129</v>
      </c>
      <c r="P109" s="19">
        <f>SUM(P16:P107)+Q46-P39</f>
        <v>122</v>
      </c>
      <c r="Q109" s="19">
        <f>SUM(Q16:Q107)-Q46</f>
        <v>112</v>
      </c>
      <c r="R109" s="19">
        <f>SUM(R16:R107)+S50</f>
        <v>108</v>
      </c>
      <c r="S109" s="19">
        <f>SUM(S16:S107)-S50</f>
        <v>104</v>
      </c>
      <c r="T109" s="19">
        <f t="shared" ref="T109:U109" si="7">SUM(T16:T107)</f>
        <v>94</v>
      </c>
      <c r="U109" s="19">
        <f t="shared" si="7"/>
        <v>89</v>
      </c>
      <c r="V109" s="19">
        <f>SUM(V16:V107)+W71-V57</f>
        <v>70</v>
      </c>
      <c r="W109" s="19">
        <f>SUM(W16:W107)-W71</f>
        <v>60</v>
      </c>
      <c r="X109" s="19">
        <f>SUM(X16:X107)</f>
        <v>55</v>
      </c>
      <c r="Y109" s="19">
        <f>SUM(Y16:Y107)+Z83</f>
        <v>48</v>
      </c>
      <c r="Z109" s="19">
        <f>SUM(Z16:Z107)-Z83</f>
        <v>44</v>
      </c>
      <c r="AA109" s="19">
        <f>SUM(AA16:AA107)-AA93</f>
        <v>32</v>
      </c>
      <c r="AB109" s="19">
        <f>SUM(AB16:AB107)-AB105</f>
        <v>12</v>
      </c>
      <c r="AC109" s="19">
        <f>SUM(AC16:AC107)</f>
        <v>0</v>
      </c>
    </row>
    <row r="110" spans="1:29" ht="16.5" customHeight="1" x14ac:dyDescent="0.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</row>
    <row r="111" spans="1:29" ht="16.5" customHeight="1" x14ac:dyDescent="0.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</row>
    <row r="112" spans="1:29" ht="16.5" customHeight="1" x14ac:dyDescent="0.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</row>
    <row r="113" spans="1:29" ht="16.5" customHeight="1" x14ac:dyDescent="0.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</row>
    <row r="114" spans="1:29" ht="16.5" customHeight="1" x14ac:dyDescent="0.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</row>
    <row r="115" spans="1:29" ht="16.5" customHeight="1" x14ac:dyDescent="0.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</row>
    <row r="116" spans="1:29" ht="16.5" customHeight="1" x14ac:dyDescent="0.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</row>
    <row r="117" spans="1:29" ht="16.5" customHeight="1" x14ac:dyDescent="0.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</row>
    <row r="118" spans="1:29" ht="16.5" customHeight="1" x14ac:dyDescent="0.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</row>
    <row r="119" spans="1:29" ht="16.5" customHeight="1" x14ac:dyDescent="0.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</row>
    <row r="120" spans="1:29" ht="16.5" customHeight="1" x14ac:dyDescent="0.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</row>
    <row r="121" spans="1:29" ht="16.5" customHeight="1" x14ac:dyDescent="0.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</row>
    <row r="122" spans="1:29" ht="16.5" customHeight="1" x14ac:dyDescent="0.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</row>
    <row r="123" spans="1:29" ht="16.5" customHeight="1" x14ac:dyDescent="0.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</row>
    <row r="124" spans="1:29" ht="16.5" customHeight="1" x14ac:dyDescent="0.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</row>
    <row r="125" spans="1:29" ht="16.5" customHeight="1" x14ac:dyDescent="0.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</row>
    <row r="126" spans="1:29" ht="16.5" customHeight="1" x14ac:dyDescent="0.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</row>
    <row r="127" spans="1:29" ht="16.5" customHeight="1" x14ac:dyDescent="0.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</row>
    <row r="128" spans="1:29" ht="16.5" customHeight="1" x14ac:dyDescent="0.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</row>
    <row r="129" spans="1:29" ht="16.5" customHeight="1" x14ac:dyDescent="0.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</row>
    <row r="130" spans="1:29" ht="16.5" customHeight="1" x14ac:dyDescent="0.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</row>
    <row r="131" spans="1:29" ht="16.5" customHeight="1" x14ac:dyDescent="0.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</row>
    <row r="132" spans="1:29" ht="16.5" customHeight="1" x14ac:dyDescent="0.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</row>
    <row r="133" spans="1:29" ht="16.5" customHeight="1" x14ac:dyDescent="0.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</row>
    <row r="134" spans="1:29" ht="16.5" customHeight="1" x14ac:dyDescent="0.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</row>
    <row r="135" spans="1:29" ht="16.5" customHeight="1" x14ac:dyDescent="0.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</row>
    <row r="136" spans="1:29" ht="16.5" customHeight="1" x14ac:dyDescent="0.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</row>
    <row r="137" spans="1:29" ht="16.5" customHeight="1" x14ac:dyDescent="0.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</row>
    <row r="138" spans="1:29" ht="16.5" customHeight="1" x14ac:dyDescent="0.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</row>
    <row r="139" spans="1:29" ht="16.5" customHeight="1" x14ac:dyDescent="0.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</row>
    <row r="140" spans="1:29" ht="16.5" customHeight="1" x14ac:dyDescent="0.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</row>
    <row r="141" spans="1:29" ht="16.5" customHeight="1" x14ac:dyDescent="0.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</row>
    <row r="142" spans="1:29" ht="16.5" customHeight="1" x14ac:dyDescent="0.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</row>
    <row r="143" spans="1:29" ht="16.5" customHeight="1" x14ac:dyDescent="0.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</row>
    <row r="144" spans="1:29" ht="16.5" customHeight="1" x14ac:dyDescent="0.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</row>
    <row r="145" spans="1:29" ht="16.5" customHeight="1" x14ac:dyDescent="0.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</row>
    <row r="146" spans="1:29" ht="16.5" customHeight="1" x14ac:dyDescent="0.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</row>
    <row r="147" spans="1:29" ht="16.5" customHeight="1" x14ac:dyDescent="0.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</row>
    <row r="148" spans="1:29" ht="16.5" customHeight="1" x14ac:dyDescent="0.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</row>
    <row r="149" spans="1:29" ht="16.5" customHeight="1" x14ac:dyDescent="0.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</row>
    <row r="150" spans="1:29" ht="16.5" customHeight="1" x14ac:dyDescent="0.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</row>
    <row r="151" spans="1:29" ht="16.5" customHeight="1" x14ac:dyDescent="0.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</row>
    <row r="152" spans="1:29" ht="16.5" customHeight="1" x14ac:dyDescent="0.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</row>
    <row r="153" spans="1:29" ht="16.5" customHeight="1" x14ac:dyDescent="0.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</row>
    <row r="154" spans="1:29" ht="16.5" customHeight="1" x14ac:dyDescent="0.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</row>
    <row r="155" spans="1:29" ht="16.5" customHeight="1" x14ac:dyDescent="0.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</row>
    <row r="156" spans="1:29" ht="16.5" customHeight="1" x14ac:dyDescent="0.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</row>
    <row r="157" spans="1:29" ht="16.5" customHeight="1" x14ac:dyDescent="0.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</row>
    <row r="158" spans="1:29" ht="16.5" customHeight="1" x14ac:dyDescent="0.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</row>
    <row r="159" spans="1:29" ht="16.5" customHeight="1" x14ac:dyDescent="0.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</row>
    <row r="160" spans="1:29" ht="16.5" customHeight="1" x14ac:dyDescent="0.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</row>
    <row r="161" spans="1:29" ht="16.5" customHeight="1" x14ac:dyDescent="0.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</row>
    <row r="162" spans="1:29" ht="16.5" customHeight="1" x14ac:dyDescent="0.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</row>
    <row r="163" spans="1:29" ht="16.5" customHeight="1" x14ac:dyDescent="0.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</row>
    <row r="164" spans="1:29" ht="16.5" customHeight="1" x14ac:dyDescent="0.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</row>
    <row r="165" spans="1:29" ht="16.5" customHeight="1" x14ac:dyDescent="0.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</row>
    <row r="166" spans="1:29" ht="16.5" customHeight="1" x14ac:dyDescent="0.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</row>
    <row r="167" spans="1:29" ht="16.5" customHeight="1" x14ac:dyDescent="0.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</row>
    <row r="168" spans="1:29" ht="16.5" customHeight="1" x14ac:dyDescent="0.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</row>
    <row r="169" spans="1:29" ht="16.5" customHeight="1" x14ac:dyDescent="0.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</row>
    <row r="170" spans="1:29" ht="16.5" customHeight="1" x14ac:dyDescent="0.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</row>
    <row r="171" spans="1:29" ht="16.5" customHeight="1" x14ac:dyDescent="0.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</row>
    <row r="172" spans="1:29" ht="16.5" customHeight="1" x14ac:dyDescent="0.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</row>
    <row r="173" spans="1:29" ht="16.5" customHeight="1" x14ac:dyDescent="0.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</row>
    <row r="174" spans="1:29" ht="16.5" customHeight="1" x14ac:dyDescent="0.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</row>
    <row r="175" spans="1:29" ht="16.5" customHeight="1" x14ac:dyDescent="0.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</row>
    <row r="176" spans="1:29" ht="16.5" customHeight="1" x14ac:dyDescent="0.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</row>
    <row r="177" spans="1:29" ht="16.5" customHeight="1" x14ac:dyDescent="0.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</row>
    <row r="178" spans="1:29" ht="16.5" customHeight="1" x14ac:dyDescent="0.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</row>
    <row r="179" spans="1:29" ht="16.5" customHeight="1" x14ac:dyDescent="0.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</row>
    <row r="180" spans="1:29" ht="16.5" customHeight="1" x14ac:dyDescent="0.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</row>
    <row r="181" spans="1:29" ht="16.5" customHeight="1" x14ac:dyDescent="0.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</row>
    <row r="182" spans="1:29" ht="16.5" customHeight="1" x14ac:dyDescent="0.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</row>
    <row r="183" spans="1:29" ht="16.5" customHeight="1" x14ac:dyDescent="0.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</row>
    <row r="184" spans="1:29" ht="16.5" customHeight="1" x14ac:dyDescent="0.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</row>
    <row r="185" spans="1:29" ht="16.5" customHeight="1" x14ac:dyDescent="0.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</row>
    <row r="186" spans="1:29" ht="16.5" customHeight="1" x14ac:dyDescent="0.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</row>
    <row r="187" spans="1:29" ht="16.5" customHeight="1" x14ac:dyDescent="0.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</row>
    <row r="188" spans="1:29" ht="16.5" customHeight="1" x14ac:dyDescent="0.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</row>
    <row r="189" spans="1:29" ht="16.5" customHeight="1" x14ac:dyDescent="0.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</row>
    <row r="190" spans="1:29" ht="16.5" customHeight="1" x14ac:dyDescent="0.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</row>
    <row r="191" spans="1:29" ht="16.5" customHeight="1" x14ac:dyDescent="0.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</row>
    <row r="192" spans="1:29" ht="16.5" customHeight="1" x14ac:dyDescent="0.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</row>
    <row r="193" spans="1:29" ht="16.5" customHeight="1" x14ac:dyDescent="0.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</row>
    <row r="194" spans="1:29" ht="16.5" customHeight="1" x14ac:dyDescent="0.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</row>
    <row r="195" spans="1:29" ht="16.5" customHeight="1" x14ac:dyDescent="0.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</row>
    <row r="196" spans="1:29" ht="16.5" customHeight="1" x14ac:dyDescent="0.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</row>
    <row r="197" spans="1:29" ht="16.5" customHeight="1" x14ac:dyDescent="0.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</row>
    <row r="198" spans="1:29" ht="16.5" customHeight="1" x14ac:dyDescent="0.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</row>
    <row r="199" spans="1:29" ht="16.5" customHeight="1" x14ac:dyDescent="0.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</row>
    <row r="200" spans="1:29" ht="16.5" customHeight="1" x14ac:dyDescent="0.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</row>
    <row r="201" spans="1:29" ht="16.5" customHeight="1" x14ac:dyDescent="0.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</row>
    <row r="202" spans="1:29" ht="16.5" customHeight="1" x14ac:dyDescent="0.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</row>
    <row r="203" spans="1:29" ht="16.5" customHeight="1" x14ac:dyDescent="0.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</row>
    <row r="204" spans="1:29" ht="16.5" customHeight="1" x14ac:dyDescent="0.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</row>
    <row r="205" spans="1:29" ht="16.5" customHeight="1" x14ac:dyDescent="0.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</row>
    <row r="206" spans="1:29" ht="16.5" customHeight="1" x14ac:dyDescent="0.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</row>
    <row r="207" spans="1:29" ht="16.5" customHeight="1" x14ac:dyDescent="0.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</row>
    <row r="208" spans="1:29" ht="16.5" customHeight="1" x14ac:dyDescent="0.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</row>
    <row r="209" spans="1:29" ht="16.5" customHeight="1" x14ac:dyDescent="0.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</row>
    <row r="210" spans="1:29" ht="16.5" customHeight="1" x14ac:dyDescent="0.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</row>
    <row r="211" spans="1:29" ht="16.5" customHeight="1" x14ac:dyDescent="0.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</row>
    <row r="212" spans="1:29" ht="16.5" customHeight="1" x14ac:dyDescent="0.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</row>
    <row r="213" spans="1:29" ht="16.5" customHeight="1" x14ac:dyDescent="0.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</row>
    <row r="214" spans="1:29" ht="16.5" customHeight="1" x14ac:dyDescent="0.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</row>
    <row r="215" spans="1:29" ht="16.5" customHeight="1" x14ac:dyDescent="0.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</row>
    <row r="216" spans="1:29" ht="16.5" customHeight="1" x14ac:dyDescent="0.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</row>
    <row r="217" spans="1:29" ht="16.5" customHeight="1" x14ac:dyDescent="0.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</row>
    <row r="218" spans="1:29" ht="16.5" customHeight="1" x14ac:dyDescent="0.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</row>
    <row r="219" spans="1:29" ht="16.5" customHeight="1" x14ac:dyDescent="0.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</row>
    <row r="220" spans="1:29" ht="16.5" customHeight="1" x14ac:dyDescent="0.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</row>
    <row r="221" spans="1:29" ht="16.5" customHeight="1" x14ac:dyDescent="0.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</row>
    <row r="222" spans="1:29" ht="16.5" customHeight="1" x14ac:dyDescent="0.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</row>
    <row r="223" spans="1:29" ht="16.5" customHeight="1" x14ac:dyDescent="0.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</row>
    <row r="224" spans="1:29" ht="16.5" customHeight="1" x14ac:dyDescent="0.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</row>
    <row r="225" spans="1:29" ht="16.5" customHeight="1" x14ac:dyDescent="0.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</row>
    <row r="226" spans="1:29" ht="16.5" customHeight="1" x14ac:dyDescent="0.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</row>
    <row r="227" spans="1:29" ht="16.5" customHeight="1" x14ac:dyDescent="0.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</row>
    <row r="228" spans="1:29" ht="16.5" customHeight="1" x14ac:dyDescent="0.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</row>
    <row r="229" spans="1:29" ht="16.5" customHeight="1" x14ac:dyDescent="0.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</row>
    <row r="230" spans="1:29" ht="16.5" customHeight="1" x14ac:dyDescent="0.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</row>
    <row r="231" spans="1:29" ht="16.5" customHeight="1" x14ac:dyDescent="0.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</row>
    <row r="232" spans="1:29" ht="16.5" customHeight="1" x14ac:dyDescent="0.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</row>
    <row r="233" spans="1:29" ht="16.5" customHeight="1" x14ac:dyDescent="0.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</row>
    <row r="234" spans="1:29" ht="16.5" customHeight="1" x14ac:dyDescent="0.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</row>
    <row r="235" spans="1:29" ht="16.5" customHeight="1" x14ac:dyDescent="0.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</row>
    <row r="236" spans="1:29" ht="16.5" customHeight="1" x14ac:dyDescent="0.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</row>
    <row r="237" spans="1:29" ht="16.5" customHeight="1" x14ac:dyDescent="0.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</row>
    <row r="238" spans="1:29" ht="16.5" customHeight="1" x14ac:dyDescent="0.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</row>
    <row r="239" spans="1:29" ht="16.5" customHeight="1" x14ac:dyDescent="0.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</row>
    <row r="240" spans="1:29" ht="16.5" customHeight="1" x14ac:dyDescent="0.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</row>
    <row r="241" spans="1:29" ht="16.5" customHeight="1" x14ac:dyDescent="0.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</row>
    <row r="242" spans="1:29" ht="16.5" customHeight="1" x14ac:dyDescent="0.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</row>
    <row r="243" spans="1:29" ht="16.5" customHeight="1" x14ac:dyDescent="0.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</row>
    <row r="244" spans="1:29" ht="16.5" customHeight="1" x14ac:dyDescent="0.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</row>
    <row r="245" spans="1:29" ht="16.5" customHeight="1" x14ac:dyDescent="0.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</row>
    <row r="246" spans="1:29" ht="16.5" customHeight="1" x14ac:dyDescent="0.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</row>
    <row r="247" spans="1:29" ht="16.5" customHeight="1" x14ac:dyDescent="0.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</row>
    <row r="248" spans="1:29" ht="16.5" customHeight="1" x14ac:dyDescent="0.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</row>
    <row r="249" spans="1:29" ht="16.5" customHeight="1" x14ac:dyDescent="0.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</row>
    <row r="250" spans="1:29" ht="16.5" customHeight="1" x14ac:dyDescent="0.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</row>
    <row r="251" spans="1:29" ht="16.5" customHeight="1" x14ac:dyDescent="0.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</row>
    <row r="252" spans="1:29" ht="16.5" customHeight="1" x14ac:dyDescent="0.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</row>
    <row r="253" spans="1:29" ht="16.5" customHeight="1" x14ac:dyDescent="0.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</row>
    <row r="254" spans="1:29" ht="16.5" customHeight="1" x14ac:dyDescent="0.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</row>
    <row r="255" spans="1:29" ht="16.5" customHeight="1" x14ac:dyDescent="0.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</row>
    <row r="256" spans="1:29" ht="16.5" customHeight="1" x14ac:dyDescent="0.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</row>
    <row r="257" spans="1:29" ht="16.5" customHeight="1" x14ac:dyDescent="0.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</row>
    <row r="258" spans="1:29" ht="16.5" customHeight="1" x14ac:dyDescent="0.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</row>
    <row r="259" spans="1:29" ht="16.5" customHeight="1" x14ac:dyDescent="0.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</row>
    <row r="260" spans="1:29" ht="16.5" customHeight="1" x14ac:dyDescent="0.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</row>
    <row r="261" spans="1:29" ht="16.5" customHeight="1" x14ac:dyDescent="0.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</row>
    <row r="262" spans="1:29" ht="16.5" customHeight="1" x14ac:dyDescent="0.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</row>
    <row r="263" spans="1:29" ht="16.5" customHeight="1" x14ac:dyDescent="0.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</row>
    <row r="264" spans="1:29" ht="16.5" customHeight="1" x14ac:dyDescent="0.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</row>
    <row r="265" spans="1:29" ht="16.5" customHeight="1" x14ac:dyDescent="0.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</row>
    <row r="266" spans="1:29" ht="16.5" customHeight="1" x14ac:dyDescent="0.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</row>
    <row r="267" spans="1:29" ht="16.5" customHeight="1" x14ac:dyDescent="0.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</row>
    <row r="268" spans="1:29" ht="16.5" customHeight="1" x14ac:dyDescent="0.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</row>
    <row r="269" spans="1:29" ht="16.5" customHeight="1" x14ac:dyDescent="0.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</row>
    <row r="270" spans="1:29" ht="16.5" customHeight="1" x14ac:dyDescent="0.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</row>
    <row r="271" spans="1:29" ht="16.5" customHeight="1" x14ac:dyDescent="0.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</row>
    <row r="272" spans="1:29" ht="16.5" customHeight="1" x14ac:dyDescent="0.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</row>
    <row r="273" spans="1:29" ht="16.5" customHeight="1" x14ac:dyDescent="0.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</row>
    <row r="274" spans="1:29" ht="16.5" customHeight="1" x14ac:dyDescent="0.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</row>
    <row r="275" spans="1:29" ht="16.5" customHeight="1" x14ac:dyDescent="0.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</row>
    <row r="276" spans="1:29" ht="16.5" customHeight="1" x14ac:dyDescent="0.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</row>
    <row r="277" spans="1:29" ht="16.5" customHeight="1" x14ac:dyDescent="0.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</row>
    <row r="278" spans="1:29" ht="16.5" customHeight="1" x14ac:dyDescent="0.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</row>
    <row r="279" spans="1:29" ht="16.5" customHeight="1" x14ac:dyDescent="0.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</row>
    <row r="280" spans="1:29" ht="16.5" customHeight="1" x14ac:dyDescent="0.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</row>
    <row r="281" spans="1:29" ht="16.5" customHeight="1" x14ac:dyDescent="0.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</row>
    <row r="282" spans="1:29" ht="16.5" customHeight="1" x14ac:dyDescent="0.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</row>
    <row r="283" spans="1:29" ht="16.5" customHeight="1" x14ac:dyDescent="0.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</row>
    <row r="284" spans="1:29" ht="16.5" customHeight="1" x14ac:dyDescent="0.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</row>
    <row r="285" spans="1:29" ht="16.5" customHeight="1" x14ac:dyDescent="0.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</row>
    <row r="286" spans="1:29" ht="16.5" customHeight="1" x14ac:dyDescent="0.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</row>
    <row r="287" spans="1:29" ht="16.5" customHeight="1" x14ac:dyDescent="0.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</row>
    <row r="288" spans="1:29" ht="16.5" customHeight="1" x14ac:dyDescent="0.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</row>
    <row r="289" spans="1:29" ht="16.5" customHeight="1" x14ac:dyDescent="0.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</row>
    <row r="290" spans="1:29" ht="16.5" customHeight="1" x14ac:dyDescent="0.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</row>
    <row r="291" spans="1:29" ht="16.5" customHeight="1" x14ac:dyDescent="0.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</row>
    <row r="292" spans="1:29" ht="16.5" customHeight="1" x14ac:dyDescent="0.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</row>
    <row r="293" spans="1:29" ht="16.5" customHeight="1" x14ac:dyDescent="0.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</row>
    <row r="294" spans="1:29" ht="16.5" customHeight="1" x14ac:dyDescent="0.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</row>
    <row r="295" spans="1:29" ht="16.5" customHeight="1" x14ac:dyDescent="0.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</row>
    <row r="296" spans="1:29" ht="16.5" customHeight="1" x14ac:dyDescent="0.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</row>
    <row r="297" spans="1:29" ht="16.5" customHeight="1" x14ac:dyDescent="0.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</row>
    <row r="298" spans="1:29" ht="16.5" customHeight="1" x14ac:dyDescent="0.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</row>
    <row r="299" spans="1:29" ht="16.5" customHeight="1" x14ac:dyDescent="0.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</row>
    <row r="300" spans="1:29" ht="16.5" customHeight="1" x14ac:dyDescent="0.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</row>
    <row r="301" spans="1:29" ht="16.5" customHeight="1" x14ac:dyDescent="0.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</row>
    <row r="302" spans="1:29" ht="16.5" customHeight="1" x14ac:dyDescent="0.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</row>
    <row r="303" spans="1:29" ht="16.5" customHeight="1" x14ac:dyDescent="0.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</row>
    <row r="304" spans="1:29" ht="16.5" customHeight="1" x14ac:dyDescent="0.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</row>
    <row r="305" spans="1:29" ht="16.5" customHeight="1" x14ac:dyDescent="0.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</row>
    <row r="306" spans="1:29" ht="16.5" customHeight="1" x14ac:dyDescent="0.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</row>
    <row r="307" spans="1:29" ht="16.5" customHeight="1" x14ac:dyDescent="0.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</row>
    <row r="308" spans="1:29" ht="16.5" customHeight="1" x14ac:dyDescent="0.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</row>
    <row r="309" spans="1:29" ht="16.5" customHeight="1" x14ac:dyDescent="0.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</row>
    <row r="310" spans="1:29" ht="16.5" customHeight="1" x14ac:dyDescent="0.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</row>
    <row r="311" spans="1:29" ht="16.5" customHeight="1" x14ac:dyDescent="0.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</row>
    <row r="312" spans="1:29" ht="16.5" customHeight="1" x14ac:dyDescent="0.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</row>
    <row r="313" spans="1:29" ht="16.5" customHeight="1" x14ac:dyDescent="0.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</row>
    <row r="314" spans="1:29" ht="16.5" customHeight="1" x14ac:dyDescent="0.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</row>
    <row r="315" spans="1:29" ht="16.5" customHeight="1" x14ac:dyDescent="0.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</row>
    <row r="316" spans="1:29" ht="16.5" customHeight="1" x14ac:dyDescent="0.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</row>
    <row r="317" spans="1:29" ht="16.5" customHeight="1" x14ac:dyDescent="0.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</row>
    <row r="318" spans="1:29" ht="16.5" customHeight="1" x14ac:dyDescent="0.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</row>
    <row r="319" spans="1:29" ht="16.5" customHeight="1" x14ac:dyDescent="0.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</row>
    <row r="320" spans="1:29" ht="16.5" customHeight="1" x14ac:dyDescent="0.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</row>
    <row r="321" spans="1:29" ht="16.5" customHeight="1" x14ac:dyDescent="0.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</row>
    <row r="322" spans="1:29" ht="16.5" customHeight="1" x14ac:dyDescent="0.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</row>
    <row r="323" spans="1:29" ht="16.5" customHeight="1" x14ac:dyDescent="0.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</row>
    <row r="324" spans="1:29" ht="16.5" customHeight="1" x14ac:dyDescent="0.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</row>
    <row r="325" spans="1:29" ht="16.5" customHeight="1" x14ac:dyDescent="0.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</row>
    <row r="326" spans="1:29" ht="16.5" customHeight="1" x14ac:dyDescent="0.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</row>
    <row r="327" spans="1:29" ht="16.5" customHeight="1" x14ac:dyDescent="0.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</row>
    <row r="328" spans="1:29" ht="16.5" customHeight="1" x14ac:dyDescent="0.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</row>
    <row r="329" spans="1:29" ht="16.5" customHeight="1" x14ac:dyDescent="0.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</row>
    <row r="330" spans="1:29" ht="16.5" customHeight="1" x14ac:dyDescent="0.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</row>
    <row r="331" spans="1:29" ht="16.5" customHeight="1" x14ac:dyDescent="0.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</row>
    <row r="332" spans="1:29" ht="16.5" customHeight="1" x14ac:dyDescent="0.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</row>
    <row r="333" spans="1:29" ht="16.5" customHeight="1" x14ac:dyDescent="0.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</row>
    <row r="334" spans="1:29" ht="16.5" customHeight="1" x14ac:dyDescent="0.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</row>
    <row r="335" spans="1:29" ht="16.5" customHeight="1" x14ac:dyDescent="0.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</row>
    <row r="336" spans="1:29" ht="16.5" customHeight="1" x14ac:dyDescent="0.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</row>
    <row r="337" spans="1:29" ht="16.5" customHeight="1" x14ac:dyDescent="0.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</row>
    <row r="338" spans="1:29" ht="16.5" customHeight="1" x14ac:dyDescent="0.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</row>
    <row r="339" spans="1:29" ht="16.5" customHeight="1" x14ac:dyDescent="0.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</row>
    <row r="340" spans="1:29" ht="16.5" customHeight="1" x14ac:dyDescent="0.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</row>
    <row r="341" spans="1:29" ht="16.5" customHeight="1" x14ac:dyDescent="0.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</row>
    <row r="342" spans="1:29" ht="16.5" customHeight="1" x14ac:dyDescent="0.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</row>
    <row r="343" spans="1:29" ht="16.5" customHeight="1" x14ac:dyDescent="0.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</row>
    <row r="344" spans="1:29" ht="16.5" customHeight="1" x14ac:dyDescent="0.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</row>
    <row r="345" spans="1:29" ht="16.5" customHeight="1" x14ac:dyDescent="0.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</row>
    <row r="346" spans="1:29" ht="16.5" customHeight="1" x14ac:dyDescent="0.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</row>
    <row r="347" spans="1:29" ht="16.5" customHeight="1" x14ac:dyDescent="0.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</row>
    <row r="348" spans="1:29" ht="16.5" customHeight="1" x14ac:dyDescent="0.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</row>
    <row r="349" spans="1:29" ht="16.5" customHeight="1" x14ac:dyDescent="0.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</row>
    <row r="350" spans="1:29" ht="16.5" customHeight="1" x14ac:dyDescent="0.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</row>
    <row r="351" spans="1:29" ht="16.5" customHeight="1" x14ac:dyDescent="0.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</row>
    <row r="352" spans="1:29" ht="16.5" customHeight="1" x14ac:dyDescent="0.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</row>
    <row r="353" spans="1:29" ht="16.5" customHeight="1" x14ac:dyDescent="0.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</row>
    <row r="354" spans="1:29" ht="16.5" customHeight="1" x14ac:dyDescent="0.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</row>
    <row r="355" spans="1:29" ht="16.5" customHeight="1" x14ac:dyDescent="0.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</row>
    <row r="356" spans="1:29" ht="16.5" customHeight="1" x14ac:dyDescent="0.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</row>
    <row r="357" spans="1:29" ht="16.5" customHeight="1" x14ac:dyDescent="0.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</row>
    <row r="358" spans="1:29" ht="16.5" customHeight="1" x14ac:dyDescent="0.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</row>
    <row r="359" spans="1:29" ht="16.5" customHeight="1" x14ac:dyDescent="0.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</row>
    <row r="360" spans="1:29" ht="16.5" customHeight="1" x14ac:dyDescent="0.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</row>
    <row r="361" spans="1:29" ht="16.5" customHeight="1" x14ac:dyDescent="0.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</row>
    <row r="362" spans="1:29" ht="16.5" customHeight="1" x14ac:dyDescent="0.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</row>
    <row r="363" spans="1:29" ht="16.5" customHeight="1" x14ac:dyDescent="0.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</row>
    <row r="364" spans="1:29" ht="16.5" customHeight="1" x14ac:dyDescent="0.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</row>
    <row r="365" spans="1:29" ht="16.5" customHeight="1" x14ac:dyDescent="0.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</row>
    <row r="366" spans="1:29" ht="16.5" customHeight="1" x14ac:dyDescent="0.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</row>
    <row r="367" spans="1:29" ht="16.5" customHeight="1" x14ac:dyDescent="0.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</row>
    <row r="368" spans="1:29" ht="16.5" customHeight="1" x14ac:dyDescent="0.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</row>
    <row r="369" spans="1:29" ht="16.5" customHeight="1" x14ac:dyDescent="0.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</row>
    <row r="370" spans="1:29" ht="16.5" customHeight="1" x14ac:dyDescent="0.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</row>
    <row r="371" spans="1:29" ht="16.5" customHeight="1" x14ac:dyDescent="0.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</row>
    <row r="372" spans="1:29" ht="16.5" customHeight="1" x14ac:dyDescent="0.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</row>
    <row r="373" spans="1:29" ht="16.5" customHeight="1" x14ac:dyDescent="0.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</row>
    <row r="374" spans="1:29" ht="16.5" customHeight="1" x14ac:dyDescent="0.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</row>
    <row r="375" spans="1:29" ht="16.5" customHeight="1" x14ac:dyDescent="0.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</row>
    <row r="376" spans="1:29" ht="16.5" customHeight="1" x14ac:dyDescent="0.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</row>
    <row r="377" spans="1:29" ht="16.5" customHeight="1" x14ac:dyDescent="0.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</row>
    <row r="378" spans="1:29" ht="16.5" customHeight="1" x14ac:dyDescent="0.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</row>
    <row r="379" spans="1:29" ht="16.5" customHeight="1" x14ac:dyDescent="0.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</row>
    <row r="380" spans="1:29" ht="16.5" customHeight="1" x14ac:dyDescent="0.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</row>
    <row r="381" spans="1:29" ht="16.5" customHeight="1" x14ac:dyDescent="0.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</row>
    <row r="382" spans="1:29" ht="16.5" customHeight="1" x14ac:dyDescent="0.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</row>
    <row r="383" spans="1:29" ht="16.5" customHeight="1" x14ac:dyDescent="0.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</row>
    <row r="384" spans="1:29" ht="16.5" customHeight="1" x14ac:dyDescent="0.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</row>
    <row r="385" spans="1:29" ht="16.5" customHeight="1" x14ac:dyDescent="0.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</row>
    <row r="386" spans="1:29" ht="16.5" customHeight="1" x14ac:dyDescent="0.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</row>
    <row r="387" spans="1:29" ht="16.5" customHeight="1" x14ac:dyDescent="0.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</row>
    <row r="388" spans="1:29" ht="16.5" customHeight="1" x14ac:dyDescent="0.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</row>
    <row r="389" spans="1:29" ht="16.5" customHeight="1" x14ac:dyDescent="0.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</row>
    <row r="390" spans="1:29" ht="16.5" customHeight="1" x14ac:dyDescent="0.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</row>
    <row r="391" spans="1:29" ht="16.5" customHeight="1" x14ac:dyDescent="0.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</row>
    <row r="392" spans="1:29" ht="16.5" customHeight="1" x14ac:dyDescent="0.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</row>
    <row r="393" spans="1:29" ht="16.5" customHeight="1" x14ac:dyDescent="0.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</row>
    <row r="394" spans="1:29" ht="16.5" customHeight="1" x14ac:dyDescent="0.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</row>
    <row r="395" spans="1:29" ht="16.5" customHeight="1" x14ac:dyDescent="0.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</row>
    <row r="396" spans="1:29" ht="16.5" customHeight="1" x14ac:dyDescent="0.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</row>
    <row r="397" spans="1:29" ht="16.5" customHeight="1" x14ac:dyDescent="0.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</row>
    <row r="398" spans="1:29" ht="16.5" customHeight="1" x14ac:dyDescent="0.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</row>
    <row r="399" spans="1:29" ht="16.5" customHeight="1" x14ac:dyDescent="0.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</row>
    <row r="400" spans="1:29" ht="16.5" customHeight="1" x14ac:dyDescent="0.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</row>
    <row r="401" spans="1:29" ht="16.5" customHeight="1" x14ac:dyDescent="0.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</row>
    <row r="402" spans="1:29" ht="16.5" customHeight="1" x14ac:dyDescent="0.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</row>
    <row r="403" spans="1:29" ht="16.5" customHeight="1" x14ac:dyDescent="0.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</row>
    <row r="404" spans="1:29" ht="16.5" customHeight="1" x14ac:dyDescent="0.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</row>
    <row r="405" spans="1:29" ht="16.5" customHeight="1" x14ac:dyDescent="0.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</row>
    <row r="406" spans="1:29" ht="16.5" customHeight="1" x14ac:dyDescent="0.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</row>
    <row r="407" spans="1:29" ht="16.5" customHeight="1" x14ac:dyDescent="0.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</row>
    <row r="408" spans="1:29" ht="16.5" customHeight="1" x14ac:dyDescent="0.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</row>
    <row r="409" spans="1:29" ht="16.5" customHeight="1" x14ac:dyDescent="0.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</row>
    <row r="410" spans="1:29" ht="16.5" customHeight="1" x14ac:dyDescent="0.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</row>
    <row r="411" spans="1:29" ht="16.5" customHeight="1" x14ac:dyDescent="0.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</row>
    <row r="412" spans="1:29" ht="16.5" customHeight="1" x14ac:dyDescent="0.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</row>
    <row r="413" spans="1:29" ht="16.5" customHeight="1" x14ac:dyDescent="0.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</row>
    <row r="414" spans="1:29" ht="16.5" customHeight="1" x14ac:dyDescent="0.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</row>
    <row r="415" spans="1:29" ht="16.5" customHeight="1" x14ac:dyDescent="0.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</row>
    <row r="416" spans="1:29" ht="16.5" customHeight="1" x14ac:dyDescent="0.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</row>
    <row r="417" spans="1:29" ht="16.5" customHeight="1" x14ac:dyDescent="0.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</row>
    <row r="418" spans="1:29" ht="16.5" customHeight="1" x14ac:dyDescent="0.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</row>
    <row r="419" spans="1:29" ht="16.5" customHeight="1" x14ac:dyDescent="0.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</row>
    <row r="420" spans="1:29" ht="16.5" customHeight="1" x14ac:dyDescent="0.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</row>
    <row r="421" spans="1:29" ht="16.5" customHeight="1" x14ac:dyDescent="0.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</row>
    <row r="422" spans="1:29" ht="16.5" customHeight="1" x14ac:dyDescent="0.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</row>
    <row r="423" spans="1:29" ht="16.5" customHeight="1" x14ac:dyDescent="0.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</row>
    <row r="424" spans="1:29" ht="16.5" customHeight="1" x14ac:dyDescent="0.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</row>
    <row r="425" spans="1:29" ht="16.5" customHeight="1" x14ac:dyDescent="0.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</row>
    <row r="426" spans="1:29" ht="16.5" customHeight="1" x14ac:dyDescent="0.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</row>
    <row r="427" spans="1:29" ht="16.5" customHeight="1" x14ac:dyDescent="0.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</row>
    <row r="428" spans="1:29" ht="16.5" customHeight="1" x14ac:dyDescent="0.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</row>
    <row r="429" spans="1:29" ht="16.5" customHeight="1" x14ac:dyDescent="0.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</row>
    <row r="430" spans="1:29" ht="16.5" customHeight="1" x14ac:dyDescent="0.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</row>
    <row r="431" spans="1:29" ht="16.5" customHeight="1" x14ac:dyDescent="0.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</row>
    <row r="432" spans="1:29" ht="16.5" customHeight="1" x14ac:dyDescent="0.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</row>
    <row r="433" spans="1:29" ht="16.5" customHeight="1" x14ac:dyDescent="0.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</row>
    <row r="434" spans="1:29" ht="16.5" customHeight="1" x14ac:dyDescent="0.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</row>
    <row r="435" spans="1:29" ht="16.5" customHeight="1" x14ac:dyDescent="0.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</row>
    <row r="436" spans="1:29" ht="16.5" customHeight="1" x14ac:dyDescent="0.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</row>
    <row r="437" spans="1:29" ht="16.5" customHeight="1" x14ac:dyDescent="0.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</row>
    <row r="438" spans="1:29" ht="16.5" customHeight="1" x14ac:dyDescent="0.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</row>
    <row r="439" spans="1:29" ht="16.5" customHeight="1" x14ac:dyDescent="0.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</row>
    <row r="440" spans="1:29" ht="16.5" customHeight="1" x14ac:dyDescent="0.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</row>
    <row r="441" spans="1:29" ht="16.5" customHeight="1" x14ac:dyDescent="0.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</row>
    <row r="442" spans="1:29" ht="16.5" customHeight="1" x14ac:dyDescent="0.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</row>
    <row r="443" spans="1:29" ht="16.5" customHeight="1" x14ac:dyDescent="0.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</row>
    <row r="444" spans="1:29" ht="16.5" customHeight="1" x14ac:dyDescent="0.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</row>
    <row r="445" spans="1:29" ht="16.5" customHeight="1" x14ac:dyDescent="0.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</row>
    <row r="446" spans="1:29" ht="16.5" customHeight="1" x14ac:dyDescent="0.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</row>
    <row r="447" spans="1:29" ht="16.5" customHeight="1" x14ac:dyDescent="0.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</row>
    <row r="448" spans="1:29" ht="16.5" customHeight="1" x14ac:dyDescent="0.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</row>
    <row r="449" spans="1:29" ht="16.5" customHeight="1" x14ac:dyDescent="0.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</row>
    <row r="450" spans="1:29" ht="16.5" customHeight="1" x14ac:dyDescent="0.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</row>
    <row r="451" spans="1:29" ht="16.5" customHeight="1" x14ac:dyDescent="0.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</row>
    <row r="452" spans="1:29" ht="16.5" customHeight="1" x14ac:dyDescent="0.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</row>
    <row r="453" spans="1:29" ht="16.5" customHeight="1" x14ac:dyDescent="0.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</row>
    <row r="454" spans="1:29" ht="16.5" customHeight="1" x14ac:dyDescent="0.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</row>
    <row r="455" spans="1:29" ht="16.5" customHeight="1" x14ac:dyDescent="0.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</row>
    <row r="456" spans="1:29" ht="16.5" customHeight="1" x14ac:dyDescent="0.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</row>
    <row r="457" spans="1:29" ht="16.5" customHeight="1" x14ac:dyDescent="0.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</row>
    <row r="458" spans="1:29" ht="16.5" customHeight="1" x14ac:dyDescent="0.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</row>
    <row r="459" spans="1:29" ht="16.5" customHeight="1" x14ac:dyDescent="0.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</row>
    <row r="460" spans="1:29" ht="16.5" customHeight="1" x14ac:dyDescent="0.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</row>
    <row r="461" spans="1:29" ht="16.5" customHeight="1" x14ac:dyDescent="0.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</row>
    <row r="462" spans="1:29" ht="16.5" customHeight="1" x14ac:dyDescent="0.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</row>
    <row r="463" spans="1:29" ht="16.5" customHeight="1" x14ac:dyDescent="0.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</row>
    <row r="464" spans="1:29" ht="16.5" customHeight="1" x14ac:dyDescent="0.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</row>
    <row r="465" spans="1:29" ht="16.5" customHeight="1" x14ac:dyDescent="0.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</row>
    <row r="466" spans="1:29" ht="16.5" customHeight="1" x14ac:dyDescent="0.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</row>
    <row r="467" spans="1:29" ht="16.5" customHeight="1" x14ac:dyDescent="0.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</row>
    <row r="468" spans="1:29" ht="16.5" customHeight="1" x14ac:dyDescent="0.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</row>
    <row r="469" spans="1:29" ht="16.5" customHeight="1" x14ac:dyDescent="0.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</row>
    <row r="470" spans="1:29" ht="16.5" customHeight="1" x14ac:dyDescent="0.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</row>
    <row r="471" spans="1:29" ht="16.5" customHeight="1" x14ac:dyDescent="0.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</row>
    <row r="472" spans="1:29" ht="16.5" customHeight="1" x14ac:dyDescent="0.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</row>
    <row r="473" spans="1:29" ht="16.5" customHeight="1" x14ac:dyDescent="0.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</row>
    <row r="474" spans="1:29" ht="16.5" customHeight="1" x14ac:dyDescent="0.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</row>
    <row r="475" spans="1:29" ht="16.5" customHeight="1" x14ac:dyDescent="0.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</row>
    <row r="476" spans="1:29" ht="16.5" customHeight="1" x14ac:dyDescent="0.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</row>
    <row r="477" spans="1:29" ht="16.5" customHeight="1" x14ac:dyDescent="0.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</row>
    <row r="478" spans="1:29" ht="16.5" customHeight="1" x14ac:dyDescent="0.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</row>
    <row r="479" spans="1:29" ht="16.5" customHeight="1" x14ac:dyDescent="0.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</row>
    <row r="480" spans="1:29" ht="16.5" customHeight="1" x14ac:dyDescent="0.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</row>
    <row r="481" spans="1:29" ht="16.5" customHeight="1" x14ac:dyDescent="0.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</row>
    <row r="482" spans="1:29" ht="16.5" customHeight="1" x14ac:dyDescent="0.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</row>
    <row r="483" spans="1:29" ht="16.5" customHeight="1" x14ac:dyDescent="0.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</row>
    <row r="484" spans="1:29" ht="16.5" customHeight="1" x14ac:dyDescent="0.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</row>
    <row r="485" spans="1:29" ht="16.5" customHeight="1" x14ac:dyDescent="0.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</row>
    <row r="486" spans="1:29" ht="16.5" customHeight="1" x14ac:dyDescent="0.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</row>
    <row r="487" spans="1:29" ht="16.5" customHeight="1" x14ac:dyDescent="0.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</row>
    <row r="488" spans="1:29" ht="16.5" customHeight="1" x14ac:dyDescent="0.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</row>
    <row r="489" spans="1:29" ht="16.5" customHeight="1" x14ac:dyDescent="0.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</row>
    <row r="490" spans="1:29" ht="16.5" customHeight="1" x14ac:dyDescent="0.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</row>
    <row r="491" spans="1:29" ht="16.5" customHeight="1" x14ac:dyDescent="0.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</row>
    <row r="492" spans="1:29" ht="16.5" customHeight="1" x14ac:dyDescent="0.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</row>
    <row r="493" spans="1:29" ht="16.5" customHeight="1" x14ac:dyDescent="0.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</row>
    <row r="494" spans="1:29" ht="16.5" customHeight="1" x14ac:dyDescent="0.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</row>
    <row r="495" spans="1:29" ht="16.5" customHeight="1" x14ac:dyDescent="0.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</row>
    <row r="496" spans="1:29" ht="16.5" customHeight="1" x14ac:dyDescent="0.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</row>
    <row r="497" spans="1:29" ht="16.5" customHeight="1" x14ac:dyDescent="0.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</row>
    <row r="498" spans="1:29" ht="16.5" customHeight="1" x14ac:dyDescent="0.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</row>
    <row r="499" spans="1:29" ht="16.5" customHeight="1" x14ac:dyDescent="0.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</row>
    <row r="500" spans="1:29" ht="16.5" customHeight="1" x14ac:dyDescent="0.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</row>
    <row r="501" spans="1:29" ht="16.5" customHeight="1" x14ac:dyDescent="0.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</row>
    <row r="502" spans="1:29" ht="16.5" customHeight="1" x14ac:dyDescent="0.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</row>
    <row r="503" spans="1:29" ht="16.5" customHeight="1" x14ac:dyDescent="0.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</row>
    <row r="504" spans="1:29" ht="16.5" customHeight="1" x14ac:dyDescent="0.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</row>
    <row r="505" spans="1:29" ht="16.5" customHeight="1" x14ac:dyDescent="0.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</row>
    <row r="506" spans="1:29" ht="16.5" customHeight="1" x14ac:dyDescent="0.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</row>
    <row r="507" spans="1:29" ht="16.5" customHeight="1" x14ac:dyDescent="0.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</row>
    <row r="508" spans="1:29" ht="16.5" customHeight="1" x14ac:dyDescent="0.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</row>
    <row r="509" spans="1:29" ht="16.5" customHeight="1" x14ac:dyDescent="0.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</row>
    <row r="510" spans="1:29" ht="16.5" customHeight="1" x14ac:dyDescent="0.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</row>
    <row r="511" spans="1:29" ht="16.5" customHeight="1" x14ac:dyDescent="0.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</row>
    <row r="512" spans="1:29" ht="16.5" customHeight="1" x14ac:dyDescent="0.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</row>
    <row r="513" spans="1:29" ht="16.5" customHeight="1" x14ac:dyDescent="0.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</row>
    <row r="514" spans="1:29" ht="16.5" customHeight="1" x14ac:dyDescent="0.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</row>
    <row r="515" spans="1:29" ht="16.5" customHeight="1" x14ac:dyDescent="0.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</row>
    <row r="516" spans="1:29" ht="16.5" customHeight="1" x14ac:dyDescent="0.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</row>
    <row r="517" spans="1:29" ht="16.5" customHeight="1" x14ac:dyDescent="0.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</row>
    <row r="518" spans="1:29" ht="16.5" customHeight="1" x14ac:dyDescent="0.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</row>
    <row r="519" spans="1:29" ht="16.5" customHeight="1" x14ac:dyDescent="0.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</row>
    <row r="520" spans="1:29" ht="16.5" customHeight="1" x14ac:dyDescent="0.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</row>
    <row r="521" spans="1:29" ht="16.5" customHeight="1" x14ac:dyDescent="0.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</row>
    <row r="522" spans="1:29" ht="16.5" customHeight="1" x14ac:dyDescent="0.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</row>
    <row r="523" spans="1:29" ht="16.5" customHeight="1" x14ac:dyDescent="0.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</row>
    <row r="524" spans="1:29" ht="16.5" customHeight="1" x14ac:dyDescent="0.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</row>
    <row r="525" spans="1:29" ht="16.5" customHeight="1" x14ac:dyDescent="0.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</row>
    <row r="526" spans="1:29" ht="16.5" customHeight="1" x14ac:dyDescent="0.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</row>
    <row r="527" spans="1:29" ht="16.5" customHeight="1" x14ac:dyDescent="0.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</row>
    <row r="528" spans="1:29" ht="16.5" customHeight="1" x14ac:dyDescent="0.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</row>
    <row r="529" spans="1:29" ht="16.5" customHeight="1" x14ac:dyDescent="0.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</row>
    <row r="530" spans="1:29" ht="16.5" customHeight="1" x14ac:dyDescent="0.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</row>
    <row r="531" spans="1:29" ht="16.5" customHeight="1" x14ac:dyDescent="0.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</row>
    <row r="532" spans="1:29" ht="16.5" customHeight="1" x14ac:dyDescent="0.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</row>
    <row r="533" spans="1:29" ht="16.5" customHeight="1" x14ac:dyDescent="0.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</row>
    <row r="534" spans="1:29" ht="16.5" customHeight="1" x14ac:dyDescent="0.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</row>
    <row r="535" spans="1:29" ht="16.5" customHeight="1" x14ac:dyDescent="0.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</row>
    <row r="536" spans="1:29" ht="16.5" customHeight="1" x14ac:dyDescent="0.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</row>
    <row r="537" spans="1:29" ht="16.5" customHeight="1" x14ac:dyDescent="0.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</row>
    <row r="538" spans="1:29" ht="16.5" customHeight="1" x14ac:dyDescent="0.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</row>
    <row r="539" spans="1:29" ht="16.5" customHeight="1" x14ac:dyDescent="0.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</row>
    <row r="540" spans="1:29" ht="16.5" customHeight="1" x14ac:dyDescent="0.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</row>
    <row r="541" spans="1:29" ht="16.5" customHeight="1" x14ac:dyDescent="0.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</row>
    <row r="542" spans="1:29" ht="16.5" customHeight="1" x14ac:dyDescent="0.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</row>
    <row r="543" spans="1:29" ht="16.5" customHeight="1" x14ac:dyDescent="0.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</row>
    <row r="544" spans="1:29" ht="16.5" customHeight="1" x14ac:dyDescent="0.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</row>
    <row r="545" spans="1:29" ht="16.5" customHeight="1" x14ac:dyDescent="0.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</row>
    <row r="546" spans="1:29" ht="16.5" customHeight="1" x14ac:dyDescent="0.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</row>
    <row r="547" spans="1:29" ht="16.5" customHeight="1" x14ac:dyDescent="0.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</row>
    <row r="548" spans="1:29" ht="16.5" customHeight="1" x14ac:dyDescent="0.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</row>
    <row r="549" spans="1:29" ht="16.5" customHeight="1" x14ac:dyDescent="0.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</row>
    <row r="550" spans="1:29" ht="16.5" customHeight="1" x14ac:dyDescent="0.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</row>
    <row r="551" spans="1:29" ht="16.5" customHeight="1" x14ac:dyDescent="0.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</row>
    <row r="552" spans="1:29" ht="16.5" customHeight="1" x14ac:dyDescent="0.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</row>
    <row r="553" spans="1:29" ht="16.5" customHeight="1" x14ac:dyDescent="0.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</row>
    <row r="554" spans="1:29" ht="16.5" customHeight="1" x14ac:dyDescent="0.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</row>
    <row r="555" spans="1:29" ht="16.5" customHeight="1" x14ac:dyDescent="0.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</row>
    <row r="556" spans="1:29" ht="16.5" customHeight="1" x14ac:dyDescent="0.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</row>
    <row r="557" spans="1:29" ht="16.5" customHeight="1" x14ac:dyDescent="0.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</row>
    <row r="558" spans="1:29" ht="16.5" customHeight="1" x14ac:dyDescent="0.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</row>
    <row r="559" spans="1:29" ht="16.5" customHeight="1" x14ac:dyDescent="0.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</row>
    <row r="560" spans="1:29" ht="16.5" customHeight="1" x14ac:dyDescent="0.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</row>
    <row r="561" spans="1:29" ht="16.5" customHeight="1" x14ac:dyDescent="0.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</row>
    <row r="562" spans="1:29" ht="16.5" customHeight="1" x14ac:dyDescent="0.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</row>
    <row r="563" spans="1:29" ht="16.5" customHeight="1" x14ac:dyDescent="0.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</row>
    <row r="564" spans="1:29" ht="16.5" customHeight="1" x14ac:dyDescent="0.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</row>
    <row r="565" spans="1:29" ht="16.5" customHeight="1" x14ac:dyDescent="0.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</row>
    <row r="566" spans="1:29" ht="16.5" customHeight="1" x14ac:dyDescent="0.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</row>
    <row r="567" spans="1:29" ht="16.5" customHeight="1" x14ac:dyDescent="0.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</row>
    <row r="568" spans="1:29" ht="16.5" customHeight="1" x14ac:dyDescent="0.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</row>
    <row r="569" spans="1:29" ht="16.5" customHeight="1" x14ac:dyDescent="0.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</row>
    <row r="570" spans="1:29" ht="16.5" customHeight="1" x14ac:dyDescent="0.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</row>
    <row r="571" spans="1:29" ht="16.5" customHeight="1" x14ac:dyDescent="0.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</row>
    <row r="572" spans="1:29" ht="16.5" customHeight="1" x14ac:dyDescent="0.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</row>
    <row r="573" spans="1:29" ht="16.5" customHeight="1" x14ac:dyDescent="0.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</row>
    <row r="574" spans="1:29" ht="16.5" customHeight="1" x14ac:dyDescent="0.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</row>
    <row r="575" spans="1:29" ht="16.5" customHeight="1" x14ac:dyDescent="0.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</row>
    <row r="576" spans="1:29" ht="16.5" customHeight="1" x14ac:dyDescent="0.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</row>
    <row r="577" spans="1:29" ht="16.5" customHeight="1" x14ac:dyDescent="0.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</row>
    <row r="578" spans="1:29" ht="16.5" customHeight="1" x14ac:dyDescent="0.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</row>
    <row r="579" spans="1:29" ht="16.5" customHeight="1" x14ac:dyDescent="0.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</row>
    <row r="580" spans="1:29" ht="16.5" customHeight="1" x14ac:dyDescent="0.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</row>
    <row r="581" spans="1:29" ht="16.5" customHeight="1" x14ac:dyDescent="0.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</row>
    <row r="582" spans="1:29" ht="16.5" customHeight="1" x14ac:dyDescent="0.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</row>
    <row r="583" spans="1:29" ht="16.5" customHeight="1" x14ac:dyDescent="0.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</row>
    <row r="584" spans="1:29" ht="16.5" customHeight="1" x14ac:dyDescent="0.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</row>
    <row r="585" spans="1:29" ht="16.5" customHeight="1" x14ac:dyDescent="0.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</row>
    <row r="586" spans="1:29" ht="16.5" customHeight="1" x14ac:dyDescent="0.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</row>
    <row r="587" spans="1:29" ht="16.5" customHeight="1" x14ac:dyDescent="0.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</row>
    <row r="588" spans="1:29" ht="16.5" customHeight="1" x14ac:dyDescent="0.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</row>
    <row r="589" spans="1:29" ht="16.5" customHeight="1" x14ac:dyDescent="0.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</row>
    <row r="590" spans="1:29" ht="16.5" customHeight="1" x14ac:dyDescent="0.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</row>
    <row r="591" spans="1:29" ht="16.5" customHeight="1" x14ac:dyDescent="0.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</row>
    <row r="592" spans="1:29" ht="16.5" customHeight="1" x14ac:dyDescent="0.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</row>
    <row r="593" spans="1:29" ht="16.5" customHeight="1" x14ac:dyDescent="0.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</row>
    <row r="594" spans="1:29" ht="16.5" customHeight="1" x14ac:dyDescent="0.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</row>
    <row r="595" spans="1:29" ht="16.5" customHeight="1" x14ac:dyDescent="0.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</row>
    <row r="596" spans="1:29" ht="16.5" customHeight="1" x14ac:dyDescent="0.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</row>
    <row r="597" spans="1:29" ht="16.5" customHeight="1" x14ac:dyDescent="0.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</row>
    <row r="598" spans="1:29" ht="16.5" customHeight="1" x14ac:dyDescent="0.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</row>
    <row r="599" spans="1:29" ht="16.5" customHeight="1" x14ac:dyDescent="0.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</row>
    <row r="600" spans="1:29" ht="16.5" customHeight="1" x14ac:dyDescent="0.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</row>
    <row r="601" spans="1:29" ht="16.5" customHeight="1" x14ac:dyDescent="0.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</row>
    <row r="602" spans="1:29" ht="16.5" customHeight="1" x14ac:dyDescent="0.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</row>
    <row r="603" spans="1:29" ht="16.5" customHeight="1" x14ac:dyDescent="0.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</row>
    <row r="604" spans="1:29" ht="16.5" customHeight="1" x14ac:dyDescent="0.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</row>
    <row r="605" spans="1:29" ht="16.5" customHeight="1" x14ac:dyDescent="0.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</row>
    <row r="606" spans="1:29" ht="16.5" customHeight="1" x14ac:dyDescent="0.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</row>
    <row r="607" spans="1:29" ht="16.5" customHeight="1" x14ac:dyDescent="0.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</row>
    <row r="608" spans="1:29" ht="16.5" customHeight="1" x14ac:dyDescent="0.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</row>
    <row r="609" spans="1:29" ht="16.5" customHeight="1" x14ac:dyDescent="0.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</row>
    <row r="610" spans="1:29" ht="16.5" customHeight="1" x14ac:dyDescent="0.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</row>
    <row r="611" spans="1:29" ht="16.5" customHeight="1" x14ac:dyDescent="0.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</row>
    <row r="612" spans="1:29" ht="16.5" customHeight="1" x14ac:dyDescent="0.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</row>
    <row r="613" spans="1:29" ht="16.5" customHeight="1" x14ac:dyDescent="0.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</row>
    <row r="614" spans="1:29" ht="16.5" customHeight="1" x14ac:dyDescent="0.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</row>
    <row r="615" spans="1:29" ht="16.5" customHeight="1" x14ac:dyDescent="0.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</row>
    <row r="616" spans="1:29" ht="16.5" customHeight="1" x14ac:dyDescent="0.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</row>
    <row r="617" spans="1:29" ht="16.5" customHeight="1" x14ac:dyDescent="0.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</row>
    <row r="618" spans="1:29" ht="16.5" customHeight="1" x14ac:dyDescent="0.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</row>
    <row r="619" spans="1:29" ht="16.5" customHeight="1" x14ac:dyDescent="0.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</row>
    <row r="620" spans="1:29" ht="16.5" customHeight="1" x14ac:dyDescent="0.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</row>
    <row r="621" spans="1:29" ht="16.5" customHeight="1" x14ac:dyDescent="0.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</row>
    <row r="622" spans="1:29" ht="16.5" customHeight="1" x14ac:dyDescent="0.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</row>
    <row r="623" spans="1:29" ht="16.5" customHeight="1" x14ac:dyDescent="0.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</row>
    <row r="624" spans="1:29" ht="16.5" customHeight="1" x14ac:dyDescent="0.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</row>
    <row r="625" spans="1:29" ht="16.5" customHeight="1" x14ac:dyDescent="0.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</row>
    <row r="626" spans="1:29" ht="16.5" customHeight="1" x14ac:dyDescent="0.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</row>
    <row r="627" spans="1:29" ht="16.5" customHeight="1" x14ac:dyDescent="0.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</row>
    <row r="628" spans="1:29" ht="16.5" customHeight="1" x14ac:dyDescent="0.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</row>
    <row r="629" spans="1:29" ht="16.5" customHeight="1" x14ac:dyDescent="0.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</row>
    <row r="630" spans="1:29" ht="16.5" customHeight="1" x14ac:dyDescent="0.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</row>
    <row r="631" spans="1:29" ht="16.5" customHeight="1" x14ac:dyDescent="0.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</row>
    <row r="632" spans="1:29" ht="16.5" customHeight="1" x14ac:dyDescent="0.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</row>
    <row r="633" spans="1:29" ht="16.5" customHeight="1" x14ac:dyDescent="0.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</row>
    <row r="634" spans="1:29" ht="16.5" customHeight="1" x14ac:dyDescent="0.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</row>
    <row r="635" spans="1:29" ht="16.5" customHeight="1" x14ac:dyDescent="0.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</row>
    <row r="636" spans="1:29" ht="16.5" customHeight="1" x14ac:dyDescent="0.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</row>
    <row r="637" spans="1:29" ht="16.5" customHeight="1" x14ac:dyDescent="0.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</row>
    <row r="638" spans="1:29" ht="16.5" customHeight="1" x14ac:dyDescent="0.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</row>
    <row r="639" spans="1:29" ht="16.5" customHeight="1" x14ac:dyDescent="0.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</row>
    <row r="640" spans="1:29" ht="16.5" customHeight="1" x14ac:dyDescent="0.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</row>
    <row r="641" spans="1:29" ht="16.5" customHeight="1" x14ac:dyDescent="0.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</row>
    <row r="642" spans="1:29" ht="16.5" customHeight="1" x14ac:dyDescent="0.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</row>
    <row r="643" spans="1:29" ht="16.5" customHeight="1" x14ac:dyDescent="0.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</row>
    <row r="644" spans="1:29" ht="16.5" customHeight="1" x14ac:dyDescent="0.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</row>
    <row r="645" spans="1:29" ht="16.5" customHeight="1" x14ac:dyDescent="0.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</row>
    <row r="646" spans="1:29" ht="16.5" customHeight="1" x14ac:dyDescent="0.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</row>
    <row r="647" spans="1:29" ht="16.5" customHeight="1" x14ac:dyDescent="0.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</row>
    <row r="648" spans="1:29" ht="16.5" customHeight="1" x14ac:dyDescent="0.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</row>
    <row r="649" spans="1:29" ht="16.5" customHeight="1" x14ac:dyDescent="0.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</row>
    <row r="650" spans="1:29" ht="16.5" customHeight="1" x14ac:dyDescent="0.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</row>
    <row r="651" spans="1:29" ht="16.5" customHeight="1" x14ac:dyDescent="0.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</row>
    <row r="652" spans="1:29" ht="16.5" customHeight="1" x14ac:dyDescent="0.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</row>
    <row r="653" spans="1:29" ht="16.5" customHeight="1" x14ac:dyDescent="0.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</row>
    <row r="654" spans="1:29" ht="16.5" customHeight="1" x14ac:dyDescent="0.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</row>
    <row r="655" spans="1:29" ht="16.5" customHeight="1" x14ac:dyDescent="0.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</row>
    <row r="656" spans="1:29" ht="16.5" customHeight="1" x14ac:dyDescent="0.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</row>
    <row r="657" spans="1:29" ht="16.5" customHeight="1" x14ac:dyDescent="0.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</row>
    <row r="658" spans="1:29" ht="16.5" customHeight="1" x14ac:dyDescent="0.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</row>
    <row r="659" spans="1:29" ht="16.5" customHeight="1" x14ac:dyDescent="0.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</row>
    <row r="660" spans="1:29" ht="16.5" customHeight="1" x14ac:dyDescent="0.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</row>
    <row r="661" spans="1:29" ht="16.5" customHeight="1" x14ac:dyDescent="0.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</row>
    <row r="662" spans="1:29" ht="16.5" customHeight="1" x14ac:dyDescent="0.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</row>
    <row r="663" spans="1:29" ht="16.5" customHeight="1" x14ac:dyDescent="0.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</row>
    <row r="664" spans="1:29" ht="16.5" customHeight="1" x14ac:dyDescent="0.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</row>
    <row r="665" spans="1:29" ht="16.5" customHeight="1" x14ac:dyDescent="0.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</row>
    <row r="666" spans="1:29" ht="16.5" customHeight="1" x14ac:dyDescent="0.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</row>
    <row r="667" spans="1:29" ht="16.5" customHeight="1" x14ac:dyDescent="0.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</row>
    <row r="668" spans="1:29" ht="16.5" customHeight="1" x14ac:dyDescent="0.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</row>
    <row r="669" spans="1:29" ht="16.5" customHeight="1" x14ac:dyDescent="0.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</row>
    <row r="670" spans="1:29" ht="16.5" customHeight="1" x14ac:dyDescent="0.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</row>
    <row r="671" spans="1:29" ht="16.5" customHeight="1" x14ac:dyDescent="0.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</row>
    <row r="672" spans="1:29" ht="16.5" customHeight="1" x14ac:dyDescent="0.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</row>
    <row r="673" spans="1:29" ht="16.5" customHeight="1" x14ac:dyDescent="0.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</row>
    <row r="674" spans="1:29" ht="16.5" customHeight="1" x14ac:dyDescent="0.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</row>
    <row r="675" spans="1:29" ht="16.5" customHeight="1" x14ac:dyDescent="0.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</row>
    <row r="676" spans="1:29" ht="16.5" customHeight="1" x14ac:dyDescent="0.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</row>
    <row r="677" spans="1:29" ht="16.5" customHeight="1" x14ac:dyDescent="0.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</row>
    <row r="678" spans="1:29" ht="16.5" customHeight="1" x14ac:dyDescent="0.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</row>
    <row r="679" spans="1:29" ht="16.5" customHeight="1" x14ac:dyDescent="0.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</row>
    <row r="680" spans="1:29" ht="16.5" customHeight="1" x14ac:dyDescent="0.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</row>
    <row r="681" spans="1:29" ht="16.5" customHeight="1" x14ac:dyDescent="0.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</row>
    <row r="682" spans="1:29" ht="16.5" customHeight="1" x14ac:dyDescent="0.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</row>
    <row r="683" spans="1:29" ht="16.5" customHeight="1" x14ac:dyDescent="0.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</row>
    <row r="684" spans="1:29" ht="16.5" customHeight="1" x14ac:dyDescent="0.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</row>
    <row r="685" spans="1:29" ht="16.5" customHeight="1" x14ac:dyDescent="0.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</row>
    <row r="686" spans="1:29" ht="16.5" customHeight="1" x14ac:dyDescent="0.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</row>
    <row r="687" spans="1:29" ht="16.5" customHeight="1" x14ac:dyDescent="0.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</row>
    <row r="688" spans="1:29" ht="16.5" customHeight="1" x14ac:dyDescent="0.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</row>
    <row r="689" spans="1:29" ht="16.5" customHeight="1" x14ac:dyDescent="0.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</row>
    <row r="690" spans="1:29" ht="16.5" customHeight="1" x14ac:dyDescent="0.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</row>
    <row r="691" spans="1:29" ht="16.5" customHeight="1" x14ac:dyDescent="0.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</row>
    <row r="692" spans="1:29" ht="16.5" customHeight="1" x14ac:dyDescent="0.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</row>
    <row r="693" spans="1:29" ht="16.5" customHeight="1" x14ac:dyDescent="0.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</row>
    <row r="694" spans="1:29" ht="16.5" customHeight="1" x14ac:dyDescent="0.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</row>
    <row r="695" spans="1:29" ht="16.5" customHeight="1" x14ac:dyDescent="0.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</row>
    <row r="696" spans="1:29" ht="16.5" customHeight="1" x14ac:dyDescent="0.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</row>
    <row r="697" spans="1:29" ht="16.5" customHeight="1" x14ac:dyDescent="0.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</row>
    <row r="698" spans="1:29" ht="16.5" customHeight="1" x14ac:dyDescent="0.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</row>
    <row r="699" spans="1:29" ht="16.5" customHeight="1" x14ac:dyDescent="0.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</row>
    <row r="700" spans="1:29" ht="16.5" customHeight="1" x14ac:dyDescent="0.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</row>
    <row r="701" spans="1:29" ht="16.5" customHeight="1" x14ac:dyDescent="0.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</row>
    <row r="702" spans="1:29" ht="16.5" customHeight="1" x14ac:dyDescent="0.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</row>
    <row r="703" spans="1:29" ht="16.5" customHeight="1" x14ac:dyDescent="0.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</row>
    <row r="704" spans="1:29" ht="16.5" customHeight="1" x14ac:dyDescent="0.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</row>
    <row r="705" spans="1:29" ht="16.5" customHeight="1" x14ac:dyDescent="0.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</row>
    <row r="706" spans="1:29" ht="16.5" customHeight="1" x14ac:dyDescent="0.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</row>
    <row r="707" spans="1:29" ht="16.5" customHeight="1" x14ac:dyDescent="0.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</row>
    <row r="708" spans="1:29" ht="16.5" customHeight="1" x14ac:dyDescent="0.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</row>
    <row r="709" spans="1:29" ht="16.5" customHeight="1" x14ac:dyDescent="0.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</row>
    <row r="710" spans="1:29" ht="16.5" customHeight="1" x14ac:dyDescent="0.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</row>
    <row r="711" spans="1:29" ht="16.5" customHeight="1" x14ac:dyDescent="0.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</row>
    <row r="712" spans="1:29" ht="16.5" customHeight="1" x14ac:dyDescent="0.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</row>
    <row r="713" spans="1:29" ht="16.5" customHeight="1" x14ac:dyDescent="0.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</row>
    <row r="714" spans="1:29" ht="16.5" customHeight="1" x14ac:dyDescent="0.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</row>
    <row r="715" spans="1:29" ht="16.5" customHeight="1" x14ac:dyDescent="0.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</row>
    <row r="716" spans="1:29" ht="16.5" customHeight="1" x14ac:dyDescent="0.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</row>
    <row r="717" spans="1:29" ht="16.5" customHeight="1" x14ac:dyDescent="0.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</row>
    <row r="718" spans="1:29" ht="16.5" customHeight="1" x14ac:dyDescent="0.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</row>
    <row r="719" spans="1:29" ht="16.5" customHeight="1" x14ac:dyDescent="0.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</row>
    <row r="720" spans="1:29" ht="16.5" customHeight="1" x14ac:dyDescent="0.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</row>
    <row r="721" spans="1:29" ht="16.5" customHeight="1" x14ac:dyDescent="0.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</row>
    <row r="722" spans="1:29" ht="16.5" customHeight="1" x14ac:dyDescent="0.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</row>
    <row r="723" spans="1:29" ht="16.5" customHeight="1" x14ac:dyDescent="0.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</row>
    <row r="724" spans="1:29" ht="16.5" customHeight="1" x14ac:dyDescent="0.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</row>
    <row r="725" spans="1:29" ht="16.5" customHeight="1" x14ac:dyDescent="0.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</row>
    <row r="726" spans="1:29" ht="16.5" customHeight="1" x14ac:dyDescent="0.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</row>
    <row r="727" spans="1:29" ht="16.5" customHeight="1" x14ac:dyDescent="0.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</row>
    <row r="728" spans="1:29" ht="16.5" customHeight="1" x14ac:dyDescent="0.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</row>
    <row r="729" spans="1:29" ht="16.5" customHeight="1" x14ac:dyDescent="0.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</row>
    <row r="730" spans="1:29" ht="16.5" customHeight="1" x14ac:dyDescent="0.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</row>
    <row r="731" spans="1:29" ht="16.5" customHeight="1" x14ac:dyDescent="0.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</row>
    <row r="732" spans="1:29" ht="16.5" customHeight="1" x14ac:dyDescent="0.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</row>
    <row r="733" spans="1:29" ht="16.5" customHeight="1" x14ac:dyDescent="0.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</row>
    <row r="734" spans="1:29" ht="16.5" customHeight="1" x14ac:dyDescent="0.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</row>
    <row r="735" spans="1:29" ht="16.5" customHeight="1" x14ac:dyDescent="0.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</row>
    <row r="736" spans="1:29" ht="16.5" customHeight="1" x14ac:dyDescent="0.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</row>
    <row r="737" spans="1:29" ht="16.5" customHeight="1" x14ac:dyDescent="0.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</row>
    <row r="738" spans="1:29" ht="16.5" customHeight="1" x14ac:dyDescent="0.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</row>
    <row r="739" spans="1:29" ht="16.5" customHeight="1" x14ac:dyDescent="0.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</row>
    <row r="740" spans="1:29" ht="16.5" customHeight="1" x14ac:dyDescent="0.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</row>
    <row r="741" spans="1:29" ht="16.5" customHeight="1" x14ac:dyDescent="0.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</row>
    <row r="742" spans="1:29" ht="16.5" customHeight="1" x14ac:dyDescent="0.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</row>
    <row r="743" spans="1:29" ht="16.5" customHeight="1" x14ac:dyDescent="0.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</row>
    <row r="744" spans="1:29" ht="16.5" customHeight="1" x14ac:dyDescent="0.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</row>
    <row r="745" spans="1:29" ht="16.5" customHeight="1" x14ac:dyDescent="0.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</row>
    <row r="746" spans="1:29" ht="16.5" customHeight="1" x14ac:dyDescent="0.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</row>
    <row r="747" spans="1:29" ht="16.5" customHeight="1" x14ac:dyDescent="0.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</row>
    <row r="748" spans="1:29" ht="16.5" customHeight="1" x14ac:dyDescent="0.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</row>
    <row r="749" spans="1:29" ht="16.5" customHeight="1" x14ac:dyDescent="0.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</row>
    <row r="750" spans="1:29" ht="16.5" customHeight="1" x14ac:dyDescent="0.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</row>
    <row r="751" spans="1:29" ht="16.5" customHeight="1" x14ac:dyDescent="0.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</row>
    <row r="752" spans="1:29" ht="16.5" customHeight="1" x14ac:dyDescent="0.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</row>
    <row r="753" spans="1:29" ht="16.5" customHeight="1" x14ac:dyDescent="0.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</row>
    <row r="754" spans="1:29" ht="16.5" customHeight="1" x14ac:dyDescent="0.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</row>
    <row r="755" spans="1:29" ht="16.5" customHeight="1" x14ac:dyDescent="0.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</row>
    <row r="756" spans="1:29" ht="16.5" customHeight="1" x14ac:dyDescent="0.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</row>
    <row r="757" spans="1:29" ht="16.5" customHeight="1" x14ac:dyDescent="0.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</row>
    <row r="758" spans="1:29" ht="16.5" customHeight="1" x14ac:dyDescent="0.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</row>
    <row r="759" spans="1:29" ht="16.5" customHeight="1" x14ac:dyDescent="0.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</row>
    <row r="760" spans="1:29" ht="16.5" customHeight="1" x14ac:dyDescent="0.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</row>
    <row r="761" spans="1:29" ht="16.5" customHeight="1" x14ac:dyDescent="0.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</row>
    <row r="762" spans="1:29" ht="16.5" customHeight="1" x14ac:dyDescent="0.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</row>
    <row r="763" spans="1:29" ht="16.5" customHeight="1" x14ac:dyDescent="0.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</row>
    <row r="764" spans="1:29" ht="16.5" customHeight="1" x14ac:dyDescent="0.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</row>
    <row r="765" spans="1:29" ht="16.5" customHeight="1" x14ac:dyDescent="0.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</row>
    <row r="766" spans="1:29" ht="16.5" customHeight="1" x14ac:dyDescent="0.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</row>
    <row r="767" spans="1:29" ht="16.5" customHeight="1" x14ac:dyDescent="0.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</row>
    <row r="768" spans="1:29" ht="16.5" customHeight="1" x14ac:dyDescent="0.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</row>
    <row r="769" spans="1:29" ht="16.5" customHeight="1" x14ac:dyDescent="0.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</row>
    <row r="770" spans="1:29" ht="16.5" customHeight="1" x14ac:dyDescent="0.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</row>
    <row r="771" spans="1:29" ht="16.5" customHeight="1" x14ac:dyDescent="0.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</row>
    <row r="772" spans="1:29" ht="16.5" customHeight="1" x14ac:dyDescent="0.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</row>
    <row r="773" spans="1:29" ht="16.5" customHeight="1" x14ac:dyDescent="0.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</row>
    <row r="774" spans="1:29" ht="16.5" customHeight="1" x14ac:dyDescent="0.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</row>
    <row r="775" spans="1:29" ht="16.5" customHeight="1" x14ac:dyDescent="0.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</row>
    <row r="776" spans="1:29" ht="16.5" customHeight="1" x14ac:dyDescent="0.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</row>
    <row r="777" spans="1:29" ht="16.5" customHeight="1" x14ac:dyDescent="0.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</row>
    <row r="778" spans="1:29" ht="16.5" customHeight="1" x14ac:dyDescent="0.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</row>
    <row r="779" spans="1:29" ht="16.5" customHeight="1" x14ac:dyDescent="0.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</row>
    <row r="780" spans="1:29" ht="16.5" customHeight="1" x14ac:dyDescent="0.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</row>
    <row r="781" spans="1:29" ht="16.5" customHeight="1" x14ac:dyDescent="0.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</row>
    <row r="782" spans="1:29" ht="16.5" customHeight="1" x14ac:dyDescent="0.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</row>
    <row r="783" spans="1:29" ht="16.5" customHeight="1" x14ac:dyDescent="0.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</row>
    <row r="784" spans="1:29" ht="16.5" customHeight="1" x14ac:dyDescent="0.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</row>
    <row r="785" spans="1:29" ht="16.5" customHeight="1" x14ac:dyDescent="0.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</row>
    <row r="786" spans="1:29" ht="16.5" customHeight="1" x14ac:dyDescent="0.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</row>
    <row r="787" spans="1:29" ht="16.5" customHeight="1" x14ac:dyDescent="0.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</row>
    <row r="788" spans="1:29" ht="16.5" customHeight="1" x14ac:dyDescent="0.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</row>
    <row r="789" spans="1:29" ht="16.5" customHeight="1" x14ac:dyDescent="0.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</row>
    <row r="790" spans="1:29" ht="16.5" customHeight="1" x14ac:dyDescent="0.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</row>
    <row r="791" spans="1:29" ht="16.5" customHeight="1" x14ac:dyDescent="0.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</row>
    <row r="792" spans="1:29" ht="16.5" customHeight="1" x14ac:dyDescent="0.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</row>
    <row r="793" spans="1:29" ht="16.5" customHeight="1" x14ac:dyDescent="0.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</row>
    <row r="794" spans="1:29" ht="16.5" customHeight="1" x14ac:dyDescent="0.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</row>
    <row r="795" spans="1:29" ht="16.5" customHeight="1" x14ac:dyDescent="0.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</row>
    <row r="796" spans="1:29" ht="16.5" customHeight="1" x14ac:dyDescent="0.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</row>
    <row r="797" spans="1:29" ht="16.5" customHeight="1" x14ac:dyDescent="0.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</row>
    <row r="798" spans="1:29" ht="16.5" customHeight="1" x14ac:dyDescent="0.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</row>
    <row r="799" spans="1:29" ht="16.5" customHeight="1" x14ac:dyDescent="0.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</row>
    <row r="800" spans="1:29" ht="16.5" customHeight="1" x14ac:dyDescent="0.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</row>
    <row r="801" spans="1:29" ht="16.5" customHeight="1" x14ac:dyDescent="0.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</row>
    <row r="802" spans="1:29" ht="16.5" customHeight="1" x14ac:dyDescent="0.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</row>
    <row r="803" spans="1:29" ht="16.5" customHeight="1" x14ac:dyDescent="0.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</row>
    <row r="804" spans="1:29" ht="16.5" customHeight="1" x14ac:dyDescent="0.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</row>
    <row r="805" spans="1:29" ht="16.5" customHeight="1" x14ac:dyDescent="0.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</row>
    <row r="806" spans="1:29" ht="16.5" customHeight="1" x14ac:dyDescent="0.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</row>
    <row r="807" spans="1:29" ht="16.5" customHeight="1" x14ac:dyDescent="0.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</row>
    <row r="808" spans="1:29" ht="16.5" customHeight="1" x14ac:dyDescent="0.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</row>
    <row r="809" spans="1:29" ht="16.5" customHeight="1" x14ac:dyDescent="0.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</row>
    <row r="810" spans="1:29" ht="16.5" customHeight="1" x14ac:dyDescent="0.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</row>
    <row r="811" spans="1:29" ht="16.5" customHeight="1" x14ac:dyDescent="0.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</row>
    <row r="812" spans="1:29" ht="16.5" customHeight="1" x14ac:dyDescent="0.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</row>
    <row r="813" spans="1:29" ht="16.5" customHeight="1" x14ac:dyDescent="0.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</row>
    <row r="814" spans="1:29" ht="16.5" customHeight="1" x14ac:dyDescent="0.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</row>
    <row r="815" spans="1:29" ht="16.5" customHeight="1" x14ac:dyDescent="0.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</row>
    <row r="816" spans="1:29" ht="16.5" customHeight="1" x14ac:dyDescent="0.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</row>
    <row r="817" spans="1:29" ht="16.5" customHeight="1" x14ac:dyDescent="0.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</row>
    <row r="818" spans="1:29" ht="16.5" customHeight="1" x14ac:dyDescent="0.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</row>
    <row r="819" spans="1:29" ht="16.5" customHeight="1" x14ac:dyDescent="0.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</row>
    <row r="820" spans="1:29" ht="16.5" customHeight="1" x14ac:dyDescent="0.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</row>
    <row r="821" spans="1:29" ht="16.5" customHeight="1" x14ac:dyDescent="0.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</row>
    <row r="822" spans="1:29" ht="16.5" customHeight="1" x14ac:dyDescent="0.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</row>
    <row r="823" spans="1:29" ht="16.5" customHeight="1" x14ac:dyDescent="0.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</row>
    <row r="824" spans="1:29" ht="16.5" customHeight="1" x14ac:dyDescent="0.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</row>
    <row r="825" spans="1:29" ht="16.5" customHeight="1" x14ac:dyDescent="0.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</row>
    <row r="826" spans="1:29" ht="16.5" customHeight="1" x14ac:dyDescent="0.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</row>
    <row r="827" spans="1:29" ht="16.5" customHeight="1" x14ac:dyDescent="0.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</row>
    <row r="828" spans="1:29" ht="16.5" customHeight="1" x14ac:dyDescent="0.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</row>
    <row r="829" spans="1:29" ht="16.5" customHeight="1" x14ac:dyDescent="0.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</row>
    <row r="830" spans="1:29" ht="16.5" customHeight="1" x14ac:dyDescent="0.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</row>
    <row r="831" spans="1:29" ht="16.5" customHeight="1" x14ac:dyDescent="0.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</row>
    <row r="832" spans="1:29" ht="16.5" customHeight="1" x14ac:dyDescent="0.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</row>
    <row r="833" spans="1:29" ht="16.5" customHeight="1" x14ac:dyDescent="0.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</row>
    <row r="834" spans="1:29" ht="16.5" customHeight="1" x14ac:dyDescent="0.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</row>
    <row r="835" spans="1:29" ht="16.5" customHeight="1" x14ac:dyDescent="0.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</row>
    <row r="836" spans="1:29" ht="16.5" customHeight="1" x14ac:dyDescent="0.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</row>
    <row r="837" spans="1:29" ht="16.5" customHeight="1" x14ac:dyDescent="0.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</row>
    <row r="838" spans="1:29" ht="16.5" customHeight="1" x14ac:dyDescent="0.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</row>
    <row r="839" spans="1:29" ht="16.5" customHeight="1" x14ac:dyDescent="0.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</row>
    <row r="840" spans="1:29" ht="16.5" customHeight="1" x14ac:dyDescent="0.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</row>
    <row r="841" spans="1:29" ht="16.5" customHeight="1" x14ac:dyDescent="0.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</row>
    <row r="842" spans="1:29" ht="16.5" customHeight="1" x14ac:dyDescent="0.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</row>
    <row r="843" spans="1:29" ht="16.5" customHeight="1" x14ac:dyDescent="0.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</row>
    <row r="844" spans="1:29" ht="16.5" customHeight="1" x14ac:dyDescent="0.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</row>
    <row r="845" spans="1:29" ht="16.5" customHeight="1" x14ac:dyDescent="0.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</row>
    <row r="846" spans="1:29" ht="16.5" customHeight="1" x14ac:dyDescent="0.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</row>
    <row r="847" spans="1:29" ht="16.5" customHeight="1" x14ac:dyDescent="0.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</row>
    <row r="848" spans="1:29" ht="16.5" customHeight="1" x14ac:dyDescent="0.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</row>
    <row r="849" spans="1:29" ht="16.5" customHeight="1" x14ac:dyDescent="0.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</row>
    <row r="850" spans="1:29" ht="16.5" customHeight="1" x14ac:dyDescent="0.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</row>
    <row r="851" spans="1:29" ht="16.5" customHeight="1" x14ac:dyDescent="0.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</row>
    <row r="852" spans="1:29" ht="16.5" customHeight="1" x14ac:dyDescent="0.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</row>
    <row r="853" spans="1:29" ht="16.5" customHeight="1" x14ac:dyDescent="0.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</row>
    <row r="854" spans="1:29" ht="16.5" customHeight="1" x14ac:dyDescent="0.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</row>
    <row r="855" spans="1:29" ht="16.5" customHeight="1" x14ac:dyDescent="0.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</row>
    <row r="856" spans="1:29" ht="16.5" customHeight="1" x14ac:dyDescent="0.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</row>
    <row r="857" spans="1:29" ht="16.5" customHeight="1" x14ac:dyDescent="0.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</row>
    <row r="858" spans="1:29" ht="16.5" customHeight="1" x14ac:dyDescent="0.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</row>
    <row r="859" spans="1:29" ht="16.5" customHeight="1" x14ac:dyDescent="0.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</row>
    <row r="860" spans="1:29" ht="16.5" customHeight="1" x14ac:dyDescent="0.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</row>
    <row r="861" spans="1:29" ht="16.5" customHeight="1" x14ac:dyDescent="0.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</row>
    <row r="862" spans="1:29" ht="16.5" customHeight="1" x14ac:dyDescent="0.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</row>
    <row r="863" spans="1:29" ht="16.5" customHeight="1" x14ac:dyDescent="0.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</row>
    <row r="864" spans="1:29" ht="16.5" customHeight="1" x14ac:dyDescent="0.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</row>
    <row r="865" spans="1:29" ht="16.5" customHeight="1" x14ac:dyDescent="0.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</row>
    <row r="866" spans="1:29" ht="16.5" customHeight="1" x14ac:dyDescent="0.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</row>
    <row r="867" spans="1:29" ht="16.5" customHeight="1" x14ac:dyDescent="0.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</row>
    <row r="868" spans="1:29" ht="16.5" customHeight="1" x14ac:dyDescent="0.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</row>
    <row r="869" spans="1:29" ht="16.5" customHeight="1" x14ac:dyDescent="0.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</row>
    <row r="870" spans="1:29" ht="16.5" customHeight="1" x14ac:dyDescent="0.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</row>
    <row r="871" spans="1:29" ht="16.5" customHeight="1" x14ac:dyDescent="0.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</row>
    <row r="872" spans="1:29" ht="16.5" customHeight="1" x14ac:dyDescent="0.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</row>
    <row r="873" spans="1:29" ht="16.5" customHeight="1" x14ac:dyDescent="0.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</row>
    <row r="874" spans="1:29" ht="16.5" customHeight="1" x14ac:dyDescent="0.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</row>
    <row r="875" spans="1:29" ht="16.5" customHeight="1" x14ac:dyDescent="0.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</row>
    <row r="876" spans="1:29" ht="16.5" customHeight="1" x14ac:dyDescent="0.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</row>
    <row r="877" spans="1:29" ht="16.5" customHeight="1" x14ac:dyDescent="0.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</row>
    <row r="878" spans="1:29" ht="16.5" customHeight="1" x14ac:dyDescent="0.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</row>
    <row r="879" spans="1:29" ht="16.5" customHeight="1" x14ac:dyDescent="0.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</row>
    <row r="880" spans="1:29" ht="16.5" customHeight="1" x14ac:dyDescent="0.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</row>
    <row r="881" spans="1:29" ht="16.5" customHeight="1" x14ac:dyDescent="0.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</row>
    <row r="882" spans="1:29" ht="16.5" customHeight="1" x14ac:dyDescent="0.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</row>
    <row r="883" spans="1:29" ht="16.5" customHeight="1" x14ac:dyDescent="0.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</row>
    <row r="884" spans="1:29" ht="16.5" customHeight="1" x14ac:dyDescent="0.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</row>
    <row r="885" spans="1:29" ht="16.5" customHeight="1" x14ac:dyDescent="0.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</row>
    <row r="886" spans="1:29" ht="16.5" customHeight="1" x14ac:dyDescent="0.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</row>
    <row r="887" spans="1:29" ht="16.5" customHeight="1" x14ac:dyDescent="0.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</row>
    <row r="888" spans="1:29" ht="16.5" customHeight="1" x14ac:dyDescent="0.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</row>
    <row r="889" spans="1:29" ht="16.5" customHeight="1" x14ac:dyDescent="0.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</row>
    <row r="890" spans="1:29" ht="16.5" customHeight="1" x14ac:dyDescent="0.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</row>
    <row r="891" spans="1:29" ht="16.5" customHeight="1" x14ac:dyDescent="0.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</row>
    <row r="892" spans="1:29" ht="16.5" customHeight="1" x14ac:dyDescent="0.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</row>
    <row r="893" spans="1:29" ht="16.5" customHeight="1" x14ac:dyDescent="0.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</row>
    <row r="894" spans="1:29" ht="16.5" customHeight="1" x14ac:dyDescent="0.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</row>
    <row r="895" spans="1:29" ht="16.5" customHeight="1" x14ac:dyDescent="0.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</row>
    <row r="896" spans="1:29" ht="16.5" customHeight="1" x14ac:dyDescent="0.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</row>
    <row r="897" spans="1:29" ht="16.5" customHeight="1" x14ac:dyDescent="0.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</row>
    <row r="898" spans="1:29" ht="16.5" customHeight="1" x14ac:dyDescent="0.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</row>
    <row r="899" spans="1:29" ht="16.5" customHeight="1" x14ac:dyDescent="0.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</row>
    <row r="900" spans="1:29" ht="16.5" customHeight="1" x14ac:dyDescent="0.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</row>
    <row r="901" spans="1:29" ht="16.5" customHeight="1" x14ac:dyDescent="0.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</row>
    <row r="902" spans="1:29" ht="16.5" customHeight="1" x14ac:dyDescent="0.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</row>
    <row r="903" spans="1:29" ht="16.5" customHeight="1" x14ac:dyDescent="0.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</row>
    <row r="904" spans="1:29" ht="16.5" customHeight="1" x14ac:dyDescent="0.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</row>
    <row r="905" spans="1:29" ht="16.5" customHeight="1" x14ac:dyDescent="0.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</row>
    <row r="906" spans="1:29" ht="16.5" customHeight="1" x14ac:dyDescent="0.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</row>
    <row r="907" spans="1:29" ht="16.5" customHeight="1" x14ac:dyDescent="0.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</row>
    <row r="908" spans="1:29" ht="16.5" customHeight="1" x14ac:dyDescent="0.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</row>
    <row r="909" spans="1:29" ht="16.5" customHeight="1" x14ac:dyDescent="0.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</row>
    <row r="910" spans="1:29" ht="16.5" customHeight="1" x14ac:dyDescent="0.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</row>
    <row r="911" spans="1:29" ht="16.5" customHeight="1" x14ac:dyDescent="0.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</row>
    <row r="912" spans="1:29" ht="16.5" customHeight="1" x14ac:dyDescent="0.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</row>
    <row r="913" spans="1:29" ht="16.5" customHeight="1" x14ac:dyDescent="0.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</row>
    <row r="914" spans="1:29" ht="16.5" customHeight="1" x14ac:dyDescent="0.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</row>
    <row r="915" spans="1:29" ht="16.5" customHeight="1" x14ac:dyDescent="0.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</row>
    <row r="916" spans="1:29" ht="16.5" customHeight="1" x14ac:dyDescent="0.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</row>
    <row r="917" spans="1:29" ht="16.5" customHeight="1" x14ac:dyDescent="0.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</row>
    <row r="918" spans="1:29" ht="16.5" customHeight="1" x14ac:dyDescent="0.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</row>
    <row r="919" spans="1:29" ht="16.5" customHeight="1" x14ac:dyDescent="0.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</row>
    <row r="920" spans="1:29" ht="16.5" customHeight="1" x14ac:dyDescent="0.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</row>
    <row r="921" spans="1:29" ht="16.5" customHeight="1" x14ac:dyDescent="0.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</row>
    <row r="922" spans="1:29" ht="16.5" customHeight="1" x14ac:dyDescent="0.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</row>
    <row r="923" spans="1:29" ht="16.5" customHeight="1" x14ac:dyDescent="0.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</row>
    <row r="924" spans="1:29" ht="16.5" customHeight="1" x14ac:dyDescent="0.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</row>
    <row r="925" spans="1:29" ht="16.5" customHeight="1" x14ac:dyDescent="0.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</row>
    <row r="926" spans="1:29" ht="16.5" customHeight="1" x14ac:dyDescent="0.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</row>
    <row r="927" spans="1:29" ht="16.5" customHeight="1" x14ac:dyDescent="0.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</row>
    <row r="928" spans="1:29" ht="16.5" customHeight="1" x14ac:dyDescent="0.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</row>
    <row r="929" spans="1:29" ht="16.5" customHeight="1" x14ac:dyDescent="0.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</row>
    <row r="930" spans="1:29" ht="16.5" customHeight="1" x14ac:dyDescent="0.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</row>
    <row r="931" spans="1:29" ht="16.5" customHeight="1" x14ac:dyDescent="0.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</row>
    <row r="932" spans="1:29" ht="16.5" customHeight="1" x14ac:dyDescent="0.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</row>
    <row r="933" spans="1:29" ht="16.5" customHeight="1" x14ac:dyDescent="0.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</row>
    <row r="934" spans="1:29" ht="16.5" customHeight="1" x14ac:dyDescent="0.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</row>
    <row r="935" spans="1:29" ht="16.5" customHeight="1" x14ac:dyDescent="0.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</row>
    <row r="936" spans="1:29" ht="16.5" customHeight="1" x14ac:dyDescent="0.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</row>
    <row r="937" spans="1:29" ht="16.5" customHeight="1" x14ac:dyDescent="0.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</row>
    <row r="938" spans="1:29" ht="16.5" customHeight="1" x14ac:dyDescent="0.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</row>
    <row r="939" spans="1:29" ht="16.5" customHeight="1" x14ac:dyDescent="0.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</row>
    <row r="940" spans="1:29" ht="16.5" customHeight="1" x14ac:dyDescent="0.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</row>
    <row r="941" spans="1:29" ht="16.5" customHeight="1" x14ac:dyDescent="0.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</row>
    <row r="942" spans="1:29" ht="16.5" customHeight="1" x14ac:dyDescent="0.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</row>
    <row r="943" spans="1:29" ht="16.5" customHeight="1" x14ac:dyDescent="0.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</row>
    <row r="944" spans="1:29" ht="16.5" customHeight="1" x14ac:dyDescent="0.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</row>
    <row r="945" spans="1:29" ht="16.5" customHeight="1" x14ac:dyDescent="0.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</row>
    <row r="946" spans="1:29" ht="16.5" customHeight="1" x14ac:dyDescent="0.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</row>
    <row r="947" spans="1:29" ht="16.5" customHeight="1" x14ac:dyDescent="0.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</row>
    <row r="948" spans="1:29" ht="16.5" customHeight="1" x14ac:dyDescent="0.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</row>
    <row r="949" spans="1:29" ht="16.5" customHeight="1" x14ac:dyDescent="0.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</row>
    <row r="950" spans="1:29" ht="16.5" customHeight="1" x14ac:dyDescent="0.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</row>
    <row r="951" spans="1:29" ht="16.5" customHeight="1" x14ac:dyDescent="0.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</row>
    <row r="952" spans="1:29" ht="16.5" customHeight="1" x14ac:dyDescent="0.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</row>
    <row r="953" spans="1:29" ht="16.5" customHeight="1" x14ac:dyDescent="0.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</row>
    <row r="954" spans="1:29" ht="16.5" customHeight="1" x14ac:dyDescent="0.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</row>
    <row r="955" spans="1:29" ht="16.5" customHeight="1" x14ac:dyDescent="0.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</row>
    <row r="956" spans="1:29" ht="16.5" customHeight="1" x14ac:dyDescent="0.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</row>
    <row r="957" spans="1:29" ht="16.5" customHeight="1" x14ac:dyDescent="0.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</row>
    <row r="958" spans="1:29" ht="16.5" customHeight="1" x14ac:dyDescent="0.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</row>
    <row r="959" spans="1:29" ht="16.5" customHeight="1" x14ac:dyDescent="0.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</row>
    <row r="960" spans="1:29" ht="16.5" customHeight="1" x14ac:dyDescent="0.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</row>
    <row r="961" spans="1:29" ht="16.5" customHeight="1" x14ac:dyDescent="0.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</row>
    <row r="962" spans="1:29" ht="16.5" customHeight="1" x14ac:dyDescent="0.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</row>
    <row r="963" spans="1:29" ht="16.5" customHeight="1" x14ac:dyDescent="0.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</row>
    <row r="964" spans="1:29" ht="16.5" customHeight="1" x14ac:dyDescent="0.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</row>
    <row r="965" spans="1:29" ht="16.5" customHeight="1" x14ac:dyDescent="0.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</row>
    <row r="966" spans="1:29" ht="16.5" customHeight="1" x14ac:dyDescent="0.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</row>
    <row r="967" spans="1:29" ht="16.5" customHeight="1" x14ac:dyDescent="0.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</row>
    <row r="968" spans="1:29" ht="16.5" customHeight="1" x14ac:dyDescent="0.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</row>
    <row r="969" spans="1:29" ht="16.5" customHeight="1" x14ac:dyDescent="0.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</row>
    <row r="970" spans="1:29" ht="16.5" customHeight="1" x14ac:dyDescent="0.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</row>
    <row r="971" spans="1:29" ht="16.5" customHeight="1" x14ac:dyDescent="0.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</row>
    <row r="972" spans="1:29" ht="16.5" customHeight="1" x14ac:dyDescent="0.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</row>
    <row r="973" spans="1:29" ht="16.5" customHeight="1" x14ac:dyDescent="0.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</row>
    <row r="974" spans="1:29" ht="16.5" customHeight="1" x14ac:dyDescent="0.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</row>
    <row r="975" spans="1:29" ht="16.5" customHeight="1" x14ac:dyDescent="0.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</row>
    <row r="976" spans="1:29" ht="16.5" customHeight="1" x14ac:dyDescent="0.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</row>
    <row r="977" spans="1:29" ht="16.5" customHeight="1" x14ac:dyDescent="0.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</row>
    <row r="978" spans="1:29" ht="16.5" customHeight="1" x14ac:dyDescent="0.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</row>
    <row r="979" spans="1:29" ht="16.5" customHeight="1" x14ac:dyDescent="0.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</row>
    <row r="980" spans="1:29" ht="16.5" customHeight="1" x14ac:dyDescent="0.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</row>
    <row r="981" spans="1:29" ht="16.5" customHeight="1" x14ac:dyDescent="0.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</row>
    <row r="982" spans="1:29" ht="16.5" customHeight="1" x14ac:dyDescent="0.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</row>
    <row r="983" spans="1:29" ht="16.5" customHeight="1" x14ac:dyDescent="0.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</row>
    <row r="984" spans="1:29" ht="16.5" customHeight="1" x14ac:dyDescent="0.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</row>
    <row r="985" spans="1:29" ht="16.5" customHeight="1" x14ac:dyDescent="0.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</row>
    <row r="986" spans="1:29" ht="16.5" customHeight="1" x14ac:dyDescent="0.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</row>
    <row r="987" spans="1:29" ht="16.5" customHeight="1" x14ac:dyDescent="0.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</row>
    <row r="988" spans="1:29" ht="16.5" customHeight="1" x14ac:dyDescent="0.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</row>
    <row r="989" spans="1:29" ht="16.5" customHeight="1" x14ac:dyDescent="0.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</row>
    <row r="990" spans="1:29" ht="16.5" customHeight="1" x14ac:dyDescent="0.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</row>
    <row r="991" spans="1:29" ht="16.5" customHeight="1" x14ac:dyDescent="0.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</row>
    <row r="992" spans="1:29" ht="16.5" customHeight="1" x14ac:dyDescent="0.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</row>
    <row r="993" spans="1:29" ht="16.5" customHeight="1" x14ac:dyDescent="0.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</row>
    <row r="994" spans="1:29" ht="16.5" customHeight="1" x14ac:dyDescent="0.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</row>
    <row r="995" spans="1:29" ht="16.5" customHeight="1" x14ac:dyDescent="0.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</row>
    <row r="996" spans="1:29" ht="16.5" customHeight="1" x14ac:dyDescent="0.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</row>
    <row r="997" spans="1:29" ht="16.5" customHeight="1" x14ac:dyDescent="0.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</row>
    <row r="998" spans="1:29" ht="16.5" customHeight="1" x14ac:dyDescent="0.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</row>
    <row r="999" spans="1:29" ht="16.5" customHeight="1" x14ac:dyDescent="0.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</row>
    <row r="1000" spans="1:29" ht="16.5" customHeight="1" x14ac:dyDescent="0.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</row>
  </sheetData>
  <mergeCells count="205">
    <mergeCell ref="E27:F27"/>
    <mergeCell ref="E28:F28"/>
    <mergeCell ref="E29:F29"/>
    <mergeCell ref="E30:F30"/>
    <mergeCell ref="E31:F31"/>
    <mergeCell ref="E32:F32"/>
    <mergeCell ref="E33:F33"/>
    <mergeCell ref="C50:D50"/>
    <mergeCell ref="C51:D51"/>
    <mergeCell ref="C52:D52"/>
    <mergeCell ref="C47:D47"/>
    <mergeCell ref="E47:F47"/>
    <mergeCell ref="C48:D48"/>
    <mergeCell ref="E48:F48"/>
    <mergeCell ref="C49:D49"/>
    <mergeCell ref="E49:F49"/>
    <mergeCell ref="E50:F50"/>
    <mergeCell ref="C55:D55"/>
    <mergeCell ref="C56:D56"/>
    <mergeCell ref="C57:D57"/>
    <mergeCell ref="E51:F51"/>
    <mergeCell ref="E52:F52"/>
    <mergeCell ref="C53:D53"/>
    <mergeCell ref="E53:F53"/>
    <mergeCell ref="C54:D54"/>
    <mergeCell ref="E54:F54"/>
    <mergeCell ref="E55:F55"/>
    <mergeCell ref="C60:D60"/>
    <mergeCell ref="C61:D61"/>
    <mergeCell ref="C62:D62"/>
    <mergeCell ref="E56:F56"/>
    <mergeCell ref="E57:F57"/>
    <mergeCell ref="C58:D58"/>
    <mergeCell ref="E58:F58"/>
    <mergeCell ref="C59:D59"/>
    <mergeCell ref="E59:F59"/>
    <mergeCell ref="E60:F60"/>
    <mergeCell ref="C65:D65"/>
    <mergeCell ref="C66:D66"/>
    <mergeCell ref="C67:D67"/>
    <mergeCell ref="E61:F61"/>
    <mergeCell ref="E62:F62"/>
    <mergeCell ref="C63:D63"/>
    <mergeCell ref="E63:F63"/>
    <mergeCell ref="C64:D64"/>
    <mergeCell ref="E64:F64"/>
    <mergeCell ref="E65:F65"/>
    <mergeCell ref="C70:D70"/>
    <mergeCell ref="C71:D71"/>
    <mergeCell ref="C72:D72"/>
    <mergeCell ref="E66:F66"/>
    <mergeCell ref="E67:F67"/>
    <mergeCell ref="C68:D68"/>
    <mergeCell ref="E68:F68"/>
    <mergeCell ref="C69:D69"/>
    <mergeCell ref="E69:F69"/>
    <mergeCell ref="E70:F70"/>
    <mergeCell ref="C33:D33"/>
    <mergeCell ref="C34:D34"/>
    <mergeCell ref="C35:D35"/>
    <mergeCell ref="C36:D36"/>
    <mergeCell ref="E36:F36"/>
    <mergeCell ref="C37:D37"/>
    <mergeCell ref="E37:F37"/>
    <mergeCell ref="E43:F43"/>
    <mergeCell ref="C43:D43"/>
    <mergeCell ref="C41:D41"/>
    <mergeCell ref="C42:D42"/>
    <mergeCell ref="C38:D38"/>
    <mergeCell ref="E38:F38"/>
    <mergeCell ref="C39:D39"/>
    <mergeCell ref="E39:F39"/>
    <mergeCell ref="C40:D40"/>
    <mergeCell ref="E40:F40"/>
    <mergeCell ref="E41:F41"/>
    <mergeCell ref="E42:F42"/>
    <mergeCell ref="E34:F34"/>
    <mergeCell ref="E35:F35"/>
    <mergeCell ref="C44:D44"/>
    <mergeCell ref="E44:F44"/>
    <mergeCell ref="C45:D45"/>
    <mergeCell ref="E45:F45"/>
    <mergeCell ref="C46:D46"/>
    <mergeCell ref="E46:F46"/>
    <mergeCell ref="A1:B1"/>
    <mergeCell ref="A2:B2"/>
    <mergeCell ref="A3:B3"/>
    <mergeCell ref="B6:E6"/>
    <mergeCell ref="B13:C13"/>
    <mergeCell ref="C15:D15"/>
    <mergeCell ref="E15:F15"/>
    <mergeCell ref="B16:D16"/>
    <mergeCell ref="E16:F16"/>
    <mergeCell ref="B17:D17"/>
    <mergeCell ref="E17:F17"/>
    <mergeCell ref="B18:D18"/>
    <mergeCell ref="E18:F18"/>
    <mergeCell ref="E19:F19"/>
    <mergeCell ref="B19:D19"/>
    <mergeCell ref="C20:D20"/>
    <mergeCell ref="E20:F20"/>
    <mergeCell ref="C21:D21"/>
    <mergeCell ref="E21:F21"/>
    <mergeCell ref="C22:D22"/>
    <mergeCell ref="E22:F22"/>
    <mergeCell ref="C23:D23"/>
    <mergeCell ref="E23:F23"/>
    <mergeCell ref="C24:D24"/>
    <mergeCell ref="E24:F24"/>
    <mergeCell ref="C25:D25"/>
    <mergeCell ref="E25:F25"/>
    <mergeCell ref="E26:F26"/>
    <mergeCell ref="C26:D26"/>
    <mergeCell ref="C27:D27"/>
    <mergeCell ref="C28:D28"/>
    <mergeCell ref="C29:D29"/>
    <mergeCell ref="C30:D30"/>
    <mergeCell ref="C31:D31"/>
    <mergeCell ref="C32:D32"/>
    <mergeCell ref="B94:B105"/>
    <mergeCell ref="C80:D80"/>
    <mergeCell ref="C81:D81"/>
    <mergeCell ref="C82:D82"/>
    <mergeCell ref="E76:F76"/>
    <mergeCell ref="E77:F77"/>
    <mergeCell ref="C78:D78"/>
    <mergeCell ref="E78:F78"/>
    <mergeCell ref="C79:D79"/>
    <mergeCell ref="E79:F79"/>
    <mergeCell ref="E80:F80"/>
    <mergeCell ref="C85:D85"/>
    <mergeCell ref="C86:D86"/>
    <mergeCell ref="C87:D87"/>
    <mergeCell ref="E81:F81"/>
    <mergeCell ref="E82:F82"/>
    <mergeCell ref="B106:B107"/>
    <mergeCell ref="E106:F106"/>
    <mergeCell ref="C107:D107"/>
    <mergeCell ref="E107:F107"/>
    <mergeCell ref="B108:D109"/>
    <mergeCell ref="E108:F108"/>
    <mergeCell ref="E109:F109"/>
    <mergeCell ref="A4:B4"/>
    <mergeCell ref="A16:A109"/>
    <mergeCell ref="B20:B33"/>
    <mergeCell ref="B34:B46"/>
    <mergeCell ref="B47:B71"/>
    <mergeCell ref="B72:B81"/>
    <mergeCell ref="B82:B93"/>
    <mergeCell ref="C75:D75"/>
    <mergeCell ref="C76:D76"/>
    <mergeCell ref="C77:D77"/>
    <mergeCell ref="E71:F71"/>
    <mergeCell ref="E72:F72"/>
    <mergeCell ref="C73:D73"/>
    <mergeCell ref="E73:F73"/>
    <mergeCell ref="C74:D74"/>
    <mergeCell ref="E74:F74"/>
    <mergeCell ref="E75:F75"/>
    <mergeCell ref="C83:D83"/>
    <mergeCell ref="E83:F83"/>
    <mergeCell ref="C84:D84"/>
    <mergeCell ref="E84:F84"/>
    <mergeCell ref="E85:F85"/>
    <mergeCell ref="C90:D90"/>
    <mergeCell ref="C91:D91"/>
    <mergeCell ref="C92:D92"/>
    <mergeCell ref="E86:F86"/>
    <mergeCell ref="E87:F87"/>
    <mergeCell ref="C88:D88"/>
    <mergeCell ref="E88:F88"/>
    <mergeCell ref="C89:D89"/>
    <mergeCell ref="E89:F89"/>
    <mergeCell ref="E90:F90"/>
    <mergeCell ref="C95:D95"/>
    <mergeCell ref="C96:D96"/>
    <mergeCell ref="C97:D97"/>
    <mergeCell ref="E91:F91"/>
    <mergeCell ref="E92:F92"/>
    <mergeCell ref="C93:D93"/>
    <mergeCell ref="E93:F93"/>
    <mergeCell ref="C94:D94"/>
    <mergeCell ref="E94:F94"/>
    <mergeCell ref="E95:F95"/>
    <mergeCell ref="C100:D100"/>
    <mergeCell ref="C101:D101"/>
    <mergeCell ref="C102:D102"/>
    <mergeCell ref="E96:F96"/>
    <mergeCell ref="E97:F97"/>
    <mergeCell ref="C98:D98"/>
    <mergeCell ref="E98:F98"/>
    <mergeCell ref="C99:D99"/>
    <mergeCell ref="E99:F99"/>
    <mergeCell ref="E100:F100"/>
    <mergeCell ref="C105:D105"/>
    <mergeCell ref="C106:D106"/>
    <mergeCell ref="G108:H108"/>
    <mergeCell ref="G109:H109"/>
    <mergeCell ref="E101:F101"/>
    <mergeCell ref="E102:F102"/>
    <mergeCell ref="C103:D103"/>
    <mergeCell ref="E103:F103"/>
    <mergeCell ref="C104:D104"/>
    <mergeCell ref="E104:F104"/>
    <mergeCell ref="E105:F105"/>
  </mergeCells>
  <pageMargins left="0.7" right="0.7" top="0.75" bottom="0.75" header="0" footer="0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000"/>
  <sheetViews>
    <sheetView workbookViewId="0"/>
  </sheetViews>
  <sheetFormatPr defaultColWidth="14.41015625" defaultRowHeight="15" customHeight="1" x14ac:dyDescent="0.5"/>
  <cols>
    <col min="1" max="1" width="8.703125" customWidth="1"/>
    <col min="2" max="11" width="10" customWidth="1"/>
    <col min="12" max="26" width="8.703125" customWidth="1"/>
  </cols>
  <sheetData>
    <row r="1" spans="1:11" ht="16.350000000000001" x14ac:dyDescent="0.5">
      <c r="A1" s="77" t="s">
        <v>260</v>
      </c>
      <c r="B1" s="78"/>
      <c r="C1" s="78"/>
      <c r="D1" s="78"/>
      <c r="E1" s="78"/>
      <c r="F1" s="78"/>
      <c r="G1" s="78"/>
      <c r="H1" s="78"/>
      <c r="I1" s="78"/>
      <c r="J1" s="78"/>
      <c r="K1" s="76"/>
    </row>
    <row r="2" spans="1:11" ht="16.350000000000001" x14ac:dyDescent="0.5">
      <c r="A2" s="79"/>
      <c r="B2" s="81" t="s">
        <v>131</v>
      </c>
      <c r="C2" s="45"/>
      <c r="D2" s="81" t="s">
        <v>114</v>
      </c>
      <c r="E2" s="45"/>
      <c r="F2" s="81" t="s">
        <v>27</v>
      </c>
      <c r="G2" s="45"/>
      <c r="H2" s="81" t="s">
        <v>110</v>
      </c>
      <c r="I2" s="45"/>
      <c r="J2" s="81" t="s">
        <v>108</v>
      </c>
      <c r="K2" s="82"/>
    </row>
    <row r="3" spans="1:11" ht="16.350000000000001" x14ac:dyDescent="0.5">
      <c r="A3" s="80"/>
      <c r="B3" s="34" t="s">
        <v>12</v>
      </c>
      <c r="C3" s="34" t="s">
        <v>13</v>
      </c>
      <c r="D3" s="34" t="s">
        <v>12</v>
      </c>
      <c r="E3" s="34" t="s">
        <v>13</v>
      </c>
      <c r="F3" s="34" t="s">
        <v>12</v>
      </c>
      <c r="G3" s="34" t="s">
        <v>13</v>
      </c>
      <c r="H3" s="34" t="s">
        <v>12</v>
      </c>
      <c r="I3" s="34" t="s">
        <v>13</v>
      </c>
      <c r="J3" s="34" t="s">
        <v>12</v>
      </c>
      <c r="K3" s="35" t="s">
        <v>13</v>
      </c>
    </row>
    <row r="4" spans="1:11" ht="16.350000000000001" x14ac:dyDescent="0.5">
      <c r="A4" s="36" t="s">
        <v>4</v>
      </c>
      <c r="B4" s="37">
        <f ca="1">'Sprint 1'!$D$8</f>
        <v>26.8</v>
      </c>
      <c r="C4" s="37">
        <f ca="1">'Sprint 1'!$E$8</f>
        <v>28.8</v>
      </c>
      <c r="D4" s="37">
        <f ca="1">'Sprint 1'!$D$9</f>
        <v>39.799999999999997</v>
      </c>
      <c r="E4" s="37">
        <f ca="1">'Sprint 1'!$E$9</f>
        <v>36.799999999999997</v>
      </c>
      <c r="F4" s="37">
        <f ca="1">'Sprint 1'!$D$10</f>
        <v>28.8</v>
      </c>
      <c r="G4" s="37">
        <f ca="1">'Sprint 1'!$E$10</f>
        <v>29.8</v>
      </c>
      <c r="H4" s="37">
        <f ca="1">'Sprint 1'!$D$11</f>
        <v>39.799999999999997</v>
      </c>
      <c r="I4" s="37">
        <f ca="1">'Sprint 1'!$E$11</f>
        <v>41.8</v>
      </c>
      <c r="J4" s="37">
        <f ca="1">'Sprint 1'!$D$12</f>
        <v>27.8</v>
      </c>
      <c r="K4" s="37">
        <f ca="1">'Sprint 1'!$E$12</f>
        <v>28.8</v>
      </c>
    </row>
    <row r="5" spans="1:11" ht="16.350000000000001" x14ac:dyDescent="0.5">
      <c r="A5" s="36" t="s">
        <v>96</v>
      </c>
      <c r="B5" s="37">
        <v>0</v>
      </c>
      <c r="C5" s="37">
        <v>0</v>
      </c>
      <c r="D5" s="37">
        <v>0</v>
      </c>
      <c r="E5" s="37">
        <v>0</v>
      </c>
      <c r="F5" s="37">
        <v>0</v>
      </c>
      <c r="G5" s="37">
        <v>0</v>
      </c>
      <c r="H5" s="37">
        <v>0</v>
      </c>
      <c r="I5" s="37">
        <v>0</v>
      </c>
      <c r="J5" s="37">
        <v>0</v>
      </c>
      <c r="K5" s="37">
        <v>0</v>
      </c>
    </row>
    <row r="6" spans="1:11" ht="16.350000000000001" x14ac:dyDescent="0.5">
      <c r="A6" s="36" t="s">
        <v>181</v>
      </c>
      <c r="B6" s="37">
        <v>0</v>
      </c>
      <c r="C6" s="37">
        <v>0</v>
      </c>
      <c r="D6" s="37">
        <v>0</v>
      </c>
      <c r="E6" s="37">
        <v>0</v>
      </c>
      <c r="F6" s="37">
        <v>0</v>
      </c>
      <c r="G6" s="37">
        <v>0</v>
      </c>
      <c r="H6" s="37">
        <v>0</v>
      </c>
      <c r="I6" s="37">
        <v>0</v>
      </c>
      <c r="J6" s="37">
        <v>0</v>
      </c>
      <c r="K6" s="37">
        <v>0</v>
      </c>
    </row>
    <row r="7" spans="1:11" ht="16.350000000000001" x14ac:dyDescent="0.5">
      <c r="A7" s="38" t="s">
        <v>19</v>
      </c>
      <c r="B7" s="39">
        <f t="shared" ref="B7:K7" ca="1" si="0">SUM(B4:B6)</f>
        <v>26.8</v>
      </c>
      <c r="C7" s="39">
        <f t="shared" ca="1" si="0"/>
        <v>28.8</v>
      </c>
      <c r="D7" s="39">
        <f t="shared" ca="1" si="0"/>
        <v>39.799999999999997</v>
      </c>
      <c r="E7" s="39">
        <f t="shared" ca="1" si="0"/>
        <v>36.799999999999997</v>
      </c>
      <c r="F7" s="39">
        <f t="shared" ca="1" si="0"/>
        <v>28.8</v>
      </c>
      <c r="G7" s="39">
        <f t="shared" ca="1" si="0"/>
        <v>29.8</v>
      </c>
      <c r="H7" s="39">
        <f t="shared" ca="1" si="0"/>
        <v>39.799999999999997</v>
      </c>
      <c r="I7" s="39">
        <f t="shared" ca="1" si="0"/>
        <v>41.8</v>
      </c>
      <c r="J7" s="39">
        <f t="shared" ca="1" si="0"/>
        <v>27.8</v>
      </c>
      <c r="K7" s="39">
        <f t="shared" ca="1" si="0"/>
        <v>28.8</v>
      </c>
    </row>
    <row r="10" spans="1:11" ht="16.350000000000001" x14ac:dyDescent="0.5">
      <c r="E10" s="75" t="s">
        <v>261</v>
      </c>
      <c r="F10" s="76"/>
    </row>
    <row r="11" spans="1:11" ht="16.350000000000001" x14ac:dyDescent="0.5">
      <c r="E11" s="40" t="s">
        <v>12</v>
      </c>
      <c r="F11" s="41">
        <f ca="1">SUMIF($B$3:$K$3,"Thực tế",$B$7:$K$7)</f>
        <v>163</v>
      </c>
    </row>
    <row r="12" spans="1:11" ht="16.350000000000001" x14ac:dyDescent="0.5">
      <c r="E12" s="42" t="s">
        <v>13</v>
      </c>
      <c r="F12" s="43">
        <f ca="1">SUMIF($B$3:$K$3,"Ước tính",$B$7:$K$7)</f>
        <v>166</v>
      </c>
    </row>
    <row r="21" ht="15.75" customHeight="1" x14ac:dyDescent="0.5"/>
    <row r="22" ht="15.75" customHeight="1" x14ac:dyDescent="0.5"/>
    <row r="23" ht="15.75" customHeight="1" x14ac:dyDescent="0.5"/>
    <row r="24" ht="15.75" customHeight="1" x14ac:dyDescent="0.5"/>
    <row r="25" ht="15.75" customHeight="1" x14ac:dyDescent="0.5"/>
    <row r="26" ht="15.75" customHeight="1" x14ac:dyDescent="0.5"/>
    <row r="27" ht="15.75" customHeight="1" x14ac:dyDescent="0.5"/>
    <row r="28" ht="15.75" customHeight="1" x14ac:dyDescent="0.5"/>
    <row r="29" ht="15.75" customHeight="1" x14ac:dyDescent="0.5"/>
    <row r="30" ht="15.75" customHeight="1" x14ac:dyDescent="0.5"/>
    <row r="31" ht="15.75" customHeight="1" x14ac:dyDescent="0.5"/>
    <row r="32" ht="15.75" customHeight="1" x14ac:dyDescent="0.5"/>
    <row r="33" ht="15.75" customHeight="1" x14ac:dyDescent="0.5"/>
    <row r="34" ht="15.75" customHeight="1" x14ac:dyDescent="0.5"/>
    <row r="35" ht="15.75" customHeight="1" x14ac:dyDescent="0.5"/>
    <row r="36" ht="15.75" customHeight="1" x14ac:dyDescent="0.5"/>
    <row r="37" ht="15.75" customHeight="1" x14ac:dyDescent="0.5"/>
    <row r="38" ht="15.75" customHeight="1" x14ac:dyDescent="0.5"/>
    <row r="39" ht="15.75" customHeight="1" x14ac:dyDescent="0.5"/>
    <row r="40" ht="15.75" customHeight="1" x14ac:dyDescent="0.5"/>
    <row r="41" ht="15.75" customHeight="1" x14ac:dyDescent="0.5"/>
    <row r="42" ht="15.75" customHeight="1" x14ac:dyDescent="0.5"/>
    <row r="43" ht="15.75" customHeight="1" x14ac:dyDescent="0.5"/>
    <row r="44" ht="15.75" customHeight="1" x14ac:dyDescent="0.5"/>
    <row r="45" ht="15.75" customHeight="1" x14ac:dyDescent="0.5"/>
    <row r="46" ht="15.75" customHeight="1" x14ac:dyDescent="0.5"/>
    <row r="47" ht="15.75" customHeight="1" x14ac:dyDescent="0.5"/>
    <row r="48" ht="15.75" customHeight="1" x14ac:dyDescent="0.5"/>
    <row r="49" ht="15.75" customHeight="1" x14ac:dyDescent="0.5"/>
    <row r="50" ht="15.75" customHeight="1" x14ac:dyDescent="0.5"/>
    <row r="51" ht="15.75" customHeight="1" x14ac:dyDescent="0.5"/>
    <row r="52" ht="15.75" customHeight="1" x14ac:dyDescent="0.5"/>
    <row r="53" ht="15.75" customHeight="1" x14ac:dyDescent="0.5"/>
    <row r="54" ht="15.75" customHeight="1" x14ac:dyDescent="0.5"/>
    <row r="55" ht="15.75" customHeight="1" x14ac:dyDescent="0.5"/>
    <row r="56" ht="15.75" customHeight="1" x14ac:dyDescent="0.5"/>
    <row r="57" ht="15.75" customHeight="1" x14ac:dyDescent="0.5"/>
    <row r="58" ht="15.75" customHeight="1" x14ac:dyDescent="0.5"/>
    <row r="59" ht="15.75" customHeight="1" x14ac:dyDescent="0.5"/>
    <row r="60" ht="15.75" customHeight="1" x14ac:dyDescent="0.5"/>
    <row r="61" ht="15.75" customHeight="1" x14ac:dyDescent="0.5"/>
    <row r="62" ht="15.75" customHeight="1" x14ac:dyDescent="0.5"/>
    <row r="63" ht="15.75" customHeight="1" x14ac:dyDescent="0.5"/>
    <row r="64" ht="15.75" customHeight="1" x14ac:dyDescent="0.5"/>
    <row r="65" ht="15.75" customHeight="1" x14ac:dyDescent="0.5"/>
    <row r="66" ht="15.75" customHeight="1" x14ac:dyDescent="0.5"/>
    <row r="67" ht="15.75" customHeight="1" x14ac:dyDescent="0.5"/>
    <row r="68" ht="15.75" customHeight="1" x14ac:dyDescent="0.5"/>
    <row r="69" ht="15.75" customHeight="1" x14ac:dyDescent="0.5"/>
    <row r="70" ht="15.75" customHeight="1" x14ac:dyDescent="0.5"/>
    <row r="71" ht="15.75" customHeight="1" x14ac:dyDescent="0.5"/>
    <row r="72" ht="15.75" customHeight="1" x14ac:dyDescent="0.5"/>
    <row r="73" ht="15.75" customHeight="1" x14ac:dyDescent="0.5"/>
    <row r="74" ht="15.75" customHeight="1" x14ac:dyDescent="0.5"/>
    <row r="75" ht="15.75" customHeight="1" x14ac:dyDescent="0.5"/>
    <row r="76" ht="15.75" customHeight="1" x14ac:dyDescent="0.5"/>
    <row r="77" ht="15.75" customHeight="1" x14ac:dyDescent="0.5"/>
    <row r="78" ht="15.75" customHeight="1" x14ac:dyDescent="0.5"/>
    <row r="79" ht="15.75" customHeight="1" x14ac:dyDescent="0.5"/>
    <row r="80" ht="15.75" customHeight="1" x14ac:dyDescent="0.5"/>
    <row r="81" ht="15.75" customHeight="1" x14ac:dyDescent="0.5"/>
    <row r="82" ht="15.75" customHeight="1" x14ac:dyDescent="0.5"/>
    <row r="83" ht="15.75" customHeight="1" x14ac:dyDescent="0.5"/>
    <row r="84" ht="15.75" customHeight="1" x14ac:dyDescent="0.5"/>
    <row r="85" ht="15.75" customHeight="1" x14ac:dyDescent="0.5"/>
    <row r="86" ht="15.75" customHeight="1" x14ac:dyDescent="0.5"/>
    <row r="87" ht="15.75" customHeight="1" x14ac:dyDescent="0.5"/>
    <row r="88" ht="15.75" customHeight="1" x14ac:dyDescent="0.5"/>
    <row r="89" ht="15.75" customHeight="1" x14ac:dyDescent="0.5"/>
    <row r="90" ht="15.75" customHeight="1" x14ac:dyDescent="0.5"/>
    <row r="91" ht="15.75" customHeight="1" x14ac:dyDescent="0.5"/>
    <row r="92" ht="15.75" customHeight="1" x14ac:dyDescent="0.5"/>
    <row r="93" ht="15.75" customHeight="1" x14ac:dyDescent="0.5"/>
    <row r="94" ht="15.75" customHeight="1" x14ac:dyDescent="0.5"/>
    <row r="95" ht="15.75" customHeight="1" x14ac:dyDescent="0.5"/>
    <row r="96" ht="15.75" customHeight="1" x14ac:dyDescent="0.5"/>
    <row r="97" ht="15.75" customHeight="1" x14ac:dyDescent="0.5"/>
    <row r="98" ht="15.75" customHeight="1" x14ac:dyDescent="0.5"/>
    <row r="99" ht="15.75" customHeight="1" x14ac:dyDescent="0.5"/>
    <row r="100" ht="15.75" customHeight="1" x14ac:dyDescent="0.5"/>
    <row r="101" ht="15.75" customHeight="1" x14ac:dyDescent="0.5"/>
    <row r="102" ht="15.75" customHeight="1" x14ac:dyDescent="0.5"/>
    <row r="103" ht="15.75" customHeight="1" x14ac:dyDescent="0.5"/>
    <row r="104" ht="15.75" customHeight="1" x14ac:dyDescent="0.5"/>
    <row r="105" ht="15.75" customHeight="1" x14ac:dyDescent="0.5"/>
    <row r="106" ht="15.75" customHeight="1" x14ac:dyDescent="0.5"/>
    <row r="107" ht="15.75" customHeight="1" x14ac:dyDescent="0.5"/>
    <row r="108" ht="15.75" customHeight="1" x14ac:dyDescent="0.5"/>
    <row r="109" ht="15.75" customHeight="1" x14ac:dyDescent="0.5"/>
    <row r="110" ht="15.75" customHeight="1" x14ac:dyDescent="0.5"/>
    <row r="111" ht="15.75" customHeight="1" x14ac:dyDescent="0.5"/>
    <row r="112" ht="15.75" customHeight="1" x14ac:dyDescent="0.5"/>
    <row r="113" ht="15.75" customHeight="1" x14ac:dyDescent="0.5"/>
    <row r="114" ht="15.75" customHeight="1" x14ac:dyDescent="0.5"/>
    <row r="115" ht="15.75" customHeight="1" x14ac:dyDescent="0.5"/>
    <row r="116" ht="15.75" customHeight="1" x14ac:dyDescent="0.5"/>
    <row r="117" ht="15.75" customHeight="1" x14ac:dyDescent="0.5"/>
    <row r="118" ht="15.75" customHeight="1" x14ac:dyDescent="0.5"/>
    <row r="119" ht="15.75" customHeight="1" x14ac:dyDescent="0.5"/>
    <row r="120" ht="15.75" customHeight="1" x14ac:dyDescent="0.5"/>
    <row r="121" ht="15.75" customHeight="1" x14ac:dyDescent="0.5"/>
    <row r="122" ht="15.75" customHeight="1" x14ac:dyDescent="0.5"/>
    <row r="123" ht="15.75" customHeight="1" x14ac:dyDescent="0.5"/>
    <row r="124" ht="15.75" customHeight="1" x14ac:dyDescent="0.5"/>
    <row r="125" ht="15.75" customHeight="1" x14ac:dyDescent="0.5"/>
    <row r="126" ht="15.75" customHeight="1" x14ac:dyDescent="0.5"/>
    <row r="127" ht="15.75" customHeight="1" x14ac:dyDescent="0.5"/>
    <row r="128" ht="15.75" customHeight="1" x14ac:dyDescent="0.5"/>
    <row r="129" ht="15.75" customHeight="1" x14ac:dyDescent="0.5"/>
    <row r="130" ht="15.75" customHeight="1" x14ac:dyDescent="0.5"/>
    <row r="131" ht="15.75" customHeight="1" x14ac:dyDescent="0.5"/>
    <row r="132" ht="15.75" customHeight="1" x14ac:dyDescent="0.5"/>
    <row r="133" ht="15.75" customHeight="1" x14ac:dyDescent="0.5"/>
    <row r="134" ht="15.75" customHeight="1" x14ac:dyDescent="0.5"/>
    <row r="135" ht="15.75" customHeight="1" x14ac:dyDescent="0.5"/>
    <row r="136" ht="15.75" customHeight="1" x14ac:dyDescent="0.5"/>
    <row r="137" ht="15.75" customHeight="1" x14ac:dyDescent="0.5"/>
    <row r="138" ht="15.75" customHeight="1" x14ac:dyDescent="0.5"/>
    <row r="139" ht="15.75" customHeight="1" x14ac:dyDescent="0.5"/>
    <row r="140" ht="15.75" customHeight="1" x14ac:dyDescent="0.5"/>
    <row r="141" ht="15.75" customHeight="1" x14ac:dyDescent="0.5"/>
    <row r="142" ht="15.75" customHeight="1" x14ac:dyDescent="0.5"/>
    <row r="143" ht="15.75" customHeight="1" x14ac:dyDescent="0.5"/>
    <row r="144" ht="15.75" customHeight="1" x14ac:dyDescent="0.5"/>
    <row r="145" ht="15.75" customHeight="1" x14ac:dyDescent="0.5"/>
    <row r="146" ht="15.75" customHeight="1" x14ac:dyDescent="0.5"/>
    <row r="147" ht="15.75" customHeight="1" x14ac:dyDescent="0.5"/>
    <row r="148" ht="15.75" customHeight="1" x14ac:dyDescent="0.5"/>
    <row r="149" ht="15.75" customHeight="1" x14ac:dyDescent="0.5"/>
    <row r="150" ht="15.75" customHeight="1" x14ac:dyDescent="0.5"/>
    <row r="151" ht="15.75" customHeight="1" x14ac:dyDescent="0.5"/>
    <row r="152" ht="15.75" customHeight="1" x14ac:dyDescent="0.5"/>
    <row r="153" ht="15.75" customHeight="1" x14ac:dyDescent="0.5"/>
    <row r="154" ht="15.75" customHeight="1" x14ac:dyDescent="0.5"/>
    <row r="155" ht="15.75" customHeight="1" x14ac:dyDescent="0.5"/>
    <row r="156" ht="15.75" customHeight="1" x14ac:dyDescent="0.5"/>
    <row r="157" ht="15.75" customHeight="1" x14ac:dyDescent="0.5"/>
    <row r="158" ht="15.75" customHeight="1" x14ac:dyDescent="0.5"/>
    <row r="159" ht="15.75" customHeight="1" x14ac:dyDescent="0.5"/>
    <row r="160" ht="15.75" customHeight="1" x14ac:dyDescent="0.5"/>
    <row r="161" ht="15.75" customHeight="1" x14ac:dyDescent="0.5"/>
    <row r="162" ht="15.75" customHeight="1" x14ac:dyDescent="0.5"/>
    <row r="163" ht="15.75" customHeight="1" x14ac:dyDescent="0.5"/>
    <row r="164" ht="15.75" customHeight="1" x14ac:dyDescent="0.5"/>
    <row r="165" ht="15.75" customHeight="1" x14ac:dyDescent="0.5"/>
    <row r="166" ht="15.75" customHeight="1" x14ac:dyDescent="0.5"/>
    <row r="167" ht="15.75" customHeight="1" x14ac:dyDescent="0.5"/>
    <row r="168" ht="15.75" customHeight="1" x14ac:dyDescent="0.5"/>
    <row r="169" ht="15.75" customHeight="1" x14ac:dyDescent="0.5"/>
    <row r="170" ht="15.75" customHeight="1" x14ac:dyDescent="0.5"/>
    <row r="171" ht="15.75" customHeight="1" x14ac:dyDescent="0.5"/>
    <row r="172" ht="15.75" customHeight="1" x14ac:dyDescent="0.5"/>
    <row r="173" ht="15.75" customHeight="1" x14ac:dyDescent="0.5"/>
    <row r="174" ht="15.75" customHeight="1" x14ac:dyDescent="0.5"/>
    <row r="175" ht="15.75" customHeight="1" x14ac:dyDescent="0.5"/>
    <row r="176" ht="15.75" customHeight="1" x14ac:dyDescent="0.5"/>
    <row r="177" ht="15.75" customHeight="1" x14ac:dyDescent="0.5"/>
    <row r="178" ht="15.75" customHeight="1" x14ac:dyDescent="0.5"/>
    <row r="179" ht="15.75" customHeight="1" x14ac:dyDescent="0.5"/>
    <row r="180" ht="15.75" customHeight="1" x14ac:dyDescent="0.5"/>
    <row r="181" ht="15.75" customHeight="1" x14ac:dyDescent="0.5"/>
    <row r="182" ht="15.75" customHeight="1" x14ac:dyDescent="0.5"/>
    <row r="183" ht="15.75" customHeight="1" x14ac:dyDescent="0.5"/>
    <row r="184" ht="15.75" customHeight="1" x14ac:dyDescent="0.5"/>
    <row r="185" ht="15.75" customHeight="1" x14ac:dyDescent="0.5"/>
    <row r="186" ht="15.75" customHeight="1" x14ac:dyDescent="0.5"/>
    <row r="187" ht="15.75" customHeight="1" x14ac:dyDescent="0.5"/>
    <row r="188" ht="15.75" customHeight="1" x14ac:dyDescent="0.5"/>
    <row r="189" ht="15.75" customHeight="1" x14ac:dyDescent="0.5"/>
    <row r="190" ht="15.75" customHeight="1" x14ac:dyDescent="0.5"/>
    <row r="191" ht="15.75" customHeight="1" x14ac:dyDescent="0.5"/>
    <row r="192" ht="15.75" customHeight="1" x14ac:dyDescent="0.5"/>
    <row r="193" ht="15.75" customHeight="1" x14ac:dyDescent="0.5"/>
    <row r="194" ht="15.75" customHeight="1" x14ac:dyDescent="0.5"/>
    <row r="195" ht="15.75" customHeight="1" x14ac:dyDescent="0.5"/>
    <row r="196" ht="15.75" customHeight="1" x14ac:dyDescent="0.5"/>
    <row r="197" ht="15.75" customHeight="1" x14ac:dyDescent="0.5"/>
    <row r="198" ht="15.75" customHeight="1" x14ac:dyDescent="0.5"/>
    <row r="199" ht="15.75" customHeight="1" x14ac:dyDescent="0.5"/>
    <row r="200" ht="15.75" customHeight="1" x14ac:dyDescent="0.5"/>
    <row r="201" ht="15.75" customHeight="1" x14ac:dyDescent="0.5"/>
    <row r="202" ht="15.75" customHeight="1" x14ac:dyDescent="0.5"/>
    <row r="203" ht="15.75" customHeight="1" x14ac:dyDescent="0.5"/>
    <row r="204" ht="15.75" customHeight="1" x14ac:dyDescent="0.5"/>
    <row r="205" ht="15.75" customHeight="1" x14ac:dyDescent="0.5"/>
    <row r="206" ht="15.75" customHeight="1" x14ac:dyDescent="0.5"/>
    <row r="207" ht="15.75" customHeight="1" x14ac:dyDescent="0.5"/>
    <row r="208" ht="15.75" customHeight="1" x14ac:dyDescent="0.5"/>
    <row r="209" ht="15.75" customHeight="1" x14ac:dyDescent="0.5"/>
    <row r="210" ht="15.75" customHeight="1" x14ac:dyDescent="0.5"/>
    <row r="211" ht="15.75" customHeight="1" x14ac:dyDescent="0.5"/>
    <row r="212" ht="15.75" customHeight="1" x14ac:dyDescent="0.5"/>
    <row r="213" ht="15.75" customHeight="1" x14ac:dyDescent="0.5"/>
    <row r="214" ht="15.75" customHeight="1" x14ac:dyDescent="0.5"/>
    <row r="215" ht="15.75" customHeight="1" x14ac:dyDescent="0.5"/>
    <row r="216" ht="15.75" customHeight="1" x14ac:dyDescent="0.5"/>
    <row r="217" ht="15.75" customHeight="1" x14ac:dyDescent="0.5"/>
    <row r="218" ht="15.75" customHeight="1" x14ac:dyDescent="0.5"/>
    <row r="219" ht="15.75" customHeight="1" x14ac:dyDescent="0.5"/>
    <row r="220" ht="15.75" customHeight="1" x14ac:dyDescent="0.5"/>
    <row r="221" ht="15.75" customHeight="1" x14ac:dyDescent="0.5"/>
    <row r="222" ht="15.75" customHeight="1" x14ac:dyDescent="0.5"/>
    <row r="223" ht="15.75" customHeight="1" x14ac:dyDescent="0.5"/>
    <row r="224" ht="15.75" customHeight="1" x14ac:dyDescent="0.5"/>
    <row r="225" ht="15.75" customHeight="1" x14ac:dyDescent="0.5"/>
    <row r="226" ht="15.75" customHeight="1" x14ac:dyDescent="0.5"/>
    <row r="227" ht="15.75" customHeight="1" x14ac:dyDescent="0.5"/>
    <row r="228" ht="15.75" customHeight="1" x14ac:dyDescent="0.5"/>
    <row r="229" ht="15.75" customHeight="1" x14ac:dyDescent="0.5"/>
    <row r="230" ht="15.75" customHeight="1" x14ac:dyDescent="0.5"/>
    <row r="231" ht="15.75" customHeight="1" x14ac:dyDescent="0.5"/>
    <row r="232" ht="15.75" customHeight="1" x14ac:dyDescent="0.5"/>
    <row r="233" ht="15.75" customHeight="1" x14ac:dyDescent="0.5"/>
    <row r="234" ht="15.75" customHeight="1" x14ac:dyDescent="0.5"/>
    <row r="235" ht="15.75" customHeight="1" x14ac:dyDescent="0.5"/>
    <row r="236" ht="15.75" customHeight="1" x14ac:dyDescent="0.5"/>
    <row r="237" ht="15.75" customHeight="1" x14ac:dyDescent="0.5"/>
    <row r="238" ht="15.75" customHeight="1" x14ac:dyDescent="0.5"/>
    <row r="239" ht="15.75" customHeight="1" x14ac:dyDescent="0.5"/>
    <row r="240" ht="15.75" customHeight="1" x14ac:dyDescent="0.5"/>
    <row r="241" ht="15.75" customHeight="1" x14ac:dyDescent="0.5"/>
    <row r="242" ht="15.75" customHeight="1" x14ac:dyDescent="0.5"/>
    <row r="243" ht="15.75" customHeight="1" x14ac:dyDescent="0.5"/>
    <row r="244" ht="15.75" customHeight="1" x14ac:dyDescent="0.5"/>
    <row r="245" ht="15.75" customHeight="1" x14ac:dyDescent="0.5"/>
    <row r="246" ht="15.75" customHeight="1" x14ac:dyDescent="0.5"/>
    <row r="247" ht="15.75" customHeight="1" x14ac:dyDescent="0.5"/>
    <row r="248" ht="15.75" customHeight="1" x14ac:dyDescent="0.5"/>
    <row r="249" ht="15.75" customHeight="1" x14ac:dyDescent="0.5"/>
    <row r="250" ht="15.75" customHeight="1" x14ac:dyDescent="0.5"/>
    <row r="251" ht="15.75" customHeight="1" x14ac:dyDescent="0.5"/>
    <row r="252" ht="15.75" customHeight="1" x14ac:dyDescent="0.5"/>
    <row r="253" ht="15.75" customHeight="1" x14ac:dyDescent="0.5"/>
    <row r="254" ht="15.75" customHeight="1" x14ac:dyDescent="0.5"/>
    <row r="255" ht="15.75" customHeight="1" x14ac:dyDescent="0.5"/>
    <row r="256" ht="15.75" customHeight="1" x14ac:dyDescent="0.5"/>
    <row r="257" ht="15.75" customHeight="1" x14ac:dyDescent="0.5"/>
    <row r="258" ht="15.75" customHeight="1" x14ac:dyDescent="0.5"/>
    <row r="259" ht="15.75" customHeight="1" x14ac:dyDescent="0.5"/>
    <row r="260" ht="15.75" customHeight="1" x14ac:dyDescent="0.5"/>
    <row r="261" ht="15.75" customHeight="1" x14ac:dyDescent="0.5"/>
    <row r="262" ht="15.75" customHeight="1" x14ac:dyDescent="0.5"/>
    <row r="263" ht="15.75" customHeight="1" x14ac:dyDescent="0.5"/>
    <row r="264" ht="15.75" customHeight="1" x14ac:dyDescent="0.5"/>
    <row r="265" ht="15.75" customHeight="1" x14ac:dyDescent="0.5"/>
    <row r="266" ht="15.75" customHeight="1" x14ac:dyDescent="0.5"/>
    <row r="267" ht="15.75" customHeight="1" x14ac:dyDescent="0.5"/>
    <row r="268" ht="15.75" customHeight="1" x14ac:dyDescent="0.5"/>
    <row r="269" ht="15.75" customHeight="1" x14ac:dyDescent="0.5"/>
    <row r="270" ht="15.75" customHeight="1" x14ac:dyDescent="0.5"/>
    <row r="271" ht="15.75" customHeight="1" x14ac:dyDescent="0.5"/>
    <row r="272" ht="15.75" customHeight="1" x14ac:dyDescent="0.5"/>
    <row r="273" ht="15.75" customHeight="1" x14ac:dyDescent="0.5"/>
    <row r="274" ht="15.75" customHeight="1" x14ac:dyDescent="0.5"/>
    <row r="275" ht="15.75" customHeight="1" x14ac:dyDescent="0.5"/>
    <row r="276" ht="15.75" customHeight="1" x14ac:dyDescent="0.5"/>
    <row r="277" ht="15.75" customHeight="1" x14ac:dyDescent="0.5"/>
    <row r="278" ht="15.75" customHeight="1" x14ac:dyDescent="0.5"/>
    <row r="279" ht="15.75" customHeight="1" x14ac:dyDescent="0.5"/>
    <row r="280" ht="15.75" customHeight="1" x14ac:dyDescent="0.5"/>
    <row r="281" ht="15.75" customHeight="1" x14ac:dyDescent="0.5"/>
    <row r="282" ht="15.75" customHeight="1" x14ac:dyDescent="0.5"/>
    <row r="283" ht="15.75" customHeight="1" x14ac:dyDescent="0.5"/>
    <row r="284" ht="15.75" customHeight="1" x14ac:dyDescent="0.5"/>
    <row r="285" ht="15.75" customHeight="1" x14ac:dyDescent="0.5"/>
    <row r="286" ht="15.75" customHeight="1" x14ac:dyDescent="0.5"/>
    <row r="287" ht="15.75" customHeight="1" x14ac:dyDescent="0.5"/>
    <row r="288" ht="15.75" customHeight="1" x14ac:dyDescent="0.5"/>
    <row r="289" ht="15.75" customHeight="1" x14ac:dyDescent="0.5"/>
    <row r="290" ht="15.75" customHeight="1" x14ac:dyDescent="0.5"/>
    <row r="291" ht="15.75" customHeight="1" x14ac:dyDescent="0.5"/>
    <row r="292" ht="15.75" customHeight="1" x14ac:dyDescent="0.5"/>
    <row r="293" ht="15.75" customHeight="1" x14ac:dyDescent="0.5"/>
    <row r="294" ht="15.75" customHeight="1" x14ac:dyDescent="0.5"/>
    <row r="295" ht="15.75" customHeight="1" x14ac:dyDescent="0.5"/>
    <row r="296" ht="15.75" customHeight="1" x14ac:dyDescent="0.5"/>
    <row r="297" ht="15.75" customHeight="1" x14ac:dyDescent="0.5"/>
    <row r="298" ht="15.75" customHeight="1" x14ac:dyDescent="0.5"/>
    <row r="299" ht="15.75" customHeight="1" x14ac:dyDescent="0.5"/>
    <row r="300" ht="15.75" customHeight="1" x14ac:dyDescent="0.5"/>
    <row r="301" ht="15.75" customHeight="1" x14ac:dyDescent="0.5"/>
    <row r="302" ht="15.75" customHeight="1" x14ac:dyDescent="0.5"/>
    <row r="303" ht="15.75" customHeight="1" x14ac:dyDescent="0.5"/>
    <row r="304" ht="15.75" customHeight="1" x14ac:dyDescent="0.5"/>
    <row r="305" ht="15.75" customHeight="1" x14ac:dyDescent="0.5"/>
    <row r="306" ht="15.75" customHeight="1" x14ac:dyDescent="0.5"/>
    <row r="307" ht="15.75" customHeight="1" x14ac:dyDescent="0.5"/>
    <row r="308" ht="15.75" customHeight="1" x14ac:dyDescent="0.5"/>
    <row r="309" ht="15.75" customHeight="1" x14ac:dyDescent="0.5"/>
    <row r="310" ht="15.75" customHeight="1" x14ac:dyDescent="0.5"/>
    <row r="311" ht="15.75" customHeight="1" x14ac:dyDescent="0.5"/>
    <row r="312" ht="15.75" customHeight="1" x14ac:dyDescent="0.5"/>
    <row r="313" ht="15.75" customHeight="1" x14ac:dyDescent="0.5"/>
    <row r="314" ht="15.75" customHeight="1" x14ac:dyDescent="0.5"/>
    <row r="315" ht="15.75" customHeight="1" x14ac:dyDescent="0.5"/>
    <row r="316" ht="15.75" customHeight="1" x14ac:dyDescent="0.5"/>
    <row r="317" ht="15.75" customHeight="1" x14ac:dyDescent="0.5"/>
    <row r="318" ht="15.75" customHeight="1" x14ac:dyDescent="0.5"/>
    <row r="319" ht="15.75" customHeight="1" x14ac:dyDescent="0.5"/>
    <row r="320" ht="15.75" customHeight="1" x14ac:dyDescent="0.5"/>
    <row r="321" ht="15.75" customHeight="1" x14ac:dyDescent="0.5"/>
    <row r="322" ht="15.75" customHeight="1" x14ac:dyDescent="0.5"/>
    <row r="323" ht="15.75" customHeight="1" x14ac:dyDescent="0.5"/>
    <row r="324" ht="15.75" customHeight="1" x14ac:dyDescent="0.5"/>
    <row r="325" ht="15.75" customHeight="1" x14ac:dyDescent="0.5"/>
    <row r="326" ht="15.75" customHeight="1" x14ac:dyDescent="0.5"/>
    <row r="327" ht="15.75" customHeight="1" x14ac:dyDescent="0.5"/>
    <row r="328" ht="15.75" customHeight="1" x14ac:dyDescent="0.5"/>
    <row r="329" ht="15.75" customHeight="1" x14ac:dyDescent="0.5"/>
    <row r="330" ht="15.75" customHeight="1" x14ac:dyDescent="0.5"/>
    <row r="331" ht="15.75" customHeight="1" x14ac:dyDescent="0.5"/>
    <row r="332" ht="15.75" customHeight="1" x14ac:dyDescent="0.5"/>
    <row r="333" ht="15.75" customHeight="1" x14ac:dyDescent="0.5"/>
    <row r="334" ht="15.75" customHeight="1" x14ac:dyDescent="0.5"/>
    <row r="335" ht="15.75" customHeight="1" x14ac:dyDescent="0.5"/>
    <row r="336" ht="15.75" customHeight="1" x14ac:dyDescent="0.5"/>
    <row r="337" ht="15.75" customHeight="1" x14ac:dyDescent="0.5"/>
    <row r="338" ht="15.75" customHeight="1" x14ac:dyDescent="0.5"/>
    <row r="339" ht="15.75" customHeight="1" x14ac:dyDescent="0.5"/>
    <row r="340" ht="15.75" customHeight="1" x14ac:dyDescent="0.5"/>
    <row r="341" ht="15.75" customHeight="1" x14ac:dyDescent="0.5"/>
    <row r="342" ht="15.75" customHeight="1" x14ac:dyDescent="0.5"/>
    <row r="343" ht="15.75" customHeight="1" x14ac:dyDescent="0.5"/>
    <row r="344" ht="15.75" customHeight="1" x14ac:dyDescent="0.5"/>
    <row r="345" ht="15.75" customHeight="1" x14ac:dyDescent="0.5"/>
    <row r="346" ht="15.75" customHeight="1" x14ac:dyDescent="0.5"/>
    <row r="347" ht="15.75" customHeight="1" x14ac:dyDescent="0.5"/>
    <row r="348" ht="15.75" customHeight="1" x14ac:dyDescent="0.5"/>
    <row r="349" ht="15.75" customHeight="1" x14ac:dyDescent="0.5"/>
    <row r="350" ht="15.75" customHeight="1" x14ac:dyDescent="0.5"/>
    <row r="351" ht="15.75" customHeight="1" x14ac:dyDescent="0.5"/>
    <row r="352" ht="15.75" customHeight="1" x14ac:dyDescent="0.5"/>
    <row r="353" ht="15.75" customHeight="1" x14ac:dyDescent="0.5"/>
    <row r="354" ht="15.75" customHeight="1" x14ac:dyDescent="0.5"/>
    <row r="355" ht="15.75" customHeight="1" x14ac:dyDescent="0.5"/>
    <row r="356" ht="15.75" customHeight="1" x14ac:dyDescent="0.5"/>
    <row r="357" ht="15.75" customHeight="1" x14ac:dyDescent="0.5"/>
    <row r="358" ht="15.75" customHeight="1" x14ac:dyDescent="0.5"/>
    <row r="359" ht="15.75" customHeight="1" x14ac:dyDescent="0.5"/>
    <row r="360" ht="15.75" customHeight="1" x14ac:dyDescent="0.5"/>
    <row r="361" ht="15.75" customHeight="1" x14ac:dyDescent="0.5"/>
    <row r="362" ht="15.75" customHeight="1" x14ac:dyDescent="0.5"/>
    <row r="363" ht="15.75" customHeight="1" x14ac:dyDescent="0.5"/>
    <row r="364" ht="15.75" customHeight="1" x14ac:dyDescent="0.5"/>
    <row r="365" ht="15.75" customHeight="1" x14ac:dyDescent="0.5"/>
    <row r="366" ht="15.75" customHeight="1" x14ac:dyDescent="0.5"/>
    <row r="367" ht="15.75" customHeight="1" x14ac:dyDescent="0.5"/>
    <row r="368" ht="15.75" customHeight="1" x14ac:dyDescent="0.5"/>
    <row r="369" ht="15.75" customHeight="1" x14ac:dyDescent="0.5"/>
    <row r="370" ht="15.75" customHeight="1" x14ac:dyDescent="0.5"/>
    <row r="371" ht="15.75" customHeight="1" x14ac:dyDescent="0.5"/>
    <row r="372" ht="15.75" customHeight="1" x14ac:dyDescent="0.5"/>
    <row r="373" ht="15.75" customHeight="1" x14ac:dyDescent="0.5"/>
    <row r="374" ht="15.75" customHeight="1" x14ac:dyDescent="0.5"/>
    <row r="375" ht="15.75" customHeight="1" x14ac:dyDescent="0.5"/>
    <row r="376" ht="15.75" customHeight="1" x14ac:dyDescent="0.5"/>
    <row r="377" ht="15.75" customHeight="1" x14ac:dyDescent="0.5"/>
    <row r="378" ht="15.75" customHeight="1" x14ac:dyDescent="0.5"/>
    <row r="379" ht="15.75" customHeight="1" x14ac:dyDescent="0.5"/>
    <row r="380" ht="15.75" customHeight="1" x14ac:dyDescent="0.5"/>
    <row r="381" ht="15.75" customHeight="1" x14ac:dyDescent="0.5"/>
    <row r="382" ht="15.75" customHeight="1" x14ac:dyDescent="0.5"/>
    <row r="383" ht="15.75" customHeight="1" x14ac:dyDescent="0.5"/>
    <row r="384" ht="15.75" customHeight="1" x14ac:dyDescent="0.5"/>
    <row r="385" ht="15.75" customHeight="1" x14ac:dyDescent="0.5"/>
    <row r="386" ht="15.75" customHeight="1" x14ac:dyDescent="0.5"/>
    <row r="387" ht="15.75" customHeight="1" x14ac:dyDescent="0.5"/>
    <row r="388" ht="15.75" customHeight="1" x14ac:dyDescent="0.5"/>
    <row r="389" ht="15.75" customHeight="1" x14ac:dyDescent="0.5"/>
    <row r="390" ht="15.75" customHeight="1" x14ac:dyDescent="0.5"/>
    <row r="391" ht="15.75" customHeight="1" x14ac:dyDescent="0.5"/>
    <row r="392" ht="15.75" customHeight="1" x14ac:dyDescent="0.5"/>
    <row r="393" ht="15.75" customHeight="1" x14ac:dyDescent="0.5"/>
    <row r="394" ht="15.75" customHeight="1" x14ac:dyDescent="0.5"/>
    <row r="395" ht="15.75" customHeight="1" x14ac:dyDescent="0.5"/>
    <row r="396" ht="15.75" customHeight="1" x14ac:dyDescent="0.5"/>
    <row r="397" ht="15.75" customHeight="1" x14ac:dyDescent="0.5"/>
    <row r="398" ht="15.75" customHeight="1" x14ac:dyDescent="0.5"/>
    <row r="399" ht="15.75" customHeight="1" x14ac:dyDescent="0.5"/>
    <row r="400" ht="15.75" customHeight="1" x14ac:dyDescent="0.5"/>
    <row r="401" ht="15.75" customHeight="1" x14ac:dyDescent="0.5"/>
    <row r="402" ht="15.75" customHeight="1" x14ac:dyDescent="0.5"/>
    <row r="403" ht="15.75" customHeight="1" x14ac:dyDescent="0.5"/>
    <row r="404" ht="15.75" customHeight="1" x14ac:dyDescent="0.5"/>
    <row r="405" ht="15.75" customHeight="1" x14ac:dyDescent="0.5"/>
    <row r="406" ht="15.75" customHeight="1" x14ac:dyDescent="0.5"/>
    <row r="407" ht="15.75" customHeight="1" x14ac:dyDescent="0.5"/>
    <row r="408" ht="15.75" customHeight="1" x14ac:dyDescent="0.5"/>
    <row r="409" ht="15.75" customHeight="1" x14ac:dyDescent="0.5"/>
    <row r="410" ht="15.75" customHeight="1" x14ac:dyDescent="0.5"/>
    <row r="411" ht="15.75" customHeight="1" x14ac:dyDescent="0.5"/>
    <row r="412" ht="15.75" customHeight="1" x14ac:dyDescent="0.5"/>
    <row r="413" ht="15.75" customHeight="1" x14ac:dyDescent="0.5"/>
    <row r="414" ht="15.75" customHeight="1" x14ac:dyDescent="0.5"/>
    <row r="415" ht="15.75" customHeight="1" x14ac:dyDescent="0.5"/>
    <row r="416" ht="15.75" customHeight="1" x14ac:dyDescent="0.5"/>
    <row r="417" ht="15.75" customHeight="1" x14ac:dyDescent="0.5"/>
    <row r="418" ht="15.75" customHeight="1" x14ac:dyDescent="0.5"/>
    <row r="419" ht="15.75" customHeight="1" x14ac:dyDescent="0.5"/>
    <row r="420" ht="15.75" customHeight="1" x14ac:dyDescent="0.5"/>
    <row r="421" ht="15.75" customHeight="1" x14ac:dyDescent="0.5"/>
    <row r="422" ht="15.75" customHeight="1" x14ac:dyDescent="0.5"/>
    <row r="423" ht="15.75" customHeight="1" x14ac:dyDescent="0.5"/>
    <row r="424" ht="15.75" customHeight="1" x14ac:dyDescent="0.5"/>
    <row r="425" ht="15.75" customHeight="1" x14ac:dyDescent="0.5"/>
    <row r="426" ht="15.75" customHeight="1" x14ac:dyDescent="0.5"/>
    <row r="427" ht="15.75" customHeight="1" x14ac:dyDescent="0.5"/>
    <row r="428" ht="15.75" customHeight="1" x14ac:dyDescent="0.5"/>
    <row r="429" ht="15.75" customHeight="1" x14ac:dyDescent="0.5"/>
    <row r="430" ht="15.75" customHeight="1" x14ac:dyDescent="0.5"/>
    <row r="431" ht="15.75" customHeight="1" x14ac:dyDescent="0.5"/>
    <row r="432" ht="15.75" customHeight="1" x14ac:dyDescent="0.5"/>
    <row r="433" ht="15.75" customHeight="1" x14ac:dyDescent="0.5"/>
    <row r="434" ht="15.75" customHeight="1" x14ac:dyDescent="0.5"/>
    <row r="435" ht="15.75" customHeight="1" x14ac:dyDescent="0.5"/>
    <row r="436" ht="15.75" customHeight="1" x14ac:dyDescent="0.5"/>
    <row r="437" ht="15.75" customHeight="1" x14ac:dyDescent="0.5"/>
    <row r="438" ht="15.75" customHeight="1" x14ac:dyDescent="0.5"/>
    <row r="439" ht="15.75" customHeight="1" x14ac:dyDescent="0.5"/>
    <row r="440" ht="15.75" customHeight="1" x14ac:dyDescent="0.5"/>
    <row r="441" ht="15.75" customHeight="1" x14ac:dyDescent="0.5"/>
    <row r="442" ht="15.75" customHeight="1" x14ac:dyDescent="0.5"/>
    <row r="443" ht="15.75" customHeight="1" x14ac:dyDescent="0.5"/>
    <row r="444" ht="15.75" customHeight="1" x14ac:dyDescent="0.5"/>
    <row r="445" ht="15.75" customHeight="1" x14ac:dyDescent="0.5"/>
    <row r="446" ht="15.75" customHeight="1" x14ac:dyDescent="0.5"/>
    <row r="447" ht="15.75" customHeight="1" x14ac:dyDescent="0.5"/>
    <row r="448" ht="15.75" customHeight="1" x14ac:dyDescent="0.5"/>
    <row r="449" ht="15.75" customHeight="1" x14ac:dyDescent="0.5"/>
    <row r="450" ht="15.75" customHeight="1" x14ac:dyDescent="0.5"/>
    <row r="451" ht="15.75" customHeight="1" x14ac:dyDescent="0.5"/>
    <row r="452" ht="15.75" customHeight="1" x14ac:dyDescent="0.5"/>
    <row r="453" ht="15.75" customHeight="1" x14ac:dyDescent="0.5"/>
    <row r="454" ht="15.75" customHeight="1" x14ac:dyDescent="0.5"/>
    <row r="455" ht="15.75" customHeight="1" x14ac:dyDescent="0.5"/>
    <row r="456" ht="15.75" customHeight="1" x14ac:dyDescent="0.5"/>
    <row r="457" ht="15.75" customHeight="1" x14ac:dyDescent="0.5"/>
    <row r="458" ht="15.75" customHeight="1" x14ac:dyDescent="0.5"/>
    <row r="459" ht="15.75" customHeight="1" x14ac:dyDescent="0.5"/>
    <row r="460" ht="15.75" customHeight="1" x14ac:dyDescent="0.5"/>
    <row r="461" ht="15.75" customHeight="1" x14ac:dyDescent="0.5"/>
    <row r="462" ht="15.75" customHeight="1" x14ac:dyDescent="0.5"/>
    <row r="463" ht="15.75" customHeight="1" x14ac:dyDescent="0.5"/>
    <row r="464" ht="15.75" customHeight="1" x14ac:dyDescent="0.5"/>
    <row r="465" ht="15.75" customHeight="1" x14ac:dyDescent="0.5"/>
    <row r="466" ht="15.75" customHeight="1" x14ac:dyDescent="0.5"/>
    <row r="467" ht="15.75" customHeight="1" x14ac:dyDescent="0.5"/>
    <row r="468" ht="15.75" customHeight="1" x14ac:dyDescent="0.5"/>
    <row r="469" ht="15.75" customHeight="1" x14ac:dyDescent="0.5"/>
    <row r="470" ht="15.75" customHeight="1" x14ac:dyDescent="0.5"/>
    <row r="471" ht="15.75" customHeight="1" x14ac:dyDescent="0.5"/>
    <row r="472" ht="15.75" customHeight="1" x14ac:dyDescent="0.5"/>
    <row r="473" ht="15.75" customHeight="1" x14ac:dyDescent="0.5"/>
    <row r="474" ht="15.75" customHeight="1" x14ac:dyDescent="0.5"/>
    <row r="475" ht="15.75" customHeight="1" x14ac:dyDescent="0.5"/>
    <row r="476" ht="15.75" customHeight="1" x14ac:dyDescent="0.5"/>
    <row r="477" ht="15.75" customHeight="1" x14ac:dyDescent="0.5"/>
    <row r="478" ht="15.75" customHeight="1" x14ac:dyDescent="0.5"/>
    <row r="479" ht="15.75" customHeight="1" x14ac:dyDescent="0.5"/>
    <row r="480" ht="15.75" customHeight="1" x14ac:dyDescent="0.5"/>
    <row r="481" ht="15.75" customHeight="1" x14ac:dyDescent="0.5"/>
    <row r="482" ht="15.75" customHeight="1" x14ac:dyDescent="0.5"/>
    <row r="483" ht="15.75" customHeight="1" x14ac:dyDescent="0.5"/>
    <row r="484" ht="15.75" customHeight="1" x14ac:dyDescent="0.5"/>
    <row r="485" ht="15.75" customHeight="1" x14ac:dyDescent="0.5"/>
    <row r="486" ht="15.75" customHeight="1" x14ac:dyDescent="0.5"/>
    <row r="487" ht="15.75" customHeight="1" x14ac:dyDescent="0.5"/>
    <row r="488" ht="15.75" customHeight="1" x14ac:dyDescent="0.5"/>
    <row r="489" ht="15.75" customHeight="1" x14ac:dyDescent="0.5"/>
    <row r="490" ht="15.75" customHeight="1" x14ac:dyDescent="0.5"/>
    <row r="491" ht="15.75" customHeight="1" x14ac:dyDescent="0.5"/>
    <row r="492" ht="15.75" customHeight="1" x14ac:dyDescent="0.5"/>
    <row r="493" ht="15.75" customHeight="1" x14ac:dyDescent="0.5"/>
    <row r="494" ht="15.75" customHeight="1" x14ac:dyDescent="0.5"/>
    <row r="495" ht="15.75" customHeight="1" x14ac:dyDescent="0.5"/>
    <row r="496" ht="15.75" customHeight="1" x14ac:dyDescent="0.5"/>
    <row r="497" ht="15.75" customHeight="1" x14ac:dyDescent="0.5"/>
    <row r="498" ht="15.75" customHeight="1" x14ac:dyDescent="0.5"/>
    <row r="499" ht="15.75" customHeight="1" x14ac:dyDescent="0.5"/>
    <row r="500" ht="15.75" customHeight="1" x14ac:dyDescent="0.5"/>
    <row r="501" ht="15.75" customHeight="1" x14ac:dyDescent="0.5"/>
    <row r="502" ht="15.75" customHeight="1" x14ac:dyDescent="0.5"/>
    <row r="503" ht="15.75" customHeight="1" x14ac:dyDescent="0.5"/>
    <row r="504" ht="15.75" customHeight="1" x14ac:dyDescent="0.5"/>
    <row r="505" ht="15.75" customHeight="1" x14ac:dyDescent="0.5"/>
    <row r="506" ht="15.75" customHeight="1" x14ac:dyDescent="0.5"/>
    <row r="507" ht="15.75" customHeight="1" x14ac:dyDescent="0.5"/>
    <row r="508" ht="15.75" customHeight="1" x14ac:dyDescent="0.5"/>
    <row r="509" ht="15.75" customHeight="1" x14ac:dyDescent="0.5"/>
    <row r="510" ht="15.75" customHeight="1" x14ac:dyDescent="0.5"/>
    <row r="511" ht="15.75" customHeight="1" x14ac:dyDescent="0.5"/>
    <row r="512" ht="15.75" customHeight="1" x14ac:dyDescent="0.5"/>
    <row r="513" ht="15.75" customHeight="1" x14ac:dyDescent="0.5"/>
    <row r="514" ht="15.75" customHeight="1" x14ac:dyDescent="0.5"/>
    <row r="515" ht="15.75" customHeight="1" x14ac:dyDescent="0.5"/>
    <row r="516" ht="15.75" customHeight="1" x14ac:dyDescent="0.5"/>
    <row r="517" ht="15.75" customHeight="1" x14ac:dyDescent="0.5"/>
    <row r="518" ht="15.75" customHeight="1" x14ac:dyDescent="0.5"/>
    <row r="519" ht="15.75" customHeight="1" x14ac:dyDescent="0.5"/>
    <row r="520" ht="15.75" customHeight="1" x14ac:dyDescent="0.5"/>
    <row r="521" ht="15.75" customHeight="1" x14ac:dyDescent="0.5"/>
    <row r="522" ht="15.75" customHeight="1" x14ac:dyDescent="0.5"/>
    <row r="523" ht="15.75" customHeight="1" x14ac:dyDescent="0.5"/>
    <row r="524" ht="15.75" customHeight="1" x14ac:dyDescent="0.5"/>
    <row r="525" ht="15.75" customHeight="1" x14ac:dyDescent="0.5"/>
    <row r="526" ht="15.75" customHeight="1" x14ac:dyDescent="0.5"/>
    <row r="527" ht="15.75" customHeight="1" x14ac:dyDescent="0.5"/>
    <row r="528" ht="15.75" customHeight="1" x14ac:dyDescent="0.5"/>
    <row r="529" ht="15.75" customHeight="1" x14ac:dyDescent="0.5"/>
    <row r="530" ht="15.75" customHeight="1" x14ac:dyDescent="0.5"/>
    <row r="531" ht="15.75" customHeight="1" x14ac:dyDescent="0.5"/>
    <row r="532" ht="15.75" customHeight="1" x14ac:dyDescent="0.5"/>
    <row r="533" ht="15.75" customHeight="1" x14ac:dyDescent="0.5"/>
    <row r="534" ht="15.75" customHeight="1" x14ac:dyDescent="0.5"/>
    <row r="535" ht="15.75" customHeight="1" x14ac:dyDescent="0.5"/>
    <row r="536" ht="15.75" customHeight="1" x14ac:dyDescent="0.5"/>
    <row r="537" ht="15.75" customHeight="1" x14ac:dyDescent="0.5"/>
    <row r="538" ht="15.75" customHeight="1" x14ac:dyDescent="0.5"/>
    <row r="539" ht="15.75" customHeight="1" x14ac:dyDescent="0.5"/>
    <row r="540" ht="15.75" customHeight="1" x14ac:dyDescent="0.5"/>
    <row r="541" ht="15.75" customHeight="1" x14ac:dyDescent="0.5"/>
    <row r="542" ht="15.75" customHeight="1" x14ac:dyDescent="0.5"/>
    <row r="543" ht="15.75" customHeight="1" x14ac:dyDescent="0.5"/>
    <row r="544" ht="15.75" customHeight="1" x14ac:dyDescent="0.5"/>
    <row r="545" ht="15.75" customHeight="1" x14ac:dyDescent="0.5"/>
    <row r="546" ht="15.75" customHeight="1" x14ac:dyDescent="0.5"/>
    <row r="547" ht="15.75" customHeight="1" x14ac:dyDescent="0.5"/>
    <row r="548" ht="15.75" customHeight="1" x14ac:dyDescent="0.5"/>
    <row r="549" ht="15.75" customHeight="1" x14ac:dyDescent="0.5"/>
    <row r="550" ht="15.75" customHeight="1" x14ac:dyDescent="0.5"/>
    <row r="551" ht="15.75" customHeight="1" x14ac:dyDescent="0.5"/>
    <row r="552" ht="15.75" customHeight="1" x14ac:dyDescent="0.5"/>
    <row r="553" ht="15.75" customHeight="1" x14ac:dyDescent="0.5"/>
    <row r="554" ht="15.75" customHeight="1" x14ac:dyDescent="0.5"/>
    <row r="555" ht="15.75" customHeight="1" x14ac:dyDescent="0.5"/>
    <row r="556" ht="15.75" customHeight="1" x14ac:dyDescent="0.5"/>
    <row r="557" ht="15.75" customHeight="1" x14ac:dyDescent="0.5"/>
    <row r="558" ht="15.75" customHeight="1" x14ac:dyDescent="0.5"/>
    <row r="559" ht="15.75" customHeight="1" x14ac:dyDescent="0.5"/>
    <row r="560" ht="15.75" customHeight="1" x14ac:dyDescent="0.5"/>
    <row r="561" ht="15.75" customHeight="1" x14ac:dyDescent="0.5"/>
    <row r="562" ht="15.75" customHeight="1" x14ac:dyDescent="0.5"/>
    <row r="563" ht="15.75" customHeight="1" x14ac:dyDescent="0.5"/>
    <row r="564" ht="15.75" customHeight="1" x14ac:dyDescent="0.5"/>
    <row r="565" ht="15.75" customHeight="1" x14ac:dyDescent="0.5"/>
    <row r="566" ht="15.75" customHeight="1" x14ac:dyDescent="0.5"/>
    <row r="567" ht="15.75" customHeight="1" x14ac:dyDescent="0.5"/>
    <row r="568" ht="15.75" customHeight="1" x14ac:dyDescent="0.5"/>
    <row r="569" ht="15.75" customHeight="1" x14ac:dyDescent="0.5"/>
    <row r="570" ht="15.75" customHeight="1" x14ac:dyDescent="0.5"/>
    <row r="571" ht="15.75" customHeight="1" x14ac:dyDescent="0.5"/>
    <row r="572" ht="15.75" customHeight="1" x14ac:dyDescent="0.5"/>
    <row r="573" ht="15.75" customHeight="1" x14ac:dyDescent="0.5"/>
    <row r="574" ht="15.75" customHeight="1" x14ac:dyDescent="0.5"/>
    <row r="575" ht="15.75" customHeight="1" x14ac:dyDescent="0.5"/>
    <row r="576" ht="15.75" customHeight="1" x14ac:dyDescent="0.5"/>
    <row r="577" ht="15.75" customHeight="1" x14ac:dyDescent="0.5"/>
    <row r="578" ht="15.75" customHeight="1" x14ac:dyDescent="0.5"/>
    <row r="579" ht="15.75" customHeight="1" x14ac:dyDescent="0.5"/>
    <row r="580" ht="15.75" customHeight="1" x14ac:dyDescent="0.5"/>
    <row r="581" ht="15.75" customHeight="1" x14ac:dyDescent="0.5"/>
    <row r="582" ht="15.75" customHeight="1" x14ac:dyDescent="0.5"/>
    <row r="583" ht="15.75" customHeight="1" x14ac:dyDescent="0.5"/>
    <row r="584" ht="15.75" customHeight="1" x14ac:dyDescent="0.5"/>
    <row r="585" ht="15.75" customHeight="1" x14ac:dyDescent="0.5"/>
    <row r="586" ht="15.75" customHeight="1" x14ac:dyDescent="0.5"/>
    <row r="587" ht="15.75" customHeight="1" x14ac:dyDescent="0.5"/>
    <row r="588" ht="15.75" customHeight="1" x14ac:dyDescent="0.5"/>
    <row r="589" ht="15.75" customHeight="1" x14ac:dyDescent="0.5"/>
    <row r="590" ht="15.75" customHeight="1" x14ac:dyDescent="0.5"/>
    <row r="591" ht="15.75" customHeight="1" x14ac:dyDescent="0.5"/>
    <row r="592" ht="15.75" customHeight="1" x14ac:dyDescent="0.5"/>
    <row r="593" ht="15.75" customHeight="1" x14ac:dyDescent="0.5"/>
    <row r="594" ht="15.75" customHeight="1" x14ac:dyDescent="0.5"/>
    <row r="595" ht="15.75" customHeight="1" x14ac:dyDescent="0.5"/>
    <row r="596" ht="15.75" customHeight="1" x14ac:dyDescent="0.5"/>
    <row r="597" ht="15.75" customHeight="1" x14ac:dyDescent="0.5"/>
    <row r="598" ht="15.75" customHeight="1" x14ac:dyDescent="0.5"/>
    <row r="599" ht="15.75" customHeight="1" x14ac:dyDescent="0.5"/>
    <row r="600" ht="15.75" customHeight="1" x14ac:dyDescent="0.5"/>
    <row r="601" ht="15.75" customHeight="1" x14ac:dyDescent="0.5"/>
    <row r="602" ht="15.75" customHeight="1" x14ac:dyDescent="0.5"/>
    <row r="603" ht="15.75" customHeight="1" x14ac:dyDescent="0.5"/>
    <row r="604" ht="15.75" customHeight="1" x14ac:dyDescent="0.5"/>
    <row r="605" ht="15.75" customHeight="1" x14ac:dyDescent="0.5"/>
    <row r="606" ht="15.75" customHeight="1" x14ac:dyDescent="0.5"/>
    <row r="607" ht="15.75" customHeight="1" x14ac:dyDescent="0.5"/>
    <row r="608" ht="15.75" customHeight="1" x14ac:dyDescent="0.5"/>
    <row r="609" ht="15.75" customHeight="1" x14ac:dyDescent="0.5"/>
    <row r="610" ht="15.75" customHeight="1" x14ac:dyDescent="0.5"/>
    <row r="611" ht="15.75" customHeight="1" x14ac:dyDescent="0.5"/>
    <row r="612" ht="15.75" customHeight="1" x14ac:dyDescent="0.5"/>
    <row r="613" ht="15.75" customHeight="1" x14ac:dyDescent="0.5"/>
    <row r="614" ht="15.75" customHeight="1" x14ac:dyDescent="0.5"/>
    <row r="615" ht="15.75" customHeight="1" x14ac:dyDescent="0.5"/>
    <row r="616" ht="15.75" customHeight="1" x14ac:dyDescent="0.5"/>
    <row r="617" ht="15.75" customHeight="1" x14ac:dyDescent="0.5"/>
    <row r="618" ht="15.75" customHeight="1" x14ac:dyDescent="0.5"/>
    <row r="619" ht="15.75" customHeight="1" x14ac:dyDescent="0.5"/>
    <row r="620" ht="15.75" customHeight="1" x14ac:dyDescent="0.5"/>
    <row r="621" ht="15.75" customHeight="1" x14ac:dyDescent="0.5"/>
    <row r="622" ht="15.75" customHeight="1" x14ac:dyDescent="0.5"/>
    <row r="623" ht="15.75" customHeight="1" x14ac:dyDescent="0.5"/>
    <row r="624" ht="15.75" customHeight="1" x14ac:dyDescent="0.5"/>
    <row r="625" ht="15.75" customHeight="1" x14ac:dyDescent="0.5"/>
    <row r="626" ht="15.75" customHeight="1" x14ac:dyDescent="0.5"/>
    <row r="627" ht="15.75" customHeight="1" x14ac:dyDescent="0.5"/>
    <row r="628" ht="15.75" customHeight="1" x14ac:dyDescent="0.5"/>
    <row r="629" ht="15.75" customHeight="1" x14ac:dyDescent="0.5"/>
    <row r="630" ht="15.75" customHeight="1" x14ac:dyDescent="0.5"/>
    <row r="631" ht="15.75" customHeight="1" x14ac:dyDescent="0.5"/>
    <row r="632" ht="15.75" customHeight="1" x14ac:dyDescent="0.5"/>
    <row r="633" ht="15.75" customHeight="1" x14ac:dyDescent="0.5"/>
    <row r="634" ht="15.75" customHeight="1" x14ac:dyDescent="0.5"/>
    <row r="635" ht="15.75" customHeight="1" x14ac:dyDescent="0.5"/>
    <row r="636" ht="15.75" customHeight="1" x14ac:dyDescent="0.5"/>
    <row r="637" ht="15.75" customHeight="1" x14ac:dyDescent="0.5"/>
    <row r="638" ht="15.75" customHeight="1" x14ac:dyDescent="0.5"/>
    <row r="639" ht="15.75" customHeight="1" x14ac:dyDescent="0.5"/>
    <row r="640" ht="15.75" customHeight="1" x14ac:dyDescent="0.5"/>
    <row r="641" ht="15.75" customHeight="1" x14ac:dyDescent="0.5"/>
    <row r="642" ht="15.75" customHeight="1" x14ac:dyDescent="0.5"/>
    <row r="643" ht="15.75" customHeight="1" x14ac:dyDescent="0.5"/>
    <row r="644" ht="15.75" customHeight="1" x14ac:dyDescent="0.5"/>
    <row r="645" ht="15.75" customHeight="1" x14ac:dyDescent="0.5"/>
    <row r="646" ht="15.75" customHeight="1" x14ac:dyDescent="0.5"/>
    <row r="647" ht="15.75" customHeight="1" x14ac:dyDescent="0.5"/>
    <row r="648" ht="15.75" customHeight="1" x14ac:dyDescent="0.5"/>
    <row r="649" ht="15.75" customHeight="1" x14ac:dyDescent="0.5"/>
    <row r="650" ht="15.75" customHeight="1" x14ac:dyDescent="0.5"/>
    <row r="651" ht="15.75" customHeight="1" x14ac:dyDescent="0.5"/>
    <row r="652" ht="15.75" customHeight="1" x14ac:dyDescent="0.5"/>
    <row r="653" ht="15.75" customHeight="1" x14ac:dyDescent="0.5"/>
    <row r="654" ht="15.75" customHeight="1" x14ac:dyDescent="0.5"/>
    <row r="655" ht="15.75" customHeight="1" x14ac:dyDescent="0.5"/>
    <row r="656" ht="15.75" customHeight="1" x14ac:dyDescent="0.5"/>
    <row r="657" ht="15.75" customHeight="1" x14ac:dyDescent="0.5"/>
    <row r="658" ht="15.75" customHeight="1" x14ac:dyDescent="0.5"/>
    <row r="659" ht="15.75" customHeight="1" x14ac:dyDescent="0.5"/>
    <row r="660" ht="15.75" customHeight="1" x14ac:dyDescent="0.5"/>
    <row r="661" ht="15.75" customHeight="1" x14ac:dyDescent="0.5"/>
    <row r="662" ht="15.75" customHeight="1" x14ac:dyDescent="0.5"/>
    <row r="663" ht="15.75" customHeight="1" x14ac:dyDescent="0.5"/>
    <row r="664" ht="15.75" customHeight="1" x14ac:dyDescent="0.5"/>
    <row r="665" ht="15.75" customHeight="1" x14ac:dyDescent="0.5"/>
    <row r="666" ht="15.75" customHeight="1" x14ac:dyDescent="0.5"/>
    <row r="667" ht="15.75" customHeight="1" x14ac:dyDescent="0.5"/>
    <row r="668" ht="15.75" customHeight="1" x14ac:dyDescent="0.5"/>
    <row r="669" ht="15.75" customHeight="1" x14ac:dyDescent="0.5"/>
    <row r="670" ht="15.75" customHeight="1" x14ac:dyDescent="0.5"/>
    <row r="671" ht="15.75" customHeight="1" x14ac:dyDescent="0.5"/>
    <row r="672" ht="15.75" customHeight="1" x14ac:dyDescent="0.5"/>
    <row r="673" ht="15.75" customHeight="1" x14ac:dyDescent="0.5"/>
    <row r="674" ht="15.75" customHeight="1" x14ac:dyDescent="0.5"/>
    <row r="675" ht="15.75" customHeight="1" x14ac:dyDescent="0.5"/>
    <row r="676" ht="15.75" customHeight="1" x14ac:dyDescent="0.5"/>
    <row r="677" ht="15.75" customHeight="1" x14ac:dyDescent="0.5"/>
    <row r="678" ht="15.75" customHeight="1" x14ac:dyDescent="0.5"/>
    <row r="679" ht="15.75" customHeight="1" x14ac:dyDescent="0.5"/>
    <row r="680" ht="15.75" customHeight="1" x14ac:dyDescent="0.5"/>
    <row r="681" ht="15.75" customHeight="1" x14ac:dyDescent="0.5"/>
    <row r="682" ht="15.75" customHeight="1" x14ac:dyDescent="0.5"/>
    <row r="683" ht="15.75" customHeight="1" x14ac:dyDescent="0.5"/>
    <row r="684" ht="15.75" customHeight="1" x14ac:dyDescent="0.5"/>
    <row r="685" ht="15.75" customHeight="1" x14ac:dyDescent="0.5"/>
    <row r="686" ht="15.75" customHeight="1" x14ac:dyDescent="0.5"/>
    <row r="687" ht="15.75" customHeight="1" x14ac:dyDescent="0.5"/>
    <row r="688" ht="15.75" customHeight="1" x14ac:dyDescent="0.5"/>
    <row r="689" ht="15.75" customHeight="1" x14ac:dyDescent="0.5"/>
    <row r="690" ht="15.75" customHeight="1" x14ac:dyDescent="0.5"/>
    <row r="691" ht="15.75" customHeight="1" x14ac:dyDescent="0.5"/>
    <row r="692" ht="15.75" customHeight="1" x14ac:dyDescent="0.5"/>
    <row r="693" ht="15.75" customHeight="1" x14ac:dyDescent="0.5"/>
    <row r="694" ht="15.75" customHeight="1" x14ac:dyDescent="0.5"/>
    <row r="695" ht="15.75" customHeight="1" x14ac:dyDescent="0.5"/>
    <row r="696" ht="15.75" customHeight="1" x14ac:dyDescent="0.5"/>
    <row r="697" ht="15.75" customHeight="1" x14ac:dyDescent="0.5"/>
    <row r="698" ht="15.75" customHeight="1" x14ac:dyDescent="0.5"/>
    <row r="699" ht="15.75" customHeight="1" x14ac:dyDescent="0.5"/>
    <row r="700" ht="15.75" customHeight="1" x14ac:dyDescent="0.5"/>
    <row r="701" ht="15.75" customHeight="1" x14ac:dyDescent="0.5"/>
    <row r="702" ht="15.75" customHeight="1" x14ac:dyDescent="0.5"/>
    <row r="703" ht="15.75" customHeight="1" x14ac:dyDescent="0.5"/>
    <row r="704" ht="15.75" customHeight="1" x14ac:dyDescent="0.5"/>
    <row r="705" ht="15.75" customHeight="1" x14ac:dyDescent="0.5"/>
    <row r="706" ht="15.75" customHeight="1" x14ac:dyDescent="0.5"/>
    <row r="707" ht="15.75" customHeight="1" x14ac:dyDescent="0.5"/>
    <row r="708" ht="15.75" customHeight="1" x14ac:dyDescent="0.5"/>
    <row r="709" ht="15.75" customHeight="1" x14ac:dyDescent="0.5"/>
    <row r="710" ht="15.75" customHeight="1" x14ac:dyDescent="0.5"/>
    <row r="711" ht="15.75" customHeight="1" x14ac:dyDescent="0.5"/>
    <row r="712" ht="15.75" customHeight="1" x14ac:dyDescent="0.5"/>
    <row r="713" ht="15.75" customHeight="1" x14ac:dyDescent="0.5"/>
    <row r="714" ht="15.75" customHeight="1" x14ac:dyDescent="0.5"/>
    <row r="715" ht="15.75" customHeight="1" x14ac:dyDescent="0.5"/>
    <row r="716" ht="15.75" customHeight="1" x14ac:dyDescent="0.5"/>
    <row r="717" ht="15.75" customHeight="1" x14ac:dyDescent="0.5"/>
    <row r="718" ht="15.75" customHeight="1" x14ac:dyDescent="0.5"/>
    <row r="719" ht="15.75" customHeight="1" x14ac:dyDescent="0.5"/>
    <row r="720" ht="15.75" customHeight="1" x14ac:dyDescent="0.5"/>
    <row r="721" ht="15.75" customHeight="1" x14ac:dyDescent="0.5"/>
    <row r="722" ht="15.75" customHeight="1" x14ac:dyDescent="0.5"/>
    <row r="723" ht="15.75" customHeight="1" x14ac:dyDescent="0.5"/>
    <row r="724" ht="15.75" customHeight="1" x14ac:dyDescent="0.5"/>
    <row r="725" ht="15.75" customHeight="1" x14ac:dyDescent="0.5"/>
    <row r="726" ht="15.75" customHeight="1" x14ac:dyDescent="0.5"/>
    <row r="727" ht="15.75" customHeight="1" x14ac:dyDescent="0.5"/>
    <row r="728" ht="15.75" customHeight="1" x14ac:dyDescent="0.5"/>
    <row r="729" ht="15.75" customHeight="1" x14ac:dyDescent="0.5"/>
    <row r="730" ht="15.75" customHeight="1" x14ac:dyDescent="0.5"/>
    <row r="731" ht="15.75" customHeight="1" x14ac:dyDescent="0.5"/>
    <row r="732" ht="15.75" customHeight="1" x14ac:dyDescent="0.5"/>
    <row r="733" ht="15.75" customHeight="1" x14ac:dyDescent="0.5"/>
    <row r="734" ht="15.75" customHeight="1" x14ac:dyDescent="0.5"/>
    <row r="735" ht="15.75" customHeight="1" x14ac:dyDescent="0.5"/>
    <row r="736" ht="15.75" customHeight="1" x14ac:dyDescent="0.5"/>
    <row r="737" ht="15.75" customHeight="1" x14ac:dyDescent="0.5"/>
    <row r="738" ht="15.75" customHeight="1" x14ac:dyDescent="0.5"/>
    <row r="739" ht="15.75" customHeight="1" x14ac:dyDescent="0.5"/>
    <row r="740" ht="15.75" customHeight="1" x14ac:dyDescent="0.5"/>
    <row r="741" ht="15.75" customHeight="1" x14ac:dyDescent="0.5"/>
    <row r="742" ht="15.75" customHeight="1" x14ac:dyDescent="0.5"/>
    <row r="743" ht="15.75" customHeight="1" x14ac:dyDescent="0.5"/>
    <row r="744" ht="15.75" customHeight="1" x14ac:dyDescent="0.5"/>
    <row r="745" ht="15.75" customHeight="1" x14ac:dyDescent="0.5"/>
    <row r="746" ht="15.75" customHeight="1" x14ac:dyDescent="0.5"/>
    <row r="747" ht="15.75" customHeight="1" x14ac:dyDescent="0.5"/>
    <row r="748" ht="15.75" customHeight="1" x14ac:dyDescent="0.5"/>
    <row r="749" ht="15.75" customHeight="1" x14ac:dyDescent="0.5"/>
    <row r="750" ht="15.75" customHeight="1" x14ac:dyDescent="0.5"/>
    <row r="751" ht="15.75" customHeight="1" x14ac:dyDescent="0.5"/>
    <row r="752" ht="15.75" customHeight="1" x14ac:dyDescent="0.5"/>
    <row r="753" ht="15.75" customHeight="1" x14ac:dyDescent="0.5"/>
    <row r="754" ht="15.75" customHeight="1" x14ac:dyDescent="0.5"/>
    <row r="755" ht="15.75" customHeight="1" x14ac:dyDescent="0.5"/>
    <row r="756" ht="15.75" customHeight="1" x14ac:dyDescent="0.5"/>
    <row r="757" ht="15.75" customHeight="1" x14ac:dyDescent="0.5"/>
    <row r="758" ht="15.75" customHeight="1" x14ac:dyDescent="0.5"/>
    <row r="759" ht="15.75" customHeight="1" x14ac:dyDescent="0.5"/>
    <row r="760" ht="15.75" customHeight="1" x14ac:dyDescent="0.5"/>
    <row r="761" ht="15.75" customHeight="1" x14ac:dyDescent="0.5"/>
    <row r="762" ht="15.75" customHeight="1" x14ac:dyDescent="0.5"/>
    <row r="763" ht="15.75" customHeight="1" x14ac:dyDescent="0.5"/>
    <row r="764" ht="15.75" customHeight="1" x14ac:dyDescent="0.5"/>
    <row r="765" ht="15.75" customHeight="1" x14ac:dyDescent="0.5"/>
    <row r="766" ht="15.75" customHeight="1" x14ac:dyDescent="0.5"/>
    <row r="767" ht="15.75" customHeight="1" x14ac:dyDescent="0.5"/>
    <row r="768" ht="15.75" customHeight="1" x14ac:dyDescent="0.5"/>
    <row r="769" ht="15.75" customHeight="1" x14ac:dyDescent="0.5"/>
    <row r="770" ht="15.75" customHeight="1" x14ac:dyDescent="0.5"/>
    <row r="771" ht="15.75" customHeight="1" x14ac:dyDescent="0.5"/>
    <row r="772" ht="15.75" customHeight="1" x14ac:dyDescent="0.5"/>
    <row r="773" ht="15.75" customHeight="1" x14ac:dyDescent="0.5"/>
    <row r="774" ht="15.75" customHeight="1" x14ac:dyDescent="0.5"/>
    <row r="775" ht="15.75" customHeight="1" x14ac:dyDescent="0.5"/>
    <row r="776" ht="15.75" customHeight="1" x14ac:dyDescent="0.5"/>
    <row r="777" ht="15.75" customHeight="1" x14ac:dyDescent="0.5"/>
    <row r="778" ht="15.75" customHeight="1" x14ac:dyDescent="0.5"/>
    <row r="779" ht="15.75" customHeight="1" x14ac:dyDescent="0.5"/>
    <row r="780" ht="15.75" customHeight="1" x14ac:dyDescent="0.5"/>
    <row r="781" ht="15.75" customHeight="1" x14ac:dyDescent="0.5"/>
    <row r="782" ht="15.75" customHeight="1" x14ac:dyDescent="0.5"/>
    <row r="783" ht="15.75" customHeight="1" x14ac:dyDescent="0.5"/>
    <row r="784" ht="15.75" customHeight="1" x14ac:dyDescent="0.5"/>
    <row r="785" ht="15.75" customHeight="1" x14ac:dyDescent="0.5"/>
    <row r="786" ht="15.75" customHeight="1" x14ac:dyDescent="0.5"/>
    <row r="787" ht="15.75" customHeight="1" x14ac:dyDescent="0.5"/>
    <row r="788" ht="15.75" customHeight="1" x14ac:dyDescent="0.5"/>
    <row r="789" ht="15.75" customHeight="1" x14ac:dyDescent="0.5"/>
    <row r="790" ht="15.75" customHeight="1" x14ac:dyDescent="0.5"/>
    <row r="791" ht="15.75" customHeight="1" x14ac:dyDescent="0.5"/>
    <row r="792" ht="15.75" customHeight="1" x14ac:dyDescent="0.5"/>
    <row r="793" ht="15.75" customHeight="1" x14ac:dyDescent="0.5"/>
    <row r="794" ht="15.75" customHeight="1" x14ac:dyDescent="0.5"/>
    <row r="795" ht="15.75" customHeight="1" x14ac:dyDescent="0.5"/>
    <row r="796" ht="15.75" customHeight="1" x14ac:dyDescent="0.5"/>
    <row r="797" ht="15.75" customHeight="1" x14ac:dyDescent="0.5"/>
    <row r="798" ht="15.75" customHeight="1" x14ac:dyDescent="0.5"/>
    <row r="799" ht="15.75" customHeight="1" x14ac:dyDescent="0.5"/>
    <row r="800" ht="15.75" customHeight="1" x14ac:dyDescent="0.5"/>
    <row r="801" ht="15.75" customHeight="1" x14ac:dyDescent="0.5"/>
    <row r="802" ht="15.75" customHeight="1" x14ac:dyDescent="0.5"/>
    <row r="803" ht="15.75" customHeight="1" x14ac:dyDescent="0.5"/>
    <row r="804" ht="15.75" customHeight="1" x14ac:dyDescent="0.5"/>
    <row r="805" ht="15.75" customHeight="1" x14ac:dyDescent="0.5"/>
    <row r="806" ht="15.75" customHeight="1" x14ac:dyDescent="0.5"/>
    <row r="807" ht="15.75" customHeight="1" x14ac:dyDescent="0.5"/>
    <row r="808" ht="15.75" customHeight="1" x14ac:dyDescent="0.5"/>
    <row r="809" ht="15.75" customHeight="1" x14ac:dyDescent="0.5"/>
    <row r="810" ht="15.75" customHeight="1" x14ac:dyDescent="0.5"/>
    <row r="811" ht="15.75" customHeight="1" x14ac:dyDescent="0.5"/>
    <row r="812" ht="15.75" customHeight="1" x14ac:dyDescent="0.5"/>
    <row r="813" ht="15.75" customHeight="1" x14ac:dyDescent="0.5"/>
    <row r="814" ht="15.75" customHeight="1" x14ac:dyDescent="0.5"/>
    <row r="815" ht="15.75" customHeight="1" x14ac:dyDescent="0.5"/>
    <row r="816" ht="15.75" customHeight="1" x14ac:dyDescent="0.5"/>
    <row r="817" ht="15.75" customHeight="1" x14ac:dyDescent="0.5"/>
    <row r="818" ht="15.75" customHeight="1" x14ac:dyDescent="0.5"/>
    <row r="819" ht="15.75" customHeight="1" x14ac:dyDescent="0.5"/>
    <row r="820" ht="15.75" customHeight="1" x14ac:dyDescent="0.5"/>
    <row r="821" ht="15.75" customHeight="1" x14ac:dyDescent="0.5"/>
    <row r="822" ht="15.75" customHeight="1" x14ac:dyDescent="0.5"/>
    <row r="823" ht="15.75" customHeight="1" x14ac:dyDescent="0.5"/>
    <row r="824" ht="15.75" customHeight="1" x14ac:dyDescent="0.5"/>
    <row r="825" ht="15.75" customHeight="1" x14ac:dyDescent="0.5"/>
    <row r="826" ht="15.75" customHeight="1" x14ac:dyDescent="0.5"/>
    <row r="827" ht="15.75" customHeight="1" x14ac:dyDescent="0.5"/>
    <row r="828" ht="15.75" customHeight="1" x14ac:dyDescent="0.5"/>
    <row r="829" ht="15.75" customHeight="1" x14ac:dyDescent="0.5"/>
    <row r="830" ht="15.75" customHeight="1" x14ac:dyDescent="0.5"/>
    <row r="831" ht="15.75" customHeight="1" x14ac:dyDescent="0.5"/>
    <row r="832" ht="15.75" customHeight="1" x14ac:dyDescent="0.5"/>
    <row r="833" ht="15.75" customHeight="1" x14ac:dyDescent="0.5"/>
    <row r="834" ht="15.75" customHeight="1" x14ac:dyDescent="0.5"/>
    <row r="835" ht="15.75" customHeight="1" x14ac:dyDescent="0.5"/>
    <row r="836" ht="15.75" customHeight="1" x14ac:dyDescent="0.5"/>
    <row r="837" ht="15.75" customHeight="1" x14ac:dyDescent="0.5"/>
    <row r="838" ht="15.75" customHeight="1" x14ac:dyDescent="0.5"/>
    <row r="839" ht="15.75" customHeight="1" x14ac:dyDescent="0.5"/>
    <row r="840" ht="15.75" customHeight="1" x14ac:dyDescent="0.5"/>
    <row r="841" ht="15.75" customHeight="1" x14ac:dyDescent="0.5"/>
    <row r="842" ht="15.75" customHeight="1" x14ac:dyDescent="0.5"/>
    <row r="843" ht="15.75" customHeight="1" x14ac:dyDescent="0.5"/>
    <row r="844" ht="15.75" customHeight="1" x14ac:dyDescent="0.5"/>
    <row r="845" ht="15.75" customHeight="1" x14ac:dyDescent="0.5"/>
    <row r="846" ht="15.75" customHeight="1" x14ac:dyDescent="0.5"/>
    <row r="847" ht="15.75" customHeight="1" x14ac:dyDescent="0.5"/>
    <row r="848" ht="15.75" customHeight="1" x14ac:dyDescent="0.5"/>
    <row r="849" ht="15.75" customHeight="1" x14ac:dyDescent="0.5"/>
    <row r="850" ht="15.75" customHeight="1" x14ac:dyDescent="0.5"/>
    <row r="851" ht="15.75" customHeight="1" x14ac:dyDescent="0.5"/>
    <row r="852" ht="15.75" customHeight="1" x14ac:dyDescent="0.5"/>
    <row r="853" ht="15.75" customHeight="1" x14ac:dyDescent="0.5"/>
    <row r="854" ht="15.75" customHeight="1" x14ac:dyDescent="0.5"/>
    <row r="855" ht="15.75" customHeight="1" x14ac:dyDescent="0.5"/>
    <row r="856" ht="15.75" customHeight="1" x14ac:dyDescent="0.5"/>
    <row r="857" ht="15.75" customHeight="1" x14ac:dyDescent="0.5"/>
    <row r="858" ht="15.75" customHeight="1" x14ac:dyDescent="0.5"/>
    <row r="859" ht="15.75" customHeight="1" x14ac:dyDescent="0.5"/>
    <row r="860" ht="15.75" customHeight="1" x14ac:dyDescent="0.5"/>
    <row r="861" ht="15.75" customHeight="1" x14ac:dyDescent="0.5"/>
    <row r="862" ht="15.75" customHeight="1" x14ac:dyDescent="0.5"/>
    <row r="863" ht="15.75" customHeight="1" x14ac:dyDescent="0.5"/>
    <row r="864" ht="15.75" customHeight="1" x14ac:dyDescent="0.5"/>
    <row r="865" ht="15.75" customHeight="1" x14ac:dyDescent="0.5"/>
    <row r="866" ht="15.75" customHeight="1" x14ac:dyDescent="0.5"/>
    <row r="867" ht="15.75" customHeight="1" x14ac:dyDescent="0.5"/>
    <row r="868" ht="15.75" customHeight="1" x14ac:dyDescent="0.5"/>
    <row r="869" ht="15.75" customHeight="1" x14ac:dyDescent="0.5"/>
    <row r="870" ht="15.75" customHeight="1" x14ac:dyDescent="0.5"/>
    <row r="871" ht="15.75" customHeight="1" x14ac:dyDescent="0.5"/>
    <row r="872" ht="15.75" customHeight="1" x14ac:dyDescent="0.5"/>
    <row r="873" ht="15.75" customHeight="1" x14ac:dyDescent="0.5"/>
    <row r="874" ht="15.75" customHeight="1" x14ac:dyDescent="0.5"/>
    <row r="875" ht="15.75" customHeight="1" x14ac:dyDescent="0.5"/>
    <row r="876" ht="15.75" customHeight="1" x14ac:dyDescent="0.5"/>
    <row r="877" ht="15.75" customHeight="1" x14ac:dyDescent="0.5"/>
    <row r="878" ht="15.75" customHeight="1" x14ac:dyDescent="0.5"/>
    <row r="879" ht="15.75" customHeight="1" x14ac:dyDescent="0.5"/>
    <row r="880" ht="15.75" customHeight="1" x14ac:dyDescent="0.5"/>
    <row r="881" ht="15.75" customHeight="1" x14ac:dyDescent="0.5"/>
    <row r="882" ht="15.75" customHeight="1" x14ac:dyDescent="0.5"/>
    <row r="883" ht="15.75" customHeight="1" x14ac:dyDescent="0.5"/>
    <row r="884" ht="15.75" customHeight="1" x14ac:dyDescent="0.5"/>
    <row r="885" ht="15.75" customHeight="1" x14ac:dyDescent="0.5"/>
    <row r="886" ht="15.75" customHeight="1" x14ac:dyDescent="0.5"/>
    <row r="887" ht="15.75" customHeight="1" x14ac:dyDescent="0.5"/>
    <row r="888" ht="15.75" customHeight="1" x14ac:dyDescent="0.5"/>
    <row r="889" ht="15.75" customHeight="1" x14ac:dyDescent="0.5"/>
    <row r="890" ht="15.75" customHeight="1" x14ac:dyDescent="0.5"/>
    <row r="891" ht="15.75" customHeight="1" x14ac:dyDescent="0.5"/>
    <row r="892" ht="15.75" customHeight="1" x14ac:dyDescent="0.5"/>
    <row r="893" ht="15.75" customHeight="1" x14ac:dyDescent="0.5"/>
    <row r="894" ht="15.75" customHeight="1" x14ac:dyDescent="0.5"/>
    <row r="895" ht="15.75" customHeight="1" x14ac:dyDescent="0.5"/>
    <row r="896" ht="15.75" customHeight="1" x14ac:dyDescent="0.5"/>
    <row r="897" ht="15.75" customHeight="1" x14ac:dyDescent="0.5"/>
    <row r="898" ht="15.75" customHeight="1" x14ac:dyDescent="0.5"/>
    <row r="899" ht="15.75" customHeight="1" x14ac:dyDescent="0.5"/>
    <row r="900" ht="15.75" customHeight="1" x14ac:dyDescent="0.5"/>
    <row r="901" ht="15.75" customHeight="1" x14ac:dyDescent="0.5"/>
    <row r="902" ht="15.75" customHeight="1" x14ac:dyDescent="0.5"/>
    <row r="903" ht="15.75" customHeight="1" x14ac:dyDescent="0.5"/>
    <row r="904" ht="15.75" customHeight="1" x14ac:dyDescent="0.5"/>
    <row r="905" ht="15.75" customHeight="1" x14ac:dyDescent="0.5"/>
    <row r="906" ht="15.75" customHeight="1" x14ac:dyDescent="0.5"/>
    <row r="907" ht="15.75" customHeight="1" x14ac:dyDescent="0.5"/>
    <row r="908" ht="15.75" customHeight="1" x14ac:dyDescent="0.5"/>
    <row r="909" ht="15.75" customHeight="1" x14ac:dyDescent="0.5"/>
    <row r="910" ht="15.75" customHeight="1" x14ac:dyDescent="0.5"/>
    <row r="911" ht="15.75" customHeight="1" x14ac:dyDescent="0.5"/>
    <row r="912" ht="15.75" customHeight="1" x14ac:dyDescent="0.5"/>
    <row r="913" ht="15.75" customHeight="1" x14ac:dyDescent="0.5"/>
    <row r="914" ht="15.75" customHeight="1" x14ac:dyDescent="0.5"/>
    <row r="915" ht="15.75" customHeight="1" x14ac:dyDescent="0.5"/>
    <row r="916" ht="15.75" customHeight="1" x14ac:dyDescent="0.5"/>
    <row r="917" ht="15.75" customHeight="1" x14ac:dyDescent="0.5"/>
    <row r="918" ht="15.75" customHeight="1" x14ac:dyDescent="0.5"/>
    <row r="919" ht="15.75" customHeight="1" x14ac:dyDescent="0.5"/>
    <row r="920" ht="15.75" customHeight="1" x14ac:dyDescent="0.5"/>
    <row r="921" ht="15.75" customHeight="1" x14ac:dyDescent="0.5"/>
    <row r="922" ht="15.75" customHeight="1" x14ac:dyDescent="0.5"/>
    <row r="923" ht="15.75" customHeight="1" x14ac:dyDescent="0.5"/>
    <row r="924" ht="15.75" customHeight="1" x14ac:dyDescent="0.5"/>
    <row r="925" ht="15.75" customHeight="1" x14ac:dyDescent="0.5"/>
    <row r="926" ht="15.75" customHeight="1" x14ac:dyDescent="0.5"/>
    <row r="927" ht="15.75" customHeight="1" x14ac:dyDescent="0.5"/>
    <row r="928" ht="15.75" customHeight="1" x14ac:dyDescent="0.5"/>
    <row r="929" ht="15.75" customHeight="1" x14ac:dyDescent="0.5"/>
    <row r="930" ht="15.75" customHeight="1" x14ac:dyDescent="0.5"/>
    <row r="931" ht="15.75" customHeight="1" x14ac:dyDescent="0.5"/>
    <row r="932" ht="15.75" customHeight="1" x14ac:dyDescent="0.5"/>
    <row r="933" ht="15.75" customHeight="1" x14ac:dyDescent="0.5"/>
    <row r="934" ht="15.75" customHeight="1" x14ac:dyDescent="0.5"/>
    <row r="935" ht="15.75" customHeight="1" x14ac:dyDescent="0.5"/>
    <row r="936" ht="15.75" customHeight="1" x14ac:dyDescent="0.5"/>
    <row r="937" ht="15.75" customHeight="1" x14ac:dyDescent="0.5"/>
    <row r="938" ht="15.75" customHeight="1" x14ac:dyDescent="0.5"/>
    <row r="939" ht="15.75" customHeight="1" x14ac:dyDescent="0.5"/>
    <row r="940" ht="15.75" customHeight="1" x14ac:dyDescent="0.5"/>
    <row r="941" ht="15.75" customHeight="1" x14ac:dyDescent="0.5"/>
    <row r="942" ht="15.75" customHeight="1" x14ac:dyDescent="0.5"/>
    <row r="943" ht="15.75" customHeight="1" x14ac:dyDescent="0.5"/>
    <row r="944" ht="15.75" customHeight="1" x14ac:dyDescent="0.5"/>
    <row r="945" ht="15.75" customHeight="1" x14ac:dyDescent="0.5"/>
    <row r="946" ht="15.75" customHeight="1" x14ac:dyDescent="0.5"/>
    <row r="947" ht="15.75" customHeight="1" x14ac:dyDescent="0.5"/>
    <row r="948" ht="15.75" customHeight="1" x14ac:dyDescent="0.5"/>
    <row r="949" ht="15.75" customHeight="1" x14ac:dyDescent="0.5"/>
    <row r="950" ht="15.75" customHeight="1" x14ac:dyDescent="0.5"/>
    <row r="951" ht="15.75" customHeight="1" x14ac:dyDescent="0.5"/>
    <row r="952" ht="15.75" customHeight="1" x14ac:dyDescent="0.5"/>
    <row r="953" ht="15.75" customHeight="1" x14ac:dyDescent="0.5"/>
    <row r="954" ht="15.75" customHeight="1" x14ac:dyDescent="0.5"/>
    <row r="955" ht="15.75" customHeight="1" x14ac:dyDescent="0.5"/>
    <row r="956" ht="15.75" customHeight="1" x14ac:dyDescent="0.5"/>
    <row r="957" ht="15.75" customHeight="1" x14ac:dyDescent="0.5"/>
    <row r="958" ht="15.75" customHeight="1" x14ac:dyDescent="0.5"/>
    <row r="959" ht="15.75" customHeight="1" x14ac:dyDescent="0.5"/>
    <row r="960" ht="15.75" customHeight="1" x14ac:dyDescent="0.5"/>
    <row r="961" ht="15.75" customHeight="1" x14ac:dyDescent="0.5"/>
    <row r="962" ht="15.75" customHeight="1" x14ac:dyDescent="0.5"/>
    <row r="963" ht="15.75" customHeight="1" x14ac:dyDescent="0.5"/>
    <row r="964" ht="15.75" customHeight="1" x14ac:dyDescent="0.5"/>
    <row r="965" ht="15.75" customHeight="1" x14ac:dyDescent="0.5"/>
    <row r="966" ht="15.75" customHeight="1" x14ac:dyDescent="0.5"/>
    <row r="967" ht="15.75" customHeight="1" x14ac:dyDescent="0.5"/>
    <row r="968" ht="15.75" customHeight="1" x14ac:dyDescent="0.5"/>
    <row r="969" ht="15.75" customHeight="1" x14ac:dyDescent="0.5"/>
    <row r="970" ht="15.75" customHeight="1" x14ac:dyDescent="0.5"/>
    <row r="971" ht="15.75" customHeight="1" x14ac:dyDescent="0.5"/>
    <row r="972" ht="15.75" customHeight="1" x14ac:dyDescent="0.5"/>
    <row r="973" ht="15.75" customHeight="1" x14ac:dyDescent="0.5"/>
    <row r="974" ht="15.75" customHeight="1" x14ac:dyDescent="0.5"/>
    <row r="975" ht="15.75" customHeight="1" x14ac:dyDescent="0.5"/>
    <row r="976" ht="15.75" customHeight="1" x14ac:dyDescent="0.5"/>
    <row r="977" ht="15.75" customHeight="1" x14ac:dyDescent="0.5"/>
    <row r="978" ht="15.75" customHeight="1" x14ac:dyDescent="0.5"/>
    <row r="979" ht="15.75" customHeight="1" x14ac:dyDescent="0.5"/>
    <row r="980" ht="15.75" customHeight="1" x14ac:dyDescent="0.5"/>
    <row r="981" ht="15.75" customHeight="1" x14ac:dyDescent="0.5"/>
    <row r="982" ht="15.75" customHeight="1" x14ac:dyDescent="0.5"/>
    <row r="983" ht="15.75" customHeight="1" x14ac:dyDescent="0.5"/>
    <row r="984" ht="15.75" customHeight="1" x14ac:dyDescent="0.5"/>
    <row r="985" ht="15.75" customHeight="1" x14ac:dyDescent="0.5"/>
    <row r="986" ht="15.75" customHeight="1" x14ac:dyDescent="0.5"/>
    <row r="987" ht="15.75" customHeight="1" x14ac:dyDescent="0.5"/>
    <row r="988" ht="15.75" customHeight="1" x14ac:dyDescent="0.5"/>
    <row r="989" ht="15.75" customHeight="1" x14ac:dyDescent="0.5"/>
    <row r="990" ht="15.75" customHeight="1" x14ac:dyDescent="0.5"/>
    <row r="991" ht="15.75" customHeight="1" x14ac:dyDescent="0.5"/>
    <row r="992" ht="15.75" customHeight="1" x14ac:dyDescent="0.5"/>
    <row r="993" ht="15.75" customHeight="1" x14ac:dyDescent="0.5"/>
    <row r="994" ht="15.75" customHeight="1" x14ac:dyDescent="0.5"/>
    <row r="995" ht="15.75" customHeight="1" x14ac:dyDescent="0.5"/>
    <row r="996" ht="15.75" customHeight="1" x14ac:dyDescent="0.5"/>
    <row r="997" ht="15.75" customHeight="1" x14ac:dyDescent="0.5"/>
    <row r="998" ht="15.75" customHeight="1" x14ac:dyDescent="0.5"/>
    <row r="999" ht="15.75" customHeight="1" x14ac:dyDescent="0.5"/>
    <row r="1000" ht="15.75" customHeight="1" x14ac:dyDescent="0.5"/>
  </sheetData>
  <mergeCells count="8">
    <mergeCell ref="E10:F10"/>
    <mergeCell ref="A1:K1"/>
    <mergeCell ref="A2:A3"/>
    <mergeCell ref="B2:C2"/>
    <mergeCell ref="D2:E2"/>
    <mergeCell ref="F2:G2"/>
    <mergeCell ref="H2:I2"/>
    <mergeCell ref="J2:K2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Sprint 1</vt:lpstr>
      <vt:lpstr>Sprint 2</vt:lpstr>
      <vt:lpstr>Sprint 3</vt:lpstr>
      <vt:lpstr>Total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Quân Phạm Minh</cp:lastModifiedBy>
  <dcterms:created xsi:type="dcterms:W3CDTF">2021-04-23T08:05:10Z</dcterms:created>
  <dcterms:modified xsi:type="dcterms:W3CDTF">2025-04-11T15:18:59Z</dcterms:modified>
</cp:coreProperties>
</file>