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s\GitHub\WTVVQLHS1995\Documents\"/>
    </mc:Choice>
  </mc:AlternateContent>
  <xr:revisionPtr revIDLastSave="0" documentId="13_ncr:1_{FEC06C17-D654-4716-B695-963995D3B31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print 1" sheetId="2" r:id="rId1"/>
    <sheet name="Sprint 2" sheetId="1" r:id="rId2"/>
    <sheet name="Sprint 3" sheetId="3" state="hidden" r:id="rId3"/>
    <sheet name="  " sheetId="4" state="hidden" r:id="rId4"/>
    <sheet name="Tot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Pj4y3gw6leTur1pqlo0VmlGNSSChcIu//qSYiJBtjB8="/>
    </ext>
  </extLst>
</workbook>
</file>

<file path=xl/calcChain.xml><?xml version="1.0" encoding="utf-8"?>
<calcChain xmlns="http://schemas.openxmlformats.org/spreadsheetml/2006/main">
  <c r="K5" i="5" l="1"/>
  <c r="E9" i="1"/>
  <c r="E5" i="5" s="1"/>
  <c r="G87" i="1"/>
  <c r="G86" i="1"/>
  <c r="G78" i="1"/>
  <c r="G79" i="1"/>
  <c r="G80" i="1"/>
  <c r="G81" i="1"/>
  <c r="G82" i="1"/>
  <c r="G83" i="1"/>
  <c r="G84" i="1"/>
  <c r="G85" i="1"/>
  <c r="G77" i="1"/>
  <c r="G69" i="1"/>
  <c r="G70" i="1"/>
  <c r="G71" i="1"/>
  <c r="G72" i="1"/>
  <c r="G73" i="1"/>
  <c r="G74" i="1"/>
  <c r="G75" i="1"/>
  <c r="G76" i="1"/>
  <c r="G68" i="1"/>
  <c r="G60" i="1"/>
  <c r="G61" i="1"/>
  <c r="G62" i="1"/>
  <c r="G63" i="1"/>
  <c r="G64" i="1"/>
  <c r="G65" i="1"/>
  <c r="G66" i="1"/>
  <c r="G67" i="1"/>
  <c r="G59" i="1"/>
  <c r="G58" i="1"/>
  <c r="G57" i="1"/>
  <c r="G56" i="1"/>
  <c r="G55" i="1"/>
  <c r="G54" i="1"/>
  <c r="G53" i="1"/>
  <c r="G52" i="1"/>
  <c r="G50" i="1"/>
  <c r="G51" i="1"/>
  <c r="G49" i="1"/>
  <c r="G46" i="1"/>
  <c r="G47" i="1"/>
  <c r="G48" i="1"/>
  <c r="G45" i="1"/>
  <c r="G44" i="1"/>
  <c r="G43" i="1"/>
  <c r="G41" i="1"/>
  <c r="G42" i="1"/>
  <c r="G40" i="1"/>
  <c r="G39" i="1"/>
  <c r="G38" i="1"/>
  <c r="G37" i="1"/>
  <c r="G36" i="1"/>
  <c r="G32" i="1"/>
  <c r="G33" i="1"/>
  <c r="G34" i="1"/>
  <c r="G35" i="1"/>
  <c r="G31" i="1"/>
  <c r="G30" i="1"/>
  <c r="G29" i="1"/>
  <c r="G21" i="1"/>
  <c r="G22" i="1"/>
  <c r="G23" i="1"/>
  <c r="G24" i="1"/>
  <c r="G25" i="1"/>
  <c r="G26" i="1"/>
  <c r="G27" i="1"/>
  <c r="G28" i="1"/>
  <c r="G20" i="1"/>
  <c r="G19" i="1"/>
  <c r="G17" i="1"/>
  <c r="G16" i="1"/>
  <c r="E10" i="1"/>
  <c r="G5" i="5" s="1"/>
  <c r="E11" i="1"/>
  <c r="I5" i="5" s="1"/>
  <c r="E12" i="1"/>
  <c r="E8" i="1"/>
  <c r="C5" i="5" s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G109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G108" i="3"/>
  <c r="E12" i="3"/>
  <c r="D12" i="3"/>
  <c r="E11" i="3"/>
  <c r="D11" i="3"/>
  <c r="E10" i="3"/>
  <c r="D10" i="3"/>
  <c r="E9" i="3"/>
  <c r="D9" i="3"/>
  <c r="E8" i="3"/>
  <c r="D8" i="3"/>
  <c r="G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D11" i="2" s="1"/>
  <c r="H4" i="5" s="1"/>
  <c r="G27" i="2"/>
  <c r="D10" i="2" s="1"/>
  <c r="F4" i="5" s="1"/>
  <c r="G26" i="2"/>
  <c r="G25" i="2"/>
  <c r="G24" i="2"/>
  <c r="G23" i="2"/>
  <c r="G22" i="2"/>
  <c r="G21" i="2"/>
  <c r="D12" i="2" s="1"/>
  <c r="J4" i="5" s="1"/>
  <c r="G20" i="2"/>
  <c r="G19" i="2"/>
  <c r="G18" i="2"/>
  <c r="D9" i="2" s="1"/>
  <c r="D4" i="5" s="1"/>
  <c r="G17" i="2"/>
  <c r="G16" i="2"/>
  <c r="G94" i="2" s="1"/>
  <c r="E12" i="2"/>
  <c r="K4" i="5" s="1"/>
  <c r="E11" i="2"/>
  <c r="I4" i="5" s="1"/>
  <c r="E10" i="2"/>
  <c r="G4" i="5" s="1"/>
  <c r="E9" i="2"/>
  <c r="E4" i="5" s="1"/>
  <c r="E8" i="2"/>
  <c r="C4" i="5" s="1"/>
  <c r="D8" i="2"/>
  <c r="AA88" i="1"/>
  <c r="I88" i="1"/>
  <c r="I6" i="5" l="1"/>
  <c r="K6" i="5"/>
  <c r="G6" i="5"/>
  <c r="D11" i="1"/>
  <c r="H5" i="5" s="1"/>
  <c r="D9" i="1"/>
  <c r="H6" i="5" s="1"/>
  <c r="D10" i="1"/>
  <c r="F5" i="5" s="1"/>
  <c r="D12" i="1"/>
  <c r="J5" i="5" s="1"/>
  <c r="G88" i="1"/>
  <c r="D8" i="1"/>
  <c r="E13" i="1"/>
  <c r="E13" i="3"/>
  <c r="D13" i="3"/>
  <c r="D13" i="2"/>
  <c r="E13" i="2"/>
  <c r="B4" i="5"/>
  <c r="F6" i="5" l="1"/>
  <c r="J6" i="5"/>
  <c r="D5" i="5"/>
  <c r="D6" i="5" s="1"/>
  <c r="E6" i="5"/>
  <c r="B5" i="5"/>
  <c r="B6" i="5" s="1"/>
  <c r="C6" i="5"/>
  <c r="D13" i="1"/>
  <c r="F11" i="5" l="1"/>
  <c r="F10" i="5"/>
</calcChain>
</file>

<file path=xl/sharedStrings.xml><?xml version="1.0" encoding="utf-8"?>
<sst xmlns="http://schemas.openxmlformats.org/spreadsheetml/2006/main" count="591" uniqueCount="226">
  <si>
    <t>Project name:</t>
  </si>
  <si>
    <t>Xây dựng website bán hàng tích hợp AI tìm kiếm</t>
  </si>
  <si>
    <t>Kết thúc</t>
  </si>
  <si>
    <t>Module name:</t>
  </si>
  <si>
    <t>Sprint 2</t>
  </si>
  <si>
    <t>Tăng ca</t>
  </si>
  <si>
    <t>Start date:</t>
  </si>
  <si>
    <t>Muộn</t>
  </si>
  <si>
    <t>End date:</t>
  </si>
  <si>
    <t>Chậm tiến độ</t>
  </si>
  <si>
    <t>Trước thời hạn</t>
  </si>
  <si>
    <t>SPRINT 2 REPORT</t>
  </si>
  <si>
    <t>No</t>
  </si>
  <si>
    <t>Thành viên</t>
  </si>
  <si>
    <t>Thực tế</t>
  </si>
  <si>
    <t>Ước tính</t>
  </si>
  <si>
    <t>Huỳnh Văn Quý</t>
  </si>
  <si>
    <t>Phạm Minh Quân</t>
  </si>
  <si>
    <t>Lê Hoàng Phúc</t>
  </si>
  <si>
    <t>Trần Kim Thịnh</t>
  </si>
  <si>
    <t>Nguyễn Ngọc Kỳ Phương</t>
  </si>
  <si>
    <t>Tổng</t>
  </si>
  <si>
    <t>Sprint</t>
  </si>
  <si>
    <t>Compoment</t>
  </si>
  <si>
    <t>Task name</t>
  </si>
  <si>
    <t>Responsible Member</t>
  </si>
  <si>
    <t>Họp kế hoạch Sprint</t>
  </si>
  <si>
    <t>All team</t>
  </si>
  <si>
    <t>Tạo Sprint Backlog 2</t>
  </si>
  <si>
    <t>Quân</t>
  </si>
  <si>
    <t>Tạo tài liệu kiểm thử cho Sprint</t>
  </si>
  <si>
    <t>Phúc</t>
  </si>
  <si>
    <t>User interface design</t>
  </si>
  <si>
    <t>Tra cứu</t>
  </si>
  <si>
    <t xml:space="preserve">Xem chi tiết văn bản pháp luật </t>
  </si>
  <si>
    <t>Quý</t>
  </si>
  <si>
    <t>Quản lý hồ sơ pháp lý</t>
  </si>
  <si>
    <t>Phương</t>
  </si>
  <si>
    <t>Quản lý hợp đồng người dùng</t>
  </si>
  <si>
    <t>AI soạn thảo văn bản pháp luật</t>
  </si>
  <si>
    <t>Thịnh</t>
  </si>
  <si>
    <t>Nghiên cứu và so sánh văn bản pháp luật</t>
  </si>
  <si>
    <t>Tính toán chi phí</t>
  </si>
  <si>
    <t xml:space="preserve">Thống kê chi phí và lập báo cáo </t>
  </si>
  <si>
    <t>Thanh toán dịch vụ</t>
  </si>
  <si>
    <t>Review all user interface of Sprint 2</t>
  </si>
  <si>
    <t>Design test case</t>
  </si>
  <si>
    <t>Review all user test case of Sprint 2</t>
  </si>
  <si>
    <t>Coding</t>
  </si>
  <si>
    <t>Code Front - End tra cứu</t>
  </si>
  <si>
    <t>Code Front - End xem chi tiết văn bản pháp luật</t>
  </si>
  <si>
    <t xml:space="preserve">Code Front - End quản lý hồ sơ pháp lý </t>
  </si>
  <si>
    <t>Code Back - End Tra cứu</t>
  </si>
  <si>
    <t xml:space="preserve">Code Back - End xem chi tiết văn bản pháp luật </t>
  </si>
  <si>
    <t>Code Back - End quản lý hồ sơ pháp lý</t>
  </si>
  <si>
    <t>Code Front - End quản lý hợp đồng người dùng</t>
  </si>
  <si>
    <t>Code Front - End AI soạn thảo văn bản pháp luật</t>
  </si>
  <si>
    <t>Code Front - End nghiên cứu và so sánh văn bản phảp luật</t>
  </si>
  <si>
    <t>Code Back - End quản lý hợp đồng người dùng</t>
  </si>
  <si>
    <t>Code Back - End AI soạn thảo văn bản pháp luật</t>
  </si>
  <si>
    <t>Code Back -End nghiên cứu và so sánh văn bản pháp luật</t>
  </si>
  <si>
    <t xml:space="preserve">Code Front - End tính toán chi phí </t>
  </si>
  <si>
    <t xml:space="preserve">Code Front - End Thống kê chi phí và lập báo cáo </t>
  </si>
  <si>
    <t xml:space="preserve">Code Back - End tính toán chi phí </t>
  </si>
  <si>
    <t xml:space="preserve">Code Back - End thống kê chi phí và lập báo cáo </t>
  </si>
  <si>
    <t xml:space="preserve">Code Front - End thanh toán dịch vụ </t>
  </si>
  <si>
    <t>Code Back - End thanh toán dịch vụ</t>
  </si>
  <si>
    <t xml:space="preserve">Intergrate Code </t>
  </si>
  <si>
    <t>Testing</t>
  </si>
  <si>
    <t>Fix Bug</t>
  </si>
  <si>
    <t>Re-testing</t>
  </si>
  <si>
    <t>Release Sprint 2</t>
  </si>
  <si>
    <t>Sprint 2 review meeting</t>
  </si>
  <si>
    <t>Sprint 2 retrospective</t>
  </si>
  <si>
    <t>WEBSITE TƯ VẤN VÀ QUẢN LÝ HỒ SƠ PHÁP LÝ TÍCH HỢP AI ĐỂ NÂNG CAO HIỆU QUẢ TRA CỨU</t>
  </si>
  <si>
    <t>Kết thúc đúng hạn</t>
  </si>
  <si>
    <t>Sprint 1</t>
  </si>
  <si>
    <t>SPRINT 1 REPORT</t>
  </si>
  <si>
    <t>Tạo Sprint Backlog 1</t>
  </si>
  <si>
    <t>Giao diện đăng ký</t>
  </si>
  <si>
    <t>Giao diện đăng nhập</t>
  </si>
  <si>
    <t>Giao diện đăng xuất</t>
  </si>
  <si>
    <t>Giao diện đổi mật khẩu</t>
  </si>
  <si>
    <t>Giao diện quên mật khẩu</t>
  </si>
  <si>
    <t>Giao diện quản lý tài khoản người dùng</t>
  </si>
  <si>
    <t>Giao diện quản lý thông tin cá nhân</t>
  </si>
  <si>
    <t>Giao diện đặt lịch hẹn với luật sư</t>
  </si>
  <si>
    <t>Giao diện chatbot AI hỗ trợ tư vấn</t>
  </si>
  <si>
    <t>Giao diện chatbox tư vấn trực tiếp</t>
  </si>
  <si>
    <t>Review all user interfaces of sprint 1</t>
  </si>
  <si>
    <t>Thiết kế trường kiểm thử cho đăng ký</t>
  </si>
  <si>
    <t>Thiết kế trường kiểm thử cho đăng nhập</t>
  </si>
  <si>
    <t>Thiết kế trường kiểm thử cho đăng xuất</t>
  </si>
  <si>
    <t>Thiết kế trường kiểm thử cho đổi mật khẩu</t>
  </si>
  <si>
    <t>Thiết kế trường kiểm thử cho quên mật khẩu</t>
  </si>
  <si>
    <t>Thiết kế trường kiểm thử cho quản lý tài khoản người dùng</t>
  </si>
  <si>
    <t>Thiết kế trường kiểm thử cho quản lý thông tin cá nhân</t>
  </si>
  <si>
    <t>Thiết kế trường kiểm thử cho đặt lịch hẹn với luật sư</t>
  </si>
  <si>
    <t>Thiết kế trường kiểm thử cho chatbot AI hỗ trợ tư vấn</t>
  </si>
  <si>
    <t>Thiết kế trường kiểm thử cho chatbot tư vấn trực tiếp</t>
  </si>
  <si>
    <t>Review all test case of sprint 1</t>
  </si>
  <si>
    <t xml:space="preserve">Code Front – End Đăng ký </t>
  </si>
  <si>
    <t>Code Front – End Đăng nhập</t>
  </si>
  <si>
    <t>Code Front – End Đăng xuất</t>
  </si>
  <si>
    <t>Code Back – End  Đăng ký</t>
  </si>
  <si>
    <t>Code Back – End Đăng nhập</t>
  </si>
  <si>
    <t>Code Back – End Đăng xuất</t>
  </si>
  <si>
    <t>Code Front – End Đổi mật khẩu</t>
  </si>
  <si>
    <t>Code Front – End Quên mật khẩu</t>
  </si>
  <si>
    <t>Code Back – End Đổi mật khẩu</t>
  </si>
  <si>
    <t>Code Back – End Quên mật khẩu</t>
  </si>
  <si>
    <t>Code Front – End Quản lý tài khoản người dùng.</t>
  </si>
  <si>
    <t>Code Back – End Quản lý tài khoản người dùng.</t>
  </si>
  <si>
    <t>Code Front – End Quản lý thông tin cá nhân</t>
  </si>
  <si>
    <t>Code Front – End Đặt lịch hẹn với luật sư.</t>
  </si>
  <si>
    <t>Code Front – End Chatbot hỗ trợ tư vấn</t>
  </si>
  <si>
    <t>Code Back – End Quản lý thông tin cá nhân.</t>
  </si>
  <si>
    <t>Code Back – End Đặt lịch hẹn với luật sư.</t>
  </si>
  <si>
    <t>Code Back – End Chatbot AI hỗ trợ tư vấn.</t>
  </si>
  <si>
    <t>Code Front – End Chatbox tư vấn trực tiếp.</t>
  </si>
  <si>
    <t>Code Back – End Chatbox tư vấn trực tiếp.</t>
  </si>
  <si>
    <t xml:space="preserve">Integrate code </t>
  </si>
  <si>
    <t>Đăng ký</t>
  </si>
  <si>
    <t>Đăng nhập</t>
  </si>
  <si>
    <t>Đăng xuất</t>
  </si>
  <si>
    <t>Đổi mật khẩu</t>
  </si>
  <si>
    <t>Quên mật khẩu</t>
  </si>
  <si>
    <t>Quản lý tài khoản người dùng</t>
  </si>
  <si>
    <t>Quản lý thông tin cá nhân</t>
  </si>
  <si>
    <t>Đặt lịch hẹn với luật sư</t>
  </si>
  <si>
    <t>Chatbot AI hỗ trợ tư vấn</t>
  </si>
  <si>
    <t>Chatbox tư vấn trực tiếp</t>
  </si>
  <si>
    <t>Release Sprint 1</t>
  </si>
  <si>
    <t>Sprint 1 review meeting</t>
  </si>
  <si>
    <t>Sprint 1 retrospective</t>
  </si>
  <si>
    <t>Sprint 3</t>
  </si>
  <si>
    <t>S</t>
  </si>
  <si>
    <t>SPRINT 3 REPORT</t>
  </si>
  <si>
    <t>Trần Như Thành</t>
  </si>
  <si>
    <t>Nguyễn Tiến Mạnh</t>
  </si>
  <si>
    <t>Lê Đình Phương</t>
  </si>
  <si>
    <t>Lê Phước Lộc</t>
  </si>
  <si>
    <t>Huỳnh Đặng Ngọc Hoàng</t>
  </si>
  <si>
    <t>Tạo Sprint Backlog 3</t>
  </si>
  <si>
    <t>Mạnh</t>
  </si>
  <si>
    <t>Mạnh,Lộc</t>
  </si>
  <si>
    <t>Giao diện quản lý chức vụ</t>
  </si>
  <si>
    <t>Hoàng</t>
  </si>
  <si>
    <t>Giao diện quản lý văn bản mẫu</t>
  </si>
  <si>
    <t>Lộc</t>
  </si>
  <si>
    <t>Giao diện quản lý chữ ký số</t>
  </si>
  <si>
    <t>Giao diện thống kê</t>
  </si>
  <si>
    <t>Giao diện tạo văn bản đi</t>
  </si>
  <si>
    <t>Giao diện xóa văn bản</t>
  </si>
  <si>
    <t>Giao diện chỉnh sửa văn bản</t>
  </si>
  <si>
    <t>Giao diện chỉnh tìm kiếm văn bản đi</t>
  </si>
  <si>
    <t>Giao diện chỉnh tìm kiếm văn bản đến</t>
  </si>
  <si>
    <t>Giao diện tải tài liệu, văn bản mẫu</t>
  </si>
  <si>
    <t>Review all user interfaces of sprint 3</t>
  </si>
  <si>
    <t>Thiết kế trường kiểm thử cho quản lý chức vụ</t>
  </si>
  <si>
    <t>Thiết kế trường kiểm thử cho quản lý văn bản mẫu</t>
  </si>
  <si>
    <t>Thiết kế trường kiểm thử cho quản lý chữ ký số</t>
  </si>
  <si>
    <t>Thiết kế trường kiểm thử cho thống kê</t>
  </si>
  <si>
    <t>Thiết kế trường kiểm thử cho tạo văn bản đi</t>
  </si>
  <si>
    <t>Thiết kế trường kiểm thử cho xóa văn bản</t>
  </si>
  <si>
    <t>Thiết kế trường kiểm thử cho chỉnh sửa văn bản</t>
  </si>
  <si>
    <t>Thiết kế trường kiểm thử cho tải tài liệu, văn bản mẫu</t>
  </si>
  <si>
    <t>Thiết kế trường kiểm thử cho tìm kiếm văn bản đi</t>
  </si>
  <si>
    <t>Thiết kế trường kiểm thử cho tìm kiếm văn bản đến</t>
  </si>
  <si>
    <t>Thiết kê front-end cho quản lý chức vụ</t>
  </si>
  <si>
    <t>Thành</t>
  </si>
  <si>
    <t>Code back-end cho quản lý chức vụ</t>
  </si>
  <si>
    <t>Thiết kê front-end cho quản lý văn bản mẫu</t>
  </si>
  <si>
    <t>Code back-end cho quản lý văn bản mẫu</t>
  </si>
  <si>
    <t>Thiết kê front-end cho quản lý chữ ký số</t>
  </si>
  <si>
    <t>Code back-end cho quản lý chữ ký số</t>
  </si>
  <si>
    <t>Thiết kê front-end cho thống kê</t>
  </si>
  <si>
    <t>Code back-end cho quản lý thống kê</t>
  </si>
  <si>
    <t>Thiết kê front-end cho tạo văn bản đi</t>
  </si>
  <si>
    <t>Code back-end cho tạo văn bản đi</t>
  </si>
  <si>
    <t>Thiết kê front-end cho xóa văn bản</t>
  </si>
  <si>
    <t>Code back-end cho xóa văn bản</t>
  </si>
  <si>
    <t>Thiết kê front-end cho chỉnh sửa văn bản</t>
  </si>
  <si>
    <t>Code back-end cho chỉnh sửa văn bản</t>
  </si>
  <si>
    <t>Thiết kê front-end cho tải tài liệu, văn bản mẫu</t>
  </si>
  <si>
    <t>Code back-end cho tải tài liệu, văn bản mẫu</t>
  </si>
  <si>
    <t>Thiết kê front-end cho tìm kiếm văn bản đi</t>
  </si>
  <si>
    <t>Code back-end cho tìm kiếm văn bản đi</t>
  </si>
  <si>
    <t>Thiết kê front-end cho tìm kiếm văn bản đến</t>
  </si>
  <si>
    <t>Code back-end cho tìm kiếm văn bản đến</t>
  </si>
  <si>
    <t>Mạnh,Lộc,Phương,Hoàng</t>
  </si>
  <si>
    <t>Kiểm tra quản lý chức vụ</t>
  </si>
  <si>
    <t>Kiểm tra quản lý văn bản mẫu</t>
  </si>
  <si>
    <t>Kiểm tra quản lý chữ ký số</t>
  </si>
  <si>
    <t>Kiểm tra thống kê</t>
  </si>
  <si>
    <t>Kiểm tra tạo văn bản đi</t>
  </si>
  <si>
    <t>Kiểm tra xóa văn bản</t>
  </si>
  <si>
    <t>Kiểm tra chỉnh sửa văn bản</t>
  </si>
  <si>
    <t>Kiểm tra tìm kiếm văn bản đi</t>
  </si>
  <si>
    <t>Kiểm tra tìm kiếm văn bản đến</t>
  </si>
  <si>
    <t>Kiểm tra tải tài liệu, văn bản mẫu</t>
  </si>
  <si>
    <t>Sửa lỗi quản lý chức vụ</t>
  </si>
  <si>
    <t>Thành,Hoàng</t>
  </si>
  <si>
    <t>Sửa lỗi quản lý văn bản mẫu</t>
  </si>
  <si>
    <t>Sửa lỗi quản lý chữ ký số</t>
  </si>
  <si>
    <t>Sửa lỗi thống kê</t>
  </si>
  <si>
    <t>Sửa lỗi tạo văn bản đi</t>
  </si>
  <si>
    <t>Sữa lỗi xóa văn bản</t>
  </si>
  <si>
    <t>Sữa lỗi chỉnh sửa văn bản</t>
  </si>
  <si>
    <t>Sữa lỗi tìm kiếm văn bản đi</t>
  </si>
  <si>
    <t>Sữa lỗi tìm kiếm văn bản đến</t>
  </si>
  <si>
    <t>Sữa lỗi tải tài liêu, văn bản mẫu</t>
  </si>
  <si>
    <t>Kiểm tra lại quản lý chức vụ</t>
  </si>
  <si>
    <t>Kiểm tra lại quản lý văn bản mẫu</t>
  </si>
  <si>
    <t>Kiểm tra lại quản lý chữ ký số</t>
  </si>
  <si>
    <t>Kiểm tra lại thống kê</t>
  </si>
  <si>
    <t>Kiểm tra lại tạo văn bản đi</t>
  </si>
  <si>
    <t>Kiểm tra lại xóa văn bản</t>
  </si>
  <si>
    <t xml:space="preserve">Kiểm tra lại chỉnh sửa văn bản </t>
  </si>
  <si>
    <t>Kiểm tra lại tìm kiếm văn bản đi</t>
  </si>
  <si>
    <t>Kiểm tra lại tìm kiếm văn bản đến</t>
  </si>
  <si>
    <t>Kiểm tra lại tải tài liệu, văn bản mẫu</t>
  </si>
  <si>
    <t>Sprint 3 review meeting</t>
  </si>
  <si>
    <t>Sprint 3 retrospective</t>
  </si>
  <si>
    <t>SPRINT BACKLOG REPORT</t>
  </si>
  <si>
    <t>FINAL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</si>
</sst>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7" x14ac:knownFonts="1">
    <font>
      <sz val="11"/>
      <color theme="1"/>
      <name val="Calibri"/>
      <scheme val="minor"/>
    </font>
    <font>
      <b/>
      <sz val="13"/>
      <color theme="1"/>
      <name val="Times New Roman"/>
    </font>
    <font>
      <sz val="11"/>
      <name val="Calibri"/>
    </font>
    <font>
      <sz val="13"/>
      <color theme="1"/>
      <name val="Times New Roman"/>
    </font>
    <font>
      <sz val="11"/>
      <color theme="1"/>
      <name val="Calibri"/>
    </font>
    <font>
      <sz val="13"/>
      <color theme="1"/>
      <name val="Times New Roman"/>
      <family val="1"/>
    </font>
    <font>
      <b/>
      <sz val="13"/>
      <color rgb="FF000000"/>
      <name val="Times New Roman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00CC"/>
        <bgColor rgb="FFCC00CC"/>
      </patternFill>
    </fill>
    <fill>
      <patternFill patternType="solid">
        <fgColor rgb="FFFF0000"/>
        <bgColor rgb="FFFF0000"/>
      </patternFill>
    </fill>
    <fill>
      <patternFill patternType="solid">
        <fgColor rgb="FFFF66CC"/>
        <bgColor rgb="FFFF66CC"/>
      </patternFill>
    </fill>
    <fill>
      <patternFill patternType="solid">
        <fgColor rgb="FF30F035"/>
        <bgColor rgb="FF30F035"/>
      </patternFill>
    </fill>
    <fill>
      <patternFill patternType="solid">
        <fgColor rgb="FFDEEAF6"/>
        <bgColor rgb="FFDEEAF6"/>
      </patternFill>
    </fill>
    <fill>
      <patternFill patternType="solid">
        <fgColor theme="6"/>
        <bgColor theme="6"/>
      </patternFill>
    </fill>
    <fill>
      <patternFill patternType="solid">
        <fgColor rgb="FFD6DCE4"/>
        <bgColor rgb="FFD6DCE4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theme="0"/>
      </patternFill>
    </fill>
    <fill>
      <patternFill patternType="solid">
        <fgColor theme="0"/>
        <bgColor rgb="FFFF66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30F035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3" xfId="0" applyFont="1" applyBorder="1"/>
    <xf numFmtId="0" fontId="3" fillId="0" borderId="0" xfId="0" applyFont="1"/>
    <xf numFmtId="0" fontId="3" fillId="2" borderId="4" xfId="0" applyFont="1" applyFill="1" applyBorder="1"/>
    <xf numFmtId="0" fontId="3" fillId="0" borderId="5" xfId="0" applyFont="1" applyBorder="1" applyAlignment="1">
      <alignment horizontal="left" vertical="center"/>
    </xf>
    <xf numFmtId="0" fontId="3" fillId="0" borderId="3" xfId="0" applyFont="1" applyBorder="1"/>
    <xf numFmtId="0" fontId="3" fillId="3" borderId="6" xfId="0" applyFont="1" applyFill="1" applyBorder="1"/>
    <xf numFmtId="0" fontId="3" fillId="0" borderId="7" xfId="0" applyFont="1" applyBorder="1" applyAlignment="1">
      <alignment horizontal="left" vertical="center" wrapText="1"/>
    </xf>
    <xf numFmtId="14" fontId="3" fillId="0" borderId="3" xfId="0" applyNumberFormat="1" applyFont="1" applyBorder="1" applyAlignment="1">
      <alignment horizontal="left"/>
    </xf>
    <xf numFmtId="0" fontId="3" fillId="4" borderId="6" xfId="0" applyFont="1" applyFill="1" applyBorder="1"/>
    <xf numFmtId="0" fontId="3" fillId="5" borderId="6" xfId="0" applyFont="1" applyFill="1" applyBorder="1"/>
    <xf numFmtId="0" fontId="3" fillId="6" borderId="8" xfId="0" applyFont="1" applyFill="1" applyBorder="1"/>
    <xf numFmtId="0" fontId="3" fillId="0" borderId="9" xfId="0" applyFont="1" applyBorder="1" applyAlignment="1">
      <alignment vertical="center" wrapText="1"/>
    </xf>
    <xf numFmtId="0" fontId="1" fillId="8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9" borderId="3" xfId="0" applyFont="1" applyFill="1" applyBorder="1"/>
    <xf numFmtId="0" fontId="1" fillId="10" borderId="11" xfId="0" applyFont="1" applyFill="1" applyBorder="1"/>
    <xf numFmtId="0" fontId="1" fillId="0" borderId="11" xfId="0" applyFont="1" applyBorder="1" applyAlignment="1">
      <alignment textRotation="90" wrapText="1"/>
    </xf>
    <xf numFmtId="164" fontId="1" fillId="0" borderId="11" xfId="0" applyNumberFormat="1" applyFont="1" applyBorder="1" applyAlignment="1">
      <alignment textRotation="90" wrapText="1"/>
    </xf>
    <xf numFmtId="164" fontId="1" fillId="0" borderId="0" xfId="0" applyNumberFormat="1" applyFont="1" applyAlignment="1">
      <alignment textRotation="90" wrapText="1"/>
    </xf>
    <xf numFmtId="164" fontId="4" fillId="0" borderId="0" xfId="0" applyNumberFormat="1" applyFont="1"/>
    <xf numFmtId="0" fontId="3" fillId="0" borderId="14" xfId="0" applyFont="1" applyBorder="1" applyAlignment="1">
      <alignment horizontal="center" vertical="center" wrapText="1"/>
    </xf>
    <xf numFmtId="0" fontId="3" fillId="0" borderId="11" xfId="0" applyFont="1" applyBorder="1"/>
    <xf numFmtId="0" fontId="3" fillId="11" borderId="11" xfId="0" applyFont="1" applyFill="1" applyBorder="1"/>
    <xf numFmtId="0" fontId="1" fillId="0" borderId="3" xfId="0" applyFont="1" applyBorder="1" applyAlignment="1">
      <alignment wrapText="1"/>
    </xf>
    <xf numFmtId="0" fontId="1" fillId="9" borderId="11" xfId="0" applyFont="1" applyFill="1" applyBorder="1"/>
    <xf numFmtId="0" fontId="3" fillId="2" borderId="11" xfId="0" applyFont="1" applyFill="1" applyBorder="1"/>
    <xf numFmtId="0" fontId="3" fillId="11" borderId="24" xfId="0" applyFont="1" applyFill="1" applyBorder="1"/>
    <xf numFmtId="0" fontId="3" fillId="0" borderId="14" xfId="0" applyFont="1" applyBorder="1" applyAlignment="1">
      <alignment horizontal="left"/>
    </xf>
    <xf numFmtId="0" fontId="3" fillId="0" borderId="16" xfId="0" applyFont="1" applyBorder="1" applyAlignment="1">
      <alignment horizontal="center" vertical="center" wrapText="1"/>
    </xf>
    <xf numFmtId="0" fontId="3" fillId="4" borderId="11" xfId="0" applyFont="1" applyFill="1" applyBorder="1"/>
    <xf numFmtId="0" fontId="3" fillId="12" borderId="11" xfId="0" applyFont="1" applyFill="1" applyBorder="1"/>
    <xf numFmtId="0" fontId="3" fillId="6" borderId="11" xfId="0" applyFont="1" applyFill="1" applyBorder="1"/>
    <xf numFmtId="0" fontId="1" fillId="13" borderId="11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1" fillId="14" borderId="8" xfId="0" applyFont="1" applyFill="1" applyBorder="1" applyAlignment="1">
      <alignment horizontal="left" vertical="center"/>
    </xf>
    <xf numFmtId="0" fontId="1" fillId="14" borderId="31" xfId="0" applyFont="1" applyFill="1" applyBorder="1" applyAlignment="1">
      <alignment horizontal="center" vertical="center"/>
    </xf>
    <xf numFmtId="0" fontId="3" fillId="14" borderId="6" xfId="0" applyFont="1" applyFill="1" applyBorder="1"/>
    <xf numFmtId="0" fontId="3" fillId="0" borderId="7" xfId="0" applyFont="1" applyBorder="1"/>
    <xf numFmtId="0" fontId="3" fillId="14" borderId="8" xfId="0" applyFont="1" applyFill="1" applyBorder="1"/>
    <xf numFmtId="0" fontId="3" fillId="0" borderId="9" xfId="0" applyFont="1" applyBorder="1"/>
    <xf numFmtId="0" fontId="3" fillId="15" borderId="11" xfId="0" applyFont="1" applyFill="1" applyBorder="1"/>
    <xf numFmtId="0" fontId="3" fillId="6" borderId="28" xfId="0" applyFont="1" applyFill="1" applyBorder="1"/>
    <xf numFmtId="0" fontId="3" fillId="0" borderId="32" xfId="0" applyFont="1" applyBorder="1" applyAlignment="1">
      <alignment vertical="center" wrapText="1"/>
    </xf>
    <xf numFmtId="0" fontId="0" fillId="0" borderId="24" xfId="0" applyBorder="1"/>
    <xf numFmtId="0" fontId="3" fillId="16" borderId="34" xfId="0" applyFont="1" applyFill="1" applyBorder="1"/>
    <xf numFmtId="0" fontId="3" fillId="17" borderId="34" xfId="0" applyFont="1" applyFill="1" applyBorder="1" applyAlignment="1">
      <alignment horizontal="left" vertical="center" wrapText="1"/>
    </xf>
    <xf numFmtId="0" fontId="3" fillId="18" borderId="34" xfId="0" applyFont="1" applyFill="1" applyBorder="1"/>
    <xf numFmtId="0" fontId="3" fillId="17" borderId="34" xfId="0" applyFont="1" applyFill="1" applyBorder="1" applyAlignment="1">
      <alignment vertical="center" wrapText="1"/>
    </xf>
    <xf numFmtId="0" fontId="5" fillId="0" borderId="11" xfId="0" applyFont="1" applyBorder="1"/>
    <xf numFmtId="0" fontId="5" fillId="0" borderId="12" xfId="0" applyFont="1" applyBorder="1" applyAlignment="1">
      <alignment horizontal="center"/>
    </xf>
    <xf numFmtId="0" fontId="2" fillId="0" borderId="13" xfId="0" applyFont="1" applyBorder="1"/>
    <xf numFmtId="0" fontId="3" fillId="0" borderId="12" xfId="0" applyFont="1" applyBorder="1" applyAlignment="1">
      <alignment horizontal="left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2" fillId="0" borderId="17" xfId="0" applyFont="1" applyBorder="1"/>
    <xf numFmtId="0" fontId="1" fillId="10" borderId="18" xfId="0" applyFont="1" applyFill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1" fillId="0" borderId="12" xfId="0" applyFont="1" applyBorder="1" applyAlignment="1">
      <alignment horizontal="center"/>
    </xf>
    <xf numFmtId="0" fontId="2" fillId="0" borderId="16" xfId="0" applyFont="1" applyBorder="1"/>
    <xf numFmtId="0" fontId="1" fillId="0" borderId="1" xfId="0" applyFont="1" applyBorder="1" applyAlignment="1">
      <alignment horizontal="left"/>
    </xf>
    <xf numFmtId="0" fontId="2" fillId="0" borderId="2" xfId="0" applyFont="1" applyBorder="1"/>
    <xf numFmtId="0" fontId="1" fillId="7" borderId="1" xfId="0" applyFont="1" applyFill="1" applyBorder="1" applyAlignment="1">
      <alignment horizontal="center"/>
    </xf>
    <xf numFmtId="0" fontId="2" fillId="0" borderId="10" xfId="0" applyFont="1" applyBorder="1"/>
    <xf numFmtId="0" fontId="2" fillId="0" borderId="33" xfId="0" applyFont="1" applyBorder="1"/>
    <xf numFmtId="0" fontId="1" fillId="9" borderId="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2" fillId="0" borderId="15" xfId="0" applyFont="1" applyBorder="1"/>
    <xf numFmtId="0" fontId="3" fillId="0" borderId="1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3" fillId="0" borderId="12" xfId="0" applyFont="1" applyBorder="1" applyAlignment="1">
      <alignment horizontal="left" wrapText="1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/>
    </xf>
    <xf numFmtId="0" fontId="3" fillId="13" borderId="25" xfId="0" applyFont="1" applyFill="1" applyBorder="1" applyAlignment="1">
      <alignment horizontal="center"/>
    </xf>
    <xf numFmtId="0" fontId="2" fillId="0" borderId="27" xfId="0" applyFont="1" applyBorder="1"/>
    <xf numFmtId="0" fontId="1" fillId="13" borderId="25" xfId="0" applyFont="1" applyFill="1" applyBorder="1" applyAlignment="1">
      <alignment horizontal="center" vertical="center"/>
    </xf>
    <xf numFmtId="0" fontId="2" fillId="0" borderId="26" xfId="0" applyFont="1" applyBorder="1"/>
    <xf numFmtId="0" fontId="3" fillId="13" borderId="28" xfId="0" applyFont="1" applyFill="1" applyBorder="1" applyAlignment="1">
      <alignment horizontal="center"/>
    </xf>
    <xf numFmtId="0" fontId="2" fillId="0" borderId="30" xfId="0" applyFont="1" applyBorder="1"/>
    <xf numFmtId="0" fontId="1" fillId="13" borderId="12" xfId="0" applyFont="1" applyFill="1" applyBorder="1" applyAlignment="1">
      <alignment horizontal="center" vertical="center"/>
    </xf>
    <xf numFmtId="0" fontId="2" fillId="0" borderId="29" xfId="0" applyFont="1" applyBorder="1"/>
    <xf numFmtId="0" fontId="1" fillId="13" borderId="13" xfId="0" applyFont="1" applyFill="1" applyBorder="1" applyAlignment="1">
      <alignment horizontal="center" vertical="center"/>
    </xf>
    <xf numFmtId="0" fontId="6" fillId="13" borderId="12" xfId="0" applyFont="1" applyFill="1" applyBorder="1" applyAlignment="1">
      <alignment horizontal="center" vertical="center"/>
    </xf>
    <xf numFmtId="0" fontId="6" fillId="13" borderId="13" xfId="0" applyFont="1" applyFill="1" applyBorder="1" applyAlignment="1">
      <alignment horizontal="center" vertical="center"/>
    </xf>
    <xf numFmtId="0" fontId="1" fillId="13" borderId="35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5.7706391257642847E-2"/>
          <c:y val="7.0772569737795651E-2"/>
          <c:w val="0.85372295509440488"/>
          <c:h val="0.86782227328880024"/>
        </c:manualLayout>
      </c:layout>
      <c:lineChart>
        <c:grouping val="standard"/>
        <c:varyColors val="1"/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1'!$I$15:$AC$15</c:f>
              <c:numCache>
                <c:formatCode>dd/mm</c:formatCode>
                <c:ptCount val="21"/>
                <c:pt idx="0">
                  <c:v>45748</c:v>
                </c:pt>
                <c:pt idx="1">
                  <c:v>45749</c:v>
                </c:pt>
                <c:pt idx="2">
                  <c:v>45750</c:v>
                </c:pt>
                <c:pt idx="3">
                  <c:v>45751</c:v>
                </c:pt>
                <c:pt idx="4">
                  <c:v>45752</c:v>
                </c:pt>
                <c:pt idx="5">
                  <c:v>45753</c:v>
                </c:pt>
                <c:pt idx="6">
                  <c:v>45754</c:v>
                </c:pt>
                <c:pt idx="7">
                  <c:v>45755</c:v>
                </c:pt>
                <c:pt idx="8">
                  <c:v>45756</c:v>
                </c:pt>
                <c:pt idx="9">
                  <c:v>45757</c:v>
                </c:pt>
                <c:pt idx="10">
                  <c:v>45758</c:v>
                </c:pt>
                <c:pt idx="11">
                  <c:v>45759</c:v>
                </c:pt>
                <c:pt idx="12">
                  <c:v>45760</c:v>
                </c:pt>
                <c:pt idx="13">
                  <c:v>45791</c:v>
                </c:pt>
                <c:pt idx="14">
                  <c:v>45762</c:v>
                </c:pt>
                <c:pt idx="15">
                  <c:v>45763</c:v>
                </c:pt>
                <c:pt idx="16">
                  <c:v>45764</c:v>
                </c:pt>
                <c:pt idx="17">
                  <c:v>45765</c:v>
                </c:pt>
                <c:pt idx="18">
                  <c:v>45766</c:v>
                </c:pt>
                <c:pt idx="19">
                  <c:v>45767</c:v>
                </c:pt>
                <c:pt idx="20">
                  <c:v>45768</c:v>
                </c:pt>
              </c:numCache>
            </c:numRef>
          </c:cat>
          <c:val>
            <c:numRef>
              <c:f>'Sprint 1'!$I$94:$AC$94</c:f>
              <c:numCache>
                <c:formatCode>General</c:formatCode>
                <c:ptCount val="21"/>
                <c:pt idx="0">
                  <c:v>156</c:v>
                </c:pt>
                <c:pt idx="1">
                  <c:v>152</c:v>
                </c:pt>
                <c:pt idx="2">
                  <c:v>148</c:v>
                </c:pt>
                <c:pt idx="3">
                  <c:v>135</c:v>
                </c:pt>
                <c:pt idx="4">
                  <c:v>126</c:v>
                </c:pt>
                <c:pt idx="5">
                  <c:v>121</c:v>
                </c:pt>
                <c:pt idx="6">
                  <c:v>114</c:v>
                </c:pt>
                <c:pt idx="7">
                  <c:v>104</c:v>
                </c:pt>
                <c:pt idx="8">
                  <c:v>96</c:v>
                </c:pt>
                <c:pt idx="9">
                  <c:v>89</c:v>
                </c:pt>
                <c:pt idx="10">
                  <c:v>82</c:v>
                </c:pt>
                <c:pt idx="11">
                  <c:v>68</c:v>
                </c:pt>
                <c:pt idx="12">
                  <c:v>51</c:v>
                </c:pt>
                <c:pt idx="13">
                  <c:v>49</c:v>
                </c:pt>
                <c:pt idx="14">
                  <c:v>44</c:v>
                </c:pt>
                <c:pt idx="15">
                  <c:v>34</c:v>
                </c:pt>
                <c:pt idx="16">
                  <c:v>29</c:v>
                </c:pt>
                <c:pt idx="17">
                  <c:v>19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0-465F-958C-A79C9E5DD4EC}"/>
            </c:ext>
          </c:extLst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1'!$I$15:$AC$15</c:f>
              <c:numCache>
                <c:formatCode>dd/mm</c:formatCode>
                <c:ptCount val="21"/>
                <c:pt idx="0">
                  <c:v>45748</c:v>
                </c:pt>
                <c:pt idx="1">
                  <c:v>45749</c:v>
                </c:pt>
                <c:pt idx="2">
                  <c:v>45750</c:v>
                </c:pt>
                <c:pt idx="3">
                  <c:v>45751</c:v>
                </c:pt>
                <c:pt idx="4">
                  <c:v>45752</c:v>
                </c:pt>
                <c:pt idx="5">
                  <c:v>45753</c:v>
                </c:pt>
                <c:pt idx="6">
                  <c:v>45754</c:v>
                </c:pt>
                <c:pt idx="7">
                  <c:v>45755</c:v>
                </c:pt>
                <c:pt idx="8">
                  <c:v>45756</c:v>
                </c:pt>
                <c:pt idx="9">
                  <c:v>45757</c:v>
                </c:pt>
                <c:pt idx="10">
                  <c:v>45758</c:v>
                </c:pt>
                <c:pt idx="11">
                  <c:v>45759</c:v>
                </c:pt>
                <c:pt idx="12">
                  <c:v>45760</c:v>
                </c:pt>
                <c:pt idx="13">
                  <c:v>45791</c:v>
                </c:pt>
                <c:pt idx="14">
                  <c:v>45762</c:v>
                </c:pt>
                <c:pt idx="15">
                  <c:v>45763</c:v>
                </c:pt>
                <c:pt idx="16">
                  <c:v>45764</c:v>
                </c:pt>
                <c:pt idx="17">
                  <c:v>45765</c:v>
                </c:pt>
                <c:pt idx="18">
                  <c:v>45766</c:v>
                </c:pt>
                <c:pt idx="19">
                  <c:v>45767</c:v>
                </c:pt>
                <c:pt idx="20">
                  <c:v>45768</c:v>
                </c:pt>
              </c:numCache>
            </c:numRef>
          </c:cat>
          <c:val>
            <c:numRef>
              <c:f>'Sprint 1'!$I$95:$AC$95</c:f>
              <c:numCache>
                <c:formatCode>General</c:formatCode>
                <c:ptCount val="21"/>
                <c:pt idx="0">
                  <c:v>158</c:v>
                </c:pt>
                <c:pt idx="1">
                  <c:v>154</c:v>
                </c:pt>
                <c:pt idx="2">
                  <c:v>150</c:v>
                </c:pt>
                <c:pt idx="3">
                  <c:v>138</c:v>
                </c:pt>
                <c:pt idx="4">
                  <c:v>128</c:v>
                </c:pt>
                <c:pt idx="5">
                  <c:v>123</c:v>
                </c:pt>
                <c:pt idx="6">
                  <c:v>116</c:v>
                </c:pt>
                <c:pt idx="7">
                  <c:v>106</c:v>
                </c:pt>
                <c:pt idx="8">
                  <c:v>100</c:v>
                </c:pt>
                <c:pt idx="9">
                  <c:v>90</c:v>
                </c:pt>
                <c:pt idx="10">
                  <c:v>84</c:v>
                </c:pt>
                <c:pt idx="11">
                  <c:v>72</c:v>
                </c:pt>
                <c:pt idx="12">
                  <c:v>52</c:v>
                </c:pt>
                <c:pt idx="13">
                  <c:v>48</c:v>
                </c:pt>
                <c:pt idx="14">
                  <c:v>44</c:v>
                </c:pt>
                <c:pt idx="15">
                  <c:v>34</c:v>
                </c:pt>
                <c:pt idx="16">
                  <c:v>29</c:v>
                </c:pt>
                <c:pt idx="17">
                  <c:v>20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0-465F-958C-A79C9E5DD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17138"/>
        <c:axId val="1344457555"/>
      </c:lineChart>
      <c:dateAx>
        <c:axId val="404417138"/>
        <c:scaling>
          <c:orientation val="minMax"/>
          <c:max val="45768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4457555"/>
        <c:crosses val="autoZero"/>
        <c:auto val="1"/>
        <c:lblOffset val="100"/>
        <c:baseTimeUnit val="days"/>
      </c:dateAx>
      <c:valAx>
        <c:axId val="1344457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44171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2'!$I$15:$AA$15</c:f>
              <c:numCache>
                <c:formatCode>dd/mm</c:formatCode>
                <c:ptCount val="19"/>
                <c:pt idx="0">
                  <c:v>45769</c:v>
                </c:pt>
                <c:pt idx="1">
                  <c:v>45770</c:v>
                </c:pt>
                <c:pt idx="2">
                  <c:v>45771</c:v>
                </c:pt>
                <c:pt idx="3">
                  <c:v>45772</c:v>
                </c:pt>
                <c:pt idx="4">
                  <c:v>45773</c:v>
                </c:pt>
                <c:pt idx="5">
                  <c:v>45774</c:v>
                </c:pt>
                <c:pt idx="6">
                  <c:v>45775</c:v>
                </c:pt>
                <c:pt idx="7">
                  <c:v>45776</c:v>
                </c:pt>
                <c:pt idx="8">
                  <c:v>45777</c:v>
                </c:pt>
                <c:pt idx="9">
                  <c:v>45778</c:v>
                </c:pt>
                <c:pt idx="10">
                  <c:v>45779</c:v>
                </c:pt>
                <c:pt idx="11">
                  <c:v>45780</c:v>
                </c:pt>
                <c:pt idx="12">
                  <c:v>45781</c:v>
                </c:pt>
                <c:pt idx="13">
                  <c:v>45782</c:v>
                </c:pt>
                <c:pt idx="14">
                  <c:v>45783</c:v>
                </c:pt>
                <c:pt idx="15">
                  <c:v>45784</c:v>
                </c:pt>
                <c:pt idx="16">
                  <c:v>45785</c:v>
                </c:pt>
                <c:pt idx="17">
                  <c:v>45786</c:v>
                </c:pt>
                <c:pt idx="18">
                  <c:v>45787</c:v>
                </c:pt>
              </c:numCache>
            </c:numRef>
          </c:cat>
          <c:val>
            <c:numRef>
              <c:f>'Sprint 2'!$I$88:$AA$88</c:f>
              <c:numCache>
                <c:formatCode>General</c:formatCode>
                <c:ptCount val="19"/>
                <c:pt idx="0">
                  <c:v>167</c:v>
                </c:pt>
                <c:pt idx="1">
                  <c:v>163</c:v>
                </c:pt>
                <c:pt idx="2">
                  <c:v>148</c:v>
                </c:pt>
                <c:pt idx="3">
                  <c:v>139</c:v>
                </c:pt>
                <c:pt idx="4">
                  <c:v>133</c:v>
                </c:pt>
                <c:pt idx="5">
                  <c:v>130</c:v>
                </c:pt>
                <c:pt idx="6">
                  <c:v>120</c:v>
                </c:pt>
                <c:pt idx="7">
                  <c:v>105</c:v>
                </c:pt>
                <c:pt idx="8">
                  <c:v>100</c:v>
                </c:pt>
                <c:pt idx="9">
                  <c:v>84</c:v>
                </c:pt>
                <c:pt idx="10">
                  <c:v>76</c:v>
                </c:pt>
                <c:pt idx="11">
                  <c:v>66</c:v>
                </c:pt>
                <c:pt idx="12">
                  <c:v>52</c:v>
                </c:pt>
                <c:pt idx="13">
                  <c:v>52</c:v>
                </c:pt>
                <c:pt idx="14">
                  <c:v>40</c:v>
                </c:pt>
                <c:pt idx="15">
                  <c:v>31</c:v>
                </c:pt>
                <c:pt idx="16">
                  <c:v>21</c:v>
                </c:pt>
                <c:pt idx="17">
                  <c:v>10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5-459C-BF7C-264FF2EE601F}"/>
            </c:ext>
          </c:extLst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2'!$I$15:$AA$15</c:f>
              <c:numCache>
                <c:formatCode>dd/mm</c:formatCode>
                <c:ptCount val="19"/>
                <c:pt idx="0">
                  <c:v>45769</c:v>
                </c:pt>
                <c:pt idx="1">
                  <c:v>45770</c:v>
                </c:pt>
                <c:pt idx="2">
                  <c:v>45771</c:v>
                </c:pt>
                <c:pt idx="3">
                  <c:v>45772</c:v>
                </c:pt>
                <c:pt idx="4">
                  <c:v>45773</c:v>
                </c:pt>
                <c:pt idx="5">
                  <c:v>45774</c:v>
                </c:pt>
                <c:pt idx="6">
                  <c:v>45775</c:v>
                </c:pt>
                <c:pt idx="7">
                  <c:v>45776</c:v>
                </c:pt>
                <c:pt idx="8">
                  <c:v>45777</c:v>
                </c:pt>
                <c:pt idx="9">
                  <c:v>45778</c:v>
                </c:pt>
                <c:pt idx="10">
                  <c:v>45779</c:v>
                </c:pt>
                <c:pt idx="11">
                  <c:v>45780</c:v>
                </c:pt>
                <c:pt idx="12">
                  <c:v>45781</c:v>
                </c:pt>
                <c:pt idx="13">
                  <c:v>45782</c:v>
                </c:pt>
                <c:pt idx="14">
                  <c:v>45783</c:v>
                </c:pt>
                <c:pt idx="15">
                  <c:v>45784</c:v>
                </c:pt>
                <c:pt idx="16">
                  <c:v>45785</c:v>
                </c:pt>
                <c:pt idx="17">
                  <c:v>45786</c:v>
                </c:pt>
                <c:pt idx="18">
                  <c:v>45787</c:v>
                </c:pt>
              </c:numCache>
            </c:numRef>
          </c:cat>
          <c:val>
            <c:numRef>
              <c:f>'Sprint 2'!$I$89:$AA$89</c:f>
              <c:numCache>
                <c:formatCode>General</c:formatCode>
                <c:ptCount val="19"/>
                <c:pt idx="0">
                  <c:v>167</c:v>
                </c:pt>
                <c:pt idx="1">
                  <c:v>163</c:v>
                </c:pt>
                <c:pt idx="2">
                  <c:v>149</c:v>
                </c:pt>
                <c:pt idx="3">
                  <c:v>139</c:v>
                </c:pt>
                <c:pt idx="4">
                  <c:v>133</c:v>
                </c:pt>
                <c:pt idx="5">
                  <c:v>130</c:v>
                </c:pt>
                <c:pt idx="6">
                  <c:v>120</c:v>
                </c:pt>
                <c:pt idx="7">
                  <c:v>108</c:v>
                </c:pt>
                <c:pt idx="8">
                  <c:v>100</c:v>
                </c:pt>
                <c:pt idx="9">
                  <c:v>86</c:v>
                </c:pt>
                <c:pt idx="10">
                  <c:v>74</c:v>
                </c:pt>
                <c:pt idx="11">
                  <c:v>66</c:v>
                </c:pt>
                <c:pt idx="12">
                  <c:v>54</c:v>
                </c:pt>
                <c:pt idx="13">
                  <c:v>50</c:v>
                </c:pt>
                <c:pt idx="14">
                  <c:v>40</c:v>
                </c:pt>
                <c:pt idx="15">
                  <c:v>31</c:v>
                </c:pt>
                <c:pt idx="16">
                  <c:v>19</c:v>
                </c:pt>
                <c:pt idx="17">
                  <c:v>10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5-459C-BF7C-264FF2EE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880278"/>
        <c:axId val="1561044615"/>
      </c:lineChart>
      <c:dateAx>
        <c:axId val="302880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1044615"/>
        <c:crosses val="autoZero"/>
        <c:auto val="1"/>
        <c:lblOffset val="100"/>
        <c:baseTimeUnit val="days"/>
      </c:dateAx>
      <c:valAx>
        <c:axId val="1561044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28802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3'!$I$15:$AB$15</c:f>
              <c:numCache>
                <c:formatCode>dd/mm</c:formatCode>
                <c:ptCount val="20"/>
                <c:pt idx="0">
                  <c:v>45615</c:v>
                </c:pt>
                <c:pt idx="1">
                  <c:v>45616</c:v>
                </c:pt>
                <c:pt idx="2">
                  <c:v>45617</c:v>
                </c:pt>
                <c:pt idx="3">
                  <c:v>45618</c:v>
                </c:pt>
                <c:pt idx="4">
                  <c:v>45619</c:v>
                </c:pt>
                <c:pt idx="5">
                  <c:v>45620</c:v>
                </c:pt>
                <c:pt idx="6">
                  <c:v>45621</c:v>
                </c:pt>
                <c:pt idx="7">
                  <c:v>45622</c:v>
                </c:pt>
                <c:pt idx="8">
                  <c:v>45623</c:v>
                </c:pt>
                <c:pt idx="9">
                  <c:v>45624</c:v>
                </c:pt>
                <c:pt idx="10">
                  <c:v>45625</c:v>
                </c:pt>
                <c:pt idx="11">
                  <c:v>45626</c:v>
                </c:pt>
                <c:pt idx="12">
                  <c:v>45627</c:v>
                </c:pt>
                <c:pt idx="13">
                  <c:v>45628</c:v>
                </c:pt>
                <c:pt idx="14">
                  <c:v>45629</c:v>
                </c:pt>
                <c:pt idx="15">
                  <c:v>45630</c:v>
                </c:pt>
                <c:pt idx="16">
                  <c:v>45631</c:v>
                </c:pt>
                <c:pt idx="17">
                  <c:v>45632</c:v>
                </c:pt>
                <c:pt idx="18">
                  <c:v>45633</c:v>
                </c:pt>
                <c:pt idx="19">
                  <c:v>45634</c:v>
                </c:pt>
              </c:numCache>
            </c:numRef>
          </c:cat>
          <c:val>
            <c:numRef>
              <c:f>'Sprint 3'!$I$108:$AB$108</c:f>
              <c:numCache>
                <c:formatCode>General</c:formatCode>
                <c:ptCount val="20"/>
                <c:pt idx="0">
                  <c:v>169</c:v>
                </c:pt>
                <c:pt idx="1">
                  <c:v>158</c:v>
                </c:pt>
                <c:pt idx="2">
                  <c:v>155</c:v>
                </c:pt>
                <c:pt idx="3">
                  <c:v>150</c:v>
                </c:pt>
                <c:pt idx="4">
                  <c:v>138</c:v>
                </c:pt>
                <c:pt idx="5">
                  <c:v>132</c:v>
                </c:pt>
                <c:pt idx="6">
                  <c:v>129</c:v>
                </c:pt>
                <c:pt idx="7">
                  <c:v>120</c:v>
                </c:pt>
                <c:pt idx="8">
                  <c:v>112</c:v>
                </c:pt>
                <c:pt idx="9">
                  <c:v>107</c:v>
                </c:pt>
                <c:pt idx="10">
                  <c:v>104</c:v>
                </c:pt>
                <c:pt idx="11">
                  <c:v>94</c:v>
                </c:pt>
                <c:pt idx="12">
                  <c:v>89</c:v>
                </c:pt>
                <c:pt idx="13">
                  <c:v>68</c:v>
                </c:pt>
                <c:pt idx="14">
                  <c:v>60</c:v>
                </c:pt>
                <c:pt idx="15">
                  <c:v>55</c:v>
                </c:pt>
                <c:pt idx="16">
                  <c:v>47</c:v>
                </c:pt>
                <c:pt idx="17">
                  <c:v>44</c:v>
                </c:pt>
                <c:pt idx="18">
                  <c:v>32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D-4740-83A5-228CE1C9499C}"/>
            </c:ext>
          </c:extLst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3'!$I$15:$AB$15</c:f>
              <c:numCache>
                <c:formatCode>dd/mm</c:formatCode>
                <c:ptCount val="20"/>
                <c:pt idx="0">
                  <c:v>45615</c:v>
                </c:pt>
                <c:pt idx="1">
                  <c:v>45616</c:v>
                </c:pt>
                <c:pt idx="2">
                  <c:v>45617</c:v>
                </c:pt>
                <c:pt idx="3">
                  <c:v>45618</c:v>
                </c:pt>
                <c:pt idx="4">
                  <c:v>45619</c:v>
                </c:pt>
                <c:pt idx="5">
                  <c:v>45620</c:v>
                </c:pt>
                <c:pt idx="6">
                  <c:v>45621</c:v>
                </c:pt>
                <c:pt idx="7">
                  <c:v>45622</c:v>
                </c:pt>
                <c:pt idx="8">
                  <c:v>45623</c:v>
                </c:pt>
                <c:pt idx="9">
                  <c:v>45624</c:v>
                </c:pt>
                <c:pt idx="10">
                  <c:v>45625</c:v>
                </c:pt>
                <c:pt idx="11">
                  <c:v>45626</c:v>
                </c:pt>
                <c:pt idx="12">
                  <c:v>45627</c:v>
                </c:pt>
                <c:pt idx="13">
                  <c:v>45628</c:v>
                </c:pt>
                <c:pt idx="14">
                  <c:v>45629</c:v>
                </c:pt>
                <c:pt idx="15">
                  <c:v>45630</c:v>
                </c:pt>
                <c:pt idx="16">
                  <c:v>45631</c:v>
                </c:pt>
                <c:pt idx="17">
                  <c:v>45632</c:v>
                </c:pt>
                <c:pt idx="18">
                  <c:v>45633</c:v>
                </c:pt>
                <c:pt idx="19">
                  <c:v>45634</c:v>
                </c:pt>
              </c:numCache>
            </c:numRef>
          </c:cat>
          <c:val>
            <c:numRef>
              <c:f>'Sprint 3'!$I$109:$AB$109</c:f>
              <c:numCache>
                <c:formatCode>General</c:formatCode>
                <c:ptCount val="20"/>
                <c:pt idx="0">
                  <c:v>169</c:v>
                </c:pt>
                <c:pt idx="1">
                  <c:v>159</c:v>
                </c:pt>
                <c:pt idx="2">
                  <c:v>155</c:v>
                </c:pt>
                <c:pt idx="3">
                  <c:v>150</c:v>
                </c:pt>
                <c:pt idx="4">
                  <c:v>142</c:v>
                </c:pt>
                <c:pt idx="5">
                  <c:v>132</c:v>
                </c:pt>
                <c:pt idx="6">
                  <c:v>129</c:v>
                </c:pt>
                <c:pt idx="7">
                  <c:v>122</c:v>
                </c:pt>
                <c:pt idx="8">
                  <c:v>112</c:v>
                </c:pt>
                <c:pt idx="9">
                  <c:v>108</c:v>
                </c:pt>
                <c:pt idx="10">
                  <c:v>104</c:v>
                </c:pt>
                <c:pt idx="11">
                  <c:v>94</c:v>
                </c:pt>
                <c:pt idx="12">
                  <c:v>89</c:v>
                </c:pt>
                <c:pt idx="13">
                  <c:v>70</c:v>
                </c:pt>
                <c:pt idx="14">
                  <c:v>60</c:v>
                </c:pt>
                <c:pt idx="15">
                  <c:v>55</c:v>
                </c:pt>
                <c:pt idx="16">
                  <c:v>48</c:v>
                </c:pt>
                <c:pt idx="17">
                  <c:v>44</c:v>
                </c:pt>
                <c:pt idx="18">
                  <c:v>32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D-4740-83A5-228CE1C94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512340"/>
        <c:axId val="770455927"/>
      </c:lineChart>
      <c:dateAx>
        <c:axId val="1276512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0455927"/>
        <c:crosses val="autoZero"/>
        <c:auto val="1"/>
        <c:lblOffset val="100"/>
        <c:baseTimeUnit val="days"/>
      </c:dateAx>
      <c:valAx>
        <c:axId val="770455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65123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1409700</xdr:colOff>
      <xdr:row>102</xdr:row>
      <xdr:rowOff>0</xdr:rowOff>
    </xdr:from>
    <xdr:ext cx="11706225" cy="6657975"/>
    <xdr:graphicFrame macro="">
      <xdr:nvGraphicFramePr>
        <xdr:cNvPr id="1916131650" name="Chart 2">
          <a:extLst>
            <a:ext uri="{FF2B5EF4-FFF2-40B4-BE49-F238E27FC236}">
              <a16:creationId xmlns:a16="http://schemas.microsoft.com/office/drawing/2014/main" id="{00000000-0008-0000-0100-000042D93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361950</xdr:colOff>
      <xdr:row>92</xdr:row>
      <xdr:rowOff>9525</xdr:rowOff>
    </xdr:from>
    <xdr:ext cx="8858250" cy="4295775"/>
    <xdr:graphicFrame macro="">
      <xdr:nvGraphicFramePr>
        <xdr:cNvPr id="409167143" name="Chart 1">
          <a:extLst>
            <a:ext uri="{FF2B5EF4-FFF2-40B4-BE49-F238E27FC236}">
              <a16:creationId xmlns:a16="http://schemas.microsoft.com/office/drawing/2014/main" id="{00000000-0008-0000-0000-000027656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1257300</xdr:colOff>
      <xdr:row>109</xdr:row>
      <xdr:rowOff>161925</xdr:rowOff>
    </xdr:from>
    <xdr:ext cx="8020050" cy="4267200"/>
    <xdr:graphicFrame macro="">
      <xdr:nvGraphicFramePr>
        <xdr:cNvPr id="1375114113" name="Chart 4">
          <a:extLst>
            <a:ext uri="{FF2B5EF4-FFF2-40B4-BE49-F238E27FC236}">
              <a16:creationId xmlns:a16="http://schemas.microsoft.com/office/drawing/2014/main" id="{00000000-0008-0000-0200-00008193F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96"/>
  <sheetViews>
    <sheetView topLeftCell="B88" workbookViewId="0">
      <selection activeCell="B18" sqref="B18:D18"/>
    </sheetView>
  </sheetViews>
  <sheetFormatPr defaultColWidth="14.42578125" defaultRowHeight="15" customHeight="1" x14ac:dyDescent="0.25"/>
  <cols>
    <col min="1" max="1" width="16" customWidth="1"/>
    <col min="2" max="2" width="20.28515625" customWidth="1"/>
    <col min="3" max="3" width="55.42578125" customWidth="1"/>
    <col min="4" max="5" width="11" customWidth="1"/>
    <col min="6" max="6" width="20.5703125" customWidth="1"/>
    <col min="7" max="8" width="6.140625" customWidth="1"/>
    <col min="9" max="9" width="6" customWidth="1"/>
    <col min="10" max="14" width="6.140625" customWidth="1"/>
    <col min="15" max="15" width="6" customWidth="1"/>
    <col min="16" max="16" width="6.140625" customWidth="1"/>
    <col min="17" max="21" width="6" customWidth="1"/>
    <col min="22" max="24" width="6.140625" customWidth="1"/>
    <col min="25" max="25" width="6" customWidth="1"/>
    <col min="26" max="26" width="6.140625" customWidth="1"/>
    <col min="27" max="28" width="6" customWidth="1"/>
    <col min="29" max="30" width="5.85546875" customWidth="1"/>
  </cols>
  <sheetData>
    <row r="1" spans="1:30" ht="16.5" customHeight="1" x14ac:dyDescent="0.25">
      <c r="A1" s="67" t="s">
        <v>0</v>
      </c>
      <c r="B1" s="68"/>
      <c r="C1" s="24" t="s">
        <v>74</v>
      </c>
      <c r="D1" s="2"/>
      <c r="E1" s="3"/>
      <c r="F1" s="4" t="s">
        <v>75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6.5" customHeight="1" x14ac:dyDescent="0.25">
      <c r="A2" s="67" t="s">
        <v>3</v>
      </c>
      <c r="B2" s="68"/>
      <c r="C2" s="5" t="s">
        <v>76</v>
      </c>
      <c r="D2" s="2"/>
      <c r="E2" s="9"/>
      <c r="F2" s="7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6.5" customHeight="1" x14ac:dyDescent="0.25">
      <c r="A3" s="67" t="s">
        <v>6</v>
      </c>
      <c r="B3" s="68"/>
      <c r="C3" s="8">
        <v>45748</v>
      </c>
      <c r="D3" s="2"/>
      <c r="E3" s="11"/>
      <c r="F3" s="12" t="s">
        <v>10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7.25" customHeight="1" x14ac:dyDescent="0.25">
      <c r="A4" s="67" t="s">
        <v>8</v>
      </c>
      <c r="B4" s="68"/>
      <c r="C4" s="8">
        <v>45768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6.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6.5" customHeight="1" x14ac:dyDescent="0.25">
      <c r="A6" s="2"/>
      <c r="B6" s="72" t="s">
        <v>77</v>
      </c>
      <c r="C6" s="70"/>
      <c r="D6" s="70"/>
      <c r="E6" s="6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6.5" customHeight="1" x14ac:dyDescent="0.25">
      <c r="A7" s="2"/>
      <c r="B7" s="13" t="s">
        <v>12</v>
      </c>
      <c r="C7" s="13" t="s">
        <v>13</v>
      </c>
      <c r="D7" s="13" t="s">
        <v>14</v>
      </c>
      <c r="E7" s="13" t="s"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6.5" customHeight="1" x14ac:dyDescent="0.25">
      <c r="A8" s="2"/>
      <c r="B8" s="14">
        <v>1</v>
      </c>
      <c r="C8" s="5" t="s">
        <v>16</v>
      </c>
      <c r="D8" s="5">
        <f ca="1">SUMIF($E$16:$F$93,"Quý",$G$16:$G$93)+SUMIF($E$16:$F$93,"All team",$G$16:$G$93)/5</f>
        <v>26.8</v>
      </c>
      <c r="E8" s="5">
        <f ca="1">SUMIF($E$16:$F$93,"Quý",$H$16:$H$93)+SUMIF($E$16:$F$93,"All team",$H$16:$H$93)/5</f>
        <v>28.8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6.5" customHeight="1" x14ac:dyDescent="0.25">
      <c r="A9" s="2"/>
      <c r="B9" s="14">
        <v>2</v>
      </c>
      <c r="C9" s="5" t="s">
        <v>17</v>
      </c>
      <c r="D9" s="5">
        <f ca="1">SUMIF($E$16:$F$93,"Quân",$G$16:$G$93)+SUMIF($E$16:$F$93,"All team",$G$16:$G$93)/5</f>
        <v>38.799999999999997</v>
      </c>
      <c r="E9" s="5">
        <f ca="1">SUMIF($E$16:$F$93,"Quân",$H$16:$H$93)+SUMIF($E$16:$F$93,"All team",$H$16:$H$93)/5</f>
        <v>36.799999999999997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6.5" customHeight="1" x14ac:dyDescent="0.25">
      <c r="A10" s="2"/>
      <c r="B10" s="14">
        <v>3</v>
      </c>
      <c r="C10" s="5" t="s">
        <v>18</v>
      </c>
      <c r="D10" s="5">
        <f ca="1">SUMIF($E$16:$F$93,"Phúc",$G$16:$G$93)+SUMIF($E$16:$F$93,"All team",$G$16:$G$93)/5</f>
        <v>27.8</v>
      </c>
      <c r="E10" s="5">
        <f ca="1">SUMIF($E$16:$F$93,"Phúc",$H$16:$H$93)+SUMIF($E$16:$F$93,"All team",$H$16:$H$93)/5</f>
        <v>29.8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6.5" customHeight="1" x14ac:dyDescent="0.25">
      <c r="A11" s="2"/>
      <c r="B11" s="14">
        <v>4</v>
      </c>
      <c r="C11" s="5" t="s">
        <v>19</v>
      </c>
      <c r="D11" s="5">
        <f ca="1">SUMIF($E$16:$F$93,"Thịnh",$G$16:$G$93)+SUMIF($E$16:$F$93,"All team",$G$16:$G$93)/5</f>
        <v>42.8</v>
      </c>
      <c r="E11" s="5">
        <f ca="1">SUMIF($E$16:$F$93,"Thịnh",$H$16:$H$93)+SUMIF($E$16:$F$93,"All team",$H$16:$H$93)/5</f>
        <v>41.8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6.5" customHeight="1" x14ac:dyDescent="0.25">
      <c r="A12" s="2"/>
      <c r="B12" s="14">
        <v>5</v>
      </c>
      <c r="C12" s="5" t="s">
        <v>20</v>
      </c>
      <c r="D12" s="5">
        <f ca="1">SUMIF($E$16:$F$93,"Phương",$G$16:$G$93)+SUMIF($E$16:$F$93,"All team",$G$16:$G$93)/5</f>
        <v>24.8</v>
      </c>
      <c r="E12" s="5">
        <f ca="1">SUMIF($E$16:$F$93,"Phương",$H$16:$H$93)+SUMIF($E$16:$F$93,"All team",$H$16:$H$93)/5</f>
        <v>28.8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6.5" customHeight="1" x14ac:dyDescent="0.25">
      <c r="A13" s="2"/>
      <c r="B13" s="72" t="s">
        <v>21</v>
      </c>
      <c r="C13" s="68"/>
      <c r="D13" s="15">
        <f t="shared" ref="D13:E13" ca="1" si="0">SUM(D8:D12)</f>
        <v>161</v>
      </c>
      <c r="E13" s="15">
        <f t="shared" ca="1" si="0"/>
        <v>166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6.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62.25" customHeight="1" x14ac:dyDescent="0.25">
      <c r="A15" s="25" t="s">
        <v>22</v>
      </c>
      <c r="B15" s="25" t="s">
        <v>23</v>
      </c>
      <c r="C15" s="84" t="s">
        <v>24</v>
      </c>
      <c r="D15" s="53"/>
      <c r="E15" s="84" t="s">
        <v>25</v>
      </c>
      <c r="F15" s="53"/>
      <c r="G15" s="17" t="s">
        <v>14</v>
      </c>
      <c r="H15" s="17" t="s">
        <v>15</v>
      </c>
      <c r="I15" s="18">
        <v>45748</v>
      </c>
      <c r="J15" s="18">
        <v>45749</v>
      </c>
      <c r="K15" s="18">
        <v>45750</v>
      </c>
      <c r="L15" s="18">
        <v>45751</v>
      </c>
      <c r="M15" s="18">
        <v>45752</v>
      </c>
      <c r="N15" s="18">
        <v>45753</v>
      </c>
      <c r="O15" s="18">
        <v>45754</v>
      </c>
      <c r="P15" s="18">
        <v>45755</v>
      </c>
      <c r="Q15" s="18">
        <v>45756</v>
      </c>
      <c r="R15" s="18">
        <v>45757</v>
      </c>
      <c r="S15" s="18">
        <v>45758</v>
      </c>
      <c r="T15" s="18">
        <v>45759</v>
      </c>
      <c r="U15" s="18">
        <v>45760</v>
      </c>
      <c r="V15" s="18">
        <v>45791</v>
      </c>
      <c r="W15" s="18">
        <v>45762</v>
      </c>
      <c r="X15" s="18">
        <v>45763</v>
      </c>
      <c r="Y15" s="18">
        <v>45764</v>
      </c>
      <c r="Z15" s="18">
        <v>45765</v>
      </c>
      <c r="AA15" s="18">
        <v>45766</v>
      </c>
      <c r="AB15" s="18">
        <v>45767</v>
      </c>
      <c r="AC15" s="18">
        <v>45768</v>
      </c>
      <c r="AD15" s="19"/>
    </row>
    <row r="16" spans="1:30" ht="16.5" customHeight="1" x14ac:dyDescent="0.25">
      <c r="A16" s="57" t="s">
        <v>76</v>
      </c>
      <c r="B16" s="54" t="s">
        <v>26</v>
      </c>
      <c r="C16" s="74"/>
      <c r="D16" s="53"/>
      <c r="E16" s="56" t="s">
        <v>27</v>
      </c>
      <c r="F16" s="53"/>
      <c r="G16" s="22">
        <f>H16+I16</f>
        <v>10</v>
      </c>
      <c r="H16" s="22">
        <v>10</v>
      </c>
      <c r="I16" s="26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7"/>
    </row>
    <row r="17" spans="1:30" ht="16.5" customHeight="1" x14ac:dyDescent="0.25">
      <c r="A17" s="66"/>
      <c r="B17" s="54" t="s">
        <v>78</v>
      </c>
      <c r="C17" s="74"/>
      <c r="D17" s="53"/>
      <c r="E17" s="56" t="s">
        <v>40</v>
      </c>
      <c r="F17" s="53"/>
      <c r="G17" s="22">
        <f>I17+J17</f>
        <v>4</v>
      </c>
      <c r="H17" s="22">
        <v>4</v>
      </c>
      <c r="I17" s="23">
        <v>4</v>
      </c>
      <c r="J17" s="26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7"/>
    </row>
    <row r="18" spans="1:30" ht="16.5" customHeight="1" x14ac:dyDescent="0.25">
      <c r="A18" s="66"/>
      <c r="B18" s="54" t="s">
        <v>30</v>
      </c>
      <c r="C18" s="74"/>
      <c r="D18" s="53"/>
      <c r="E18" s="56" t="s">
        <v>29</v>
      </c>
      <c r="F18" s="53"/>
      <c r="G18" s="22">
        <f>J18+K18</f>
        <v>4</v>
      </c>
      <c r="H18" s="22">
        <v>4</v>
      </c>
      <c r="I18" s="23">
        <v>4</v>
      </c>
      <c r="J18" s="23">
        <v>4</v>
      </c>
      <c r="K18" s="26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7"/>
    </row>
    <row r="19" spans="1:30" ht="16.5" customHeight="1" x14ac:dyDescent="0.25">
      <c r="A19" s="66"/>
      <c r="B19" s="28"/>
      <c r="C19" s="81" t="s">
        <v>79</v>
      </c>
      <c r="D19" s="53"/>
      <c r="E19" s="56" t="s">
        <v>29</v>
      </c>
      <c r="F19" s="53"/>
      <c r="G19" s="22">
        <f t="shared" ref="G19:G28" si="1">K19+L19</f>
        <v>1</v>
      </c>
      <c r="H19" s="22">
        <v>1</v>
      </c>
      <c r="I19" s="23">
        <v>1</v>
      </c>
      <c r="J19" s="23">
        <v>1</v>
      </c>
      <c r="K19" s="23">
        <v>1</v>
      </c>
      <c r="L19" s="26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7"/>
    </row>
    <row r="20" spans="1:30" ht="16.5" customHeight="1" x14ac:dyDescent="0.25">
      <c r="A20" s="66"/>
      <c r="B20" s="82" t="s">
        <v>32</v>
      </c>
      <c r="C20" s="54" t="s">
        <v>80</v>
      </c>
      <c r="D20" s="53"/>
      <c r="E20" s="56" t="s">
        <v>35</v>
      </c>
      <c r="F20" s="53"/>
      <c r="G20" s="22">
        <f t="shared" si="1"/>
        <v>1</v>
      </c>
      <c r="H20" s="22">
        <v>1</v>
      </c>
      <c r="I20" s="23">
        <v>1</v>
      </c>
      <c r="J20" s="23">
        <v>1</v>
      </c>
      <c r="K20" s="23">
        <v>1</v>
      </c>
      <c r="L20" s="26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7"/>
    </row>
    <row r="21" spans="1:30" ht="16.5" customHeight="1" x14ac:dyDescent="0.25">
      <c r="A21" s="66"/>
      <c r="B21" s="66"/>
      <c r="C21" s="54" t="s">
        <v>81</v>
      </c>
      <c r="D21" s="53"/>
      <c r="E21" s="56" t="s">
        <v>37</v>
      </c>
      <c r="F21" s="53"/>
      <c r="G21" s="22">
        <f t="shared" si="1"/>
        <v>1</v>
      </c>
      <c r="H21" s="22">
        <v>1</v>
      </c>
      <c r="I21" s="23">
        <v>1</v>
      </c>
      <c r="J21" s="23">
        <v>1</v>
      </c>
      <c r="K21" s="23">
        <v>1</v>
      </c>
      <c r="L21" s="26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7"/>
    </row>
    <row r="22" spans="1:30" ht="16.5" customHeight="1" x14ac:dyDescent="0.25">
      <c r="A22" s="66"/>
      <c r="B22" s="66"/>
      <c r="C22" s="54" t="s">
        <v>82</v>
      </c>
      <c r="D22" s="53"/>
      <c r="E22" s="56" t="s">
        <v>31</v>
      </c>
      <c r="F22" s="53"/>
      <c r="G22" s="22">
        <f t="shared" si="1"/>
        <v>1</v>
      </c>
      <c r="H22" s="22">
        <v>1</v>
      </c>
      <c r="I22" s="23">
        <v>1</v>
      </c>
      <c r="J22" s="23">
        <v>1</v>
      </c>
      <c r="K22" s="23">
        <v>1</v>
      </c>
      <c r="L22" s="26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7"/>
    </row>
    <row r="23" spans="1:30" ht="16.5" customHeight="1" x14ac:dyDescent="0.25">
      <c r="A23" s="66"/>
      <c r="B23" s="66"/>
      <c r="C23" s="54" t="s">
        <v>83</v>
      </c>
      <c r="D23" s="53"/>
      <c r="E23" s="56" t="s">
        <v>40</v>
      </c>
      <c r="F23" s="53"/>
      <c r="G23" s="22">
        <f t="shared" si="1"/>
        <v>1</v>
      </c>
      <c r="H23" s="22">
        <v>1</v>
      </c>
      <c r="I23" s="23">
        <v>1</v>
      </c>
      <c r="J23" s="23">
        <v>1</v>
      </c>
      <c r="K23" s="23">
        <v>1</v>
      </c>
      <c r="L23" s="26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7"/>
    </row>
    <row r="24" spans="1:30" ht="16.5" customHeight="1" x14ac:dyDescent="0.25">
      <c r="A24" s="66"/>
      <c r="B24" s="66"/>
      <c r="C24" s="54" t="s">
        <v>84</v>
      </c>
      <c r="D24" s="53"/>
      <c r="E24" s="56" t="s">
        <v>29</v>
      </c>
      <c r="F24" s="53"/>
      <c r="G24" s="22">
        <f t="shared" si="1"/>
        <v>2</v>
      </c>
      <c r="H24" s="22">
        <v>1</v>
      </c>
      <c r="I24" s="23">
        <v>1</v>
      </c>
      <c r="J24" s="23">
        <v>1</v>
      </c>
      <c r="K24" s="23">
        <v>1</v>
      </c>
      <c r="L24" s="30">
        <v>1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7"/>
    </row>
    <row r="25" spans="1:30" ht="16.5" customHeight="1" x14ac:dyDescent="0.25">
      <c r="A25" s="66"/>
      <c r="B25" s="66"/>
      <c r="C25" s="54" t="s">
        <v>85</v>
      </c>
      <c r="D25" s="53"/>
      <c r="E25" s="56" t="s">
        <v>35</v>
      </c>
      <c r="F25" s="53"/>
      <c r="G25" s="22">
        <f t="shared" si="1"/>
        <v>1</v>
      </c>
      <c r="H25" s="22">
        <v>1</v>
      </c>
      <c r="I25" s="23">
        <v>1</v>
      </c>
      <c r="J25" s="23">
        <v>1</v>
      </c>
      <c r="K25" s="23">
        <v>1</v>
      </c>
      <c r="L25" s="26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7"/>
    </row>
    <row r="26" spans="1:30" ht="16.5" customHeight="1" x14ac:dyDescent="0.25">
      <c r="A26" s="66"/>
      <c r="B26" s="66"/>
      <c r="C26" s="54" t="s">
        <v>86</v>
      </c>
      <c r="D26" s="53"/>
      <c r="E26" s="56" t="s">
        <v>37</v>
      </c>
      <c r="F26" s="53"/>
      <c r="G26" s="22">
        <f t="shared" si="1"/>
        <v>1</v>
      </c>
      <c r="H26" s="22">
        <v>1</v>
      </c>
      <c r="I26" s="23">
        <v>1</v>
      </c>
      <c r="J26" s="23">
        <v>1</v>
      </c>
      <c r="K26" s="23">
        <v>1</v>
      </c>
      <c r="L26" s="26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7"/>
    </row>
    <row r="27" spans="1:30" ht="16.5" customHeight="1" x14ac:dyDescent="0.25">
      <c r="A27" s="66"/>
      <c r="B27" s="66"/>
      <c r="C27" s="54" t="s">
        <v>87</v>
      </c>
      <c r="D27" s="53"/>
      <c r="E27" s="56" t="s">
        <v>31</v>
      </c>
      <c r="F27" s="53"/>
      <c r="G27" s="22">
        <f t="shared" si="1"/>
        <v>1</v>
      </c>
      <c r="H27" s="22">
        <v>2</v>
      </c>
      <c r="I27" s="23">
        <v>2</v>
      </c>
      <c r="J27" s="23">
        <v>2</v>
      </c>
      <c r="K27" s="23">
        <v>2</v>
      </c>
      <c r="L27" s="31">
        <v>-1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7"/>
    </row>
    <row r="28" spans="1:30" ht="16.5" customHeight="1" x14ac:dyDescent="0.25">
      <c r="A28" s="66"/>
      <c r="B28" s="66"/>
      <c r="C28" s="54" t="s">
        <v>88</v>
      </c>
      <c r="D28" s="53"/>
      <c r="E28" s="56" t="s">
        <v>40</v>
      </c>
      <c r="F28" s="53"/>
      <c r="G28" s="22">
        <f t="shared" si="1"/>
        <v>1</v>
      </c>
      <c r="H28" s="22">
        <v>2</v>
      </c>
      <c r="I28" s="23">
        <v>2</v>
      </c>
      <c r="J28" s="23">
        <v>2</v>
      </c>
      <c r="K28" s="23">
        <v>2</v>
      </c>
      <c r="L28" s="31">
        <v>-1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7"/>
    </row>
    <row r="29" spans="1:30" ht="16.5" customHeight="1" x14ac:dyDescent="0.25">
      <c r="A29" s="66"/>
      <c r="B29" s="58"/>
      <c r="C29" s="54" t="s">
        <v>89</v>
      </c>
      <c r="D29" s="53"/>
      <c r="E29" s="56" t="s">
        <v>27</v>
      </c>
      <c r="F29" s="53"/>
      <c r="G29" s="22">
        <f>L29+M29</f>
        <v>10</v>
      </c>
      <c r="H29" s="22">
        <v>10</v>
      </c>
      <c r="I29" s="23">
        <v>10</v>
      </c>
      <c r="J29" s="23">
        <v>10</v>
      </c>
      <c r="K29" s="23">
        <v>10</v>
      </c>
      <c r="L29" s="23">
        <v>10</v>
      </c>
      <c r="M29" s="26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7"/>
    </row>
    <row r="30" spans="1:30" ht="16.5" customHeight="1" x14ac:dyDescent="0.25">
      <c r="A30" s="66"/>
      <c r="B30" s="29"/>
      <c r="C30" s="81" t="s">
        <v>90</v>
      </c>
      <c r="D30" s="53"/>
      <c r="E30" s="56" t="s">
        <v>35</v>
      </c>
      <c r="F30" s="53"/>
      <c r="G30" s="22">
        <f t="shared" ref="G30:G34" si="2">M30+N30</f>
        <v>1</v>
      </c>
      <c r="H30" s="22">
        <v>1</v>
      </c>
      <c r="I30" s="23">
        <v>1</v>
      </c>
      <c r="J30" s="23">
        <v>1</v>
      </c>
      <c r="K30" s="23">
        <v>1</v>
      </c>
      <c r="L30" s="23">
        <v>1</v>
      </c>
      <c r="M30" s="23">
        <v>1</v>
      </c>
      <c r="N30" s="26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7"/>
    </row>
    <row r="31" spans="1:30" ht="16.5" customHeight="1" x14ac:dyDescent="0.25">
      <c r="A31" s="66"/>
      <c r="B31" s="82" t="s">
        <v>46</v>
      </c>
      <c r="C31" s="54" t="s">
        <v>91</v>
      </c>
      <c r="D31" s="53"/>
      <c r="E31" s="56" t="s">
        <v>29</v>
      </c>
      <c r="F31" s="53"/>
      <c r="G31" s="22">
        <f t="shared" si="2"/>
        <v>1</v>
      </c>
      <c r="H31" s="22">
        <v>1</v>
      </c>
      <c r="I31" s="23">
        <v>1</v>
      </c>
      <c r="J31" s="23">
        <v>1</v>
      </c>
      <c r="K31" s="23">
        <v>1</v>
      </c>
      <c r="L31" s="23">
        <v>1</v>
      </c>
      <c r="M31" s="23">
        <v>1</v>
      </c>
      <c r="N31" s="26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7"/>
    </row>
    <row r="32" spans="1:30" ht="16.5" customHeight="1" x14ac:dyDescent="0.25">
      <c r="A32" s="66"/>
      <c r="B32" s="66"/>
      <c r="C32" s="54" t="s">
        <v>92</v>
      </c>
      <c r="D32" s="53"/>
      <c r="E32" s="56" t="s">
        <v>37</v>
      </c>
      <c r="F32" s="53"/>
      <c r="G32" s="22">
        <f t="shared" si="2"/>
        <v>1</v>
      </c>
      <c r="H32" s="22">
        <v>1</v>
      </c>
      <c r="I32" s="23">
        <v>1</v>
      </c>
      <c r="J32" s="23">
        <v>1</v>
      </c>
      <c r="K32" s="23">
        <v>1</v>
      </c>
      <c r="L32" s="23">
        <v>1</v>
      </c>
      <c r="M32" s="23">
        <v>1</v>
      </c>
      <c r="N32" s="26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7"/>
    </row>
    <row r="33" spans="1:30" ht="16.5" customHeight="1" x14ac:dyDescent="0.25">
      <c r="A33" s="66"/>
      <c r="B33" s="66"/>
      <c r="C33" s="54" t="s">
        <v>93</v>
      </c>
      <c r="D33" s="53"/>
      <c r="E33" s="56" t="s">
        <v>31</v>
      </c>
      <c r="F33" s="53"/>
      <c r="G33" s="22">
        <f t="shared" si="2"/>
        <v>1</v>
      </c>
      <c r="H33" s="22">
        <v>1</v>
      </c>
      <c r="I33" s="23">
        <v>1</v>
      </c>
      <c r="J33" s="23">
        <v>1</v>
      </c>
      <c r="K33" s="23">
        <v>1</v>
      </c>
      <c r="L33" s="23">
        <v>1</v>
      </c>
      <c r="M33" s="23">
        <v>1</v>
      </c>
      <c r="N33" s="26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7"/>
    </row>
    <row r="34" spans="1:30" ht="16.5" customHeight="1" x14ac:dyDescent="0.25">
      <c r="A34" s="66"/>
      <c r="B34" s="66"/>
      <c r="C34" s="54" t="s">
        <v>94</v>
      </c>
      <c r="D34" s="53"/>
      <c r="E34" s="56" t="s">
        <v>35</v>
      </c>
      <c r="F34" s="53"/>
      <c r="G34" s="22">
        <f t="shared" si="2"/>
        <v>1</v>
      </c>
      <c r="H34" s="22">
        <v>1</v>
      </c>
      <c r="I34" s="23">
        <v>1</v>
      </c>
      <c r="J34" s="23">
        <v>1</v>
      </c>
      <c r="K34" s="23">
        <v>1</v>
      </c>
      <c r="L34" s="23">
        <v>1</v>
      </c>
      <c r="M34" s="23">
        <v>1</v>
      </c>
      <c r="N34" s="26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7"/>
    </row>
    <row r="35" spans="1:30" ht="16.5" customHeight="1" x14ac:dyDescent="0.25">
      <c r="A35" s="66"/>
      <c r="B35" s="66"/>
      <c r="C35" s="54" t="s">
        <v>95</v>
      </c>
      <c r="D35" s="53"/>
      <c r="E35" s="56" t="s">
        <v>29</v>
      </c>
      <c r="F35" s="53"/>
      <c r="G35" s="22">
        <f t="shared" ref="G35:G39" si="3">N35+O35</f>
        <v>1</v>
      </c>
      <c r="H35" s="22">
        <v>1</v>
      </c>
      <c r="I35" s="23">
        <v>1</v>
      </c>
      <c r="J35" s="23">
        <v>1</v>
      </c>
      <c r="K35" s="23">
        <v>1</v>
      </c>
      <c r="L35" s="23">
        <v>1</v>
      </c>
      <c r="M35" s="23">
        <v>1</v>
      </c>
      <c r="N35" s="23">
        <v>1</v>
      </c>
      <c r="O35" s="26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7"/>
    </row>
    <row r="36" spans="1:30" ht="16.5" customHeight="1" x14ac:dyDescent="0.25">
      <c r="A36" s="66"/>
      <c r="B36" s="66"/>
      <c r="C36" s="54" t="s">
        <v>96</v>
      </c>
      <c r="D36" s="53"/>
      <c r="E36" s="56" t="s">
        <v>35</v>
      </c>
      <c r="F36" s="53"/>
      <c r="G36" s="22">
        <f t="shared" si="3"/>
        <v>1</v>
      </c>
      <c r="H36" s="22">
        <v>1</v>
      </c>
      <c r="I36" s="23">
        <v>1</v>
      </c>
      <c r="J36" s="23">
        <v>1</v>
      </c>
      <c r="K36" s="23">
        <v>1</v>
      </c>
      <c r="L36" s="23">
        <v>1</v>
      </c>
      <c r="M36" s="23">
        <v>1</v>
      </c>
      <c r="N36" s="23">
        <v>1</v>
      </c>
      <c r="O36" s="26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7"/>
    </row>
    <row r="37" spans="1:30" ht="16.5" customHeight="1" x14ac:dyDescent="0.25">
      <c r="A37" s="66"/>
      <c r="B37" s="66"/>
      <c r="C37" s="54" t="s">
        <v>97</v>
      </c>
      <c r="D37" s="53"/>
      <c r="E37" s="56" t="s">
        <v>37</v>
      </c>
      <c r="F37" s="53"/>
      <c r="G37" s="22">
        <f t="shared" si="3"/>
        <v>1</v>
      </c>
      <c r="H37" s="22">
        <v>1</v>
      </c>
      <c r="I37" s="23">
        <v>1</v>
      </c>
      <c r="J37" s="23">
        <v>1</v>
      </c>
      <c r="K37" s="23">
        <v>1</v>
      </c>
      <c r="L37" s="23">
        <v>1</v>
      </c>
      <c r="M37" s="23">
        <v>1</v>
      </c>
      <c r="N37" s="23">
        <v>1</v>
      </c>
      <c r="O37" s="26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7"/>
    </row>
    <row r="38" spans="1:30" ht="16.5" customHeight="1" x14ac:dyDescent="0.25">
      <c r="A38" s="66"/>
      <c r="B38" s="66"/>
      <c r="C38" s="54" t="s">
        <v>98</v>
      </c>
      <c r="D38" s="53"/>
      <c r="E38" s="56" t="s">
        <v>31</v>
      </c>
      <c r="F38" s="53"/>
      <c r="G38" s="22">
        <f t="shared" si="3"/>
        <v>2</v>
      </c>
      <c r="H38" s="22">
        <v>2</v>
      </c>
      <c r="I38" s="23">
        <v>2</v>
      </c>
      <c r="J38" s="23">
        <v>2</v>
      </c>
      <c r="K38" s="23">
        <v>2</v>
      </c>
      <c r="L38" s="23">
        <v>2</v>
      </c>
      <c r="M38" s="23">
        <v>2</v>
      </c>
      <c r="N38" s="23">
        <v>2</v>
      </c>
      <c r="O38" s="26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7"/>
    </row>
    <row r="39" spans="1:30" ht="16.5" customHeight="1" x14ac:dyDescent="0.25">
      <c r="A39" s="66"/>
      <c r="B39" s="66"/>
      <c r="C39" s="54" t="s">
        <v>99</v>
      </c>
      <c r="D39" s="53"/>
      <c r="E39" s="56" t="s">
        <v>40</v>
      </c>
      <c r="F39" s="53"/>
      <c r="G39" s="22">
        <f t="shared" si="3"/>
        <v>2</v>
      </c>
      <c r="H39" s="22">
        <v>2</v>
      </c>
      <c r="I39" s="23">
        <v>2</v>
      </c>
      <c r="J39" s="23">
        <v>2</v>
      </c>
      <c r="K39" s="23">
        <v>2</v>
      </c>
      <c r="L39" s="23">
        <v>2</v>
      </c>
      <c r="M39" s="23">
        <v>2</v>
      </c>
      <c r="N39" s="23">
        <v>2</v>
      </c>
      <c r="O39" s="26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7"/>
    </row>
    <row r="40" spans="1:30" ht="16.5" customHeight="1" x14ac:dyDescent="0.25">
      <c r="A40" s="66"/>
      <c r="B40" s="58"/>
      <c r="C40" s="54" t="s">
        <v>100</v>
      </c>
      <c r="D40" s="53"/>
      <c r="E40" s="56" t="s">
        <v>27</v>
      </c>
      <c r="F40" s="53"/>
      <c r="G40" s="22">
        <f>O40+P40</f>
        <v>10</v>
      </c>
      <c r="H40" s="22">
        <v>10</v>
      </c>
      <c r="I40" s="23">
        <v>10</v>
      </c>
      <c r="J40" s="23">
        <v>10</v>
      </c>
      <c r="K40" s="23">
        <v>10</v>
      </c>
      <c r="L40" s="23">
        <v>10</v>
      </c>
      <c r="M40" s="23">
        <v>10</v>
      </c>
      <c r="N40" s="23">
        <v>10</v>
      </c>
      <c r="O40" s="23">
        <v>10</v>
      </c>
      <c r="P40" s="26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7"/>
    </row>
    <row r="41" spans="1:30" ht="16.5" customHeight="1" x14ac:dyDescent="0.25">
      <c r="A41" s="66"/>
      <c r="B41" s="57" t="s">
        <v>48</v>
      </c>
      <c r="C41" s="54" t="s">
        <v>101</v>
      </c>
      <c r="D41" s="53"/>
      <c r="E41" s="56" t="s">
        <v>37</v>
      </c>
      <c r="F41" s="53"/>
      <c r="G41" s="22">
        <f t="shared" ref="G41:G43" si="4">P41+Q41</f>
        <v>1</v>
      </c>
      <c r="H41" s="22">
        <v>2</v>
      </c>
      <c r="I41" s="22">
        <v>2</v>
      </c>
      <c r="J41" s="22">
        <v>2</v>
      </c>
      <c r="K41" s="22">
        <v>2</v>
      </c>
      <c r="L41" s="22">
        <v>2</v>
      </c>
      <c r="M41" s="22">
        <v>2</v>
      </c>
      <c r="N41" s="22">
        <v>2</v>
      </c>
      <c r="O41" s="22">
        <v>2</v>
      </c>
      <c r="P41" s="22">
        <v>2</v>
      </c>
      <c r="Q41" s="31">
        <v>-1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7"/>
    </row>
    <row r="42" spans="1:30" ht="16.5" customHeight="1" x14ac:dyDescent="0.25">
      <c r="A42" s="66"/>
      <c r="B42" s="66"/>
      <c r="C42" s="80" t="s">
        <v>102</v>
      </c>
      <c r="D42" s="53"/>
      <c r="E42" s="56" t="s">
        <v>31</v>
      </c>
      <c r="F42" s="53"/>
      <c r="G42" s="22">
        <f t="shared" si="4"/>
        <v>2</v>
      </c>
      <c r="H42" s="22">
        <v>2</v>
      </c>
      <c r="I42" s="22">
        <v>2</v>
      </c>
      <c r="J42" s="22">
        <v>2</v>
      </c>
      <c r="K42" s="22">
        <v>2</v>
      </c>
      <c r="L42" s="22">
        <v>2</v>
      </c>
      <c r="M42" s="22">
        <v>2</v>
      </c>
      <c r="N42" s="22">
        <v>2</v>
      </c>
      <c r="O42" s="22">
        <v>2</v>
      </c>
      <c r="P42" s="22">
        <v>2</v>
      </c>
      <c r="Q42" s="26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7"/>
    </row>
    <row r="43" spans="1:30" ht="16.5" customHeight="1" x14ac:dyDescent="0.25">
      <c r="A43" s="66"/>
      <c r="B43" s="66"/>
      <c r="C43" s="80" t="s">
        <v>103</v>
      </c>
      <c r="D43" s="53"/>
      <c r="E43" s="56" t="s">
        <v>35</v>
      </c>
      <c r="F43" s="53"/>
      <c r="G43" s="22">
        <f t="shared" si="4"/>
        <v>1</v>
      </c>
      <c r="H43" s="22">
        <v>2</v>
      </c>
      <c r="I43" s="22">
        <v>2</v>
      </c>
      <c r="J43" s="22">
        <v>2</v>
      </c>
      <c r="K43" s="22">
        <v>2</v>
      </c>
      <c r="L43" s="22">
        <v>2</v>
      </c>
      <c r="M43" s="22">
        <v>2</v>
      </c>
      <c r="N43" s="22">
        <v>2</v>
      </c>
      <c r="O43" s="22">
        <v>2</v>
      </c>
      <c r="P43" s="22">
        <v>2</v>
      </c>
      <c r="Q43" s="31">
        <v>-1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7"/>
    </row>
    <row r="44" spans="1:30" ht="16.5" customHeight="1" x14ac:dyDescent="0.25">
      <c r="A44" s="66"/>
      <c r="B44" s="66"/>
      <c r="C44" s="80" t="s">
        <v>104</v>
      </c>
      <c r="D44" s="53"/>
      <c r="E44" s="56" t="s">
        <v>40</v>
      </c>
      <c r="F44" s="53"/>
      <c r="G44" s="22">
        <f t="shared" ref="G44:G48" si="5">Q44+R44</f>
        <v>2</v>
      </c>
      <c r="H44" s="22">
        <v>2</v>
      </c>
      <c r="I44" s="22">
        <v>2</v>
      </c>
      <c r="J44" s="22">
        <v>2</v>
      </c>
      <c r="K44" s="22">
        <v>2</v>
      </c>
      <c r="L44" s="22">
        <v>2</v>
      </c>
      <c r="M44" s="22">
        <v>2</v>
      </c>
      <c r="N44" s="22">
        <v>2</v>
      </c>
      <c r="O44" s="22">
        <v>2</v>
      </c>
      <c r="P44" s="22">
        <v>2</v>
      </c>
      <c r="Q44" s="22">
        <v>2</v>
      </c>
      <c r="R44" s="26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7"/>
    </row>
    <row r="45" spans="1:30" ht="16.5" customHeight="1" x14ac:dyDescent="0.25">
      <c r="A45" s="66"/>
      <c r="B45" s="66"/>
      <c r="C45" s="54" t="s">
        <v>105</v>
      </c>
      <c r="D45" s="53"/>
      <c r="E45" s="56" t="s">
        <v>29</v>
      </c>
      <c r="F45" s="53"/>
      <c r="G45" s="22">
        <f t="shared" si="5"/>
        <v>4</v>
      </c>
      <c r="H45" s="22">
        <v>2</v>
      </c>
      <c r="I45" s="22">
        <v>2</v>
      </c>
      <c r="J45" s="22">
        <v>2</v>
      </c>
      <c r="K45" s="22">
        <v>2</v>
      </c>
      <c r="L45" s="22">
        <v>2</v>
      </c>
      <c r="M45" s="22">
        <v>2</v>
      </c>
      <c r="N45" s="22">
        <v>2</v>
      </c>
      <c r="O45" s="22">
        <v>2</v>
      </c>
      <c r="P45" s="22">
        <v>2</v>
      </c>
      <c r="Q45" s="22">
        <v>2</v>
      </c>
      <c r="R45" s="30">
        <v>2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7"/>
    </row>
    <row r="46" spans="1:30" ht="16.5" customHeight="1" x14ac:dyDescent="0.25">
      <c r="A46" s="66"/>
      <c r="B46" s="66"/>
      <c r="C46" s="54" t="s">
        <v>106</v>
      </c>
      <c r="D46" s="53"/>
      <c r="E46" s="56" t="s">
        <v>35</v>
      </c>
      <c r="F46" s="53"/>
      <c r="G46" s="22">
        <f t="shared" si="5"/>
        <v>1</v>
      </c>
      <c r="H46" s="22">
        <v>2</v>
      </c>
      <c r="I46" s="22">
        <v>2</v>
      </c>
      <c r="J46" s="22">
        <v>2</v>
      </c>
      <c r="K46" s="22">
        <v>2</v>
      </c>
      <c r="L46" s="22">
        <v>2</v>
      </c>
      <c r="M46" s="22">
        <v>2</v>
      </c>
      <c r="N46" s="22">
        <v>2</v>
      </c>
      <c r="O46" s="22">
        <v>2</v>
      </c>
      <c r="P46" s="22">
        <v>2</v>
      </c>
      <c r="Q46" s="22">
        <v>2</v>
      </c>
      <c r="R46" s="31">
        <v>-1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7"/>
    </row>
    <row r="47" spans="1:30" ht="16.5" customHeight="1" x14ac:dyDescent="0.25">
      <c r="A47" s="66"/>
      <c r="B47" s="66"/>
      <c r="C47" s="80" t="s">
        <v>107</v>
      </c>
      <c r="D47" s="53"/>
      <c r="E47" s="56" t="s">
        <v>37</v>
      </c>
      <c r="F47" s="53"/>
      <c r="G47" s="22">
        <f t="shared" si="5"/>
        <v>2</v>
      </c>
      <c r="H47" s="22">
        <v>2</v>
      </c>
      <c r="I47" s="22">
        <v>2</v>
      </c>
      <c r="J47" s="22">
        <v>2</v>
      </c>
      <c r="K47" s="22">
        <v>2</v>
      </c>
      <c r="L47" s="22">
        <v>2</v>
      </c>
      <c r="M47" s="22">
        <v>2</v>
      </c>
      <c r="N47" s="22">
        <v>2</v>
      </c>
      <c r="O47" s="22">
        <v>2</v>
      </c>
      <c r="P47" s="22">
        <v>2</v>
      </c>
      <c r="Q47" s="22">
        <v>2</v>
      </c>
      <c r="R47" s="26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7"/>
    </row>
    <row r="48" spans="1:30" ht="16.5" customHeight="1" x14ac:dyDescent="0.25">
      <c r="A48" s="66"/>
      <c r="B48" s="66"/>
      <c r="C48" s="80" t="s">
        <v>108</v>
      </c>
      <c r="D48" s="53"/>
      <c r="E48" s="56" t="s">
        <v>31</v>
      </c>
      <c r="F48" s="53"/>
      <c r="G48" s="22">
        <f t="shared" si="5"/>
        <v>2</v>
      </c>
      <c r="H48" s="22">
        <v>2</v>
      </c>
      <c r="I48" s="22">
        <v>2</v>
      </c>
      <c r="J48" s="22">
        <v>2</v>
      </c>
      <c r="K48" s="22">
        <v>2</v>
      </c>
      <c r="L48" s="22">
        <v>2</v>
      </c>
      <c r="M48" s="22">
        <v>2</v>
      </c>
      <c r="N48" s="22">
        <v>2</v>
      </c>
      <c r="O48" s="22">
        <v>2</v>
      </c>
      <c r="P48" s="22">
        <v>2</v>
      </c>
      <c r="Q48" s="22">
        <v>2</v>
      </c>
      <c r="R48" s="26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7"/>
    </row>
    <row r="49" spans="1:30" ht="16.5" customHeight="1" x14ac:dyDescent="0.25">
      <c r="A49" s="66"/>
      <c r="B49" s="66"/>
      <c r="C49" s="54" t="s">
        <v>109</v>
      </c>
      <c r="D49" s="53"/>
      <c r="E49" s="56" t="s">
        <v>40</v>
      </c>
      <c r="F49" s="53"/>
      <c r="G49" s="22">
        <f t="shared" ref="G49:G51" si="6">R49+S49</f>
        <v>2</v>
      </c>
      <c r="H49" s="22">
        <v>2</v>
      </c>
      <c r="I49" s="22">
        <v>2</v>
      </c>
      <c r="J49" s="22">
        <v>2</v>
      </c>
      <c r="K49" s="22">
        <v>2</v>
      </c>
      <c r="L49" s="22">
        <v>2</v>
      </c>
      <c r="M49" s="22">
        <v>2</v>
      </c>
      <c r="N49" s="22">
        <v>2</v>
      </c>
      <c r="O49" s="22">
        <v>2</v>
      </c>
      <c r="P49" s="22">
        <v>2</v>
      </c>
      <c r="Q49" s="22">
        <v>2</v>
      </c>
      <c r="R49" s="22">
        <v>2</v>
      </c>
      <c r="S49" s="26">
        <v>0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7"/>
    </row>
    <row r="50" spans="1:30" ht="16.5" customHeight="1" x14ac:dyDescent="0.25">
      <c r="A50" s="66"/>
      <c r="B50" s="66"/>
      <c r="C50" s="80" t="s">
        <v>110</v>
      </c>
      <c r="D50" s="53"/>
      <c r="E50" s="56" t="s">
        <v>29</v>
      </c>
      <c r="F50" s="53"/>
      <c r="G50" s="22">
        <f t="shared" si="6"/>
        <v>2</v>
      </c>
      <c r="H50" s="22">
        <v>2</v>
      </c>
      <c r="I50" s="22">
        <v>2</v>
      </c>
      <c r="J50" s="22">
        <v>2</v>
      </c>
      <c r="K50" s="22">
        <v>2</v>
      </c>
      <c r="L50" s="22">
        <v>2</v>
      </c>
      <c r="M50" s="22">
        <v>2</v>
      </c>
      <c r="N50" s="22">
        <v>2</v>
      </c>
      <c r="O50" s="22">
        <v>2</v>
      </c>
      <c r="P50" s="22">
        <v>2</v>
      </c>
      <c r="Q50" s="22">
        <v>2</v>
      </c>
      <c r="R50" s="22">
        <v>2</v>
      </c>
      <c r="S50" s="26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7"/>
    </row>
    <row r="51" spans="1:30" ht="16.5" customHeight="1" x14ac:dyDescent="0.25">
      <c r="A51" s="66"/>
      <c r="B51" s="66"/>
      <c r="C51" s="54" t="s">
        <v>111</v>
      </c>
      <c r="D51" s="53"/>
      <c r="E51" s="56" t="s">
        <v>35</v>
      </c>
      <c r="F51" s="53"/>
      <c r="G51" s="22">
        <f t="shared" si="6"/>
        <v>2</v>
      </c>
      <c r="H51" s="22">
        <v>2</v>
      </c>
      <c r="I51" s="22">
        <v>2</v>
      </c>
      <c r="J51" s="22">
        <v>2</v>
      </c>
      <c r="K51" s="22">
        <v>2</v>
      </c>
      <c r="L51" s="22">
        <v>2</v>
      </c>
      <c r="M51" s="22">
        <v>2</v>
      </c>
      <c r="N51" s="22">
        <v>2</v>
      </c>
      <c r="O51" s="22">
        <v>2</v>
      </c>
      <c r="P51" s="22">
        <v>2</v>
      </c>
      <c r="Q51" s="22">
        <v>2</v>
      </c>
      <c r="R51" s="22">
        <v>2</v>
      </c>
      <c r="S51" s="26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7"/>
    </row>
    <row r="52" spans="1:30" ht="16.5" customHeight="1" x14ac:dyDescent="0.25">
      <c r="A52" s="66"/>
      <c r="B52" s="66"/>
      <c r="C52" s="54" t="s">
        <v>112</v>
      </c>
      <c r="D52" s="53"/>
      <c r="E52" s="56" t="s">
        <v>40</v>
      </c>
      <c r="F52" s="53"/>
      <c r="G52" s="22">
        <f t="shared" ref="G52:G54" si="7">S52+T52</f>
        <v>3</v>
      </c>
      <c r="H52" s="22">
        <v>4</v>
      </c>
      <c r="I52" s="22">
        <v>4</v>
      </c>
      <c r="J52" s="22">
        <v>4</v>
      </c>
      <c r="K52" s="22">
        <v>4</v>
      </c>
      <c r="L52" s="22">
        <v>4</v>
      </c>
      <c r="M52" s="22">
        <v>4</v>
      </c>
      <c r="N52" s="22">
        <v>4</v>
      </c>
      <c r="O52" s="22">
        <v>4</v>
      </c>
      <c r="P52" s="22">
        <v>4</v>
      </c>
      <c r="Q52" s="22">
        <v>4</v>
      </c>
      <c r="R52" s="22">
        <v>4</v>
      </c>
      <c r="S52" s="22">
        <v>4</v>
      </c>
      <c r="T52" s="31">
        <v>-1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7"/>
    </row>
    <row r="53" spans="1:30" ht="16.5" customHeight="1" x14ac:dyDescent="0.25">
      <c r="A53" s="66"/>
      <c r="B53" s="66"/>
      <c r="C53" s="54" t="s">
        <v>113</v>
      </c>
      <c r="D53" s="53"/>
      <c r="E53" s="56" t="s">
        <v>31</v>
      </c>
      <c r="F53" s="53"/>
      <c r="G53" s="22">
        <f t="shared" si="7"/>
        <v>4</v>
      </c>
      <c r="H53" s="22">
        <v>4</v>
      </c>
      <c r="I53" s="22">
        <v>4</v>
      </c>
      <c r="J53" s="22">
        <v>4</v>
      </c>
      <c r="K53" s="22">
        <v>4</v>
      </c>
      <c r="L53" s="22">
        <v>4</v>
      </c>
      <c r="M53" s="22">
        <v>4</v>
      </c>
      <c r="N53" s="22">
        <v>4</v>
      </c>
      <c r="O53" s="22">
        <v>4</v>
      </c>
      <c r="P53" s="22">
        <v>4</v>
      </c>
      <c r="Q53" s="22">
        <v>4</v>
      </c>
      <c r="R53" s="22">
        <v>4</v>
      </c>
      <c r="S53" s="22">
        <v>4</v>
      </c>
      <c r="T53" s="26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7"/>
    </row>
    <row r="54" spans="1:30" ht="16.5" customHeight="1" x14ac:dyDescent="0.25">
      <c r="A54" s="66"/>
      <c r="B54" s="66"/>
      <c r="C54" s="80" t="s">
        <v>114</v>
      </c>
      <c r="D54" s="53"/>
      <c r="E54" s="56" t="s">
        <v>37</v>
      </c>
      <c r="F54" s="53"/>
      <c r="G54" s="22">
        <f t="shared" si="7"/>
        <v>3</v>
      </c>
      <c r="H54" s="22">
        <v>4</v>
      </c>
      <c r="I54" s="22">
        <v>4</v>
      </c>
      <c r="J54" s="22">
        <v>4</v>
      </c>
      <c r="K54" s="22">
        <v>4</v>
      </c>
      <c r="L54" s="22">
        <v>4</v>
      </c>
      <c r="M54" s="22">
        <v>4</v>
      </c>
      <c r="N54" s="22">
        <v>4</v>
      </c>
      <c r="O54" s="22">
        <v>4</v>
      </c>
      <c r="P54" s="22">
        <v>4</v>
      </c>
      <c r="Q54" s="22">
        <v>4</v>
      </c>
      <c r="R54" s="22">
        <v>4</v>
      </c>
      <c r="S54" s="22">
        <v>4</v>
      </c>
      <c r="T54" s="31">
        <v>-1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7"/>
    </row>
    <row r="55" spans="1:30" ht="16.5" customHeight="1" x14ac:dyDescent="0.25">
      <c r="A55" s="66"/>
      <c r="B55" s="66"/>
      <c r="C55" s="80" t="s">
        <v>115</v>
      </c>
      <c r="D55" s="53"/>
      <c r="E55" s="56" t="s">
        <v>35</v>
      </c>
      <c r="F55" s="53"/>
      <c r="G55" s="22">
        <f t="shared" ref="G55:G59" si="8">T55+U55</f>
        <v>2</v>
      </c>
      <c r="H55" s="22">
        <v>2</v>
      </c>
      <c r="I55" s="22">
        <v>2</v>
      </c>
      <c r="J55" s="22">
        <v>2</v>
      </c>
      <c r="K55" s="22">
        <v>2</v>
      </c>
      <c r="L55" s="22">
        <v>2</v>
      </c>
      <c r="M55" s="22">
        <v>2</v>
      </c>
      <c r="N55" s="22">
        <v>2</v>
      </c>
      <c r="O55" s="22">
        <v>2</v>
      </c>
      <c r="P55" s="22">
        <v>2</v>
      </c>
      <c r="Q55" s="22">
        <v>2</v>
      </c>
      <c r="R55" s="22">
        <v>2</v>
      </c>
      <c r="S55" s="22">
        <v>2</v>
      </c>
      <c r="T55" s="22">
        <v>2</v>
      </c>
      <c r="U55" s="26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7"/>
    </row>
    <row r="56" spans="1:30" ht="16.5" customHeight="1" x14ac:dyDescent="0.25">
      <c r="A56" s="66"/>
      <c r="B56" s="66"/>
      <c r="C56" s="80" t="s">
        <v>116</v>
      </c>
      <c r="D56" s="53"/>
      <c r="E56" s="56" t="s">
        <v>29</v>
      </c>
      <c r="F56" s="53"/>
      <c r="G56" s="22">
        <f t="shared" si="8"/>
        <v>3</v>
      </c>
      <c r="H56" s="22">
        <v>4</v>
      </c>
      <c r="I56" s="22">
        <v>4</v>
      </c>
      <c r="J56" s="22">
        <v>4</v>
      </c>
      <c r="K56" s="22">
        <v>4</v>
      </c>
      <c r="L56" s="22">
        <v>4</v>
      </c>
      <c r="M56" s="22">
        <v>4</v>
      </c>
      <c r="N56" s="22">
        <v>4</v>
      </c>
      <c r="O56" s="22">
        <v>4</v>
      </c>
      <c r="P56" s="22">
        <v>4</v>
      </c>
      <c r="Q56" s="22">
        <v>4</v>
      </c>
      <c r="R56" s="22">
        <v>4</v>
      </c>
      <c r="S56" s="22">
        <v>4</v>
      </c>
      <c r="T56" s="22">
        <v>4</v>
      </c>
      <c r="U56" s="31">
        <v>-1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7"/>
    </row>
    <row r="57" spans="1:30" ht="16.5" customHeight="1" x14ac:dyDescent="0.25">
      <c r="A57" s="66"/>
      <c r="B57" s="66"/>
      <c r="C57" s="80" t="s">
        <v>117</v>
      </c>
      <c r="D57" s="53"/>
      <c r="E57" s="56" t="s">
        <v>40</v>
      </c>
      <c r="F57" s="53"/>
      <c r="G57" s="22">
        <f t="shared" si="8"/>
        <v>6</v>
      </c>
      <c r="H57" s="22">
        <v>4</v>
      </c>
      <c r="I57" s="22">
        <v>4</v>
      </c>
      <c r="J57" s="22">
        <v>4</v>
      </c>
      <c r="K57" s="22">
        <v>4</v>
      </c>
      <c r="L57" s="22">
        <v>4</v>
      </c>
      <c r="M57" s="22">
        <v>4</v>
      </c>
      <c r="N57" s="22">
        <v>4</v>
      </c>
      <c r="O57" s="22">
        <v>4</v>
      </c>
      <c r="P57" s="22">
        <v>4</v>
      </c>
      <c r="Q57" s="22">
        <v>4</v>
      </c>
      <c r="R57" s="22">
        <v>4</v>
      </c>
      <c r="S57" s="22">
        <v>4</v>
      </c>
      <c r="T57" s="22">
        <v>4</v>
      </c>
      <c r="U57" s="30">
        <v>2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7"/>
    </row>
    <row r="58" spans="1:30" ht="16.5" customHeight="1" x14ac:dyDescent="0.25">
      <c r="A58" s="66"/>
      <c r="B58" s="66"/>
      <c r="C58" s="80" t="s">
        <v>118</v>
      </c>
      <c r="D58" s="53"/>
      <c r="E58" s="56" t="s">
        <v>29</v>
      </c>
      <c r="F58" s="53"/>
      <c r="G58" s="22">
        <f t="shared" si="8"/>
        <v>4</v>
      </c>
      <c r="H58" s="22">
        <v>4</v>
      </c>
      <c r="I58" s="22">
        <v>4</v>
      </c>
      <c r="J58" s="22">
        <v>4</v>
      </c>
      <c r="K58" s="22">
        <v>4</v>
      </c>
      <c r="L58" s="22">
        <v>4</v>
      </c>
      <c r="M58" s="22">
        <v>4</v>
      </c>
      <c r="N58" s="22">
        <v>4</v>
      </c>
      <c r="O58" s="22">
        <v>4</v>
      </c>
      <c r="P58" s="22">
        <v>4</v>
      </c>
      <c r="Q58" s="22">
        <v>4</v>
      </c>
      <c r="R58" s="22">
        <v>4</v>
      </c>
      <c r="S58" s="22">
        <v>4</v>
      </c>
      <c r="T58" s="22">
        <v>4</v>
      </c>
      <c r="U58" s="26">
        <v>0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7"/>
    </row>
    <row r="59" spans="1:30" ht="16.5" customHeight="1" x14ac:dyDescent="0.25">
      <c r="A59" s="66"/>
      <c r="B59" s="66"/>
      <c r="C59" s="80" t="s">
        <v>119</v>
      </c>
      <c r="D59" s="53"/>
      <c r="E59" s="56" t="s">
        <v>37</v>
      </c>
      <c r="F59" s="53"/>
      <c r="G59" s="22">
        <f t="shared" si="8"/>
        <v>2</v>
      </c>
      <c r="H59" s="22">
        <v>4</v>
      </c>
      <c r="I59" s="22">
        <v>4</v>
      </c>
      <c r="J59" s="22">
        <v>4</v>
      </c>
      <c r="K59" s="22">
        <v>4</v>
      </c>
      <c r="L59" s="22">
        <v>4</v>
      </c>
      <c r="M59" s="22">
        <v>4</v>
      </c>
      <c r="N59" s="22">
        <v>4</v>
      </c>
      <c r="O59" s="22">
        <v>4</v>
      </c>
      <c r="P59" s="22">
        <v>4</v>
      </c>
      <c r="Q59" s="22">
        <v>4</v>
      </c>
      <c r="R59" s="22">
        <v>4</v>
      </c>
      <c r="S59" s="22">
        <v>4</v>
      </c>
      <c r="T59" s="22">
        <v>4</v>
      </c>
      <c r="U59" s="31">
        <v>-2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7"/>
    </row>
    <row r="60" spans="1:30" ht="16.5" customHeight="1" x14ac:dyDescent="0.25">
      <c r="A60" s="66"/>
      <c r="B60" s="66"/>
      <c r="C60" s="54" t="s">
        <v>120</v>
      </c>
      <c r="D60" s="53"/>
      <c r="E60" s="56" t="s">
        <v>40</v>
      </c>
      <c r="F60" s="53"/>
      <c r="G60" s="22">
        <f>V60+U60</f>
        <v>5</v>
      </c>
      <c r="H60" s="22">
        <v>4</v>
      </c>
      <c r="I60" s="22">
        <v>4</v>
      </c>
      <c r="J60" s="22">
        <v>4</v>
      </c>
      <c r="K60" s="22">
        <v>4</v>
      </c>
      <c r="L60" s="22">
        <v>4</v>
      </c>
      <c r="M60" s="22">
        <v>4</v>
      </c>
      <c r="N60" s="22">
        <v>4</v>
      </c>
      <c r="O60" s="22">
        <v>4</v>
      </c>
      <c r="P60" s="22">
        <v>4</v>
      </c>
      <c r="Q60" s="22">
        <v>4</v>
      </c>
      <c r="R60" s="22">
        <v>4</v>
      </c>
      <c r="S60" s="22">
        <v>4</v>
      </c>
      <c r="T60" s="22">
        <v>4</v>
      </c>
      <c r="U60" s="22">
        <v>4</v>
      </c>
      <c r="V60" s="30">
        <v>1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7"/>
    </row>
    <row r="61" spans="1:30" ht="16.5" customHeight="1" x14ac:dyDescent="0.25">
      <c r="A61" s="66"/>
      <c r="B61" s="58"/>
      <c r="C61" s="54" t="s">
        <v>121</v>
      </c>
      <c r="D61" s="53"/>
      <c r="E61" s="56" t="s">
        <v>27</v>
      </c>
      <c r="F61" s="53"/>
      <c r="G61" s="22">
        <f>V61+W61</f>
        <v>4</v>
      </c>
      <c r="H61" s="22">
        <v>4</v>
      </c>
      <c r="I61" s="22">
        <v>4</v>
      </c>
      <c r="J61" s="22">
        <v>4</v>
      </c>
      <c r="K61" s="22">
        <v>4</v>
      </c>
      <c r="L61" s="22">
        <v>4</v>
      </c>
      <c r="M61" s="22">
        <v>4</v>
      </c>
      <c r="N61" s="22">
        <v>4</v>
      </c>
      <c r="O61" s="22">
        <v>4</v>
      </c>
      <c r="P61" s="22">
        <v>4</v>
      </c>
      <c r="Q61" s="22">
        <v>4</v>
      </c>
      <c r="R61" s="22">
        <v>4</v>
      </c>
      <c r="S61" s="22">
        <v>4</v>
      </c>
      <c r="T61" s="22">
        <v>4</v>
      </c>
      <c r="U61" s="22">
        <v>4</v>
      </c>
      <c r="V61" s="22">
        <v>4</v>
      </c>
      <c r="W61" s="26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7"/>
    </row>
    <row r="62" spans="1:30" ht="16.5" customHeight="1" x14ac:dyDescent="0.25">
      <c r="A62" s="66"/>
      <c r="B62" s="21"/>
      <c r="C62" s="81" t="s">
        <v>122</v>
      </c>
      <c r="D62" s="53"/>
      <c r="E62" s="56" t="s">
        <v>35</v>
      </c>
      <c r="F62" s="53"/>
      <c r="G62" s="22">
        <f t="shared" ref="G62:G71" si="9">X62+W62</f>
        <v>1</v>
      </c>
      <c r="H62" s="22">
        <v>1</v>
      </c>
      <c r="I62" s="22">
        <v>1</v>
      </c>
      <c r="J62" s="22">
        <v>1</v>
      </c>
      <c r="K62" s="22">
        <v>1</v>
      </c>
      <c r="L62" s="22">
        <v>1</v>
      </c>
      <c r="M62" s="22">
        <v>1</v>
      </c>
      <c r="N62" s="22">
        <v>1</v>
      </c>
      <c r="O62" s="22">
        <v>1</v>
      </c>
      <c r="P62" s="22">
        <v>1</v>
      </c>
      <c r="Q62" s="22">
        <v>1</v>
      </c>
      <c r="R62" s="22">
        <v>1</v>
      </c>
      <c r="S62" s="22">
        <v>1</v>
      </c>
      <c r="T62" s="22">
        <v>1</v>
      </c>
      <c r="U62" s="22">
        <v>1</v>
      </c>
      <c r="V62" s="22">
        <v>1</v>
      </c>
      <c r="W62" s="22">
        <v>1</v>
      </c>
      <c r="X62" s="26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7"/>
    </row>
    <row r="63" spans="1:30" ht="16.5" customHeight="1" x14ac:dyDescent="0.25">
      <c r="A63" s="66"/>
      <c r="B63" s="82" t="s">
        <v>68</v>
      </c>
      <c r="C63" s="54" t="s">
        <v>123</v>
      </c>
      <c r="D63" s="53"/>
      <c r="E63" s="56" t="s">
        <v>29</v>
      </c>
      <c r="F63" s="53"/>
      <c r="G63" s="22">
        <f t="shared" si="9"/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22">
        <v>1</v>
      </c>
      <c r="N63" s="22">
        <v>1</v>
      </c>
      <c r="O63" s="22">
        <v>1</v>
      </c>
      <c r="P63" s="22">
        <v>1</v>
      </c>
      <c r="Q63" s="22">
        <v>1</v>
      </c>
      <c r="R63" s="22">
        <v>1</v>
      </c>
      <c r="S63" s="22">
        <v>1</v>
      </c>
      <c r="T63" s="22">
        <v>1</v>
      </c>
      <c r="U63" s="22">
        <v>1</v>
      </c>
      <c r="V63" s="22">
        <v>1</v>
      </c>
      <c r="W63" s="22">
        <v>1</v>
      </c>
      <c r="X63" s="26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7"/>
    </row>
    <row r="64" spans="1:30" ht="16.5" customHeight="1" x14ac:dyDescent="0.25">
      <c r="A64" s="66"/>
      <c r="B64" s="66"/>
      <c r="C64" s="54" t="s">
        <v>124</v>
      </c>
      <c r="D64" s="53"/>
      <c r="E64" s="56" t="s">
        <v>37</v>
      </c>
      <c r="F64" s="53"/>
      <c r="G64" s="22">
        <f t="shared" si="9"/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22">
        <v>1</v>
      </c>
      <c r="N64" s="22">
        <v>1</v>
      </c>
      <c r="O64" s="22">
        <v>1</v>
      </c>
      <c r="P64" s="22">
        <v>1</v>
      </c>
      <c r="Q64" s="22">
        <v>1</v>
      </c>
      <c r="R64" s="22">
        <v>1</v>
      </c>
      <c r="S64" s="22">
        <v>1</v>
      </c>
      <c r="T64" s="22">
        <v>1</v>
      </c>
      <c r="U64" s="22">
        <v>1</v>
      </c>
      <c r="V64" s="22">
        <v>1</v>
      </c>
      <c r="W64" s="22">
        <v>1</v>
      </c>
      <c r="X64" s="26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7"/>
    </row>
    <row r="65" spans="1:30" ht="16.5" customHeight="1" x14ac:dyDescent="0.25">
      <c r="A65" s="66"/>
      <c r="B65" s="66"/>
      <c r="C65" s="54" t="s">
        <v>125</v>
      </c>
      <c r="D65" s="53"/>
      <c r="E65" s="56" t="s">
        <v>31</v>
      </c>
      <c r="F65" s="53"/>
      <c r="G65" s="22">
        <f t="shared" si="9"/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22">
        <v>1</v>
      </c>
      <c r="N65" s="22">
        <v>1</v>
      </c>
      <c r="O65" s="22">
        <v>1</v>
      </c>
      <c r="P65" s="22">
        <v>1</v>
      </c>
      <c r="Q65" s="22">
        <v>1</v>
      </c>
      <c r="R65" s="22">
        <v>1</v>
      </c>
      <c r="S65" s="22">
        <v>1</v>
      </c>
      <c r="T65" s="22">
        <v>1</v>
      </c>
      <c r="U65" s="22">
        <v>1</v>
      </c>
      <c r="V65" s="22">
        <v>1</v>
      </c>
      <c r="W65" s="22">
        <v>1</v>
      </c>
      <c r="X65" s="26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7"/>
    </row>
    <row r="66" spans="1:30" ht="16.5" customHeight="1" x14ac:dyDescent="0.25">
      <c r="A66" s="66"/>
      <c r="B66" s="66"/>
      <c r="C66" s="54" t="s">
        <v>126</v>
      </c>
      <c r="D66" s="53"/>
      <c r="E66" s="56" t="s">
        <v>35</v>
      </c>
      <c r="F66" s="53"/>
      <c r="G66" s="22">
        <f t="shared" si="9"/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22">
        <v>1</v>
      </c>
      <c r="N66" s="22">
        <v>1</v>
      </c>
      <c r="O66" s="22">
        <v>1</v>
      </c>
      <c r="P66" s="22">
        <v>1</v>
      </c>
      <c r="Q66" s="22">
        <v>1</v>
      </c>
      <c r="R66" s="22">
        <v>1</v>
      </c>
      <c r="S66" s="22">
        <v>1</v>
      </c>
      <c r="T66" s="22">
        <v>1</v>
      </c>
      <c r="U66" s="22">
        <v>1</v>
      </c>
      <c r="V66" s="22">
        <v>1</v>
      </c>
      <c r="W66" s="22">
        <v>1</v>
      </c>
      <c r="X66" s="26">
        <v>0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7"/>
    </row>
    <row r="67" spans="1:30" ht="16.5" customHeight="1" x14ac:dyDescent="0.25">
      <c r="A67" s="66"/>
      <c r="B67" s="66"/>
      <c r="C67" s="54" t="s">
        <v>127</v>
      </c>
      <c r="D67" s="53"/>
      <c r="E67" s="56" t="s">
        <v>29</v>
      </c>
      <c r="F67" s="53"/>
      <c r="G67" s="22">
        <f t="shared" si="9"/>
        <v>1</v>
      </c>
      <c r="H67" s="22">
        <v>1</v>
      </c>
      <c r="I67" s="22">
        <v>1</v>
      </c>
      <c r="J67" s="22">
        <v>1</v>
      </c>
      <c r="K67" s="22">
        <v>1</v>
      </c>
      <c r="L67" s="22">
        <v>1</v>
      </c>
      <c r="M67" s="22">
        <v>1</v>
      </c>
      <c r="N67" s="22">
        <v>1</v>
      </c>
      <c r="O67" s="22">
        <v>1</v>
      </c>
      <c r="P67" s="22">
        <v>1</v>
      </c>
      <c r="Q67" s="22">
        <v>1</v>
      </c>
      <c r="R67" s="22">
        <v>1</v>
      </c>
      <c r="S67" s="22">
        <v>1</v>
      </c>
      <c r="T67" s="22">
        <v>1</v>
      </c>
      <c r="U67" s="22">
        <v>1</v>
      </c>
      <c r="V67" s="22">
        <v>1</v>
      </c>
      <c r="W67" s="22">
        <v>1</v>
      </c>
      <c r="X67" s="26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7"/>
    </row>
    <row r="68" spans="1:30" ht="16.5" customHeight="1" x14ac:dyDescent="0.25">
      <c r="A68" s="66"/>
      <c r="B68" s="66"/>
      <c r="C68" s="54" t="s">
        <v>128</v>
      </c>
      <c r="D68" s="53"/>
      <c r="E68" s="56" t="s">
        <v>35</v>
      </c>
      <c r="F68" s="53"/>
      <c r="G68" s="22">
        <f t="shared" si="9"/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22">
        <v>1</v>
      </c>
      <c r="N68" s="22">
        <v>1</v>
      </c>
      <c r="O68" s="22">
        <v>1</v>
      </c>
      <c r="P68" s="22">
        <v>1</v>
      </c>
      <c r="Q68" s="22">
        <v>1</v>
      </c>
      <c r="R68" s="22">
        <v>1</v>
      </c>
      <c r="S68" s="22">
        <v>1</v>
      </c>
      <c r="T68" s="22">
        <v>1</v>
      </c>
      <c r="U68" s="22">
        <v>1</v>
      </c>
      <c r="V68" s="22">
        <v>1</v>
      </c>
      <c r="W68" s="22">
        <v>1</v>
      </c>
      <c r="X68" s="26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7"/>
    </row>
    <row r="69" spans="1:30" ht="18.75" customHeight="1" x14ac:dyDescent="0.25">
      <c r="A69" s="66"/>
      <c r="B69" s="66"/>
      <c r="C69" s="54" t="s">
        <v>129</v>
      </c>
      <c r="D69" s="53"/>
      <c r="E69" s="56" t="s">
        <v>37</v>
      </c>
      <c r="F69" s="53"/>
      <c r="G69" s="22">
        <f t="shared" si="9"/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22">
        <v>1</v>
      </c>
      <c r="N69" s="22">
        <v>1</v>
      </c>
      <c r="O69" s="22">
        <v>1</v>
      </c>
      <c r="P69" s="22">
        <v>1</v>
      </c>
      <c r="Q69" s="22">
        <v>1</v>
      </c>
      <c r="R69" s="22">
        <v>1</v>
      </c>
      <c r="S69" s="22">
        <v>1</v>
      </c>
      <c r="T69" s="22">
        <v>1</v>
      </c>
      <c r="U69" s="22">
        <v>1</v>
      </c>
      <c r="V69" s="22">
        <v>1</v>
      </c>
      <c r="W69" s="22">
        <v>1</v>
      </c>
      <c r="X69" s="26">
        <v>0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7"/>
    </row>
    <row r="70" spans="1:30" ht="16.5" customHeight="1" x14ac:dyDescent="0.25">
      <c r="A70" s="66"/>
      <c r="B70" s="66"/>
      <c r="C70" s="54" t="s">
        <v>130</v>
      </c>
      <c r="D70" s="53"/>
      <c r="E70" s="56" t="s">
        <v>31</v>
      </c>
      <c r="F70" s="53"/>
      <c r="G70" s="22">
        <f t="shared" si="9"/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22">
        <v>1</v>
      </c>
      <c r="N70" s="22">
        <v>1</v>
      </c>
      <c r="O70" s="22">
        <v>1</v>
      </c>
      <c r="P70" s="22">
        <v>1</v>
      </c>
      <c r="Q70" s="22">
        <v>1</v>
      </c>
      <c r="R70" s="22">
        <v>1</v>
      </c>
      <c r="S70" s="22">
        <v>1</v>
      </c>
      <c r="T70" s="22">
        <v>1</v>
      </c>
      <c r="U70" s="22">
        <v>1</v>
      </c>
      <c r="V70" s="22">
        <v>1</v>
      </c>
      <c r="W70" s="22">
        <v>1</v>
      </c>
      <c r="X70" s="26">
        <v>0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7"/>
    </row>
    <row r="71" spans="1:30" ht="16.5" customHeight="1" x14ac:dyDescent="0.25">
      <c r="A71" s="66"/>
      <c r="B71" s="58"/>
      <c r="C71" s="54" t="s">
        <v>131</v>
      </c>
      <c r="D71" s="53"/>
      <c r="E71" s="56" t="s">
        <v>40</v>
      </c>
      <c r="F71" s="53"/>
      <c r="G71" s="22">
        <f t="shared" si="9"/>
        <v>1</v>
      </c>
      <c r="H71" s="22">
        <v>1</v>
      </c>
      <c r="I71" s="22">
        <v>1</v>
      </c>
      <c r="J71" s="22">
        <v>1</v>
      </c>
      <c r="K71" s="22">
        <v>1</v>
      </c>
      <c r="L71" s="22">
        <v>1</v>
      </c>
      <c r="M71" s="22">
        <v>1</v>
      </c>
      <c r="N71" s="22">
        <v>1</v>
      </c>
      <c r="O71" s="22">
        <v>1</v>
      </c>
      <c r="P71" s="22">
        <v>1</v>
      </c>
      <c r="Q71" s="22">
        <v>1</v>
      </c>
      <c r="R71" s="22">
        <v>1</v>
      </c>
      <c r="S71" s="22">
        <v>1</v>
      </c>
      <c r="T71" s="22">
        <v>1</v>
      </c>
      <c r="U71" s="22">
        <v>1</v>
      </c>
      <c r="V71" s="22">
        <v>1</v>
      </c>
      <c r="W71" s="22">
        <v>1</v>
      </c>
      <c r="X71" s="26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7"/>
    </row>
    <row r="72" spans="1:30" ht="16.5" customHeight="1" x14ac:dyDescent="0.25">
      <c r="A72" s="66"/>
      <c r="B72" s="57" t="s">
        <v>69</v>
      </c>
      <c r="C72" s="81" t="s">
        <v>122</v>
      </c>
      <c r="D72" s="53"/>
      <c r="E72" s="56" t="s">
        <v>40</v>
      </c>
      <c r="F72" s="53"/>
      <c r="G72" s="22">
        <f t="shared" ref="G72:G76" si="10">X72+Y72</f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22">
        <v>1</v>
      </c>
      <c r="N72" s="22">
        <v>1</v>
      </c>
      <c r="O72" s="22">
        <v>1</v>
      </c>
      <c r="P72" s="22">
        <v>1</v>
      </c>
      <c r="Q72" s="22">
        <v>1</v>
      </c>
      <c r="R72" s="22">
        <v>1</v>
      </c>
      <c r="S72" s="22">
        <v>1</v>
      </c>
      <c r="T72" s="22">
        <v>1</v>
      </c>
      <c r="U72" s="22">
        <v>1</v>
      </c>
      <c r="V72" s="22">
        <v>1</v>
      </c>
      <c r="W72" s="22">
        <v>1</v>
      </c>
      <c r="X72" s="22">
        <v>1</v>
      </c>
      <c r="Y72" s="26">
        <v>0</v>
      </c>
      <c r="Z72" s="23">
        <v>0</v>
      </c>
      <c r="AA72" s="23">
        <v>0</v>
      </c>
      <c r="AB72" s="23">
        <v>0</v>
      </c>
      <c r="AC72" s="23">
        <v>0</v>
      </c>
      <c r="AD72" s="27"/>
    </row>
    <row r="73" spans="1:30" ht="16.5" customHeight="1" x14ac:dyDescent="0.25">
      <c r="A73" s="66"/>
      <c r="B73" s="66"/>
      <c r="C73" s="54" t="s">
        <v>123</v>
      </c>
      <c r="D73" s="53"/>
      <c r="E73" s="56" t="s">
        <v>40</v>
      </c>
      <c r="F73" s="53"/>
      <c r="G73" s="22">
        <f t="shared" si="10"/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22">
        <v>1</v>
      </c>
      <c r="N73" s="22">
        <v>1</v>
      </c>
      <c r="O73" s="22">
        <v>1</v>
      </c>
      <c r="P73" s="22">
        <v>1</v>
      </c>
      <c r="Q73" s="22">
        <v>1</v>
      </c>
      <c r="R73" s="22">
        <v>1</v>
      </c>
      <c r="S73" s="22">
        <v>1</v>
      </c>
      <c r="T73" s="22">
        <v>1</v>
      </c>
      <c r="U73" s="22">
        <v>1</v>
      </c>
      <c r="V73" s="22">
        <v>1</v>
      </c>
      <c r="W73" s="22">
        <v>1</v>
      </c>
      <c r="X73" s="22">
        <v>1</v>
      </c>
      <c r="Y73" s="26">
        <v>0</v>
      </c>
      <c r="Z73" s="23">
        <v>0</v>
      </c>
      <c r="AA73" s="23">
        <v>0</v>
      </c>
      <c r="AB73" s="23">
        <v>0</v>
      </c>
      <c r="AC73" s="23">
        <v>0</v>
      </c>
      <c r="AD73" s="27"/>
    </row>
    <row r="74" spans="1:30" ht="16.5" customHeight="1" x14ac:dyDescent="0.25">
      <c r="A74" s="66"/>
      <c r="B74" s="66"/>
      <c r="C74" s="54" t="s">
        <v>124</v>
      </c>
      <c r="D74" s="53"/>
      <c r="E74" s="56" t="s">
        <v>40</v>
      </c>
      <c r="F74" s="53"/>
      <c r="G74" s="22">
        <f t="shared" si="10"/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22">
        <v>1</v>
      </c>
      <c r="N74" s="22">
        <v>1</v>
      </c>
      <c r="O74" s="22">
        <v>1</v>
      </c>
      <c r="P74" s="22">
        <v>1</v>
      </c>
      <c r="Q74" s="22">
        <v>1</v>
      </c>
      <c r="R74" s="22">
        <v>1</v>
      </c>
      <c r="S74" s="22">
        <v>1</v>
      </c>
      <c r="T74" s="22">
        <v>1</v>
      </c>
      <c r="U74" s="22">
        <v>1</v>
      </c>
      <c r="V74" s="22">
        <v>1</v>
      </c>
      <c r="W74" s="22">
        <v>1</v>
      </c>
      <c r="X74" s="22">
        <v>1</v>
      </c>
      <c r="Y74" s="26">
        <v>0</v>
      </c>
      <c r="Z74" s="23">
        <v>0</v>
      </c>
      <c r="AA74" s="23">
        <v>0</v>
      </c>
      <c r="AB74" s="23">
        <v>0</v>
      </c>
      <c r="AC74" s="23">
        <v>0</v>
      </c>
      <c r="AD74" s="27"/>
    </row>
    <row r="75" spans="1:30" ht="16.5" customHeight="1" x14ac:dyDescent="0.25">
      <c r="A75" s="66"/>
      <c r="B75" s="66"/>
      <c r="C75" s="54" t="s">
        <v>125</v>
      </c>
      <c r="D75" s="53"/>
      <c r="E75" s="56" t="s">
        <v>31</v>
      </c>
      <c r="F75" s="53"/>
      <c r="G75" s="22">
        <f t="shared" si="10"/>
        <v>1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22">
        <v>1</v>
      </c>
      <c r="N75" s="22">
        <v>1</v>
      </c>
      <c r="O75" s="22">
        <v>1</v>
      </c>
      <c r="P75" s="22">
        <v>1</v>
      </c>
      <c r="Q75" s="22">
        <v>1</v>
      </c>
      <c r="R75" s="22">
        <v>1</v>
      </c>
      <c r="S75" s="22">
        <v>1</v>
      </c>
      <c r="T75" s="22">
        <v>1</v>
      </c>
      <c r="U75" s="22">
        <v>1</v>
      </c>
      <c r="V75" s="22">
        <v>1</v>
      </c>
      <c r="W75" s="22">
        <v>1</v>
      </c>
      <c r="X75" s="22">
        <v>1</v>
      </c>
      <c r="Y75" s="26">
        <v>0</v>
      </c>
      <c r="Z75" s="23">
        <v>0</v>
      </c>
      <c r="AA75" s="23">
        <v>0</v>
      </c>
      <c r="AB75" s="23">
        <v>0</v>
      </c>
      <c r="AC75" s="23">
        <v>0</v>
      </c>
      <c r="AD75" s="27"/>
    </row>
    <row r="76" spans="1:30" ht="16.5" customHeight="1" x14ac:dyDescent="0.25">
      <c r="A76" s="66"/>
      <c r="B76" s="66"/>
      <c r="C76" s="54" t="s">
        <v>126</v>
      </c>
      <c r="D76" s="53"/>
      <c r="E76" s="56" t="s">
        <v>40</v>
      </c>
      <c r="F76" s="53"/>
      <c r="G76" s="22">
        <f t="shared" si="10"/>
        <v>1</v>
      </c>
      <c r="H76" s="22">
        <v>1</v>
      </c>
      <c r="I76" s="22">
        <v>1</v>
      </c>
      <c r="J76" s="22">
        <v>1</v>
      </c>
      <c r="K76" s="22">
        <v>1</v>
      </c>
      <c r="L76" s="22">
        <v>1</v>
      </c>
      <c r="M76" s="22">
        <v>1</v>
      </c>
      <c r="N76" s="22">
        <v>1</v>
      </c>
      <c r="O76" s="22">
        <v>1</v>
      </c>
      <c r="P76" s="22">
        <v>1</v>
      </c>
      <c r="Q76" s="22">
        <v>1</v>
      </c>
      <c r="R76" s="22">
        <v>1</v>
      </c>
      <c r="S76" s="22">
        <v>1</v>
      </c>
      <c r="T76" s="22">
        <v>1</v>
      </c>
      <c r="U76" s="22">
        <v>1</v>
      </c>
      <c r="V76" s="22">
        <v>1</v>
      </c>
      <c r="W76" s="22">
        <v>1</v>
      </c>
      <c r="X76" s="22">
        <v>1</v>
      </c>
      <c r="Y76" s="26">
        <v>0</v>
      </c>
      <c r="Z76" s="23">
        <v>0</v>
      </c>
      <c r="AA76" s="23">
        <v>0</v>
      </c>
      <c r="AB76" s="23">
        <v>0</v>
      </c>
      <c r="AC76" s="23">
        <v>0</v>
      </c>
      <c r="AD76" s="27"/>
    </row>
    <row r="77" spans="1:30" ht="16.5" customHeight="1" x14ac:dyDescent="0.25">
      <c r="A77" s="66"/>
      <c r="B77" s="66"/>
      <c r="C77" s="54" t="s">
        <v>127</v>
      </c>
      <c r="D77" s="53"/>
      <c r="E77" s="56" t="s">
        <v>35</v>
      </c>
      <c r="F77" s="53"/>
      <c r="G77" s="22">
        <f t="shared" ref="G77:G81" si="11">Z77+Y77</f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22">
        <v>1</v>
      </c>
      <c r="N77" s="22">
        <v>1</v>
      </c>
      <c r="O77" s="22">
        <v>1</v>
      </c>
      <c r="P77" s="22">
        <v>1</v>
      </c>
      <c r="Q77" s="22">
        <v>1</v>
      </c>
      <c r="R77" s="22">
        <v>1</v>
      </c>
      <c r="S77" s="22">
        <v>1</v>
      </c>
      <c r="T77" s="22">
        <v>1</v>
      </c>
      <c r="U77" s="22">
        <v>1</v>
      </c>
      <c r="V77" s="22">
        <v>1</v>
      </c>
      <c r="W77" s="22">
        <v>1</v>
      </c>
      <c r="X77" s="22">
        <v>1</v>
      </c>
      <c r="Y77" s="22">
        <v>1</v>
      </c>
      <c r="Z77" s="26">
        <v>0</v>
      </c>
      <c r="AA77" s="23">
        <v>0</v>
      </c>
      <c r="AB77" s="23">
        <v>0</v>
      </c>
      <c r="AC77" s="23">
        <v>0</v>
      </c>
      <c r="AD77" s="27"/>
    </row>
    <row r="78" spans="1:30" ht="16.5" customHeight="1" x14ac:dyDescent="0.25">
      <c r="A78" s="66"/>
      <c r="B78" s="66"/>
      <c r="C78" s="54" t="s">
        <v>128</v>
      </c>
      <c r="D78" s="53"/>
      <c r="E78" s="56" t="s">
        <v>31</v>
      </c>
      <c r="F78" s="53"/>
      <c r="G78" s="22">
        <f t="shared" si="11"/>
        <v>1</v>
      </c>
      <c r="H78" s="22">
        <v>2</v>
      </c>
      <c r="I78" s="22">
        <v>2</v>
      </c>
      <c r="J78" s="22">
        <v>2</v>
      </c>
      <c r="K78" s="22">
        <v>2</v>
      </c>
      <c r="L78" s="22">
        <v>2</v>
      </c>
      <c r="M78" s="22">
        <v>2</v>
      </c>
      <c r="N78" s="22">
        <v>2</v>
      </c>
      <c r="O78" s="22">
        <v>2</v>
      </c>
      <c r="P78" s="22">
        <v>2</v>
      </c>
      <c r="Q78" s="22">
        <v>2</v>
      </c>
      <c r="R78" s="22">
        <v>2</v>
      </c>
      <c r="S78" s="22">
        <v>2</v>
      </c>
      <c r="T78" s="22">
        <v>2</v>
      </c>
      <c r="U78" s="22">
        <v>2</v>
      </c>
      <c r="V78" s="22">
        <v>2</v>
      </c>
      <c r="W78" s="22">
        <v>2</v>
      </c>
      <c r="X78" s="22">
        <v>2</v>
      </c>
      <c r="Y78" s="22">
        <v>2</v>
      </c>
      <c r="Z78" s="31">
        <v>-1</v>
      </c>
      <c r="AA78" s="23">
        <v>0</v>
      </c>
      <c r="AB78" s="23">
        <v>0</v>
      </c>
      <c r="AC78" s="23">
        <v>0</v>
      </c>
      <c r="AD78" s="27"/>
    </row>
    <row r="79" spans="1:30" ht="16.5" customHeight="1" x14ac:dyDescent="0.25">
      <c r="A79" s="66"/>
      <c r="B79" s="66"/>
      <c r="C79" s="54" t="s">
        <v>129</v>
      </c>
      <c r="D79" s="53"/>
      <c r="E79" s="56" t="s">
        <v>29</v>
      </c>
      <c r="F79" s="53"/>
      <c r="G79" s="22">
        <f t="shared" si="11"/>
        <v>2</v>
      </c>
      <c r="H79" s="22">
        <v>2</v>
      </c>
      <c r="I79" s="22">
        <v>2</v>
      </c>
      <c r="J79" s="22">
        <v>2</v>
      </c>
      <c r="K79" s="22">
        <v>2</v>
      </c>
      <c r="L79" s="22">
        <v>2</v>
      </c>
      <c r="M79" s="22">
        <v>2</v>
      </c>
      <c r="N79" s="22">
        <v>2</v>
      </c>
      <c r="O79" s="22">
        <v>2</v>
      </c>
      <c r="P79" s="22">
        <v>2</v>
      </c>
      <c r="Q79" s="22">
        <v>2</v>
      </c>
      <c r="R79" s="22">
        <v>2</v>
      </c>
      <c r="S79" s="22">
        <v>2</v>
      </c>
      <c r="T79" s="22">
        <v>2</v>
      </c>
      <c r="U79" s="22">
        <v>2</v>
      </c>
      <c r="V79" s="22">
        <v>2</v>
      </c>
      <c r="W79" s="22">
        <v>2</v>
      </c>
      <c r="X79" s="22">
        <v>2</v>
      </c>
      <c r="Y79" s="22">
        <v>2</v>
      </c>
      <c r="Z79" s="26">
        <v>0</v>
      </c>
      <c r="AA79" s="23">
        <v>0</v>
      </c>
      <c r="AB79" s="23">
        <v>0</v>
      </c>
      <c r="AC79" s="23">
        <v>0</v>
      </c>
      <c r="AD79" s="27"/>
    </row>
    <row r="80" spans="1:30" ht="16.5" customHeight="1" x14ac:dyDescent="0.25">
      <c r="A80" s="66"/>
      <c r="B80" s="66"/>
      <c r="C80" s="54" t="s">
        <v>130</v>
      </c>
      <c r="D80" s="53"/>
      <c r="E80" s="56" t="s">
        <v>29</v>
      </c>
      <c r="F80" s="53"/>
      <c r="G80" s="22">
        <f t="shared" si="11"/>
        <v>2</v>
      </c>
      <c r="H80" s="22">
        <v>2</v>
      </c>
      <c r="I80" s="22">
        <v>2</v>
      </c>
      <c r="J80" s="22">
        <v>2</v>
      </c>
      <c r="K80" s="22">
        <v>2</v>
      </c>
      <c r="L80" s="22">
        <v>2</v>
      </c>
      <c r="M80" s="22">
        <v>2</v>
      </c>
      <c r="N80" s="22">
        <v>2</v>
      </c>
      <c r="O80" s="22">
        <v>2</v>
      </c>
      <c r="P80" s="22">
        <v>2</v>
      </c>
      <c r="Q80" s="22">
        <v>2</v>
      </c>
      <c r="R80" s="22">
        <v>2</v>
      </c>
      <c r="S80" s="22">
        <v>2</v>
      </c>
      <c r="T80" s="22">
        <v>2</v>
      </c>
      <c r="U80" s="22">
        <v>2</v>
      </c>
      <c r="V80" s="22">
        <v>2</v>
      </c>
      <c r="W80" s="22">
        <v>2</v>
      </c>
      <c r="X80" s="22">
        <v>2</v>
      </c>
      <c r="Y80" s="22">
        <v>2</v>
      </c>
      <c r="Z80" s="26">
        <v>0</v>
      </c>
      <c r="AA80" s="23">
        <v>0</v>
      </c>
      <c r="AB80" s="23">
        <v>0</v>
      </c>
      <c r="AC80" s="23">
        <v>0</v>
      </c>
      <c r="AD80" s="27"/>
    </row>
    <row r="81" spans="1:30" ht="16.5" customHeight="1" x14ac:dyDescent="0.25">
      <c r="A81" s="66"/>
      <c r="B81" s="58"/>
      <c r="C81" s="54" t="s">
        <v>131</v>
      </c>
      <c r="D81" s="53"/>
      <c r="E81" s="56" t="s">
        <v>40</v>
      </c>
      <c r="F81" s="53"/>
      <c r="G81" s="22">
        <f t="shared" si="11"/>
        <v>2</v>
      </c>
      <c r="H81" s="22">
        <v>2</v>
      </c>
      <c r="I81" s="22">
        <v>2</v>
      </c>
      <c r="J81" s="22">
        <v>2</v>
      </c>
      <c r="K81" s="22">
        <v>2</v>
      </c>
      <c r="L81" s="22">
        <v>2</v>
      </c>
      <c r="M81" s="22">
        <v>2</v>
      </c>
      <c r="N81" s="22">
        <v>2</v>
      </c>
      <c r="O81" s="22">
        <v>2</v>
      </c>
      <c r="P81" s="22">
        <v>2</v>
      </c>
      <c r="Q81" s="22">
        <v>2</v>
      </c>
      <c r="R81" s="22">
        <v>2</v>
      </c>
      <c r="S81" s="22">
        <v>2</v>
      </c>
      <c r="T81" s="22">
        <v>2</v>
      </c>
      <c r="U81" s="22">
        <v>2</v>
      </c>
      <c r="V81" s="22">
        <v>2</v>
      </c>
      <c r="W81" s="22">
        <v>2</v>
      </c>
      <c r="X81" s="22">
        <v>2</v>
      </c>
      <c r="Y81" s="22">
        <v>2</v>
      </c>
      <c r="Z81" s="26">
        <v>0</v>
      </c>
      <c r="AA81" s="23">
        <v>0</v>
      </c>
      <c r="AB81" s="23">
        <v>0</v>
      </c>
      <c r="AC81" s="23">
        <v>0</v>
      </c>
      <c r="AD81" s="27"/>
    </row>
    <row r="82" spans="1:30" ht="16.5" customHeight="1" x14ac:dyDescent="0.25">
      <c r="A82" s="66"/>
      <c r="B82" s="57" t="s">
        <v>70</v>
      </c>
      <c r="C82" s="81" t="s">
        <v>122</v>
      </c>
      <c r="D82" s="53"/>
      <c r="E82" s="56" t="s">
        <v>35</v>
      </c>
      <c r="F82" s="53"/>
      <c r="G82" s="22">
        <f t="shared" ref="G82:G91" si="12">Z82+AA82</f>
        <v>1</v>
      </c>
      <c r="H82" s="22">
        <v>1</v>
      </c>
      <c r="I82" s="22">
        <v>1</v>
      </c>
      <c r="J82" s="22">
        <v>1</v>
      </c>
      <c r="K82" s="22">
        <v>1</v>
      </c>
      <c r="L82" s="22">
        <v>1</v>
      </c>
      <c r="M82" s="22">
        <v>1</v>
      </c>
      <c r="N82" s="22">
        <v>1</v>
      </c>
      <c r="O82" s="22">
        <v>1</v>
      </c>
      <c r="P82" s="22">
        <v>1</v>
      </c>
      <c r="Q82" s="22">
        <v>1</v>
      </c>
      <c r="R82" s="22">
        <v>1</v>
      </c>
      <c r="S82" s="22">
        <v>1</v>
      </c>
      <c r="T82" s="22">
        <v>1</v>
      </c>
      <c r="U82" s="22">
        <v>1</v>
      </c>
      <c r="V82" s="22">
        <v>1</v>
      </c>
      <c r="W82" s="22">
        <v>1</v>
      </c>
      <c r="X82" s="22">
        <v>1</v>
      </c>
      <c r="Y82" s="22">
        <v>1</v>
      </c>
      <c r="Z82" s="22">
        <v>1</v>
      </c>
      <c r="AA82" s="26">
        <v>0</v>
      </c>
      <c r="AB82" s="23">
        <v>0</v>
      </c>
      <c r="AC82" s="23">
        <v>0</v>
      </c>
      <c r="AD82" s="27"/>
    </row>
    <row r="83" spans="1:30" ht="16.5" customHeight="1" x14ac:dyDescent="0.25">
      <c r="A83" s="66"/>
      <c r="B83" s="66"/>
      <c r="C83" s="54" t="s">
        <v>123</v>
      </c>
      <c r="D83" s="53"/>
      <c r="E83" s="56" t="s">
        <v>29</v>
      </c>
      <c r="F83" s="53"/>
      <c r="G83" s="22">
        <f t="shared" si="12"/>
        <v>1</v>
      </c>
      <c r="H83" s="22">
        <v>1</v>
      </c>
      <c r="I83" s="22">
        <v>1</v>
      </c>
      <c r="J83" s="22">
        <v>1</v>
      </c>
      <c r="K83" s="22">
        <v>1</v>
      </c>
      <c r="L83" s="22">
        <v>1</v>
      </c>
      <c r="M83" s="22">
        <v>1</v>
      </c>
      <c r="N83" s="22">
        <v>1</v>
      </c>
      <c r="O83" s="22">
        <v>1</v>
      </c>
      <c r="P83" s="22">
        <v>1</v>
      </c>
      <c r="Q83" s="22">
        <v>1</v>
      </c>
      <c r="R83" s="22">
        <v>1</v>
      </c>
      <c r="S83" s="22">
        <v>1</v>
      </c>
      <c r="T83" s="22">
        <v>1</v>
      </c>
      <c r="U83" s="22">
        <v>1</v>
      </c>
      <c r="V83" s="22">
        <v>1</v>
      </c>
      <c r="W83" s="22">
        <v>1</v>
      </c>
      <c r="X83" s="22">
        <v>1</v>
      </c>
      <c r="Y83" s="22">
        <v>1</v>
      </c>
      <c r="Z83" s="22">
        <v>1</v>
      </c>
      <c r="AA83" s="26">
        <v>0</v>
      </c>
      <c r="AB83" s="23">
        <v>0</v>
      </c>
      <c r="AC83" s="23">
        <v>0</v>
      </c>
      <c r="AD83" s="27"/>
    </row>
    <row r="84" spans="1:30" ht="16.5" customHeight="1" x14ac:dyDescent="0.25">
      <c r="A84" s="66"/>
      <c r="B84" s="66"/>
      <c r="C84" s="54" t="s">
        <v>124</v>
      </c>
      <c r="D84" s="53"/>
      <c r="E84" s="56" t="s">
        <v>37</v>
      </c>
      <c r="F84" s="53"/>
      <c r="G84" s="22">
        <f t="shared" si="12"/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22">
        <v>1</v>
      </c>
      <c r="N84" s="22">
        <v>1</v>
      </c>
      <c r="O84" s="22">
        <v>1</v>
      </c>
      <c r="P84" s="22">
        <v>1</v>
      </c>
      <c r="Q84" s="22">
        <v>1</v>
      </c>
      <c r="R84" s="22">
        <v>1</v>
      </c>
      <c r="S84" s="22">
        <v>1</v>
      </c>
      <c r="T84" s="22">
        <v>1</v>
      </c>
      <c r="U84" s="22">
        <v>1</v>
      </c>
      <c r="V84" s="22">
        <v>1</v>
      </c>
      <c r="W84" s="22">
        <v>1</v>
      </c>
      <c r="X84" s="22">
        <v>1</v>
      </c>
      <c r="Y84" s="22">
        <v>1</v>
      </c>
      <c r="Z84" s="22">
        <v>1</v>
      </c>
      <c r="AA84" s="26">
        <v>0</v>
      </c>
      <c r="AB84" s="23">
        <v>0</v>
      </c>
      <c r="AC84" s="23">
        <v>0</v>
      </c>
      <c r="AD84" s="27"/>
    </row>
    <row r="85" spans="1:30" ht="16.5" customHeight="1" x14ac:dyDescent="0.25">
      <c r="A85" s="66"/>
      <c r="B85" s="66"/>
      <c r="C85" s="54" t="s">
        <v>125</v>
      </c>
      <c r="D85" s="53"/>
      <c r="E85" s="56" t="s">
        <v>31</v>
      </c>
      <c r="F85" s="53"/>
      <c r="G85" s="22">
        <f t="shared" si="12"/>
        <v>1</v>
      </c>
      <c r="H85" s="22">
        <v>1</v>
      </c>
      <c r="I85" s="22">
        <v>1</v>
      </c>
      <c r="J85" s="22">
        <v>1</v>
      </c>
      <c r="K85" s="22">
        <v>1</v>
      </c>
      <c r="L85" s="22">
        <v>1</v>
      </c>
      <c r="M85" s="22">
        <v>1</v>
      </c>
      <c r="N85" s="22">
        <v>1</v>
      </c>
      <c r="O85" s="22">
        <v>1</v>
      </c>
      <c r="P85" s="22">
        <v>1</v>
      </c>
      <c r="Q85" s="22">
        <v>1</v>
      </c>
      <c r="R85" s="22">
        <v>1</v>
      </c>
      <c r="S85" s="22">
        <v>1</v>
      </c>
      <c r="T85" s="22">
        <v>1</v>
      </c>
      <c r="U85" s="22">
        <v>1</v>
      </c>
      <c r="V85" s="22">
        <v>1</v>
      </c>
      <c r="W85" s="22">
        <v>1</v>
      </c>
      <c r="X85" s="22">
        <v>1</v>
      </c>
      <c r="Y85" s="22">
        <v>1</v>
      </c>
      <c r="Z85" s="22">
        <v>1</v>
      </c>
      <c r="AA85" s="26">
        <v>0</v>
      </c>
      <c r="AB85" s="23">
        <v>0</v>
      </c>
      <c r="AC85" s="23">
        <v>0</v>
      </c>
      <c r="AD85" s="27"/>
    </row>
    <row r="86" spans="1:30" ht="16.5" customHeight="1" x14ac:dyDescent="0.25">
      <c r="A86" s="66"/>
      <c r="B86" s="66"/>
      <c r="C86" s="54" t="s">
        <v>126</v>
      </c>
      <c r="D86" s="53"/>
      <c r="E86" s="56" t="s">
        <v>35</v>
      </c>
      <c r="F86" s="53"/>
      <c r="G86" s="22">
        <f t="shared" si="12"/>
        <v>1</v>
      </c>
      <c r="H86" s="22">
        <v>1</v>
      </c>
      <c r="I86" s="22">
        <v>1</v>
      </c>
      <c r="J86" s="22">
        <v>1</v>
      </c>
      <c r="K86" s="22">
        <v>1</v>
      </c>
      <c r="L86" s="22">
        <v>1</v>
      </c>
      <c r="M86" s="22">
        <v>1</v>
      </c>
      <c r="N86" s="22">
        <v>1</v>
      </c>
      <c r="O86" s="22">
        <v>1</v>
      </c>
      <c r="P86" s="22">
        <v>1</v>
      </c>
      <c r="Q86" s="22">
        <v>1</v>
      </c>
      <c r="R86" s="22">
        <v>1</v>
      </c>
      <c r="S86" s="22">
        <v>1</v>
      </c>
      <c r="T86" s="22">
        <v>1</v>
      </c>
      <c r="U86" s="22">
        <v>1</v>
      </c>
      <c r="V86" s="22">
        <v>1</v>
      </c>
      <c r="W86" s="22">
        <v>1</v>
      </c>
      <c r="X86" s="22">
        <v>1</v>
      </c>
      <c r="Y86" s="22">
        <v>1</v>
      </c>
      <c r="Z86" s="22">
        <v>1</v>
      </c>
      <c r="AA86" s="26">
        <v>0</v>
      </c>
      <c r="AB86" s="23">
        <v>0</v>
      </c>
      <c r="AC86" s="23">
        <v>0</v>
      </c>
      <c r="AD86" s="27"/>
    </row>
    <row r="87" spans="1:30" ht="16.5" customHeight="1" x14ac:dyDescent="0.25">
      <c r="A87" s="66"/>
      <c r="B87" s="66"/>
      <c r="C87" s="54" t="s">
        <v>127</v>
      </c>
      <c r="D87" s="53"/>
      <c r="E87" s="56" t="s">
        <v>29</v>
      </c>
      <c r="F87" s="53"/>
      <c r="G87" s="22">
        <f t="shared" si="12"/>
        <v>1</v>
      </c>
      <c r="H87" s="22">
        <v>1</v>
      </c>
      <c r="I87" s="22">
        <v>1</v>
      </c>
      <c r="J87" s="22">
        <v>1</v>
      </c>
      <c r="K87" s="22">
        <v>1</v>
      </c>
      <c r="L87" s="22">
        <v>1</v>
      </c>
      <c r="M87" s="22">
        <v>1</v>
      </c>
      <c r="N87" s="22">
        <v>1</v>
      </c>
      <c r="O87" s="22">
        <v>1</v>
      </c>
      <c r="P87" s="22">
        <v>1</v>
      </c>
      <c r="Q87" s="22">
        <v>1</v>
      </c>
      <c r="R87" s="22">
        <v>1</v>
      </c>
      <c r="S87" s="22">
        <v>1</v>
      </c>
      <c r="T87" s="22">
        <v>1</v>
      </c>
      <c r="U87" s="22">
        <v>1</v>
      </c>
      <c r="V87" s="22">
        <v>1</v>
      </c>
      <c r="W87" s="22">
        <v>1</v>
      </c>
      <c r="X87" s="22">
        <v>1</v>
      </c>
      <c r="Y87" s="22">
        <v>1</v>
      </c>
      <c r="Z87" s="22">
        <v>1</v>
      </c>
      <c r="AA87" s="26">
        <v>0</v>
      </c>
      <c r="AB87" s="23">
        <v>0</v>
      </c>
      <c r="AC87" s="23">
        <v>0</v>
      </c>
      <c r="AD87" s="27"/>
    </row>
    <row r="88" spans="1:30" ht="16.5" customHeight="1" x14ac:dyDescent="0.25">
      <c r="A88" s="66"/>
      <c r="B88" s="66"/>
      <c r="C88" s="54" t="s">
        <v>128</v>
      </c>
      <c r="D88" s="53"/>
      <c r="E88" s="56" t="s">
        <v>35</v>
      </c>
      <c r="F88" s="53"/>
      <c r="G88" s="22">
        <f t="shared" si="12"/>
        <v>1</v>
      </c>
      <c r="H88" s="22">
        <v>1</v>
      </c>
      <c r="I88" s="22">
        <v>1</v>
      </c>
      <c r="J88" s="22">
        <v>1</v>
      </c>
      <c r="K88" s="22">
        <v>1</v>
      </c>
      <c r="L88" s="22">
        <v>1</v>
      </c>
      <c r="M88" s="22">
        <v>1</v>
      </c>
      <c r="N88" s="22">
        <v>1</v>
      </c>
      <c r="O88" s="22">
        <v>1</v>
      </c>
      <c r="P88" s="22">
        <v>1</v>
      </c>
      <c r="Q88" s="22">
        <v>1</v>
      </c>
      <c r="R88" s="22">
        <v>1</v>
      </c>
      <c r="S88" s="22">
        <v>1</v>
      </c>
      <c r="T88" s="22">
        <v>1</v>
      </c>
      <c r="U88" s="22">
        <v>1</v>
      </c>
      <c r="V88" s="22">
        <v>1</v>
      </c>
      <c r="W88" s="22">
        <v>1</v>
      </c>
      <c r="X88" s="22">
        <v>1</v>
      </c>
      <c r="Y88" s="22">
        <v>1</v>
      </c>
      <c r="Z88" s="22">
        <v>1</v>
      </c>
      <c r="AA88" s="26">
        <v>0</v>
      </c>
      <c r="AB88" s="23">
        <v>0</v>
      </c>
      <c r="AC88" s="23">
        <v>0</v>
      </c>
      <c r="AD88" s="27"/>
    </row>
    <row r="89" spans="1:30" ht="16.5" customHeight="1" x14ac:dyDescent="0.25">
      <c r="A89" s="66"/>
      <c r="B89" s="66"/>
      <c r="C89" s="54" t="s">
        <v>129</v>
      </c>
      <c r="D89" s="53"/>
      <c r="E89" s="56" t="s">
        <v>37</v>
      </c>
      <c r="F89" s="53"/>
      <c r="G89" s="22">
        <f t="shared" si="12"/>
        <v>1</v>
      </c>
      <c r="H89" s="22">
        <v>1</v>
      </c>
      <c r="I89" s="22">
        <v>1</v>
      </c>
      <c r="J89" s="22">
        <v>1</v>
      </c>
      <c r="K89" s="22">
        <v>1</v>
      </c>
      <c r="L89" s="22">
        <v>1</v>
      </c>
      <c r="M89" s="22">
        <v>1</v>
      </c>
      <c r="N89" s="22">
        <v>1</v>
      </c>
      <c r="O89" s="22">
        <v>1</v>
      </c>
      <c r="P89" s="22">
        <v>1</v>
      </c>
      <c r="Q89" s="22">
        <v>1</v>
      </c>
      <c r="R89" s="22">
        <v>1</v>
      </c>
      <c r="S89" s="22">
        <v>1</v>
      </c>
      <c r="T89" s="22">
        <v>1</v>
      </c>
      <c r="U89" s="22">
        <v>1</v>
      </c>
      <c r="V89" s="22">
        <v>1</v>
      </c>
      <c r="W89" s="22">
        <v>1</v>
      </c>
      <c r="X89" s="22">
        <v>1</v>
      </c>
      <c r="Y89" s="22">
        <v>1</v>
      </c>
      <c r="Z89" s="22">
        <v>1</v>
      </c>
      <c r="AA89" s="26">
        <v>0</v>
      </c>
      <c r="AB89" s="23">
        <v>0</v>
      </c>
      <c r="AC89" s="23">
        <v>0</v>
      </c>
      <c r="AD89" s="27"/>
    </row>
    <row r="90" spans="1:30" ht="16.5" customHeight="1" x14ac:dyDescent="0.25">
      <c r="A90" s="66"/>
      <c r="B90" s="66"/>
      <c r="C90" s="54" t="s">
        <v>130</v>
      </c>
      <c r="D90" s="53"/>
      <c r="E90" s="56" t="s">
        <v>31</v>
      </c>
      <c r="F90" s="53"/>
      <c r="G90" s="22">
        <f t="shared" si="12"/>
        <v>1</v>
      </c>
      <c r="H90" s="22">
        <v>1</v>
      </c>
      <c r="I90" s="22">
        <v>1</v>
      </c>
      <c r="J90" s="22">
        <v>1</v>
      </c>
      <c r="K90" s="22">
        <v>1</v>
      </c>
      <c r="L90" s="22">
        <v>1</v>
      </c>
      <c r="M90" s="22">
        <v>1</v>
      </c>
      <c r="N90" s="22">
        <v>1</v>
      </c>
      <c r="O90" s="22">
        <v>1</v>
      </c>
      <c r="P90" s="22">
        <v>1</v>
      </c>
      <c r="Q90" s="22">
        <v>1</v>
      </c>
      <c r="R90" s="22">
        <v>1</v>
      </c>
      <c r="S90" s="22">
        <v>1</v>
      </c>
      <c r="T90" s="22">
        <v>1</v>
      </c>
      <c r="U90" s="22">
        <v>1</v>
      </c>
      <c r="V90" s="22">
        <v>1</v>
      </c>
      <c r="W90" s="22">
        <v>1</v>
      </c>
      <c r="X90" s="22">
        <v>1</v>
      </c>
      <c r="Y90" s="22">
        <v>1</v>
      </c>
      <c r="Z90" s="22">
        <v>1</v>
      </c>
      <c r="AA90" s="26">
        <v>0</v>
      </c>
      <c r="AB90" s="23">
        <v>0</v>
      </c>
      <c r="AC90" s="23">
        <v>0</v>
      </c>
      <c r="AD90" s="27"/>
    </row>
    <row r="91" spans="1:30" ht="16.5" customHeight="1" x14ac:dyDescent="0.25">
      <c r="A91" s="66"/>
      <c r="B91" s="58"/>
      <c r="C91" s="54" t="s">
        <v>131</v>
      </c>
      <c r="D91" s="53"/>
      <c r="E91" s="56" t="s">
        <v>40</v>
      </c>
      <c r="F91" s="53"/>
      <c r="G91" s="22">
        <f t="shared" si="12"/>
        <v>1</v>
      </c>
      <c r="H91" s="22">
        <v>1</v>
      </c>
      <c r="I91" s="22">
        <v>1</v>
      </c>
      <c r="J91" s="22">
        <v>1</v>
      </c>
      <c r="K91" s="22">
        <v>1</v>
      </c>
      <c r="L91" s="22">
        <v>1</v>
      </c>
      <c r="M91" s="22">
        <v>1</v>
      </c>
      <c r="N91" s="22">
        <v>1</v>
      </c>
      <c r="O91" s="22">
        <v>1</v>
      </c>
      <c r="P91" s="22">
        <v>1</v>
      </c>
      <c r="Q91" s="22">
        <v>1</v>
      </c>
      <c r="R91" s="22">
        <v>1</v>
      </c>
      <c r="S91" s="22">
        <v>1</v>
      </c>
      <c r="T91" s="22">
        <v>1</v>
      </c>
      <c r="U91" s="22">
        <v>1</v>
      </c>
      <c r="V91" s="22">
        <v>1</v>
      </c>
      <c r="W91" s="22">
        <v>1</v>
      </c>
      <c r="X91" s="22">
        <v>1</v>
      </c>
      <c r="Y91" s="22">
        <v>1</v>
      </c>
      <c r="Z91" s="22">
        <v>1</v>
      </c>
      <c r="AA91" s="26">
        <v>0</v>
      </c>
      <c r="AB91" s="23">
        <v>0</v>
      </c>
      <c r="AC91" s="23">
        <v>0</v>
      </c>
      <c r="AD91" s="27"/>
    </row>
    <row r="92" spans="1:30" ht="16.5" customHeight="1" x14ac:dyDescent="0.25">
      <c r="A92" s="66"/>
      <c r="B92" s="57" t="s">
        <v>132</v>
      </c>
      <c r="C92" s="54" t="s">
        <v>133</v>
      </c>
      <c r="D92" s="53"/>
      <c r="E92" s="56" t="s">
        <v>27</v>
      </c>
      <c r="F92" s="53"/>
      <c r="G92" s="22">
        <f t="shared" ref="G92:G93" si="13">AB92+AA92</f>
        <v>5</v>
      </c>
      <c r="H92" s="22">
        <v>5</v>
      </c>
      <c r="I92" s="22">
        <v>5</v>
      </c>
      <c r="J92" s="22">
        <v>5</v>
      </c>
      <c r="K92" s="22">
        <v>5</v>
      </c>
      <c r="L92" s="22">
        <v>5</v>
      </c>
      <c r="M92" s="22">
        <v>5</v>
      </c>
      <c r="N92" s="22">
        <v>5</v>
      </c>
      <c r="O92" s="22">
        <v>5</v>
      </c>
      <c r="P92" s="22">
        <v>5</v>
      </c>
      <c r="Q92" s="22">
        <v>5</v>
      </c>
      <c r="R92" s="22">
        <v>5</v>
      </c>
      <c r="S92" s="22">
        <v>5</v>
      </c>
      <c r="T92" s="22">
        <v>5</v>
      </c>
      <c r="U92" s="22">
        <v>5</v>
      </c>
      <c r="V92" s="22">
        <v>5</v>
      </c>
      <c r="W92" s="22">
        <v>5</v>
      </c>
      <c r="X92" s="22">
        <v>5</v>
      </c>
      <c r="Y92" s="22">
        <v>5</v>
      </c>
      <c r="Z92" s="22">
        <v>5</v>
      </c>
      <c r="AA92" s="22">
        <v>5</v>
      </c>
      <c r="AB92" s="26">
        <v>0</v>
      </c>
      <c r="AC92" s="23">
        <v>0</v>
      </c>
      <c r="AD92" s="27"/>
    </row>
    <row r="93" spans="1:30" ht="16.5" customHeight="1" x14ac:dyDescent="0.25">
      <c r="A93" s="66"/>
      <c r="B93" s="58"/>
      <c r="C93" s="54" t="s">
        <v>134</v>
      </c>
      <c r="D93" s="53"/>
      <c r="E93" s="56" t="s">
        <v>27</v>
      </c>
      <c r="F93" s="53"/>
      <c r="G93" s="22">
        <f t="shared" si="13"/>
        <v>5</v>
      </c>
      <c r="H93" s="22">
        <v>5</v>
      </c>
      <c r="I93" s="22">
        <v>5</v>
      </c>
      <c r="J93" s="22">
        <v>5</v>
      </c>
      <c r="K93" s="22">
        <v>5</v>
      </c>
      <c r="L93" s="22">
        <v>5</v>
      </c>
      <c r="M93" s="22">
        <v>5</v>
      </c>
      <c r="N93" s="22">
        <v>5</v>
      </c>
      <c r="O93" s="22">
        <v>5</v>
      </c>
      <c r="P93" s="22">
        <v>5</v>
      </c>
      <c r="Q93" s="22">
        <v>5</v>
      </c>
      <c r="R93" s="22">
        <v>5</v>
      </c>
      <c r="S93" s="22">
        <v>5</v>
      </c>
      <c r="T93" s="22">
        <v>5</v>
      </c>
      <c r="U93" s="22">
        <v>5</v>
      </c>
      <c r="V93" s="22">
        <v>5</v>
      </c>
      <c r="W93" s="22">
        <v>5</v>
      </c>
      <c r="X93" s="22">
        <v>5</v>
      </c>
      <c r="Y93" s="22">
        <v>5</v>
      </c>
      <c r="Z93" s="22">
        <v>5</v>
      </c>
      <c r="AA93" s="22">
        <v>5</v>
      </c>
      <c r="AB93" s="26">
        <v>0</v>
      </c>
      <c r="AC93" s="23">
        <v>0</v>
      </c>
      <c r="AD93" s="27"/>
    </row>
    <row r="94" spans="1:30" ht="16.5" customHeight="1" x14ac:dyDescent="0.25">
      <c r="A94" s="66"/>
      <c r="B94" s="83" t="s">
        <v>21</v>
      </c>
      <c r="C94" s="60"/>
      <c r="D94" s="61"/>
      <c r="E94" s="65" t="s">
        <v>14</v>
      </c>
      <c r="F94" s="53"/>
      <c r="G94" s="65">
        <f>SUM(G16:G93)</f>
        <v>161</v>
      </c>
      <c r="H94" s="53"/>
      <c r="I94" s="23">
        <f t="shared" ref="I94:AC94" si="14">SUM(I16:I93)</f>
        <v>156</v>
      </c>
      <c r="J94" s="23">
        <f t="shared" si="14"/>
        <v>152</v>
      </c>
      <c r="K94" s="23">
        <f t="shared" si="14"/>
        <v>148</v>
      </c>
      <c r="L94" s="23">
        <f t="shared" si="14"/>
        <v>135</v>
      </c>
      <c r="M94" s="23">
        <f t="shared" si="14"/>
        <v>126</v>
      </c>
      <c r="N94" s="23">
        <f t="shared" si="14"/>
        <v>121</v>
      </c>
      <c r="O94" s="23">
        <f t="shared" si="14"/>
        <v>114</v>
      </c>
      <c r="P94" s="23">
        <f t="shared" si="14"/>
        <v>104</v>
      </c>
      <c r="Q94" s="23">
        <f t="shared" si="14"/>
        <v>96</v>
      </c>
      <c r="R94" s="23">
        <f t="shared" si="14"/>
        <v>89</v>
      </c>
      <c r="S94" s="23">
        <f t="shared" si="14"/>
        <v>82</v>
      </c>
      <c r="T94" s="23">
        <f t="shared" si="14"/>
        <v>68</v>
      </c>
      <c r="U94" s="23">
        <f t="shared" si="14"/>
        <v>51</v>
      </c>
      <c r="V94" s="23">
        <f t="shared" si="14"/>
        <v>49</v>
      </c>
      <c r="W94" s="23">
        <f t="shared" si="14"/>
        <v>44</v>
      </c>
      <c r="X94" s="23">
        <f t="shared" si="14"/>
        <v>34</v>
      </c>
      <c r="Y94" s="23">
        <f t="shared" si="14"/>
        <v>29</v>
      </c>
      <c r="Z94" s="23">
        <f t="shared" si="14"/>
        <v>19</v>
      </c>
      <c r="AA94" s="23">
        <f t="shared" si="14"/>
        <v>10</v>
      </c>
      <c r="AB94" s="23">
        <f t="shared" si="14"/>
        <v>0</v>
      </c>
      <c r="AC94" s="23">
        <f t="shared" si="14"/>
        <v>0</v>
      </c>
      <c r="AD94" s="27"/>
    </row>
    <row r="95" spans="1:30" ht="16.5" customHeight="1" x14ac:dyDescent="0.25">
      <c r="A95" s="58"/>
      <c r="B95" s="62"/>
      <c r="C95" s="63"/>
      <c r="D95" s="64"/>
      <c r="E95" s="65" t="s">
        <v>15</v>
      </c>
      <c r="F95" s="53"/>
      <c r="G95" s="65">
        <f>SUM(H16:H93)</f>
        <v>166</v>
      </c>
      <c r="H95" s="53"/>
      <c r="I95" s="23">
        <v>158</v>
      </c>
      <c r="J95" s="23">
        <v>154</v>
      </c>
      <c r="K95" s="23">
        <v>150</v>
      </c>
      <c r="L95" s="23">
        <v>138</v>
      </c>
      <c r="M95" s="23">
        <v>128</v>
      </c>
      <c r="N95" s="23">
        <v>123</v>
      </c>
      <c r="O95" s="23">
        <v>116</v>
      </c>
      <c r="P95" s="23">
        <v>106</v>
      </c>
      <c r="Q95" s="23">
        <v>100</v>
      </c>
      <c r="R95" s="23">
        <v>90</v>
      </c>
      <c r="S95" s="23">
        <v>84</v>
      </c>
      <c r="T95" s="23">
        <v>72</v>
      </c>
      <c r="U95" s="23">
        <v>52</v>
      </c>
      <c r="V95" s="23">
        <v>48</v>
      </c>
      <c r="W95" s="23">
        <v>44</v>
      </c>
      <c r="X95" s="23">
        <v>34</v>
      </c>
      <c r="Y95" s="23">
        <v>29</v>
      </c>
      <c r="Z95" s="23">
        <v>20</v>
      </c>
      <c r="AA95" s="23">
        <v>10</v>
      </c>
      <c r="AB95" s="23">
        <v>0</v>
      </c>
      <c r="AC95" s="23">
        <v>0</v>
      </c>
      <c r="AD95" s="27"/>
    </row>
    <row r="96" spans="1:30" ht="16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6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6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6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6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6.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6.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6.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6.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6.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6.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6.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6.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6.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6.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6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6.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6.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6.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6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6.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6.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6.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6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6.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6.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6.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6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6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6.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6.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6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6.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6.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6.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6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6.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6.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6.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6.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6.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6.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6.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6.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6.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6.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6.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6.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6.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6.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6.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6.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6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6.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6.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6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6.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6.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6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6.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6.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6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6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6.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6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6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6.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6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6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6.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6.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6.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6.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6.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6.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6.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6.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6.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6.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6.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6.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6.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6.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6.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6.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6.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6.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6.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6.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6.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6.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6.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6.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6.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6.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6.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6.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6.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6.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6.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6.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6.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6.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6.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6.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6.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6.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6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6.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6.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6.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6.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6.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6.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6.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6.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6.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6.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6.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6.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6.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6.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6.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6.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6.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6.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6.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6.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6.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6.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6.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6.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6.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6.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6.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6.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6.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6.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6.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6.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6.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6.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6.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6.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6.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6.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6.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6.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6.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6.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6.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6.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6.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6.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6.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6.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6.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6.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6.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6.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6.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6.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6.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6.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6.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6.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6.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6.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6.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6.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6.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6.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6.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6.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6.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6.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6.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6.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6.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6.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6.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6.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6.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6.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6.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6.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6.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6.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6.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6.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6.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6.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6.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6.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6.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6.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6.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6.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6.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6.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6.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6.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6.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6.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6.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6.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6.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6.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6.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6.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6.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6.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6.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6.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6.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6.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6.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6.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6.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6.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6.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6.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6.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6.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6.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6.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6.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6.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6.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6.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6.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6.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6.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6.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6.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6.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6.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6.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6.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6.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6.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6.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6.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6.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6.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6.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6.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6.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6.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6.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6.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6.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6.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6.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6.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6.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6.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6.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6.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6.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6.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6.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6.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6.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6.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6.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6.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6.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6.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6.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6.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6.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6.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6.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6.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6.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6.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6.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6.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6.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6.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6.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6.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6.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6.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6.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6.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6.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6.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6.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6.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6.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6.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6.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6.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6.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6.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6.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6.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6.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6.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6.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6.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6.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6.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6.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6.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6.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6.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6.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6.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6.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6.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6.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6.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6.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6.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6.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6.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6.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6.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6.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6.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6.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6.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6.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6.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6.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6.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6.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6.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6.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6.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6.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6.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6.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6.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6.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6.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6.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6.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6.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6.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6.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6.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6.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6.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6.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6.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6.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6.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6.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6.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6.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6.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6.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6.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6.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6.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6.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6.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6.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6.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6.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6.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6.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6.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6.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6.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6.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6.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6.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6.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6.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6.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6.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6.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6.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6.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6.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6.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6.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6.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6.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6.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6.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6.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6.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6.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6.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6.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6.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6.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6.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6.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6.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6.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6.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6.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6.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6.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6.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6.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6.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6.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6.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6.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6.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6.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6.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6.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6.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6.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6.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6.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6.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6.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6.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6.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6.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6.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6.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6.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6.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6.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6.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6.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6.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6.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6.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6.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6.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6.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6.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6.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6.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6.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6.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6.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6.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6.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6.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6.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6.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6.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6.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6.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6.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6.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6.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6.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6.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6.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6.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6.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6.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6.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6.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6.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6.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6.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6.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6.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6.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6.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6.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6.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6.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6.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6.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6.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6.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6.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6.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6.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6.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6.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6.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6.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6.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6.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6.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6.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6.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6.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6.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6.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6.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6.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6.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6.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6.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6.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6.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6.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6.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6.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6.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6.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6.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6.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6.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6.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6.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6.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6.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6.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6.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6.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6.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6.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6.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6.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6.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6.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6.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6.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6.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6.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6.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6.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6.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6.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6.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6.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6.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6.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6.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6.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6.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6.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6.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6.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6.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6.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6.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6.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6.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6.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6.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6.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6.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6.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6.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6.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6.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6.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6.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6.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6.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6.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6.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6.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6.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6.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6.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6.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6.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6.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6.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6.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6.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6.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6.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6.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6.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6.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6.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6.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6.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6.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6.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6.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6.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6.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6.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6.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6.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6.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6.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6.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6.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6.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6.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6.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6.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6.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6.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6.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6.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6.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6.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6.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6.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6.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6.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6.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6.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6.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6.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6.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6.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6.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6.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6.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6.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6.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6.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6.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6.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6.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6.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6.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6.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6.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6.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6.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6.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6.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6.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6.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6.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6.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6.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6.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6.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6.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6.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6.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6.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6.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6.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6.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6.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6.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6.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6.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6.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6.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6.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6.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6.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6.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6.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6.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6.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6.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6.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6.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6.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6.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6.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6.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6.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6.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6.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6.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6.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6.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6.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6.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6.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6.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6.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6.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6.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6.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6.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6.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6.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6.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6.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6.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6.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6.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6.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6.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6.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6.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6.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6.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6.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6.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6.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6.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6.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6.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6.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6.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6.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6.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6.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6.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6.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6.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6.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6.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6.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6.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6.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6.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6.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6.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6.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6.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6.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6.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6.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6.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6.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6.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6.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6.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6.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6.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6.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6.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6.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6.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6.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6.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6.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6.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6.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6.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6.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6.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6.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6.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6.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6.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6.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6.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6.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6.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6.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6.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6.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6.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6.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6.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6.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6.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6.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6.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6.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6.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6.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6.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6.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6.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6.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6.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6.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6.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6.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6.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6.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6.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6.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6.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6.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6.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6.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6.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6.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6.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6.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6.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6.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6.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6.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6.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6.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6.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6.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6.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6.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6.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6.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6.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6.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6.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6.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6.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6.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6.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6.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6.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6.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6.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6.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6.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6.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6.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6.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6.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6.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6.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6.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6.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6.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6.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6.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6.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6.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6.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6.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6.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6.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6.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6.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6.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6.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6.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6.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6.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6.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6.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6.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6.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6.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6.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6.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6.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6.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6.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6.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6.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6.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6.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6.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6.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6.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6.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6.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6.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6.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6.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6.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6.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6.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6.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6.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6.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6.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6.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6.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6.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6.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6.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6.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6.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6.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6.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6.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6.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6.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6.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6.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6.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6.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6.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6.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6.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6.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6.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6.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6.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6.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6.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6.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6.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6.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6.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6.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6.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6.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6.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6.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6.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6.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6.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6.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6.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6.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6.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6.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6.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6.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6.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6.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6.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6.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6.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6.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6.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6.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6.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6.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6.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</sheetData>
  <mergeCells count="177">
    <mergeCell ref="C70:D70"/>
    <mergeCell ref="E66:F66"/>
    <mergeCell ref="E67:F67"/>
    <mergeCell ref="C68:D68"/>
    <mergeCell ref="E68:F68"/>
    <mergeCell ref="C69:D69"/>
    <mergeCell ref="E69:F69"/>
    <mergeCell ref="E70:F70"/>
    <mergeCell ref="E59:F59"/>
    <mergeCell ref="E60:F60"/>
    <mergeCell ref="C65:D65"/>
    <mergeCell ref="C66:D66"/>
    <mergeCell ref="C67:D67"/>
    <mergeCell ref="E61:F61"/>
    <mergeCell ref="E62:F62"/>
    <mergeCell ref="C63:D63"/>
    <mergeCell ref="E63:F63"/>
    <mergeCell ref="C64:D64"/>
    <mergeCell ref="E64:F64"/>
    <mergeCell ref="E65:F65"/>
    <mergeCell ref="E27:F27"/>
    <mergeCell ref="E28:F28"/>
    <mergeCell ref="E29:F29"/>
    <mergeCell ref="E30:F30"/>
    <mergeCell ref="E31:F31"/>
    <mergeCell ref="E32:F32"/>
    <mergeCell ref="E33:F33"/>
    <mergeCell ref="C41:D41"/>
    <mergeCell ref="C42:D42"/>
    <mergeCell ref="C38:D38"/>
    <mergeCell ref="E38:F38"/>
    <mergeCell ref="C39:D39"/>
    <mergeCell ref="E39:F39"/>
    <mergeCell ref="C40:D40"/>
    <mergeCell ref="E40:F40"/>
    <mergeCell ref="E41:F41"/>
    <mergeCell ref="E42:F42"/>
    <mergeCell ref="C33:D33"/>
    <mergeCell ref="C34:D34"/>
    <mergeCell ref="C35:D35"/>
    <mergeCell ref="C36:D36"/>
    <mergeCell ref="E36:F36"/>
    <mergeCell ref="C37:D37"/>
    <mergeCell ref="E37:F37"/>
    <mergeCell ref="E22:F22"/>
    <mergeCell ref="C23:D23"/>
    <mergeCell ref="E23:F23"/>
    <mergeCell ref="C24:D24"/>
    <mergeCell ref="E24:F24"/>
    <mergeCell ref="C25:D25"/>
    <mergeCell ref="E25:F25"/>
    <mergeCell ref="E26:F26"/>
    <mergeCell ref="C26:D26"/>
    <mergeCell ref="E17:F17"/>
    <mergeCell ref="B18:D18"/>
    <mergeCell ref="E18:F18"/>
    <mergeCell ref="E19:F19"/>
    <mergeCell ref="C19:D19"/>
    <mergeCell ref="C20:D20"/>
    <mergeCell ref="E20:F20"/>
    <mergeCell ref="C21:D21"/>
    <mergeCell ref="E21:F21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82:B91"/>
    <mergeCell ref="B92:B93"/>
    <mergeCell ref="A4:B4"/>
    <mergeCell ref="A16:A95"/>
    <mergeCell ref="B20:B29"/>
    <mergeCell ref="B31:B40"/>
    <mergeCell ref="B41:B61"/>
    <mergeCell ref="B63:B71"/>
    <mergeCell ref="B72:B81"/>
    <mergeCell ref="B17:D17"/>
    <mergeCell ref="C22:D22"/>
    <mergeCell ref="C27:D27"/>
    <mergeCell ref="C28:D28"/>
    <mergeCell ref="C29:D29"/>
    <mergeCell ref="C30:D30"/>
    <mergeCell ref="C31:D31"/>
    <mergeCell ref="C32:D32"/>
    <mergeCell ref="C90:D90"/>
    <mergeCell ref="C91:D91"/>
    <mergeCell ref="C92:D92"/>
    <mergeCell ref="C93:D93"/>
    <mergeCell ref="B94:D95"/>
    <mergeCell ref="C88:D88"/>
    <mergeCell ref="C89:D89"/>
    <mergeCell ref="C85:D85"/>
    <mergeCell ref="C86:D86"/>
    <mergeCell ref="C87:D87"/>
    <mergeCell ref="G94:H94"/>
    <mergeCell ref="G95:H95"/>
    <mergeCell ref="E81:F81"/>
    <mergeCell ref="E82:F82"/>
    <mergeCell ref="C83:D83"/>
    <mergeCell ref="E83:F83"/>
    <mergeCell ref="C84:D84"/>
    <mergeCell ref="E84:F84"/>
    <mergeCell ref="E85:F85"/>
    <mergeCell ref="E91:F91"/>
    <mergeCell ref="E92:F92"/>
    <mergeCell ref="E93:F93"/>
    <mergeCell ref="E94:F94"/>
    <mergeCell ref="E95:F95"/>
    <mergeCell ref="E86:F86"/>
    <mergeCell ref="E87:F87"/>
    <mergeCell ref="E88:F88"/>
    <mergeCell ref="E89:F89"/>
    <mergeCell ref="E90:F90"/>
    <mergeCell ref="C81:D81"/>
    <mergeCell ref="C82:D82"/>
    <mergeCell ref="E76:F76"/>
    <mergeCell ref="E77:F77"/>
    <mergeCell ref="C78:D78"/>
    <mergeCell ref="E78:F78"/>
    <mergeCell ref="C79:D79"/>
    <mergeCell ref="E79:F79"/>
    <mergeCell ref="E80:F80"/>
    <mergeCell ref="C50:D50"/>
    <mergeCell ref="C51:D51"/>
    <mergeCell ref="C52:D52"/>
    <mergeCell ref="E71:F71"/>
    <mergeCell ref="E72:F72"/>
    <mergeCell ref="C73:D73"/>
    <mergeCell ref="E73:F73"/>
    <mergeCell ref="C74:D74"/>
    <mergeCell ref="E74:F74"/>
    <mergeCell ref="E75:F75"/>
    <mergeCell ref="C71:D71"/>
    <mergeCell ref="C72:D72"/>
    <mergeCell ref="E56:F56"/>
    <mergeCell ref="E57:F57"/>
    <mergeCell ref="C58:D58"/>
    <mergeCell ref="E58:F58"/>
    <mergeCell ref="C59:D59"/>
    <mergeCell ref="C47:D47"/>
    <mergeCell ref="E47:F47"/>
    <mergeCell ref="C48:D48"/>
    <mergeCell ref="E48:F48"/>
    <mergeCell ref="C49:D49"/>
    <mergeCell ref="C80:D80"/>
    <mergeCell ref="E49:F49"/>
    <mergeCell ref="E50:F50"/>
    <mergeCell ref="C55:D55"/>
    <mergeCell ref="C56:D56"/>
    <mergeCell ref="C57:D57"/>
    <mergeCell ref="E51:F51"/>
    <mergeCell ref="E52:F52"/>
    <mergeCell ref="C53:D53"/>
    <mergeCell ref="E53:F53"/>
    <mergeCell ref="C54:D54"/>
    <mergeCell ref="E54:F54"/>
    <mergeCell ref="E55:F55"/>
    <mergeCell ref="C60:D60"/>
    <mergeCell ref="C61:D61"/>
    <mergeCell ref="C62:D62"/>
    <mergeCell ref="C75:D75"/>
    <mergeCell ref="C76:D76"/>
    <mergeCell ref="C77:D77"/>
    <mergeCell ref="E43:F43"/>
    <mergeCell ref="C43:D43"/>
    <mergeCell ref="E34:F34"/>
    <mergeCell ref="E35:F35"/>
    <mergeCell ref="C44:D44"/>
    <mergeCell ref="E44:F44"/>
    <mergeCell ref="C45:D45"/>
    <mergeCell ref="E45:F45"/>
    <mergeCell ref="C46:D46"/>
    <mergeCell ref="E46:F46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990"/>
  <sheetViews>
    <sheetView tabSelected="1" zoomScaleNormal="100" workbookViewId="0">
      <selection activeCell="I89" sqref="I89"/>
    </sheetView>
  </sheetViews>
  <sheetFormatPr defaultColWidth="14.42578125" defaultRowHeight="15" customHeight="1" x14ac:dyDescent="0.25"/>
  <cols>
    <col min="1" max="1" width="13.5703125" customWidth="1"/>
    <col min="2" max="2" width="21.140625" customWidth="1"/>
    <col min="3" max="3" width="55.85546875" customWidth="1"/>
    <col min="4" max="4" width="12" customWidth="1"/>
    <col min="5" max="5" width="10.28515625" customWidth="1"/>
    <col min="6" max="6" width="20.140625" customWidth="1"/>
    <col min="7" max="8" width="6.140625" customWidth="1"/>
    <col min="9" max="19" width="6" customWidth="1"/>
    <col min="20" max="20" width="6.140625" customWidth="1"/>
    <col min="21" max="27" width="6" customWidth="1"/>
    <col min="28" max="47" width="8.7109375" customWidth="1"/>
  </cols>
  <sheetData>
    <row r="1" spans="1:47" ht="17.25" thickBot="1" x14ac:dyDescent="0.3">
      <c r="A1" s="67" t="s">
        <v>0</v>
      </c>
      <c r="B1" s="68"/>
      <c r="C1" s="1" t="s">
        <v>1</v>
      </c>
      <c r="D1" s="2"/>
      <c r="E1" s="3"/>
      <c r="F1" s="4" t="s">
        <v>75</v>
      </c>
    </row>
    <row r="2" spans="1:47" ht="17.25" thickBot="1" x14ac:dyDescent="0.3">
      <c r="A2" s="67" t="s">
        <v>3</v>
      </c>
      <c r="B2" s="68"/>
      <c r="C2" s="5" t="s">
        <v>4</v>
      </c>
      <c r="D2" s="2"/>
      <c r="E2" s="9"/>
      <c r="F2" s="7" t="s">
        <v>7</v>
      </c>
    </row>
    <row r="3" spans="1:47" ht="17.25" thickBot="1" x14ac:dyDescent="0.3">
      <c r="A3" s="67" t="s">
        <v>6</v>
      </c>
      <c r="B3" s="68"/>
      <c r="C3" s="8">
        <v>45769</v>
      </c>
      <c r="D3" s="2"/>
      <c r="E3" s="44"/>
      <c r="F3" s="45" t="s">
        <v>10</v>
      </c>
    </row>
    <row r="4" spans="1:47" ht="18" customHeight="1" thickBot="1" x14ac:dyDescent="0.3">
      <c r="A4" s="67" t="s">
        <v>8</v>
      </c>
      <c r="B4" s="68"/>
      <c r="C4" s="8">
        <v>45787</v>
      </c>
      <c r="D4" s="2"/>
      <c r="E4" s="47"/>
      <c r="F4" s="48"/>
    </row>
    <row r="5" spans="1:47" ht="18" customHeight="1" thickBot="1" x14ac:dyDescent="0.3">
      <c r="A5" s="2"/>
      <c r="B5" s="2"/>
      <c r="C5" s="2"/>
      <c r="D5" s="2"/>
      <c r="E5" s="49"/>
      <c r="F5" s="50"/>
    </row>
    <row r="6" spans="1:47" ht="17.25" thickBot="1" x14ac:dyDescent="0.3">
      <c r="A6" s="2"/>
      <c r="B6" s="69" t="s">
        <v>11</v>
      </c>
      <c r="C6" s="70"/>
      <c r="D6" s="70"/>
      <c r="E6" s="71"/>
      <c r="F6" s="46"/>
    </row>
    <row r="7" spans="1:47" ht="17.25" thickBot="1" x14ac:dyDescent="0.3">
      <c r="A7" s="2"/>
      <c r="B7" s="13" t="s">
        <v>12</v>
      </c>
      <c r="C7" s="13" t="s">
        <v>13</v>
      </c>
      <c r="D7" s="13" t="s">
        <v>14</v>
      </c>
      <c r="E7" s="13" t="s">
        <v>15</v>
      </c>
    </row>
    <row r="8" spans="1:47" ht="16.5" x14ac:dyDescent="0.25">
      <c r="A8" s="2"/>
      <c r="B8" s="14">
        <v>1</v>
      </c>
      <c r="C8" s="5" t="s">
        <v>16</v>
      </c>
      <c r="D8" s="5">
        <f ca="1">SUMIF($E$16:$F$87,"*Quý*",$G$16:$G$87)+SUMIF($E$16:$F$87,"All team",$G$16:$G$87)/5</f>
        <v>31</v>
      </c>
      <c r="E8" s="5">
        <f ca="1">SUMIF($E$16:$F$87,"*Quý*",$H$16:$H$87)+SUMIF($E$16:$F$87,"All team",$H$16:$H$87)/5</f>
        <v>34</v>
      </c>
    </row>
    <row r="9" spans="1:47" ht="16.5" x14ac:dyDescent="0.25">
      <c r="A9" s="2"/>
      <c r="B9" s="14">
        <v>2</v>
      </c>
      <c r="C9" s="5" t="s">
        <v>17</v>
      </c>
      <c r="D9" s="5">
        <f ca="1">SUMIF($E$16:$F$87,"*Quân*",$G$16:$G$87)+SUMIF($E$16:$F$87,"All team",$G$16:$G$87)/5</f>
        <v>45</v>
      </c>
      <c r="E9" s="5">
        <f ca="1">SUMIF($E$16:$F$87,"*Quân*",$H$16:$H$87)+SUMIF($E$16:$F$87,"All team",$H$16:$H$87)/5</f>
        <v>41</v>
      </c>
    </row>
    <row r="10" spans="1:47" ht="16.5" x14ac:dyDescent="0.25">
      <c r="A10" s="2"/>
      <c r="B10" s="14">
        <v>3</v>
      </c>
      <c r="C10" s="5" t="s">
        <v>18</v>
      </c>
      <c r="D10" s="5">
        <f ca="1">SUMIF($E$16:$F$87,"*Phúc*",$G$16:$G$87)+SUMIF($E$16:$F$87,"All team",$G$16:$G$87)/5</f>
        <v>39</v>
      </c>
      <c r="E10" s="5">
        <f ca="1">SUMIF($E$16:$F$87,"*Phúc*",$H$16:$H$87)+SUMIF($E$16:$F$87,"All team",$H$16:$H$87)/5</f>
        <v>37</v>
      </c>
    </row>
    <row r="11" spans="1:47" ht="16.5" x14ac:dyDescent="0.25">
      <c r="A11" s="2"/>
      <c r="B11" s="14">
        <v>4</v>
      </c>
      <c r="C11" s="5" t="s">
        <v>19</v>
      </c>
      <c r="D11" s="5">
        <f ca="1">SUMIF($E$16:$F$87,"*Thịnh*",$G$16:$G$87)+SUMIF($E$16:$F$87,"All team",$G$16:$G$87)/5</f>
        <v>28</v>
      </c>
      <c r="E11" s="5">
        <f ca="1">SUMIF($E$16:$F$87,"*Thịnh*",$H$16:$H$87)+SUMIF($E$16:$F$87,"All team",$H$16:$H$87)/5</f>
        <v>29</v>
      </c>
    </row>
    <row r="12" spans="1:47" ht="16.5" x14ac:dyDescent="0.25">
      <c r="A12" s="2"/>
      <c r="B12" s="14">
        <v>5</v>
      </c>
      <c r="C12" s="5" t="s">
        <v>20</v>
      </c>
      <c r="D12" s="5">
        <f ca="1">SUMIF($E$16:$F$87,"*Phương*",$G$16:$G$87)+SUMIF($E$16:$F$87,"All team",$G$16:$G$87)/5</f>
        <v>32</v>
      </c>
      <c r="E12" s="5">
        <f ca="1">SUMIF($E$16:$F$87,"*Phương*",$H$16:$H$87)+SUMIF($E$16:$F$87,"All team",$H$16:$H$87)/5</f>
        <v>36</v>
      </c>
    </row>
    <row r="13" spans="1:47" ht="16.5" x14ac:dyDescent="0.25">
      <c r="A13" s="2"/>
      <c r="B13" s="72" t="s">
        <v>21</v>
      </c>
      <c r="C13" s="68"/>
      <c r="D13" s="15">
        <f t="shared" ref="D13:E13" ca="1" si="0">SUM(D8:D12)</f>
        <v>175</v>
      </c>
      <c r="E13" s="15">
        <f t="shared" ca="1" si="0"/>
        <v>177</v>
      </c>
    </row>
    <row r="15" spans="1:47" ht="63.75" customHeight="1" thickBot="1" x14ac:dyDescent="0.3">
      <c r="A15" s="16" t="s">
        <v>22</v>
      </c>
      <c r="B15" s="16" t="s">
        <v>23</v>
      </c>
      <c r="C15" s="73" t="s">
        <v>24</v>
      </c>
      <c r="D15" s="53"/>
      <c r="E15" s="73" t="s">
        <v>25</v>
      </c>
      <c r="F15" s="53"/>
      <c r="G15" s="17" t="s">
        <v>14</v>
      </c>
      <c r="H15" s="17" t="s">
        <v>15</v>
      </c>
      <c r="I15" s="18">
        <v>45769</v>
      </c>
      <c r="J15" s="18">
        <v>45770</v>
      </c>
      <c r="K15" s="18">
        <v>45771</v>
      </c>
      <c r="L15" s="18">
        <v>45772</v>
      </c>
      <c r="M15" s="18">
        <v>45773</v>
      </c>
      <c r="N15" s="18">
        <v>45774</v>
      </c>
      <c r="O15" s="18">
        <v>45775</v>
      </c>
      <c r="P15" s="18">
        <v>45776</v>
      </c>
      <c r="Q15" s="18">
        <v>45777</v>
      </c>
      <c r="R15" s="18">
        <v>45778</v>
      </c>
      <c r="S15" s="18">
        <v>45779</v>
      </c>
      <c r="T15" s="18">
        <v>45780</v>
      </c>
      <c r="U15" s="18">
        <v>45781</v>
      </c>
      <c r="V15" s="18">
        <v>45782</v>
      </c>
      <c r="W15" s="18">
        <v>45783</v>
      </c>
      <c r="X15" s="18">
        <v>45784</v>
      </c>
      <c r="Y15" s="18">
        <v>45785</v>
      </c>
      <c r="Z15" s="18">
        <v>45786</v>
      </c>
      <c r="AA15" s="18">
        <v>45787</v>
      </c>
      <c r="AB15" s="19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</row>
    <row r="16" spans="1:47" ht="16.5" x14ac:dyDescent="0.25">
      <c r="A16" s="57" t="s">
        <v>4</v>
      </c>
      <c r="B16" s="54" t="s">
        <v>26</v>
      </c>
      <c r="C16" s="74"/>
      <c r="D16" s="53"/>
      <c r="E16" s="52" t="s">
        <v>27</v>
      </c>
      <c r="F16" s="53"/>
      <c r="G16" s="22">
        <f>SUM(H16:I16)</f>
        <v>10</v>
      </c>
      <c r="H16" s="22">
        <v>10</v>
      </c>
      <c r="I16" s="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</row>
    <row r="17" spans="1:27" ht="16.5" x14ac:dyDescent="0.25">
      <c r="A17" s="66"/>
      <c r="B17" s="54" t="s">
        <v>28</v>
      </c>
      <c r="C17" s="74"/>
      <c r="D17" s="53"/>
      <c r="E17" s="52" t="s">
        <v>29</v>
      </c>
      <c r="F17" s="53"/>
      <c r="G17" s="22">
        <f>SUM(I17:J17)</f>
        <v>4</v>
      </c>
      <c r="H17" s="22">
        <v>4</v>
      </c>
      <c r="I17" s="22">
        <v>4</v>
      </c>
      <c r="J17" s="4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</row>
    <row r="18" spans="1:27" ht="16.5" x14ac:dyDescent="0.25">
      <c r="A18" s="66"/>
      <c r="B18" s="56"/>
      <c r="C18" s="75"/>
      <c r="D18" s="76"/>
      <c r="E18" s="56"/>
      <c r="F18" s="76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t="16.5" x14ac:dyDescent="0.25">
      <c r="A19" s="66"/>
      <c r="B19" s="54" t="s">
        <v>30</v>
      </c>
      <c r="C19" s="74"/>
      <c r="D19" s="53"/>
      <c r="E19" s="52" t="s">
        <v>31</v>
      </c>
      <c r="F19" s="53"/>
      <c r="G19" s="51">
        <f>SUM(J19:K19)</f>
        <v>4</v>
      </c>
      <c r="H19" s="22">
        <v>4</v>
      </c>
      <c r="I19" s="22">
        <v>4</v>
      </c>
      <c r="J19" s="22">
        <v>4</v>
      </c>
      <c r="K19" s="4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</row>
    <row r="20" spans="1:27" ht="17.25" customHeight="1" x14ac:dyDescent="0.25">
      <c r="A20" s="66"/>
      <c r="B20" s="57" t="s">
        <v>32</v>
      </c>
      <c r="C20" s="54" t="s">
        <v>33</v>
      </c>
      <c r="D20" s="53"/>
      <c r="E20" s="52" t="s">
        <v>29</v>
      </c>
      <c r="F20" s="53"/>
      <c r="G20" s="22">
        <f>SUM(J20:K20)</f>
        <v>1</v>
      </c>
      <c r="H20" s="22">
        <v>1</v>
      </c>
      <c r="I20" s="22">
        <v>1</v>
      </c>
      <c r="J20" s="22">
        <v>1</v>
      </c>
      <c r="K20" s="4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</row>
    <row r="21" spans="1:27" ht="15.75" customHeight="1" x14ac:dyDescent="0.25">
      <c r="A21" s="66"/>
      <c r="B21" s="66"/>
      <c r="C21" s="54" t="s">
        <v>34</v>
      </c>
      <c r="D21" s="53"/>
      <c r="E21" s="52" t="s">
        <v>35</v>
      </c>
      <c r="F21" s="53"/>
      <c r="G21" s="51">
        <f t="shared" ref="G21:G28" si="1">SUM(J21:K21)</f>
        <v>1</v>
      </c>
      <c r="H21" s="22">
        <v>1</v>
      </c>
      <c r="I21" s="22">
        <v>1</v>
      </c>
      <c r="J21" s="22">
        <v>1</v>
      </c>
      <c r="K21" s="4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</row>
    <row r="22" spans="1:27" ht="15.75" customHeight="1" x14ac:dyDescent="0.25">
      <c r="A22" s="66"/>
      <c r="B22" s="66"/>
      <c r="C22" s="54" t="s">
        <v>36</v>
      </c>
      <c r="D22" s="53"/>
      <c r="E22" s="52" t="s">
        <v>37</v>
      </c>
      <c r="F22" s="77"/>
      <c r="G22" s="22">
        <f t="shared" si="1"/>
        <v>1</v>
      </c>
      <c r="H22" s="22">
        <v>1</v>
      </c>
      <c r="I22" s="22">
        <v>1</v>
      </c>
      <c r="J22" s="22">
        <v>1</v>
      </c>
      <c r="K22" s="4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</row>
    <row r="23" spans="1:27" ht="15.75" customHeight="1" x14ac:dyDescent="0.25">
      <c r="A23" s="66"/>
      <c r="B23" s="66"/>
      <c r="C23" s="54" t="s">
        <v>38</v>
      </c>
      <c r="D23" s="53"/>
      <c r="E23" s="52" t="s">
        <v>31</v>
      </c>
      <c r="F23" s="53"/>
      <c r="G23" s="51">
        <f t="shared" si="1"/>
        <v>1</v>
      </c>
      <c r="H23" s="22">
        <v>1</v>
      </c>
      <c r="I23" s="22">
        <v>1</v>
      </c>
      <c r="J23" s="22">
        <v>1</v>
      </c>
      <c r="K23" s="4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</row>
    <row r="24" spans="1:27" ht="15.75" customHeight="1" x14ac:dyDescent="0.25">
      <c r="A24" s="66"/>
      <c r="B24" s="66"/>
      <c r="C24" s="54" t="s">
        <v>39</v>
      </c>
      <c r="D24" s="53"/>
      <c r="E24" s="52" t="s">
        <v>40</v>
      </c>
      <c r="F24" s="53"/>
      <c r="G24" s="22">
        <f t="shared" si="1"/>
        <v>1</v>
      </c>
      <c r="H24" s="22">
        <v>2</v>
      </c>
      <c r="I24" s="22">
        <v>2</v>
      </c>
      <c r="J24" s="22">
        <v>2</v>
      </c>
      <c r="K24" s="44">
        <v>-1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</row>
    <row r="25" spans="1:27" ht="15.75" customHeight="1" x14ac:dyDescent="0.25">
      <c r="A25" s="66"/>
      <c r="B25" s="66"/>
      <c r="C25" s="54" t="s">
        <v>41</v>
      </c>
      <c r="D25" s="53"/>
      <c r="E25" s="52" t="s">
        <v>29</v>
      </c>
      <c r="F25" s="53"/>
      <c r="G25" s="51">
        <f t="shared" si="1"/>
        <v>1</v>
      </c>
      <c r="H25" s="22">
        <v>1</v>
      </c>
      <c r="I25" s="22">
        <v>1</v>
      </c>
      <c r="J25" s="22">
        <v>1</v>
      </c>
      <c r="K25" s="4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</row>
    <row r="26" spans="1:27" ht="15.75" customHeight="1" x14ac:dyDescent="0.25">
      <c r="A26" s="66"/>
      <c r="B26" s="66"/>
      <c r="C26" s="55" t="s">
        <v>42</v>
      </c>
      <c r="D26" s="53"/>
      <c r="E26" s="52" t="s">
        <v>35</v>
      </c>
      <c r="F26" s="53"/>
      <c r="G26" s="22">
        <f t="shared" si="1"/>
        <v>1</v>
      </c>
      <c r="H26" s="22">
        <v>1</v>
      </c>
      <c r="I26" s="22">
        <v>1</v>
      </c>
      <c r="J26" s="22">
        <v>1</v>
      </c>
      <c r="K26" s="4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</row>
    <row r="27" spans="1:27" ht="15.75" customHeight="1" x14ac:dyDescent="0.25">
      <c r="A27" s="66"/>
      <c r="B27" s="66"/>
      <c r="C27" s="54" t="s">
        <v>43</v>
      </c>
      <c r="D27" s="53"/>
      <c r="E27" s="52" t="s">
        <v>37</v>
      </c>
      <c r="F27" s="77"/>
      <c r="G27" s="51">
        <f t="shared" si="1"/>
        <v>1</v>
      </c>
      <c r="H27" s="22">
        <v>1</v>
      </c>
      <c r="I27" s="22">
        <v>1</v>
      </c>
      <c r="J27" s="22">
        <v>1</v>
      </c>
      <c r="K27" s="4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</row>
    <row r="28" spans="1:27" ht="15.75" customHeight="1" x14ac:dyDescent="0.25">
      <c r="A28" s="66"/>
      <c r="B28" s="66"/>
      <c r="C28" s="55" t="s">
        <v>44</v>
      </c>
      <c r="D28" s="53"/>
      <c r="E28" s="52" t="s">
        <v>31</v>
      </c>
      <c r="F28" s="53"/>
      <c r="G28" s="22">
        <f t="shared" si="1"/>
        <v>1</v>
      </c>
      <c r="H28" s="22">
        <v>1</v>
      </c>
      <c r="I28" s="22">
        <v>1</v>
      </c>
      <c r="J28" s="22">
        <v>1</v>
      </c>
      <c r="K28" s="4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</row>
    <row r="29" spans="1:27" ht="15.75" customHeight="1" x14ac:dyDescent="0.25">
      <c r="A29" s="66"/>
      <c r="B29" s="58"/>
      <c r="C29" s="54" t="s">
        <v>45</v>
      </c>
      <c r="D29" s="53"/>
      <c r="E29" s="52" t="s">
        <v>27</v>
      </c>
      <c r="F29" s="53"/>
      <c r="G29" s="22">
        <f>SUM(K29:L29)</f>
        <v>10</v>
      </c>
      <c r="H29" s="22">
        <v>10</v>
      </c>
      <c r="I29" s="22">
        <v>10</v>
      </c>
      <c r="J29" s="22">
        <v>10</v>
      </c>
      <c r="K29" s="22">
        <v>10</v>
      </c>
      <c r="L29" s="4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</row>
    <row r="30" spans="1:27" ht="15.75" customHeight="1" x14ac:dyDescent="0.25">
      <c r="A30" s="66"/>
      <c r="B30" s="57" t="s">
        <v>46</v>
      </c>
      <c r="C30" s="54" t="s">
        <v>33</v>
      </c>
      <c r="D30" s="53"/>
      <c r="E30" s="52" t="s">
        <v>29</v>
      </c>
      <c r="F30" s="53"/>
      <c r="G30" s="22">
        <f>SUM(L30:M30)</f>
        <v>1</v>
      </c>
      <c r="H30" s="22">
        <v>1</v>
      </c>
      <c r="I30" s="22">
        <v>1</v>
      </c>
      <c r="J30" s="22">
        <v>1</v>
      </c>
      <c r="K30" s="22">
        <v>1</v>
      </c>
      <c r="L30" s="22">
        <v>1</v>
      </c>
      <c r="M30" s="4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</row>
    <row r="31" spans="1:27" ht="15.75" customHeight="1" x14ac:dyDescent="0.25">
      <c r="A31" s="66"/>
      <c r="B31" s="66"/>
      <c r="C31" s="54" t="s">
        <v>34</v>
      </c>
      <c r="D31" s="53"/>
      <c r="E31" s="52" t="s">
        <v>35</v>
      </c>
      <c r="F31" s="53"/>
      <c r="G31" s="22">
        <f>SUM(L31:M31)</f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4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</row>
    <row r="32" spans="1:27" ht="15.75" customHeight="1" x14ac:dyDescent="0.25">
      <c r="A32" s="66"/>
      <c r="B32" s="66"/>
      <c r="C32" s="54" t="s">
        <v>36</v>
      </c>
      <c r="D32" s="53"/>
      <c r="E32" s="52" t="s">
        <v>37</v>
      </c>
      <c r="F32" s="77"/>
      <c r="G32" s="22">
        <f t="shared" ref="G32:G35" si="2">SUM(L32:M32)</f>
        <v>1</v>
      </c>
      <c r="H32" s="22">
        <v>1</v>
      </c>
      <c r="I32" s="22">
        <v>1</v>
      </c>
      <c r="J32" s="22">
        <v>1</v>
      </c>
      <c r="K32" s="22">
        <v>1</v>
      </c>
      <c r="L32" s="22">
        <v>1</v>
      </c>
      <c r="M32" s="4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</row>
    <row r="33" spans="1:27" ht="15.75" customHeight="1" x14ac:dyDescent="0.25">
      <c r="A33" s="66"/>
      <c r="B33" s="66"/>
      <c r="C33" s="54" t="s">
        <v>38</v>
      </c>
      <c r="D33" s="53"/>
      <c r="E33" s="52" t="s">
        <v>31</v>
      </c>
      <c r="F33" s="53"/>
      <c r="G33" s="22">
        <f t="shared" si="2"/>
        <v>1</v>
      </c>
      <c r="H33" s="22">
        <v>1</v>
      </c>
      <c r="I33" s="22">
        <v>1</v>
      </c>
      <c r="J33" s="22">
        <v>1</v>
      </c>
      <c r="K33" s="22">
        <v>1</v>
      </c>
      <c r="L33" s="22">
        <v>1</v>
      </c>
      <c r="M33" s="4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</row>
    <row r="34" spans="1:27" ht="15.75" customHeight="1" x14ac:dyDescent="0.25">
      <c r="A34" s="66"/>
      <c r="B34" s="66"/>
      <c r="C34" s="54" t="s">
        <v>39</v>
      </c>
      <c r="D34" s="53"/>
      <c r="E34" s="52" t="s">
        <v>40</v>
      </c>
      <c r="F34" s="53"/>
      <c r="G34" s="22">
        <f t="shared" si="2"/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4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</row>
    <row r="35" spans="1:27" ht="15.75" customHeight="1" x14ac:dyDescent="0.25">
      <c r="A35" s="66"/>
      <c r="B35" s="66"/>
      <c r="C35" s="54" t="s">
        <v>41</v>
      </c>
      <c r="D35" s="53"/>
      <c r="E35" s="52" t="s">
        <v>29</v>
      </c>
      <c r="F35" s="53"/>
      <c r="G35" s="22">
        <f t="shared" si="2"/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4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</row>
    <row r="36" spans="1:27" ht="15.75" customHeight="1" x14ac:dyDescent="0.25">
      <c r="A36" s="66"/>
      <c r="B36" s="66"/>
      <c r="C36" s="55" t="s">
        <v>42</v>
      </c>
      <c r="D36" s="53"/>
      <c r="E36" s="52" t="s">
        <v>35</v>
      </c>
      <c r="F36" s="53"/>
      <c r="G36" s="22">
        <f>SUM(M36:N36)</f>
        <v>1</v>
      </c>
      <c r="H36" s="22">
        <v>1</v>
      </c>
      <c r="I36" s="22">
        <v>1</v>
      </c>
      <c r="J36" s="22">
        <v>1</v>
      </c>
      <c r="K36" s="22">
        <v>1</v>
      </c>
      <c r="L36" s="22">
        <v>1</v>
      </c>
      <c r="M36" s="22">
        <v>1</v>
      </c>
      <c r="N36" s="4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</row>
    <row r="37" spans="1:27" ht="15.75" customHeight="1" x14ac:dyDescent="0.25">
      <c r="A37" s="66"/>
      <c r="B37" s="66"/>
      <c r="C37" s="54" t="s">
        <v>43</v>
      </c>
      <c r="D37" s="53"/>
      <c r="E37" s="52" t="s">
        <v>37</v>
      </c>
      <c r="F37" s="77"/>
      <c r="G37" s="22">
        <f>SUM(M37:N37)</f>
        <v>1</v>
      </c>
      <c r="H37" s="22">
        <v>1</v>
      </c>
      <c r="I37" s="22">
        <v>1</v>
      </c>
      <c r="J37" s="22">
        <v>1</v>
      </c>
      <c r="K37" s="22">
        <v>1</v>
      </c>
      <c r="L37" s="22">
        <v>1</v>
      </c>
      <c r="M37" s="22">
        <v>1</v>
      </c>
      <c r="N37" s="4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</row>
    <row r="38" spans="1:27" ht="15.75" customHeight="1" x14ac:dyDescent="0.25">
      <c r="A38" s="66"/>
      <c r="B38" s="66"/>
      <c r="C38" s="55" t="s">
        <v>44</v>
      </c>
      <c r="D38" s="53"/>
      <c r="E38" s="52" t="s">
        <v>31</v>
      </c>
      <c r="F38" s="53"/>
      <c r="G38" s="22">
        <f>SUM(M38:N38)</f>
        <v>1</v>
      </c>
      <c r="H38" s="22">
        <v>1</v>
      </c>
      <c r="I38" s="22">
        <v>1</v>
      </c>
      <c r="J38" s="22">
        <v>1</v>
      </c>
      <c r="K38" s="22">
        <v>1</v>
      </c>
      <c r="L38" s="22">
        <v>1</v>
      </c>
      <c r="M38" s="22">
        <v>1</v>
      </c>
      <c r="N38" s="4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</row>
    <row r="39" spans="1:27" ht="15.75" customHeight="1" x14ac:dyDescent="0.25">
      <c r="A39" s="66"/>
      <c r="B39" s="58"/>
      <c r="C39" s="54" t="s">
        <v>47</v>
      </c>
      <c r="D39" s="53"/>
      <c r="E39" s="52" t="s">
        <v>27</v>
      </c>
      <c r="F39" s="53"/>
      <c r="G39" s="22">
        <f>SUM(N39:O39)</f>
        <v>10</v>
      </c>
      <c r="H39" s="22">
        <v>10</v>
      </c>
      <c r="I39" s="22">
        <v>10</v>
      </c>
      <c r="J39" s="22">
        <v>10</v>
      </c>
      <c r="K39" s="22">
        <v>10</v>
      </c>
      <c r="L39" s="22">
        <v>10</v>
      </c>
      <c r="M39" s="22">
        <v>10</v>
      </c>
      <c r="N39" s="22">
        <v>10</v>
      </c>
      <c r="O39" s="4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</row>
    <row r="40" spans="1:27" ht="15.75" customHeight="1" x14ac:dyDescent="0.25">
      <c r="A40" s="66"/>
      <c r="B40" s="57" t="s">
        <v>48</v>
      </c>
      <c r="C40" s="54" t="s">
        <v>49</v>
      </c>
      <c r="D40" s="53"/>
      <c r="E40" s="52" t="s">
        <v>37</v>
      </c>
      <c r="F40" s="77"/>
      <c r="G40" s="22">
        <f>SUM(O40:P40)</f>
        <v>3</v>
      </c>
      <c r="H40" s="22">
        <v>4</v>
      </c>
      <c r="I40" s="22">
        <v>4</v>
      </c>
      <c r="J40" s="22">
        <v>4</v>
      </c>
      <c r="K40" s="22">
        <v>4</v>
      </c>
      <c r="L40" s="22">
        <v>4</v>
      </c>
      <c r="M40" s="22">
        <v>4</v>
      </c>
      <c r="N40" s="22">
        <v>4</v>
      </c>
      <c r="O40" s="22">
        <v>4</v>
      </c>
      <c r="P40" s="44">
        <v>-1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</row>
    <row r="41" spans="1:27" ht="15.75" customHeight="1" x14ac:dyDescent="0.25">
      <c r="A41" s="66"/>
      <c r="B41" s="66"/>
      <c r="C41" s="54" t="s">
        <v>50</v>
      </c>
      <c r="D41" s="53"/>
      <c r="E41" s="52" t="s">
        <v>31</v>
      </c>
      <c r="F41" s="53"/>
      <c r="G41" s="22">
        <f t="shared" ref="G41:G42" si="3">SUM(O41:P41)</f>
        <v>4</v>
      </c>
      <c r="H41" s="22">
        <v>4</v>
      </c>
      <c r="I41" s="22">
        <v>4</v>
      </c>
      <c r="J41" s="22">
        <v>4</v>
      </c>
      <c r="K41" s="22">
        <v>4</v>
      </c>
      <c r="L41" s="22">
        <v>4</v>
      </c>
      <c r="M41" s="22">
        <v>4</v>
      </c>
      <c r="N41" s="22">
        <v>4</v>
      </c>
      <c r="O41" s="22">
        <v>4</v>
      </c>
      <c r="P41" s="4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</row>
    <row r="42" spans="1:27" ht="15.75" customHeight="1" x14ac:dyDescent="0.25">
      <c r="A42" s="66"/>
      <c r="B42" s="66"/>
      <c r="C42" s="54" t="s">
        <v>51</v>
      </c>
      <c r="D42" s="53"/>
      <c r="E42" s="52" t="s">
        <v>35</v>
      </c>
      <c r="F42" s="53"/>
      <c r="G42" s="22">
        <f t="shared" si="3"/>
        <v>2</v>
      </c>
      <c r="H42" s="22">
        <v>4</v>
      </c>
      <c r="I42" s="22">
        <v>4</v>
      </c>
      <c r="J42" s="22">
        <v>4</v>
      </c>
      <c r="K42" s="22">
        <v>4</v>
      </c>
      <c r="L42" s="22">
        <v>4</v>
      </c>
      <c r="M42" s="22">
        <v>4</v>
      </c>
      <c r="N42" s="22">
        <v>4</v>
      </c>
      <c r="O42" s="22">
        <v>4</v>
      </c>
      <c r="P42" s="44">
        <v>-2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</row>
    <row r="43" spans="1:27" ht="15.75" customHeight="1" x14ac:dyDescent="0.25">
      <c r="A43" s="66"/>
      <c r="B43" s="66"/>
      <c r="C43" s="54" t="s">
        <v>52</v>
      </c>
      <c r="D43" s="53"/>
      <c r="E43" s="52" t="s">
        <v>29</v>
      </c>
      <c r="F43" s="53"/>
      <c r="G43" s="22">
        <f>SUM(P43:Q43)</f>
        <v>4</v>
      </c>
      <c r="H43" s="22">
        <v>4</v>
      </c>
      <c r="I43" s="22">
        <v>4</v>
      </c>
      <c r="J43" s="22">
        <v>4</v>
      </c>
      <c r="K43" s="22">
        <v>4</v>
      </c>
      <c r="L43" s="22">
        <v>4</v>
      </c>
      <c r="M43" s="22">
        <v>4</v>
      </c>
      <c r="N43" s="22">
        <v>4</v>
      </c>
      <c r="O43" s="22">
        <v>4</v>
      </c>
      <c r="P43" s="22">
        <v>4</v>
      </c>
      <c r="Q43" s="4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</row>
    <row r="44" spans="1:27" ht="15.75" customHeight="1" x14ac:dyDescent="0.25">
      <c r="A44" s="66"/>
      <c r="B44" s="66"/>
      <c r="C44" s="54" t="s">
        <v>53</v>
      </c>
      <c r="D44" s="53"/>
      <c r="E44" s="52" t="s">
        <v>40</v>
      </c>
      <c r="F44" s="53"/>
      <c r="G44" s="22">
        <f>SUM(P44:Q44)</f>
        <v>4</v>
      </c>
      <c r="H44" s="22">
        <v>4</v>
      </c>
      <c r="I44" s="22">
        <v>4</v>
      </c>
      <c r="J44" s="22">
        <v>4</v>
      </c>
      <c r="K44" s="22">
        <v>4</v>
      </c>
      <c r="L44" s="22">
        <v>4</v>
      </c>
      <c r="M44" s="22">
        <v>4</v>
      </c>
      <c r="N44" s="22">
        <v>4</v>
      </c>
      <c r="O44" s="22">
        <v>4</v>
      </c>
      <c r="P44" s="22">
        <v>4</v>
      </c>
      <c r="Q44" s="4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</row>
    <row r="45" spans="1:27" ht="15.75" customHeight="1" x14ac:dyDescent="0.25">
      <c r="A45" s="66"/>
      <c r="B45" s="66"/>
      <c r="C45" s="54" t="s">
        <v>54</v>
      </c>
      <c r="D45" s="53"/>
      <c r="E45" s="52" t="s">
        <v>35</v>
      </c>
      <c r="F45" s="53"/>
      <c r="G45" s="22">
        <f>SUM(Q45:R45)</f>
        <v>4</v>
      </c>
      <c r="H45" s="22">
        <v>4</v>
      </c>
      <c r="I45" s="22">
        <v>4</v>
      </c>
      <c r="J45" s="22">
        <v>4</v>
      </c>
      <c r="K45" s="22">
        <v>4</v>
      </c>
      <c r="L45" s="22">
        <v>4</v>
      </c>
      <c r="M45" s="22">
        <v>4</v>
      </c>
      <c r="N45" s="22">
        <v>4</v>
      </c>
      <c r="O45" s="22">
        <v>4</v>
      </c>
      <c r="P45" s="22">
        <v>4</v>
      </c>
      <c r="Q45" s="22">
        <v>4</v>
      </c>
      <c r="R45" s="4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</row>
    <row r="46" spans="1:27" ht="15.75" customHeight="1" x14ac:dyDescent="0.25">
      <c r="A46" s="66"/>
      <c r="B46" s="66"/>
      <c r="C46" s="54" t="s">
        <v>55</v>
      </c>
      <c r="D46" s="53"/>
      <c r="E46" s="52" t="s">
        <v>37</v>
      </c>
      <c r="F46" s="77"/>
      <c r="G46" s="22">
        <f t="shared" ref="G46:G48" si="4">SUM(Q46:R46)</f>
        <v>2</v>
      </c>
      <c r="H46" s="22">
        <v>4</v>
      </c>
      <c r="I46" s="22">
        <v>4</v>
      </c>
      <c r="J46" s="22">
        <v>4</v>
      </c>
      <c r="K46" s="22">
        <v>4</v>
      </c>
      <c r="L46" s="22">
        <v>4</v>
      </c>
      <c r="M46" s="22">
        <v>4</v>
      </c>
      <c r="N46" s="22">
        <v>4</v>
      </c>
      <c r="O46" s="22">
        <v>4</v>
      </c>
      <c r="P46" s="22">
        <v>4</v>
      </c>
      <c r="Q46" s="22">
        <v>4</v>
      </c>
      <c r="R46" s="44">
        <v>-2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</row>
    <row r="47" spans="1:27" ht="15.75" customHeight="1" x14ac:dyDescent="0.25">
      <c r="A47" s="66"/>
      <c r="B47" s="66"/>
      <c r="C47" s="54" t="s">
        <v>56</v>
      </c>
      <c r="D47" s="53"/>
      <c r="E47" s="52" t="s">
        <v>31</v>
      </c>
      <c r="F47" s="53"/>
      <c r="G47" s="22">
        <f t="shared" si="4"/>
        <v>4</v>
      </c>
      <c r="H47" s="22">
        <v>4</v>
      </c>
      <c r="I47" s="22">
        <v>4</v>
      </c>
      <c r="J47" s="22">
        <v>4</v>
      </c>
      <c r="K47" s="22">
        <v>4</v>
      </c>
      <c r="L47" s="22">
        <v>4</v>
      </c>
      <c r="M47" s="22">
        <v>4</v>
      </c>
      <c r="N47" s="22">
        <v>4</v>
      </c>
      <c r="O47" s="22">
        <v>4</v>
      </c>
      <c r="P47" s="22">
        <v>4</v>
      </c>
      <c r="Q47" s="22">
        <v>4</v>
      </c>
      <c r="R47" s="4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</row>
    <row r="48" spans="1:27" ht="15.75" customHeight="1" x14ac:dyDescent="0.25">
      <c r="A48" s="66"/>
      <c r="B48" s="66"/>
      <c r="C48" s="54" t="s">
        <v>57</v>
      </c>
      <c r="D48" s="53"/>
      <c r="E48" s="52" t="s">
        <v>35</v>
      </c>
      <c r="F48" s="53"/>
      <c r="G48" s="22">
        <f t="shared" si="4"/>
        <v>2</v>
      </c>
      <c r="H48" s="22">
        <v>2</v>
      </c>
      <c r="I48" s="22">
        <v>2</v>
      </c>
      <c r="J48" s="22">
        <v>2</v>
      </c>
      <c r="K48" s="22">
        <v>2</v>
      </c>
      <c r="L48" s="22">
        <v>2</v>
      </c>
      <c r="M48" s="22">
        <v>2</v>
      </c>
      <c r="N48" s="22">
        <v>2</v>
      </c>
      <c r="O48" s="22">
        <v>2</v>
      </c>
      <c r="P48" s="22">
        <v>2</v>
      </c>
      <c r="Q48" s="22">
        <v>2</v>
      </c>
      <c r="R48" s="4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</row>
    <row r="49" spans="1:27" ht="15.75" customHeight="1" x14ac:dyDescent="0.25">
      <c r="A49" s="66"/>
      <c r="B49" s="66"/>
      <c r="C49" s="54" t="s">
        <v>58</v>
      </c>
      <c r="D49" s="53"/>
      <c r="E49" s="52" t="s">
        <v>29</v>
      </c>
      <c r="F49" s="53"/>
      <c r="G49" s="22">
        <f>SUM(R49:S49)</f>
        <v>4</v>
      </c>
      <c r="H49" s="22">
        <v>4</v>
      </c>
      <c r="I49" s="22">
        <v>4</v>
      </c>
      <c r="J49" s="22">
        <v>4</v>
      </c>
      <c r="K49" s="22">
        <v>4</v>
      </c>
      <c r="L49" s="22">
        <v>4</v>
      </c>
      <c r="M49" s="22">
        <v>4</v>
      </c>
      <c r="N49" s="22">
        <v>4</v>
      </c>
      <c r="O49" s="22">
        <v>4</v>
      </c>
      <c r="P49" s="22">
        <v>4</v>
      </c>
      <c r="Q49" s="22">
        <v>4</v>
      </c>
      <c r="R49" s="22">
        <v>4</v>
      </c>
      <c r="S49" s="4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</row>
    <row r="50" spans="1:27" ht="15.75" customHeight="1" x14ac:dyDescent="0.25">
      <c r="A50" s="66"/>
      <c r="B50" s="66"/>
      <c r="C50" s="54" t="s">
        <v>59</v>
      </c>
      <c r="D50" s="53"/>
      <c r="E50" s="52" t="s">
        <v>40</v>
      </c>
      <c r="F50" s="53"/>
      <c r="G50" s="22">
        <f t="shared" ref="G50:G51" si="5">SUM(R50:S50)</f>
        <v>4</v>
      </c>
      <c r="H50" s="22">
        <v>4</v>
      </c>
      <c r="I50" s="22">
        <v>4</v>
      </c>
      <c r="J50" s="22">
        <v>4</v>
      </c>
      <c r="K50" s="22">
        <v>4</v>
      </c>
      <c r="L50" s="22">
        <v>4</v>
      </c>
      <c r="M50" s="22">
        <v>4</v>
      </c>
      <c r="N50" s="22">
        <v>4</v>
      </c>
      <c r="O50" s="22">
        <v>4</v>
      </c>
      <c r="P50" s="22">
        <v>4</v>
      </c>
      <c r="Q50" s="22">
        <v>4</v>
      </c>
      <c r="R50" s="22">
        <v>4</v>
      </c>
      <c r="S50" s="4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</row>
    <row r="51" spans="1:27" ht="15.75" customHeight="1" x14ac:dyDescent="0.25">
      <c r="A51" s="66"/>
      <c r="B51" s="66"/>
      <c r="C51" s="54" t="s">
        <v>60</v>
      </c>
      <c r="D51" s="53"/>
      <c r="E51" s="52" t="s">
        <v>29</v>
      </c>
      <c r="F51" s="53"/>
      <c r="G51" s="22">
        <f t="shared" si="5"/>
        <v>6</v>
      </c>
      <c r="H51" s="22">
        <v>4</v>
      </c>
      <c r="I51" s="22">
        <v>4</v>
      </c>
      <c r="J51" s="22">
        <v>4</v>
      </c>
      <c r="K51" s="22">
        <v>4</v>
      </c>
      <c r="L51" s="22">
        <v>4</v>
      </c>
      <c r="M51" s="22">
        <v>4</v>
      </c>
      <c r="N51" s="22">
        <v>4</v>
      </c>
      <c r="O51" s="22">
        <v>4</v>
      </c>
      <c r="P51" s="22">
        <v>4</v>
      </c>
      <c r="Q51" s="22">
        <v>4</v>
      </c>
      <c r="R51" s="22">
        <v>4</v>
      </c>
      <c r="S51" s="9">
        <v>2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</row>
    <row r="52" spans="1:27" ht="15.75" customHeight="1" x14ac:dyDescent="0.25">
      <c r="A52" s="66"/>
      <c r="B52" s="66"/>
      <c r="C52" s="54" t="s">
        <v>61</v>
      </c>
      <c r="D52" s="53"/>
      <c r="E52" s="52" t="s">
        <v>37</v>
      </c>
      <c r="F52" s="77"/>
      <c r="G52" s="22">
        <f>SUM(S52:T52)</f>
        <v>4</v>
      </c>
      <c r="H52" s="22">
        <v>4</v>
      </c>
      <c r="I52" s="22">
        <v>4</v>
      </c>
      <c r="J52" s="22">
        <v>4</v>
      </c>
      <c r="K52" s="22">
        <v>4</v>
      </c>
      <c r="L52" s="22">
        <v>4</v>
      </c>
      <c r="M52" s="22">
        <v>4</v>
      </c>
      <c r="N52" s="22">
        <v>4</v>
      </c>
      <c r="O52" s="22">
        <v>4</v>
      </c>
      <c r="P52" s="22">
        <v>4</v>
      </c>
      <c r="Q52" s="22">
        <v>4</v>
      </c>
      <c r="R52" s="22">
        <v>4</v>
      </c>
      <c r="S52" s="22">
        <v>4</v>
      </c>
      <c r="T52" s="4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</row>
    <row r="53" spans="1:27" ht="15.75" customHeight="1" x14ac:dyDescent="0.25">
      <c r="A53" s="66"/>
      <c r="B53" s="66"/>
      <c r="C53" s="54" t="s">
        <v>62</v>
      </c>
      <c r="D53" s="53"/>
      <c r="E53" s="52" t="s">
        <v>31</v>
      </c>
      <c r="F53" s="53"/>
      <c r="G53" s="22">
        <f>SUM(S53:T53)</f>
        <v>4</v>
      </c>
      <c r="H53" s="22">
        <v>4</v>
      </c>
      <c r="I53" s="22">
        <v>4</v>
      </c>
      <c r="J53" s="22">
        <v>4</v>
      </c>
      <c r="K53" s="22">
        <v>4</v>
      </c>
      <c r="L53" s="22">
        <v>4</v>
      </c>
      <c r="M53" s="22">
        <v>4</v>
      </c>
      <c r="N53" s="22">
        <v>4</v>
      </c>
      <c r="O53" s="22">
        <v>4</v>
      </c>
      <c r="P53" s="22">
        <v>4</v>
      </c>
      <c r="Q53" s="22">
        <v>4</v>
      </c>
      <c r="R53" s="22">
        <v>4</v>
      </c>
      <c r="S53" s="22">
        <v>4</v>
      </c>
      <c r="T53" s="43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</row>
    <row r="54" spans="1:27" ht="15.75" customHeight="1" x14ac:dyDescent="0.25">
      <c r="A54" s="66"/>
      <c r="B54" s="66"/>
      <c r="C54" s="54" t="s">
        <v>63</v>
      </c>
      <c r="D54" s="53"/>
      <c r="E54" s="52" t="s">
        <v>35</v>
      </c>
      <c r="F54" s="53"/>
      <c r="G54" s="22">
        <f>SUM(T54:U54)</f>
        <v>3</v>
      </c>
      <c r="H54" s="22">
        <v>4</v>
      </c>
      <c r="I54" s="22">
        <v>4</v>
      </c>
      <c r="J54" s="22">
        <v>4</v>
      </c>
      <c r="K54" s="22">
        <v>4</v>
      </c>
      <c r="L54" s="22">
        <v>4</v>
      </c>
      <c r="M54" s="22">
        <v>4</v>
      </c>
      <c r="N54" s="22">
        <v>4</v>
      </c>
      <c r="O54" s="22">
        <v>4</v>
      </c>
      <c r="P54" s="22">
        <v>4</v>
      </c>
      <c r="Q54" s="22">
        <v>4</v>
      </c>
      <c r="R54" s="22">
        <v>4</v>
      </c>
      <c r="S54" s="22">
        <v>4</v>
      </c>
      <c r="T54" s="22">
        <v>4</v>
      </c>
      <c r="U54" s="44">
        <v>-1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</row>
    <row r="55" spans="1:27" ht="15.75" customHeight="1" x14ac:dyDescent="0.25">
      <c r="A55" s="66"/>
      <c r="B55" s="66"/>
      <c r="C55" s="54" t="s">
        <v>64</v>
      </c>
      <c r="D55" s="53"/>
      <c r="E55" s="52" t="s">
        <v>40</v>
      </c>
      <c r="F55" s="53"/>
      <c r="G55" s="22">
        <f>SUM(T55:U55)</f>
        <v>4</v>
      </c>
      <c r="H55" s="22">
        <v>4</v>
      </c>
      <c r="I55" s="22">
        <v>4</v>
      </c>
      <c r="J55" s="22">
        <v>4</v>
      </c>
      <c r="K55" s="22">
        <v>4</v>
      </c>
      <c r="L55" s="22">
        <v>4</v>
      </c>
      <c r="M55" s="22">
        <v>4</v>
      </c>
      <c r="N55" s="22">
        <v>4</v>
      </c>
      <c r="O55" s="22">
        <v>4</v>
      </c>
      <c r="P55" s="22">
        <v>4</v>
      </c>
      <c r="Q55" s="22">
        <v>4</v>
      </c>
      <c r="R55" s="22">
        <v>4</v>
      </c>
      <c r="S55" s="22">
        <v>4</v>
      </c>
      <c r="T55" s="22">
        <v>4</v>
      </c>
      <c r="U55" s="4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</row>
    <row r="56" spans="1:27" ht="15.75" customHeight="1" x14ac:dyDescent="0.25">
      <c r="A56" s="66"/>
      <c r="B56" s="66"/>
      <c r="C56" s="54" t="s">
        <v>65</v>
      </c>
      <c r="D56" s="53"/>
      <c r="E56" s="52" t="s">
        <v>37</v>
      </c>
      <c r="F56" s="77"/>
      <c r="G56" s="22">
        <f>SUM(T56:U56)</f>
        <v>3</v>
      </c>
      <c r="H56" s="22">
        <v>4</v>
      </c>
      <c r="I56" s="22">
        <v>4</v>
      </c>
      <c r="J56" s="22">
        <v>4</v>
      </c>
      <c r="K56" s="22">
        <v>4</v>
      </c>
      <c r="L56" s="22">
        <v>4</v>
      </c>
      <c r="M56" s="22">
        <v>4</v>
      </c>
      <c r="N56" s="22">
        <v>4</v>
      </c>
      <c r="O56" s="22">
        <v>4</v>
      </c>
      <c r="P56" s="22">
        <v>4</v>
      </c>
      <c r="Q56" s="22">
        <v>4</v>
      </c>
      <c r="R56" s="22">
        <v>4</v>
      </c>
      <c r="S56" s="22">
        <v>4</v>
      </c>
      <c r="T56" s="22">
        <v>4</v>
      </c>
      <c r="U56" s="44">
        <v>-1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</row>
    <row r="57" spans="1:27" ht="15.75" customHeight="1" x14ac:dyDescent="0.25">
      <c r="A57" s="66"/>
      <c r="B57" s="66"/>
      <c r="C57" s="54" t="s">
        <v>66</v>
      </c>
      <c r="D57" s="53"/>
      <c r="E57" s="52" t="s">
        <v>29</v>
      </c>
      <c r="F57" s="53"/>
      <c r="G57" s="22">
        <f>SUM(U57:V57)</f>
        <v>6</v>
      </c>
      <c r="H57" s="22">
        <v>4</v>
      </c>
      <c r="I57" s="22">
        <v>4</v>
      </c>
      <c r="J57" s="22">
        <v>4</v>
      </c>
      <c r="K57" s="22">
        <v>4</v>
      </c>
      <c r="L57" s="22">
        <v>4</v>
      </c>
      <c r="M57" s="22">
        <v>4</v>
      </c>
      <c r="N57" s="22">
        <v>4</v>
      </c>
      <c r="O57" s="22">
        <v>4</v>
      </c>
      <c r="P57" s="22">
        <v>4</v>
      </c>
      <c r="Q57" s="22">
        <v>4</v>
      </c>
      <c r="R57" s="22">
        <v>4</v>
      </c>
      <c r="S57" s="22">
        <v>4</v>
      </c>
      <c r="T57" s="22">
        <v>4</v>
      </c>
      <c r="U57" s="22">
        <v>4</v>
      </c>
      <c r="V57" s="9">
        <v>2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</row>
    <row r="58" spans="1:27" ht="15.75" customHeight="1" x14ac:dyDescent="0.25">
      <c r="A58" s="66"/>
      <c r="B58" s="58"/>
      <c r="C58" s="54" t="s">
        <v>67</v>
      </c>
      <c r="D58" s="53"/>
      <c r="E58" s="52" t="s">
        <v>27</v>
      </c>
      <c r="F58" s="53"/>
      <c r="G58" s="22">
        <f>SUM(V58:W58)</f>
        <v>10</v>
      </c>
      <c r="H58" s="22">
        <v>10</v>
      </c>
      <c r="I58" s="22">
        <v>10</v>
      </c>
      <c r="J58" s="22">
        <v>10</v>
      </c>
      <c r="K58" s="22">
        <v>10</v>
      </c>
      <c r="L58" s="22">
        <v>10</v>
      </c>
      <c r="M58" s="22">
        <v>10</v>
      </c>
      <c r="N58" s="22">
        <v>10</v>
      </c>
      <c r="O58" s="22">
        <v>10</v>
      </c>
      <c r="P58" s="22">
        <v>10</v>
      </c>
      <c r="Q58" s="22">
        <v>10</v>
      </c>
      <c r="R58" s="22">
        <v>10</v>
      </c>
      <c r="S58" s="22">
        <v>10</v>
      </c>
      <c r="T58" s="22">
        <v>10</v>
      </c>
      <c r="U58" s="22">
        <v>10</v>
      </c>
      <c r="V58" s="22">
        <v>10</v>
      </c>
      <c r="W58" s="43">
        <v>0</v>
      </c>
      <c r="X58" s="23">
        <v>0</v>
      </c>
      <c r="Y58" s="23">
        <v>0</v>
      </c>
      <c r="Z58" s="23">
        <v>0</v>
      </c>
      <c r="AA58" s="23">
        <v>0</v>
      </c>
    </row>
    <row r="59" spans="1:27" ht="15.75" customHeight="1" x14ac:dyDescent="0.25">
      <c r="A59" s="66"/>
      <c r="B59" s="57" t="s">
        <v>68</v>
      </c>
      <c r="C59" s="54" t="s">
        <v>33</v>
      </c>
      <c r="D59" s="53"/>
      <c r="E59" s="56" t="s">
        <v>29</v>
      </c>
      <c r="F59" s="53"/>
      <c r="G59" s="22">
        <f>SUM(W59:X59)</f>
        <v>1</v>
      </c>
      <c r="H59" s="22">
        <v>1</v>
      </c>
      <c r="I59" s="22">
        <v>1</v>
      </c>
      <c r="J59" s="22">
        <v>1</v>
      </c>
      <c r="K59" s="22">
        <v>1</v>
      </c>
      <c r="L59" s="22">
        <v>1</v>
      </c>
      <c r="M59" s="22">
        <v>1</v>
      </c>
      <c r="N59" s="22">
        <v>1</v>
      </c>
      <c r="O59" s="22">
        <v>1</v>
      </c>
      <c r="P59" s="22">
        <v>1</v>
      </c>
      <c r="Q59" s="22">
        <v>1</v>
      </c>
      <c r="R59" s="22">
        <v>1</v>
      </c>
      <c r="S59" s="22">
        <v>1</v>
      </c>
      <c r="T59" s="22">
        <v>1</v>
      </c>
      <c r="U59" s="22">
        <v>1</v>
      </c>
      <c r="V59" s="22">
        <v>1</v>
      </c>
      <c r="W59" s="22">
        <v>1</v>
      </c>
      <c r="X59" s="43">
        <v>0</v>
      </c>
      <c r="Y59" s="23">
        <v>0</v>
      </c>
      <c r="Z59" s="23">
        <v>0</v>
      </c>
      <c r="AA59" s="23">
        <v>0</v>
      </c>
    </row>
    <row r="60" spans="1:27" ht="15.75" customHeight="1" x14ac:dyDescent="0.25">
      <c r="A60" s="66"/>
      <c r="B60" s="66"/>
      <c r="C60" s="54" t="s">
        <v>34</v>
      </c>
      <c r="D60" s="53"/>
      <c r="E60" s="52" t="s">
        <v>35</v>
      </c>
      <c r="F60" s="53"/>
      <c r="G60" s="22">
        <f t="shared" ref="G60:G67" si="6">SUM(W60:X60)</f>
        <v>1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22">
        <v>1</v>
      </c>
      <c r="N60" s="22">
        <v>1</v>
      </c>
      <c r="O60" s="22">
        <v>1</v>
      </c>
      <c r="P60" s="22">
        <v>1</v>
      </c>
      <c r="Q60" s="22">
        <v>1</v>
      </c>
      <c r="R60" s="22">
        <v>1</v>
      </c>
      <c r="S60" s="22">
        <v>1</v>
      </c>
      <c r="T60" s="22">
        <v>1</v>
      </c>
      <c r="U60" s="22">
        <v>1</v>
      </c>
      <c r="V60" s="22">
        <v>1</v>
      </c>
      <c r="W60" s="22">
        <v>1</v>
      </c>
      <c r="X60" s="43">
        <v>0</v>
      </c>
      <c r="Y60" s="23">
        <v>0</v>
      </c>
      <c r="Z60" s="23">
        <v>0</v>
      </c>
      <c r="AA60" s="23">
        <v>0</v>
      </c>
    </row>
    <row r="61" spans="1:27" ht="15.75" customHeight="1" x14ac:dyDescent="0.25">
      <c r="A61" s="66"/>
      <c r="B61" s="66"/>
      <c r="C61" s="54" t="s">
        <v>36</v>
      </c>
      <c r="D61" s="53"/>
      <c r="E61" s="52" t="s">
        <v>37</v>
      </c>
      <c r="F61" s="77"/>
      <c r="G61" s="22">
        <f t="shared" si="6"/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22">
        <v>1</v>
      </c>
      <c r="N61" s="22">
        <v>1</v>
      </c>
      <c r="O61" s="22">
        <v>1</v>
      </c>
      <c r="P61" s="22">
        <v>1</v>
      </c>
      <c r="Q61" s="22">
        <v>1</v>
      </c>
      <c r="R61" s="22">
        <v>1</v>
      </c>
      <c r="S61" s="22">
        <v>1</v>
      </c>
      <c r="T61" s="22">
        <v>1</v>
      </c>
      <c r="U61" s="22">
        <v>1</v>
      </c>
      <c r="V61" s="22">
        <v>1</v>
      </c>
      <c r="W61" s="22">
        <v>1</v>
      </c>
      <c r="X61" s="43">
        <v>0</v>
      </c>
      <c r="Y61" s="23">
        <v>0</v>
      </c>
      <c r="Z61" s="23">
        <v>0</v>
      </c>
      <c r="AA61" s="23">
        <v>0</v>
      </c>
    </row>
    <row r="62" spans="1:27" ht="15.75" customHeight="1" x14ac:dyDescent="0.25">
      <c r="A62" s="66"/>
      <c r="B62" s="66"/>
      <c r="C62" s="54" t="s">
        <v>38</v>
      </c>
      <c r="D62" s="53"/>
      <c r="E62" s="52" t="s">
        <v>31</v>
      </c>
      <c r="F62" s="53"/>
      <c r="G62" s="22">
        <f t="shared" si="6"/>
        <v>1</v>
      </c>
      <c r="H62" s="22">
        <v>1</v>
      </c>
      <c r="I62" s="22">
        <v>1</v>
      </c>
      <c r="J62" s="22">
        <v>1</v>
      </c>
      <c r="K62" s="22">
        <v>1</v>
      </c>
      <c r="L62" s="22">
        <v>1</v>
      </c>
      <c r="M62" s="22">
        <v>1</v>
      </c>
      <c r="N62" s="22">
        <v>1</v>
      </c>
      <c r="O62" s="22">
        <v>1</v>
      </c>
      <c r="P62" s="22">
        <v>1</v>
      </c>
      <c r="Q62" s="22">
        <v>1</v>
      </c>
      <c r="R62" s="22">
        <v>1</v>
      </c>
      <c r="S62" s="22">
        <v>1</v>
      </c>
      <c r="T62" s="22">
        <v>1</v>
      </c>
      <c r="U62" s="22">
        <v>1</v>
      </c>
      <c r="V62" s="22">
        <v>1</v>
      </c>
      <c r="W62" s="22">
        <v>1</v>
      </c>
      <c r="X62" s="43">
        <v>0</v>
      </c>
      <c r="Y62" s="23">
        <v>0</v>
      </c>
      <c r="Z62" s="23">
        <v>0</v>
      </c>
      <c r="AA62" s="23">
        <v>0</v>
      </c>
    </row>
    <row r="63" spans="1:27" ht="15.75" customHeight="1" x14ac:dyDescent="0.25">
      <c r="A63" s="66"/>
      <c r="B63" s="66"/>
      <c r="C63" s="54" t="s">
        <v>39</v>
      </c>
      <c r="D63" s="53"/>
      <c r="E63" s="52" t="s">
        <v>40</v>
      </c>
      <c r="F63" s="53"/>
      <c r="G63" s="22">
        <f t="shared" si="6"/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22">
        <v>1</v>
      </c>
      <c r="N63" s="22">
        <v>1</v>
      </c>
      <c r="O63" s="22">
        <v>1</v>
      </c>
      <c r="P63" s="22">
        <v>1</v>
      </c>
      <c r="Q63" s="22">
        <v>1</v>
      </c>
      <c r="R63" s="22">
        <v>1</v>
      </c>
      <c r="S63" s="22">
        <v>1</v>
      </c>
      <c r="T63" s="22">
        <v>1</v>
      </c>
      <c r="U63" s="22">
        <v>1</v>
      </c>
      <c r="V63" s="22">
        <v>1</v>
      </c>
      <c r="W63" s="22">
        <v>1</v>
      </c>
      <c r="X63" s="43">
        <v>0</v>
      </c>
      <c r="Y63" s="23">
        <v>0</v>
      </c>
      <c r="Z63" s="23">
        <v>0</v>
      </c>
      <c r="AA63" s="23">
        <v>0</v>
      </c>
    </row>
    <row r="64" spans="1:27" ht="15.75" customHeight="1" x14ac:dyDescent="0.25">
      <c r="A64" s="66"/>
      <c r="B64" s="66"/>
      <c r="C64" s="54" t="s">
        <v>41</v>
      </c>
      <c r="D64" s="53"/>
      <c r="E64" s="52" t="s">
        <v>29</v>
      </c>
      <c r="F64" s="53"/>
      <c r="G64" s="22">
        <f t="shared" si="6"/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22">
        <v>1</v>
      </c>
      <c r="N64" s="22">
        <v>1</v>
      </c>
      <c r="O64" s="22">
        <v>1</v>
      </c>
      <c r="P64" s="22">
        <v>1</v>
      </c>
      <c r="Q64" s="22">
        <v>1</v>
      </c>
      <c r="R64" s="22">
        <v>1</v>
      </c>
      <c r="S64" s="22">
        <v>1</v>
      </c>
      <c r="T64" s="22">
        <v>1</v>
      </c>
      <c r="U64" s="22">
        <v>1</v>
      </c>
      <c r="V64" s="22">
        <v>1</v>
      </c>
      <c r="W64" s="22">
        <v>1</v>
      </c>
      <c r="X64" s="43">
        <v>0</v>
      </c>
      <c r="Y64" s="23">
        <v>0</v>
      </c>
      <c r="Z64" s="23">
        <v>0</v>
      </c>
      <c r="AA64" s="23">
        <v>0</v>
      </c>
    </row>
    <row r="65" spans="1:27" ht="15.75" customHeight="1" x14ac:dyDescent="0.25">
      <c r="A65" s="66"/>
      <c r="B65" s="66"/>
      <c r="C65" s="55" t="s">
        <v>42</v>
      </c>
      <c r="D65" s="53"/>
      <c r="E65" s="52" t="s">
        <v>35</v>
      </c>
      <c r="F65" s="53"/>
      <c r="G65" s="22">
        <f t="shared" si="6"/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22">
        <v>1</v>
      </c>
      <c r="N65" s="22">
        <v>1</v>
      </c>
      <c r="O65" s="22">
        <v>1</v>
      </c>
      <c r="P65" s="22">
        <v>1</v>
      </c>
      <c r="Q65" s="22">
        <v>1</v>
      </c>
      <c r="R65" s="22">
        <v>1</v>
      </c>
      <c r="S65" s="22">
        <v>1</v>
      </c>
      <c r="T65" s="22">
        <v>1</v>
      </c>
      <c r="U65" s="22">
        <v>1</v>
      </c>
      <c r="V65" s="22">
        <v>1</v>
      </c>
      <c r="W65" s="22">
        <v>1</v>
      </c>
      <c r="X65" s="43">
        <v>0</v>
      </c>
      <c r="Y65" s="23">
        <v>0</v>
      </c>
      <c r="Z65" s="23">
        <v>0</v>
      </c>
      <c r="AA65" s="23">
        <v>0</v>
      </c>
    </row>
    <row r="66" spans="1:27" ht="15.75" customHeight="1" x14ac:dyDescent="0.25">
      <c r="A66" s="66"/>
      <c r="B66" s="66"/>
      <c r="C66" s="54" t="s">
        <v>43</v>
      </c>
      <c r="D66" s="53"/>
      <c r="E66" s="52" t="s">
        <v>37</v>
      </c>
      <c r="F66" s="77"/>
      <c r="G66" s="22">
        <f t="shared" si="6"/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22">
        <v>1</v>
      </c>
      <c r="N66" s="22">
        <v>1</v>
      </c>
      <c r="O66" s="22">
        <v>1</v>
      </c>
      <c r="P66" s="22">
        <v>1</v>
      </c>
      <c r="Q66" s="22">
        <v>1</v>
      </c>
      <c r="R66" s="22">
        <v>1</v>
      </c>
      <c r="S66" s="22">
        <v>1</v>
      </c>
      <c r="T66" s="22">
        <v>1</v>
      </c>
      <c r="U66" s="22">
        <v>1</v>
      </c>
      <c r="V66" s="22">
        <v>1</v>
      </c>
      <c r="W66" s="22">
        <v>1</v>
      </c>
      <c r="X66" s="43">
        <v>0</v>
      </c>
      <c r="Y66" s="23">
        <v>0</v>
      </c>
      <c r="Z66" s="23">
        <v>0</v>
      </c>
      <c r="AA66" s="23">
        <v>0</v>
      </c>
    </row>
    <row r="67" spans="1:27" ht="15.75" customHeight="1" x14ac:dyDescent="0.25">
      <c r="A67" s="66"/>
      <c r="B67" s="58"/>
      <c r="C67" s="55" t="s">
        <v>44</v>
      </c>
      <c r="D67" s="53"/>
      <c r="E67" s="52" t="s">
        <v>31</v>
      </c>
      <c r="F67" s="53"/>
      <c r="G67" s="22">
        <f t="shared" si="6"/>
        <v>1</v>
      </c>
      <c r="H67" s="22">
        <v>1</v>
      </c>
      <c r="I67" s="22">
        <v>1</v>
      </c>
      <c r="J67" s="22">
        <v>1</v>
      </c>
      <c r="K67" s="22">
        <v>1</v>
      </c>
      <c r="L67" s="22">
        <v>1</v>
      </c>
      <c r="M67" s="22">
        <v>1</v>
      </c>
      <c r="N67" s="22">
        <v>1</v>
      </c>
      <c r="O67" s="22">
        <v>1</v>
      </c>
      <c r="P67" s="22">
        <v>1</v>
      </c>
      <c r="Q67" s="22">
        <v>1</v>
      </c>
      <c r="R67" s="22">
        <v>1</v>
      </c>
      <c r="S67" s="22">
        <v>1</v>
      </c>
      <c r="T67" s="22">
        <v>1</v>
      </c>
      <c r="U67" s="22">
        <v>1</v>
      </c>
      <c r="V67" s="22">
        <v>1</v>
      </c>
      <c r="W67" s="22">
        <v>1</v>
      </c>
      <c r="X67" s="43">
        <v>0</v>
      </c>
      <c r="Y67" s="23">
        <v>0</v>
      </c>
      <c r="Z67" s="23">
        <v>0</v>
      </c>
      <c r="AA67" s="23">
        <v>0</v>
      </c>
    </row>
    <row r="68" spans="1:27" ht="15.75" customHeight="1" x14ac:dyDescent="0.25">
      <c r="A68" s="66"/>
      <c r="B68" s="57" t="s">
        <v>69</v>
      </c>
      <c r="C68" s="54" t="s">
        <v>33</v>
      </c>
      <c r="D68" s="53"/>
      <c r="E68" s="52" t="s">
        <v>29</v>
      </c>
      <c r="F68" s="53"/>
      <c r="G68" s="22">
        <f>SUM(X68:Y68)</f>
        <v>2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22">
        <v>1</v>
      </c>
      <c r="N68" s="22">
        <v>1</v>
      </c>
      <c r="O68" s="22">
        <v>1</v>
      </c>
      <c r="P68" s="22">
        <v>1</v>
      </c>
      <c r="Q68" s="22">
        <v>1</v>
      </c>
      <c r="R68" s="22">
        <v>1</v>
      </c>
      <c r="S68" s="22">
        <v>1</v>
      </c>
      <c r="T68" s="22">
        <v>1</v>
      </c>
      <c r="U68" s="22">
        <v>1</v>
      </c>
      <c r="V68" s="22">
        <v>1</v>
      </c>
      <c r="W68" s="22">
        <v>1</v>
      </c>
      <c r="X68" s="22">
        <v>1</v>
      </c>
      <c r="Y68" s="9">
        <v>1</v>
      </c>
      <c r="Z68" s="23">
        <v>0</v>
      </c>
      <c r="AA68" s="23">
        <v>0</v>
      </c>
    </row>
    <row r="69" spans="1:27" ht="15.75" customHeight="1" x14ac:dyDescent="0.25">
      <c r="A69" s="66"/>
      <c r="B69" s="66"/>
      <c r="C69" s="54" t="s">
        <v>34</v>
      </c>
      <c r="D69" s="53"/>
      <c r="E69" s="52" t="s">
        <v>35</v>
      </c>
      <c r="F69" s="53"/>
      <c r="G69" s="22">
        <f t="shared" ref="G69:G76" si="7">SUM(X69:Y69)</f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22">
        <v>1</v>
      </c>
      <c r="N69" s="22">
        <v>1</v>
      </c>
      <c r="O69" s="22">
        <v>1</v>
      </c>
      <c r="P69" s="22">
        <v>1</v>
      </c>
      <c r="Q69" s="22">
        <v>1</v>
      </c>
      <c r="R69" s="22">
        <v>1</v>
      </c>
      <c r="S69" s="22">
        <v>1</v>
      </c>
      <c r="T69" s="22">
        <v>1</v>
      </c>
      <c r="U69" s="22">
        <v>1</v>
      </c>
      <c r="V69" s="22">
        <v>1</v>
      </c>
      <c r="W69" s="22">
        <v>1</v>
      </c>
      <c r="X69" s="22">
        <v>1</v>
      </c>
      <c r="Y69" s="43">
        <v>0</v>
      </c>
      <c r="Z69" s="23">
        <v>0</v>
      </c>
      <c r="AA69" s="23">
        <v>0</v>
      </c>
    </row>
    <row r="70" spans="1:27" ht="15.75" customHeight="1" x14ac:dyDescent="0.25">
      <c r="A70" s="66"/>
      <c r="B70" s="66"/>
      <c r="C70" s="54" t="s">
        <v>36</v>
      </c>
      <c r="D70" s="53"/>
      <c r="E70" s="52" t="s">
        <v>37</v>
      </c>
      <c r="F70" s="77"/>
      <c r="G70" s="22">
        <f t="shared" si="7"/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22">
        <v>1</v>
      </c>
      <c r="N70" s="22">
        <v>1</v>
      </c>
      <c r="O70" s="22">
        <v>1</v>
      </c>
      <c r="P70" s="22">
        <v>1</v>
      </c>
      <c r="Q70" s="22">
        <v>1</v>
      </c>
      <c r="R70" s="22">
        <v>1</v>
      </c>
      <c r="S70" s="22">
        <v>1</v>
      </c>
      <c r="T70" s="22">
        <v>1</v>
      </c>
      <c r="U70" s="22">
        <v>1</v>
      </c>
      <c r="V70" s="22">
        <v>1</v>
      </c>
      <c r="W70" s="22">
        <v>1</v>
      </c>
      <c r="X70" s="22">
        <v>1</v>
      </c>
      <c r="Y70" s="43">
        <v>0</v>
      </c>
      <c r="Z70" s="23">
        <v>0</v>
      </c>
      <c r="AA70" s="23">
        <v>0</v>
      </c>
    </row>
    <row r="71" spans="1:27" ht="15.75" customHeight="1" x14ac:dyDescent="0.25">
      <c r="A71" s="66"/>
      <c r="B71" s="66"/>
      <c r="C71" s="54" t="s">
        <v>38</v>
      </c>
      <c r="D71" s="53"/>
      <c r="E71" s="52" t="s">
        <v>31</v>
      </c>
      <c r="F71" s="53"/>
      <c r="G71" s="22">
        <f t="shared" si="7"/>
        <v>1</v>
      </c>
      <c r="H71" s="22">
        <v>1</v>
      </c>
      <c r="I71" s="22">
        <v>1</v>
      </c>
      <c r="J71" s="22">
        <v>1</v>
      </c>
      <c r="K71" s="22">
        <v>1</v>
      </c>
      <c r="L71" s="22">
        <v>1</v>
      </c>
      <c r="M71" s="22">
        <v>1</v>
      </c>
      <c r="N71" s="22">
        <v>1</v>
      </c>
      <c r="O71" s="22">
        <v>1</v>
      </c>
      <c r="P71" s="22">
        <v>1</v>
      </c>
      <c r="Q71" s="22">
        <v>1</v>
      </c>
      <c r="R71" s="22">
        <v>1</v>
      </c>
      <c r="S71" s="22">
        <v>1</v>
      </c>
      <c r="T71" s="22">
        <v>1</v>
      </c>
      <c r="U71" s="22">
        <v>1</v>
      </c>
      <c r="V71" s="22">
        <v>1</v>
      </c>
      <c r="W71" s="22">
        <v>1</v>
      </c>
      <c r="X71" s="22">
        <v>1</v>
      </c>
      <c r="Y71" s="43">
        <v>0</v>
      </c>
      <c r="Z71" s="23">
        <v>0</v>
      </c>
      <c r="AA71" s="23">
        <v>0</v>
      </c>
    </row>
    <row r="72" spans="1:27" ht="15.75" customHeight="1" x14ac:dyDescent="0.25">
      <c r="A72" s="66"/>
      <c r="B72" s="66"/>
      <c r="C72" s="54" t="s">
        <v>39</v>
      </c>
      <c r="D72" s="53"/>
      <c r="E72" s="52" t="s">
        <v>40</v>
      </c>
      <c r="F72" s="53"/>
      <c r="G72" s="22">
        <f t="shared" si="7"/>
        <v>2</v>
      </c>
      <c r="H72" s="22">
        <v>2</v>
      </c>
      <c r="I72" s="22">
        <v>2</v>
      </c>
      <c r="J72" s="22">
        <v>2</v>
      </c>
      <c r="K72" s="22">
        <v>2</v>
      </c>
      <c r="L72" s="22">
        <v>2</v>
      </c>
      <c r="M72" s="22">
        <v>2</v>
      </c>
      <c r="N72" s="22">
        <v>2</v>
      </c>
      <c r="O72" s="22">
        <v>2</v>
      </c>
      <c r="P72" s="22">
        <v>2</v>
      </c>
      <c r="Q72" s="22">
        <v>2</v>
      </c>
      <c r="R72" s="22">
        <v>2</v>
      </c>
      <c r="S72" s="22">
        <v>2</v>
      </c>
      <c r="T72" s="22">
        <v>2</v>
      </c>
      <c r="U72" s="22">
        <v>2</v>
      </c>
      <c r="V72" s="22">
        <v>2</v>
      </c>
      <c r="W72" s="22">
        <v>2</v>
      </c>
      <c r="X72" s="22">
        <v>2</v>
      </c>
      <c r="Y72" s="43">
        <v>0</v>
      </c>
      <c r="Z72" s="23">
        <v>0</v>
      </c>
      <c r="AA72" s="23">
        <v>0</v>
      </c>
    </row>
    <row r="73" spans="1:27" ht="15.75" customHeight="1" x14ac:dyDescent="0.25">
      <c r="A73" s="66"/>
      <c r="B73" s="66"/>
      <c r="C73" s="54" t="s">
        <v>41</v>
      </c>
      <c r="D73" s="53"/>
      <c r="E73" s="52" t="s">
        <v>29</v>
      </c>
      <c r="F73" s="53"/>
      <c r="G73" s="22">
        <f t="shared" si="7"/>
        <v>1</v>
      </c>
      <c r="H73" s="22">
        <v>2</v>
      </c>
      <c r="I73" s="22">
        <v>2</v>
      </c>
      <c r="J73" s="22">
        <v>2</v>
      </c>
      <c r="K73" s="22">
        <v>2</v>
      </c>
      <c r="L73" s="22">
        <v>2</v>
      </c>
      <c r="M73" s="22">
        <v>2</v>
      </c>
      <c r="N73" s="22">
        <v>2</v>
      </c>
      <c r="O73" s="22">
        <v>2</v>
      </c>
      <c r="P73" s="22">
        <v>2</v>
      </c>
      <c r="Q73" s="22">
        <v>2</v>
      </c>
      <c r="R73" s="22">
        <v>2</v>
      </c>
      <c r="S73" s="22">
        <v>2</v>
      </c>
      <c r="T73" s="22">
        <v>2</v>
      </c>
      <c r="U73" s="22">
        <v>2</v>
      </c>
      <c r="V73" s="22">
        <v>2</v>
      </c>
      <c r="W73" s="22">
        <v>2</v>
      </c>
      <c r="X73" s="22">
        <v>2</v>
      </c>
      <c r="Y73" s="44">
        <v>-1</v>
      </c>
      <c r="Z73" s="23">
        <v>0</v>
      </c>
      <c r="AA73" s="23">
        <v>0</v>
      </c>
    </row>
    <row r="74" spans="1:27" ht="15.75" customHeight="1" x14ac:dyDescent="0.25">
      <c r="A74" s="66"/>
      <c r="B74" s="66"/>
      <c r="C74" s="55" t="s">
        <v>42</v>
      </c>
      <c r="D74" s="53"/>
      <c r="E74" s="52" t="s">
        <v>35</v>
      </c>
      <c r="F74" s="53"/>
      <c r="G74" s="22">
        <f t="shared" si="7"/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22">
        <v>1</v>
      </c>
      <c r="N74" s="22">
        <v>1</v>
      </c>
      <c r="O74" s="22">
        <v>1</v>
      </c>
      <c r="P74" s="22">
        <v>1</v>
      </c>
      <c r="Q74" s="22">
        <v>1</v>
      </c>
      <c r="R74" s="22">
        <v>1</v>
      </c>
      <c r="S74" s="22">
        <v>1</v>
      </c>
      <c r="T74" s="22">
        <v>1</v>
      </c>
      <c r="U74" s="22">
        <v>1</v>
      </c>
      <c r="V74" s="22">
        <v>1</v>
      </c>
      <c r="W74" s="22">
        <v>1</v>
      </c>
      <c r="X74" s="22">
        <v>1</v>
      </c>
      <c r="Y74" s="43">
        <v>0</v>
      </c>
      <c r="Z74" s="23">
        <v>0</v>
      </c>
      <c r="AA74" s="23">
        <v>0</v>
      </c>
    </row>
    <row r="75" spans="1:27" ht="15.75" customHeight="1" x14ac:dyDescent="0.25">
      <c r="A75" s="66"/>
      <c r="B75" s="66"/>
      <c r="C75" s="54" t="s">
        <v>43</v>
      </c>
      <c r="D75" s="53"/>
      <c r="E75" s="52" t="s">
        <v>37</v>
      </c>
      <c r="F75" s="77"/>
      <c r="G75" s="22">
        <f t="shared" si="7"/>
        <v>1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22">
        <v>1</v>
      </c>
      <c r="N75" s="22">
        <v>1</v>
      </c>
      <c r="O75" s="22">
        <v>1</v>
      </c>
      <c r="P75" s="22">
        <v>1</v>
      </c>
      <c r="Q75" s="22">
        <v>1</v>
      </c>
      <c r="R75" s="22">
        <v>1</v>
      </c>
      <c r="S75" s="22">
        <v>1</v>
      </c>
      <c r="T75" s="22">
        <v>1</v>
      </c>
      <c r="U75" s="22">
        <v>1</v>
      </c>
      <c r="V75" s="22">
        <v>1</v>
      </c>
      <c r="W75" s="22">
        <v>1</v>
      </c>
      <c r="X75" s="22">
        <v>1</v>
      </c>
      <c r="Y75" s="43">
        <v>0</v>
      </c>
      <c r="Z75" s="23">
        <v>0</v>
      </c>
      <c r="AA75" s="23">
        <v>0</v>
      </c>
    </row>
    <row r="76" spans="1:27" ht="15.75" customHeight="1" x14ac:dyDescent="0.25">
      <c r="A76" s="66"/>
      <c r="B76" s="58"/>
      <c r="C76" s="55" t="s">
        <v>44</v>
      </c>
      <c r="D76" s="53"/>
      <c r="E76" s="52" t="s">
        <v>31</v>
      </c>
      <c r="F76" s="53"/>
      <c r="G76" s="22">
        <f t="shared" si="7"/>
        <v>4</v>
      </c>
      <c r="H76" s="22">
        <v>2</v>
      </c>
      <c r="I76" s="22">
        <v>2</v>
      </c>
      <c r="J76" s="22">
        <v>2</v>
      </c>
      <c r="K76" s="22">
        <v>2</v>
      </c>
      <c r="L76" s="22">
        <v>2</v>
      </c>
      <c r="M76" s="22">
        <v>2</v>
      </c>
      <c r="N76" s="22">
        <v>2</v>
      </c>
      <c r="O76" s="22">
        <v>2</v>
      </c>
      <c r="P76" s="22">
        <v>2</v>
      </c>
      <c r="Q76" s="22">
        <v>2</v>
      </c>
      <c r="R76" s="22">
        <v>2</v>
      </c>
      <c r="S76" s="22">
        <v>2</v>
      </c>
      <c r="T76" s="22">
        <v>2</v>
      </c>
      <c r="U76" s="22">
        <v>2</v>
      </c>
      <c r="V76" s="22">
        <v>2</v>
      </c>
      <c r="W76" s="22">
        <v>2</v>
      </c>
      <c r="X76" s="22">
        <v>2</v>
      </c>
      <c r="Y76" s="9">
        <v>2</v>
      </c>
      <c r="Z76" s="23">
        <v>0</v>
      </c>
      <c r="AA76" s="23">
        <v>0</v>
      </c>
    </row>
    <row r="77" spans="1:27" ht="15.75" customHeight="1" x14ac:dyDescent="0.25">
      <c r="A77" s="66"/>
      <c r="B77" s="57" t="s">
        <v>70</v>
      </c>
      <c r="C77" s="55" t="s">
        <v>33</v>
      </c>
      <c r="D77" s="53"/>
      <c r="E77" s="52" t="s">
        <v>29</v>
      </c>
      <c r="F77" s="53"/>
      <c r="G77" s="22">
        <f>SUM(Y77:Z77)</f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22">
        <v>1</v>
      </c>
      <c r="N77" s="22">
        <v>1</v>
      </c>
      <c r="O77" s="22">
        <v>1</v>
      </c>
      <c r="P77" s="22">
        <v>1</v>
      </c>
      <c r="Q77" s="22">
        <v>1</v>
      </c>
      <c r="R77" s="22">
        <v>1</v>
      </c>
      <c r="S77" s="22">
        <v>1</v>
      </c>
      <c r="T77" s="22">
        <v>1</v>
      </c>
      <c r="U77" s="22">
        <v>1</v>
      </c>
      <c r="V77" s="22">
        <v>1</v>
      </c>
      <c r="W77" s="22">
        <v>1</v>
      </c>
      <c r="X77" s="22">
        <v>1</v>
      </c>
      <c r="Y77" s="22">
        <v>1</v>
      </c>
      <c r="Z77" s="43">
        <v>0</v>
      </c>
      <c r="AA77" s="23">
        <v>0</v>
      </c>
    </row>
    <row r="78" spans="1:27" ht="15.75" customHeight="1" x14ac:dyDescent="0.25">
      <c r="A78" s="66"/>
      <c r="B78" s="66"/>
      <c r="C78" s="55" t="s">
        <v>34</v>
      </c>
      <c r="D78" s="53"/>
      <c r="E78" s="52" t="s">
        <v>35</v>
      </c>
      <c r="F78" s="53"/>
      <c r="G78" s="22">
        <f t="shared" ref="G78:G85" si="8">SUM(Y78:Z78)</f>
        <v>1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22">
        <v>1</v>
      </c>
      <c r="N78" s="22">
        <v>1</v>
      </c>
      <c r="O78" s="22">
        <v>1</v>
      </c>
      <c r="P78" s="22">
        <v>1</v>
      </c>
      <c r="Q78" s="22">
        <v>1</v>
      </c>
      <c r="R78" s="22">
        <v>1</v>
      </c>
      <c r="S78" s="22">
        <v>1</v>
      </c>
      <c r="T78" s="22">
        <v>1</v>
      </c>
      <c r="U78" s="22">
        <v>1</v>
      </c>
      <c r="V78" s="22">
        <v>1</v>
      </c>
      <c r="W78" s="22">
        <v>1</v>
      </c>
      <c r="X78" s="22">
        <v>1</v>
      </c>
      <c r="Y78" s="22">
        <v>1</v>
      </c>
      <c r="Z78" s="43">
        <v>0</v>
      </c>
      <c r="AA78" s="23">
        <v>0</v>
      </c>
    </row>
    <row r="79" spans="1:27" ht="15.75" customHeight="1" x14ac:dyDescent="0.25">
      <c r="A79" s="66"/>
      <c r="B79" s="66"/>
      <c r="C79" s="55" t="s">
        <v>36</v>
      </c>
      <c r="D79" s="53"/>
      <c r="E79" s="52" t="s">
        <v>37</v>
      </c>
      <c r="F79" s="77"/>
      <c r="G79" s="22">
        <f t="shared" si="8"/>
        <v>1</v>
      </c>
      <c r="H79" s="22">
        <v>1</v>
      </c>
      <c r="I79" s="22">
        <v>1</v>
      </c>
      <c r="J79" s="22">
        <v>1</v>
      </c>
      <c r="K79" s="22">
        <v>1</v>
      </c>
      <c r="L79" s="22">
        <v>1</v>
      </c>
      <c r="M79" s="22">
        <v>1</v>
      </c>
      <c r="N79" s="22">
        <v>1</v>
      </c>
      <c r="O79" s="22">
        <v>1</v>
      </c>
      <c r="P79" s="22">
        <v>1</v>
      </c>
      <c r="Q79" s="22">
        <v>1</v>
      </c>
      <c r="R79" s="22">
        <v>1</v>
      </c>
      <c r="S79" s="22">
        <v>1</v>
      </c>
      <c r="T79" s="22">
        <v>1</v>
      </c>
      <c r="U79" s="22">
        <v>1</v>
      </c>
      <c r="V79" s="22">
        <v>1</v>
      </c>
      <c r="W79" s="22">
        <v>1</v>
      </c>
      <c r="X79" s="22">
        <v>1</v>
      </c>
      <c r="Y79" s="22">
        <v>1</v>
      </c>
      <c r="Z79" s="43">
        <v>0</v>
      </c>
      <c r="AA79" s="23">
        <v>0</v>
      </c>
    </row>
    <row r="80" spans="1:27" ht="15.75" customHeight="1" x14ac:dyDescent="0.25">
      <c r="A80" s="66"/>
      <c r="B80" s="66"/>
      <c r="C80" s="55" t="s">
        <v>38</v>
      </c>
      <c r="D80" s="53"/>
      <c r="E80" s="52" t="s">
        <v>31</v>
      </c>
      <c r="F80" s="53"/>
      <c r="G80" s="22">
        <f t="shared" si="8"/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22">
        <v>1</v>
      </c>
      <c r="N80" s="22">
        <v>1</v>
      </c>
      <c r="O80" s="22">
        <v>1</v>
      </c>
      <c r="P80" s="22">
        <v>1</v>
      </c>
      <c r="Q80" s="22">
        <v>1</v>
      </c>
      <c r="R80" s="22">
        <v>1</v>
      </c>
      <c r="S80" s="22">
        <v>1</v>
      </c>
      <c r="T80" s="22">
        <v>1</v>
      </c>
      <c r="U80" s="22">
        <v>1</v>
      </c>
      <c r="V80" s="22">
        <v>1</v>
      </c>
      <c r="W80" s="22">
        <v>1</v>
      </c>
      <c r="X80" s="22">
        <v>1</v>
      </c>
      <c r="Y80" s="22">
        <v>1</v>
      </c>
      <c r="Z80" s="43">
        <v>0</v>
      </c>
      <c r="AA80" s="23">
        <v>0</v>
      </c>
    </row>
    <row r="81" spans="1:27" ht="15.75" customHeight="1" x14ac:dyDescent="0.25">
      <c r="A81" s="66"/>
      <c r="B81" s="66"/>
      <c r="C81" s="55" t="s">
        <v>39</v>
      </c>
      <c r="D81" s="53"/>
      <c r="E81" s="52" t="s">
        <v>40</v>
      </c>
      <c r="F81" s="53"/>
      <c r="G81" s="22">
        <f t="shared" si="8"/>
        <v>1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22">
        <v>1</v>
      </c>
      <c r="N81" s="22">
        <v>1</v>
      </c>
      <c r="O81" s="22">
        <v>1</v>
      </c>
      <c r="P81" s="22">
        <v>1</v>
      </c>
      <c r="Q81" s="22">
        <v>1</v>
      </c>
      <c r="R81" s="22">
        <v>1</v>
      </c>
      <c r="S81" s="22">
        <v>1</v>
      </c>
      <c r="T81" s="22">
        <v>1</v>
      </c>
      <c r="U81" s="22">
        <v>1</v>
      </c>
      <c r="V81" s="22">
        <v>1</v>
      </c>
      <c r="W81" s="22">
        <v>1</v>
      </c>
      <c r="X81" s="22">
        <v>1</v>
      </c>
      <c r="Y81" s="22">
        <v>1</v>
      </c>
      <c r="Z81" s="43">
        <v>0</v>
      </c>
      <c r="AA81" s="23">
        <v>0</v>
      </c>
    </row>
    <row r="82" spans="1:27" ht="15.75" customHeight="1" x14ac:dyDescent="0.25">
      <c r="A82" s="66"/>
      <c r="B82" s="66"/>
      <c r="C82" s="55" t="s">
        <v>41</v>
      </c>
      <c r="D82" s="53"/>
      <c r="E82" s="52" t="s">
        <v>29</v>
      </c>
      <c r="F82" s="53"/>
      <c r="G82" s="22">
        <f t="shared" si="8"/>
        <v>1</v>
      </c>
      <c r="H82" s="22">
        <v>1</v>
      </c>
      <c r="I82" s="22">
        <v>1</v>
      </c>
      <c r="J82" s="22">
        <v>1</v>
      </c>
      <c r="K82" s="22">
        <v>1</v>
      </c>
      <c r="L82" s="22">
        <v>1</v>
      </c>
      <c r="M82" s="22">
        <v>1</v>
      </c>
      <c r="N82" s="22">
        <v>1</v>
      </c>
      <c r="O82" s="22">
        <v>1</v>
      </c>
      <c r="P82" s="22">
        <v>1</v>
      </c>
      <c r="Q82" s="22">
        <v>1</v>
      </c>
      <c r="R82" s="22">
        <v>1</v>
      </c>
      <c r="S82" s="22">
        <v>1</v>
      </c>
      <c r="T82" s="22">
        <v>1</v>
      </c>
      <c r="U82" s="22">
        <v>1</v>
      </c>
      <c r="V82" s="22">
        <v>1</v>
      </c>
      <c r="W82" s="22">
        <v>1</v>
      </c>
      <c r="X82" s="22">
        <v>1</v>
      </c>
      <c r="Y82" s="22">
        <v>1</v>
      </c>
      <c r="Z82" s="43">
        <v>0</v>
      </c>
      <c r="AA82" s="23">
        <v>0</v>
      </c>
    </row>
    <row r="83" spans="1:27" ht="15.75" customHeight="1" x14ac:dyDescent="0.25">
      <c r="A83" s="66"/>
      <c r="B83" s="66"/>
      <c r="C83" s="55" t="s">
        <v>42</v>
      </c>
      <c r="D83" s="53"/>
      <c r="E83" s="52" t="s">
        <v>35</v>
      </c>
      <c r="F83" s="53"/>
      <c r="G83" s="22">
        <f t="shared" si="8"/>
        <v>1</v>
      </c>
      <c r="H83" s="22">
        <v>1</v>
      </c>
      <c r="I83" s="22">
        <v>1</v>
      </c>
      <c r="J83" s="22">
        <v>1</v>
      </c>
      <c r="K83" s="22">
        <v>1</v>
      </c>
      <c r="L83" s="22">
        <v>1</v>
      </c>
      <c r="M83" s="22">
        <v>1</v>
      </c>
      <c r="N83" s="22">
        <v>1</v>
      </c>
      <c r="O83" s="22">
        <v>1</v>
      </c>
      <c r="P83" s="22">
        <v>1</v>
      </c>
      <c r="Q83" s="22">
        <v>1</v>
      </c>
      <c r="R83" s="22">
        <v>1</v>
      </c>
      <c r="S83" s="22">
        <v>1</v>
      </c>
      <c r="T83" s="22">
        <v>1</v>
      </c>
      <c r="U83" s="22">
        <v>1</v>
      </c>
      <c r="V83" s="22">
        <v>1</v>
      </c>
      <c r="W83" s="22">
        <v>1</v>
      </c>
      <c r="X83" s="22">
        <v>1</v>
      </c>
      <c r="Y83" s="22">
        <v>1</v>
      </c>
      <c r="Z83" s="43">
        <v>0</v>
      </c>
      <c r="AA83" s="23">
        <v>0</v>
      </c>
    </row>
    <row r="84" spans="1:27" ht="15.75" customHeight="1" x14ac:dyDescent="0.25">
      <c r="A84" s="66"/>
      <c r="B84" s="66"/>
      <c r="C84" s="55" t="s">
        <v>43</v>
      </c>
      <c r="D84" s="53"/>
      <c r="E84" s="52" t="s">
        <v>37</v>
      </c>
      <c r="F84" s="77"/>
      <c r="G84" s="22">
        <f t="shared" si="8"/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22">
        <v>1</v>
      </c>
      <c r="N84" s="22">
        <v>1</v>
      </c>
      <c r="O84" s="22">
        <v>1</v>
      </c>
      <c r="P84" s="22">
        <v>1</v>
      </c>
      <c r="Q84" s="22">
        <v>1</v>
      </c>
      <c r="R84" s="22">
        <v>1</v>
      </c>
      <c r="S84" s="22">
        <v>1</v>
      </c>
      <c r="T84" s="22">
        <v>1</v>
      </c>
      <c r="U84" s="22">
        <v>1</v>
      </c>
      <c r="V84" s="22">
        <v>1</v>
      </c>
      <c r="W84" s="22">
        <v>1</v>
      </c>
      <c r="X84" s="22">
        <v>1</v>
      </c>
      <c r="Y84" s="22">
        <v>1</v>
      </c>
      <c r="Z84" s="43">
        <v>0</v>
      </c>
      <c r="AA84" s="23">
        <v>0</v>
      </c>
    </row>
    <row r="85" spans="1:27" ht="15.75" customHeight="1" x14ac:dyDescent="0.25">
      <c r="A85" s="66"/>
      <c r="B85" s="58"/>
      <c r="C85" s="55" t="s">
        <v>44</v>
      </c>
      <c r="D85" s="53"/>
      <c r="E85" s="52" t="s">
        <v>31</v>
      </c>
      <c r="F85" s="53"/>
      <c r="G85" s="22">
        <f t="shared" si="8"/>
        <v>1</v>
      </c>
      <c r="H85" s="22">
        <v>1</v>
      </c>
      <c r="I85" s="22">
        <v>1</v>
      </c>
      <c r="J85" s="22">
        <v>1</v>
      </c>
      <c r="K85" s="22">
        <v>1</v>
      </c>
      <c r="L85" s="22">
        <v>1</v>
      </c>
      <c r="M85" s="22">
        <v>1</v>
      </c>
      <c r="N85" s="22">
        <v>1</v>
      </c>
      <c r="O85" s="22">
        <v>1</v>
      </c>
      <c r="P85" s="22">
        <v>1</v>
      </c>
      <c r="Q85" s="22">
        <v>1</v>
      </c>
      <c r="R85" s="22">
        <v>1</v>
      </c>
      <c r="S85" s="22">
        <v>1</v>
      </c>
      <c r="T85" s="22">
        <v>1</v>
      </c>
      <c r="U85" s="22">
        <v>1</v>
      </c>
      <c r="V85" s="22">
        <v>1</v>
      </c>
      <c r="W85" s="22">
        <v>1</v>
      </c>
      <c r="X85" s="22">
        <v>1</v>
      </c>
      <c r="Y85" s="22">
        <v>1</v>
      </c>
      <c r="Z85" s="43">
        <v>0</v>
      </c>
      <c r="AA85" s="23">
        <v>0</v>
      </c>
    </row>
    <row r="86" spans="1:27" ht="15.75" customHeight="1" x14ac:dyDescent="0.25">
      <c r="A86" s="66"/>
      <c r="B86" s="57" t="s">
        <v>71</v>
      </c>
      <c r="C86" s="54" t="s">
        <v>72</v>
      </c>
      <c r="D86" s="53"/>
      <c r="E86" s="52" t="s">
        <v>27</v>
      </c>
      <c r="F86" s="53"/>
      <c r="G86" s="22">
        <f>SUM(Z86:AA86)</f>
        <v>5</v>
      </c>
      <c r="H86" s="22">
        <v>5</v>
      </c>
      <c r="I86" s="22">
        <v>5</v>
      </c>
      <c r="J86" s="22">
        <v>5</v>
      </c>
      <c r="K86" s="22">
        <v>5</v>
      </c>
      <c r="L86" s="22">
        <v>5</v>
      </c>
      <c r="M86" s="22">
        <v>5</v>
      </c>
      <c r="N86" s="22">
        <v>5</v>
      </c>
      <c r="O86" s="22">
        <v>5</v>
      </c>
      <c r="P86" s="22">
        <v>5</v>
      </c>
      <c r="Q86" s="22">
        <v>5</v>
      </c>
      <c r="R86" s="22">
        <v>5</v>
      </c>
      <c r="S86" s="22">
        <v>5</v>
      </c>
      <c r="T86" s="22">
        <v>5</v>
      </c>
      <c r="U86" s="22">
        <v>5</v>
      </c>
      <c r="V86" s="22">
        <v>5</v>
      </c>
      <c r="W86" s="22">
        <v>5</v>
      </c>
      <c r="X86" s="22">
        <v>5</v>
      </c>
      <c r="Y86" s="22">
        <v>5</v>
      </c>
      <c r="Z86" s="22">
        <v>5</v>
      </c>
      <c r="AA86" s="43">
        <v>0</v>
      </c>
    </row>
    <row r="87" spans="1:27" ht="15.75" customHeight="1" x14ac:dyDescent="0.25">
      <c r="A87" s="66"/>
      <c r="B87" s="58"/>
      <c r="C87" s="54" t="s">
        <v>73</v>
      </c>
      <c r="D87" s="53"/>
      <c r="E87" s="52" t="s">
        <v>27</v>
      </c>
      <c r="F87" s="53"/>
      <c r="G87" s="22">
        <f>SUM(Z87:AA87)</f>
        <v>5</v>
      </c>
      <c r="H87" s="22">
        <v>5</v>
      </c>
      <c r="I87" s="22">
        <v>5</v>
      </c>
      <c r="J87" s="22">
        <v>5</v>
      </c>
      <c r="K87" s="22">
        <v>5</v>
      </c>
      <c r="L87" s="22">
        <v>5</v>
      </c>
      <c r="M87" s="22">
        <v>5</v>
      </c>
      <c r="N87" s="22">
        <v>5</v>
      </c>
      <c r="O87" s="22">
        <v>5</v>
      </c>
      <c r="P87" s="22">
        <v>5</v>
      </c>
      <c r="Q87" s="22">
        <v>5</v>
      </c>
      <c r="R87" s="22">
        <v>5</v>
      </c>
      <c r="S87" s="22">
        <v>5</v>
      </c>
      <c r="T87" s="22">
        <v>5</v>
      </c>
      <c r="U87" s="22">
        <v>5</v>
      </c>
      <c r="V87" s="22">
        <v>5</v>
      </c>
      <c r="W87" s="22">
        <v>5</v>
      </c>
      <c r="X87" s="22">
        <v>5</v>
      </c>
      <c r="Y87" s="22">
        <v>5</v>
      </c>
      <c r="Z87" s="22">
        <v>5</v>
      </c>
      <c r="AA87" s="43">
        <v>0</v>
      </c>
    </row>
    <row r="88" spans="1:27" ht="15.75" customHeight="1" x14ac:dyDescent="0.25">
      <c r="A88" s="66"/>
      <c r="B88" s="59" t="s">
        <v>21</v>
      </c>
      <c r="C88" s="60"/>
      <c r="D88" s="61"/>
      <c r="E88" s="65" t="s">
        <v>14</v>
      </c>
      <c r="F88" s="53"/>
      <c r="G88" s="56">
        <f>SUM(G16:G87)</f>
        <v>175</v>
      </c>
      <c r="H88" s="53"/>
      <c r="I88" s="22">
        <f t="shared" ref="I88:AA88" si="9">SUM(I16:I87)</f>
        <v>167</v>
      </c>
      <c r="J88" s="22">
        <f t="shared" si="9"/>
        <v>163</v>
      </c>
      <c r="K88" s="22">
        <f t="shared" si="9"/>
        <v>148</v>
      </c>
      <c r="L88" s="22">
        <f t="shared" si="9"/>
        <v>139</v>
      </c>
      <c r="M88" s="22">
        <f t="shared" si="9"/>
        <v>133</v>
      </c>
      <c r="N88" s="22">
        <f t="shared" si="9"/>
        <v>130</v>
      </c>
      <c r="O88" s="22">
        <f t="shared" si="9"/>
        <v>120</v>
      </c>
      <c r="P88" s="22">
        <f t="shared" si="9"/>
        <v>105</v>
      </c>
      <c r="Q88" s="22">
        <f t="shared" si="9"/>
        <v>100</v>
      </c>
      <c r="R88" s="22">
        <f t="shared" si="9"/>
        <v>84</v>
      </c>
      <c r="S88" s="22">
        <f t="shared" si="9"/>
        <v>76</v>
      </c>
      <c r="T88" s="22">
        <f t="shared" si="9"/>
        <v>66</v>
      </c>
      <c r="U88" s="22">
        <f t="shared" si="9"/>
        <v>52</v>
      </c>
      <c r="V88" s="22">
        <f t="shared" si="9"/>
        <v>52</v>
      </c>
      <c r="W88" s="22">
        <f t="shared" si="9"/>
        <v>40</v>
      </c>
      <c r="X88" s="22">
        <f t="shared" si="9"/>
        <v>31</v>
      </c>
      <c r="Y88" s="22">
        <f t="shared" si="9"/>
        <v>21</v>
      </c>
      <c r="Z88" s="22">
        <f t="shared" si="9"/>
        <v>10</v>
      </c>
      <c r="AA88" s="22">
        <f t="shared" si="9"/>
        <v>0</v>
      </c>
    </row>
    <row r="89" spans="1:27" ht="15.75" customHeight="1" x14ac:dyDescent="0.25">
      <c r="A89" s="58"/>
      <c r="B89" s="62"/>
      <c r="C89" s="63"/>
      <c r="D89" s="64"/>
      <c r="E89" s="65" t="s">
        <v>15</v>
      </c>
      <c r="F89" s="53"/>
      <c r="G89" s="56">
        <v>177</v>
      </c>
      <c r="H89" s="76"/>
      <c r="I89" s="22">
        <v>167</v>
      </c>
      <c r="J89" s="22">
        <v>163</v>
      </c>
      <c r="K89" s="22">
        <v>149</v>
      </c>
      <c r="L89" s="22">
        <v>139</v>
      </c>
      <c r="M89" s="22">
        <v>133</v>
      </c>
      <c r="N89" s="22">
        <v>130</v>
      </c>
      <c r="O89" s="22">
        <v>120</v>
      </c>
      <c r="P89" s="22">
        <v>108</v>
      </c>
      <c r="Q89" s="22">
        <v>100</v>
      </c>
      <c r="R89" s="22">
        <v>86</v>
      </c>
      <c r="S89" s="22">
        <v>74</v>
      </c>
      <c r="T89" s="22">
        <v>66</v>
      </c>
      <c r="U89" s="22">
        <v>54</v>
      </c>
      <c r="V89" s="22">
        <v>50</v>
      </c>
      <c r="W89" s="22">
        <v>40</v>
      </c>
      <c r="X89" s="22">
        <v>31</v>
      </c>
      <c r="Y89" s="22">
        <v>19</v>
      </c>
      <c r="Z89" s="22">
        <v>10</v>
      </c>
      <c r="AA89" s="22">
        <v>0</v>
      </c>
    </row>
    <row r="90" spans="1:27" ht="15.75" customHeight="1" x14ac:dyDescent="0.25"/>
    <row r="91" spans="1:27" ht="15.75" customHeight="1" x14ac:dyDescent="0.25"/>
    <row r="92" spans="1:27" ht="15.75" customHeight="1" x14ac:dyDescent="0.25"/>
    <row r="93" spans="1:27" ht="15.75" customHeight="1" x14ac:dyDescent="0.25"/>
    <row r="94" spans="1:27" ht="15.75" customHeight="1" x14ac:dyDescent="0.25"/>
    <row r="95" spans="1:27" ht="15.75" customHeight="1" x14ac:dyDescent="0.25"/>
    <row r="96" spans="1:27" ht="15.75" customHeight="1" x14ac:dyDescent="0.25"/>
    <row r="97" spans="3:4" ht="15.75" customHeight="1" x14ac:dyDescent="0.25"/>
    <row r="98" spans="3:4" ht="15.75" customHeight="1" x14ac:dyDescent="0.25"/>
    <row r="99" spans="3:4" ht="15.75" customHeight="1" x14ac:dyDescent="0.25"/>
    <row r="100" spans="3:4" ht="15.75" customHeight="1" x14ac:dyDescent="0.25"/>
    <row r="101" spans="3:4" ht="15.75" customHeight="1" x14ac:dyDescent="0.25"/>
    <row r="102" spans="3:4" ht="15.75" customHeight="1" x14ac:dyDescent="0.25"/>
    <row r="103" spans="3:4" ht="15.75" customHeight="1" x14ac:dyDescent="0.25"/>
    <row r="104" spans="3:4" ht="15.75" customHeight="1" x14ac:dyDescent="0.25"/>
    <row r="105" spans="3:4" ht="15.75" customHeight="1" x14ac:dyDescent="0.25"/>
    <row r="106" spans="3:4" ht="15.75" customHeight="1" x14ac:dyDescent="0.25"/>
    <row r="107" spans="3:4" ht="15.75" customHeight="1" x14ac:dyDescent="0.25"/>
    <row r="108" spans="3:4" ht="15.75" customHeight="1" x14ac:dyDescent="0.25"/>
    <row r="109" spans="3:4" ht="15.75" customHeight="1" x14ac:dyDescent="0.25"/>
    <row r="110" spans="3:4" ht="15.75" customHeight="1" x14ac:dyDescent="0.25">
      <c r="C110" s="78"/>
      <c r="D110" s="79"/>
    </row>
    <row r="111" spans="3:4" ht="15.75" customHeight="1" x14ac:dyDescent="0.25"/>
    <row r="112" spans="3: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</sheetData>
  <mergeCells count="166">
    <mergeCell ref="G88:H88"/>
    <mergeCell ref="G89:H89"/>
    <mergeCell ref="E69:F69"/>
    <mergeCell ref="E70:F70"/>
    <mergeCell ref="E71:F71"/>
    <mergeCell ref="E72:F72"/>
    <mergeCell ref="E73:F73"/>
    <mergeCell ref="E74:F74"/>
    <mergeCell ref="E75:F75"/>
    <mergeCell ref="E76:F76"/>
    <mergeCell ref="C110:D110"/>
    <mergeCell ref="C86:D86"/>
    <mergeCell ref="C73:D73"/>
    <mergeCell ref="C40:D40"/>
    <mergeCell ref="C41:D41"/>
    <mergeCell ref="E41:F41"/>
    <mergeCell ref="E42:F42"/>
    <mergeCell ref="E43:F43"/>
    <mergeCell ref="C43:D43"/>
    <mergeCell ref="C42:D42"/>
    <mergeCell ref="C66:D66"/>
    <mergeCell ref="C67:D67"/>
    <mergeCell ref="E65:F65"/>
    <mergeCell ref="E66:F66"/>
    <mergeCell ref="E67:F67"/>
    <mergeCell ref="E68:F68"/>
    <mergeCell ref="C65:D65"/>
    <mergeCell ref="E83:F83"/>
    <mergeCell ref="E84:F84"/>
    <mergeCell ref="E59:F59"/>
    <mergeCell ref="E60:F60"/>
    <mergeCell ref="E61:F61"/>
    <mergeCell ref="E62:F62"/>
    <mergeCell ref="E63:F63"/>
    <mergeCell ref="C22:D22"/>
    <mergeCell ref="E22:F22"/>
    <mergeCell ref="A4:B4"/>
    <mergeCell ref="B20:B29"/>
    <mergeCell ref="B30:B39"/>
    <mergeCell ref="B40:B58"/>
    <mergeCell ref="B59:B67"/>
    <mergeCell ref="B68:B76"/>
    <mergeCell ref="A16:A89"/>
    <mergeCell ref="C23:D23"/>
    <mergeCell ref="E23:F23"/>
    <mergeCell ref="C24:D24"/>
    <mergeCell ref="E24:F24"/>
    <mergeCell ref="C25:D25"/>
    <mergeCell ref="E25:F25"/>
    <mergeCell ref="E26:F26"/>
    <mergeCell ref="C68:D68"/>
    <mergeCell ref="C69:D69"/>
    <mergeCell ref="C71:D71"/>
    <mergeCell ref="C72:D72"/>
    <mergeCell ref="C70:D70"/>
    <mergeCell ref="C74:D74"/>
    <mergeCell ref="C75:D75"/>
    <mergeCell ref="C76:D76"/>
    <mergeCell ref="B17:D17"/>
    <mergeCell ref="E17:F17"/>
    <mergeCell ref="B18:D18"/>
    <mergeCell ref="E18:F18"/>
    <mergeCell ref="E19:F19"/>
    <mergeCell ref="B19:D19"/>
    <mergeCell ref="C20:D20"/>
    <mergeCell ref="E20:F20"/>
    <mergeCell ref="C21:D21"/>
    <mergeCell ref="E21:F21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86:B87"/>
    <mergeCell ref="C87:D87"/>
    <mergeCell ref="B88:D89"/>
    <mergeCell ref="E89:F89"/>
    <mergeCell ref="C85:D85"/>
    <mergeCell ref="B77:B85"/>
    <mergeCell ref="E86:F86"/>
    <mergeCell ref="E85:F85"/>
    <mergeCell ref="C77:D77"/>
    <mergeCell ref="C78:D78"/>
    <mergeCell ref="C79:D79"/>
    <mergeCell ref="C80:D80"/>
    <mergeCell ref="C81:D81"/>
    <mergeCell ref="C82:D82"/>
    <mergeCell ref="C83:D83"/>
    <mergeCell ref="C84:D84"/>
    <mergeCell ref="E87:F87"/>
    <mergeCell ref="E88:F88"/>
    <mergeCell ref="E77:F77"/>
    <mergeCell ref="E78:F78"/>
    <mergeCell ref="E79:F79"/>
    <mergeCell ref="E80:F80"/>
    <mergeCell ref="E81:F81"/>
    <mergeCell ref="E82:F82"/>
    <mergeCell ref="E64:F64"/>
    <mergeCell ref="C26:D26"/>
    <mergeCell ref="C27:D27"/>
    <mergeCell ref="C28:D28"/>
    <mergeCell ref="C29:D29"/>
    <mergeCell ref="C30:D30"/>
    <mergeCell ref="C31:D31"/>
    <mergeCell ref="C44:D44"/>
    <mergeCell ref="C45:D45"/>
    <mergeCell ref="C62:D62"/>
    <mergeCell ref="C63:D63"/>
    <mergeCell ref="C61:D61"/>
    <mergeCell ref="C64:D64"/>
    <mergeCell ref="C59:D59"/>
    <mergeCell ref="C60:D60"/>
    <mergeCell ref="C32:D32"/>
    <mergeCell ref="E29:F29"/>
    <mergeCell ref="E45:F45"/>
    <mergeCell ref="C57:D57"/>
    <mergeCell ref="C58:D58"/>
    <mergeCell ref="E53:F53"/>
    <mergeCell ref="E54:F54"/>
    <mergeCell ref="C55:D55"/>
    <mergeCell ref="E55:F55"/>
    <mergeCell ref="C56:D56"/>
    <mergeCell ref="E56:F56"/>
    <mergeCell ref="E57:F57"/>
    <mergeCell ref="E58:F58"/>
    <mergeCell ref="C49:D49"/>
    <mergeCell ref="E44:F44"/>
    <mergeCell ref="C46:D46"/>
    <mergeCell ref="E46:F46"/>
    <mergeCell ref="E47:F47"/>
    <mergeCell ref="C52:D52"/>
    <mergeCell ref="C53:D53"/>
    <mergeCell ref="C54:D54"/>
    <mergeCell ref="E48:F48"/>
    <mergeCell ref="E49:F49"/>
    <mergeCell ref="C50:D50"/>
    <mergeCell ref="E50:F50"/>
    <mergeCell ref="C51:D51"/>
    <mergeCell ref="E51:F51"/>
    <mergeCell ref="E52:F52"/>
    <mergeCell ref="E27:F27"/>
    <mergeCell ref="E28:F28"/>
    <mergeCell ref="E30:F30"/>
    <mergeCell ref="E31:F31"/>
    <mergeCell ref="E32:F32"/>
    <mergeCell ref="C47:D47"/>
    <mergeCell ref="C48:D48"/>
    <mergeCell ref="E37:F37"/>
    <mergeCell ref="E38:F38"/>
    <mergeCell ref="C39:D39"/>
    <mergeCell ref="E39:F39"/>
    <mergeCell ref="C33:D33"/>
    <mergeCell ref="C34:D34"/>
    <mergeCell ref="E35:F35"/>
    <mergeCell ref="E36:F36"/>
    <mergeCell ref="E40:F40"/>
    <mergeCell ref="C36:D36"/>
    <mergeCell ref="C37:D37"/>
    <mergeCell ref="C38:D38"/>
    <mergeCell ref="C35:D35"/>
    <mergeCell ref="E33:F33"/>
    <mergeCell ref="E34:F34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0"/>
  <sheetViews>
    <sheetView workbookViewId="0"/>
  </sheetViews>
  <sheetFormatPr defaultColWidth="14.42578125" defaultRowHeight="15" customHeight="1" x14ac:dyDescent="0.25"/>
  <cols>
    <col min="1" max="1" width="19.5703125" customWidth="1"/>
    <col min="2" max="2" width="19" customWidth="1"/>
    <col min="3" max="3" width="54.7109375" customWidth="1"/>
    <col min="4" max="4" width="11.5703125" customWidth="1"/>
    <col min="5" max="5" width="9.5703125" customWidth="1"/>
    <col min="6" max="6" width="19.28515625" customWidth="1"/>
    <col min="7" max="7" width="6" customWidth="1"/>
    <col min="8" max="8" width="6.140625" customWidth="1"/>
    <col min="9" max="12" width="6" customWidth="1"/>
    <col min="13" max="13" width="6.140625" customWidth="1"/>
    <col min="14" max="17" width="6" customWidth="1"/>
    <col min="18" max="18" width="6.140625" customWidth="1"/>
    <col min="19" max="21" width="6" customWidth="1"/>
    <col min="22" max="24" width="6.140625" customWidth="1"/>
    <col min="25" max="26" width="6" customWidth="1"/>
    <col min="27" max="27" width="6.140625" customWidth="1"/>
    <col min="28" max="28" width="6" customWidth="1"/>
    <col min="29" max="29" width="9.140625" customWidth="1"/>
  </cols>
  <sheetData>
    <row r="1" spans="1:29" ht="16.5" customHeight="1" x14ac:dyDescent="0.25">
      <c r="A1" s="67" t="s">
        <v>0</v>
      </c>
      <c r="B1" s="68"/>
      <c r="C1" s="1" t="s">
        <v>1</v>
      </c>
      <c r="D1" s="2"/>
      <c r="E1" s="3"/>
      <c r="F1" s="4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6.5" customHeight="1" x14ac:dyDescent="0.25">
      <c r="A2" s="67" t="s">
        <v>3</v>
      </c>
      <c r="B2" s="68"/>
      <c r="C2" s="5" t="s">
        <v>135</v>
      </c>
      <c r="D2" s="2"/>
      <c r="E2" s="6"/>
      <c r="F2" s="7" t="s">
        <v>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6.5" customHeight="1" x14ac:dyDescent="0.25">
      <c r="A3" s="67" t="s">
        <v>6</v>
      </c>
      <c r="B3" s="68"/>
      <c r="C3" s="8">
        <v>45615</v>
      </c>
      <c r="D3" s="2"/>
      <c r="E3" s="9"/>
      <c r="F3" s="7" t="s">
        <v>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8" customHeight="1" x14ac:dyDescent="0.25">
      <c r="A4" s="67" t="s">
        <v>8</v>
      </c>
      <c r="B4" s="68"/>
      <c r="C4" s="8">
        <v>45634</v>
      </c>
      <c r="D4" s="2" t="s">
        <v>136</v>
      </c>
      <c r="E4" s="10"/>
      <c r="F4" s="7" t="s">
        <v>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8" customHeight="1" x14ac:dyDescent="0.25">
      <c r="A5" s="2"/>
      <c r="B5" s="2"/>
      <c r="C5" s="2"/>
      <c r="D5" s="2"/>
      <c r="E5" s="11"/>
      <c r="F5" s="12" t="s">
        <v>10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6.5" customHeight="1" x14ac:dyDescent="0.25">
      <c r="A6" s="2"/>
      <c r="B6" s="72" t="s">
        <v>137</v>
      </c>
      <c r="C6" s="70"/>
      <c r="D6" s="70"/>
      <c r="E6" s="6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6.5" customHeight="1" x14ac:dyDescent="0.25">
      <c r="A7" s="2"/>
      <c r="B7" s="13" t="s">
        <v>12</v>
      </c>
      <c r="C7" s="13" t="s">
        <v>13</v>
      </c>
      <c r="D7" s="13" t="s">
        <v>14</v>
      </c>
      <c r="E7" s="13" t="s"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6.5" customHeight="1" x14ac:dyDescent="0.25">
      <c r="A8" s="2"/>
      <c r="B8" s="14">
        <v>1</v>
      </c>
      <c r="C8" s="5" t="s">
        <v>138</v>
      </c>
      <c r="D8" s="5">
        <f ca="1">SUMIF($E$16:$F$107,"Thành",$G$16:$G$107)+SUMIF($E$16:$F$107,"All team",$G$16:$G$107)/5+SUMIF($E$16:$F$107,"Thành,Hoàng",$G$16:$G$107)/2</f>
        <v>59.7</v>
      </c>
      <c r="E8" s="5">
        <f ca="1">SUMIF($E$16:$F$107,"Thành",$H$16:$H$107)+SUMIF($E$16:$F$107,"ALL team",$H$16:$H$107)/5+SUMIF($E$16:$F$107,"Thành,Hoàng",$H$16:$H$107)/2</f>
        <v>59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6.5" customHeight="1" x14ac:dyDescent="0.25">
      <c r="A9" s="2"/>
      <c r="B9" s="14">
        <v>2</v>
      </c>
      <c r="C9" s="5" t="s">
        <v>139</v>
      </c>
      <c r="D9" s="5">
        <f ca="1">SUMIF($E$16:$F$107,"Mạnh",$G$16:$G$107)+SUMIF($E$16:$F$107,"All team",$G$16:$G$107)/5+SUMIF($E$16:$F$107,"Mạnh,Lộc",$G$16:$G$107)/2+SUMIF($E$16:$F$107,"Mạnh,Lộc,Phương,Hoàng",$G$16:$G$107)/4</f>
        <v>24.2</v>
      </c>
      <c r="E9" s="5">
        <f ca="1">SUMIF($E$16:$F$107,"Mạnh",$H$16:$H$107)+SUMIF($E$16:$F$107,"ALL team",$H$16:$H$107)/5+SUMIF($E$16:$F$107,"Mạnh,Lộc",$H$16:$H$107)/2+SUMIF($E$16:$F$107,"Mạnh,Lộc,Phương,Hoàng",$H$16:$H$107)/4</f>
        <v>27.5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6.5" customHeight="1" x14ac:dyDescent="0.25">
      <c r="A10" s="2"/>
      <c r="B10" s="14">
        <v>3</v>
      </c>
      <c r="C10" s="5" t="s">
        <v>140</v>
      </c>
      <c r="D10" s="5">
        <f ca="1">SUMIF($E$16:$F$107,"Phương",$G$16:$G$107)+SUMIF($E$16:$F$107,"All team",$G$16:$G$107)/5+SUMIF($E$16:$F$107,"Mạnh,Lộc,Phương,Hoàng",$G$16:$G$107)/4</f>
        <v>25.2</v>
      </c>
      <c r="E10" s="5">
        <f ca="1">SUMIF($E$16:$F$107,"Phương",$H$16:$H$107)+SUMIF($E$16:$F$107,"ALL team",$H$16:$H$107)/5+SUMIF($E$16:$F$107,"Mạnh,Lộc,Phương,Hoàng",$H$16:$H$107)/4</f>
        <v>25.5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6.5" customHeight="1" x14ac:dyDescent="0.25">
      <c r="A11" s="2"/>
      <c r="B11" s="14">
        <v>4</v>
      </c>
      <c r="C11" s="5" t="s">
        <v>141</v>
      </c>
      <c r="D11" s="5">
        <f ca="1">SUMIF($E$16:$F$107,"Lộc",$G$16:$G$107)+SUMIF($E$16:$F$107,"All team",$G$16:$G$107)/5+SUMIF($E$16:$F$107,"Mạnh,Lộc",$G$16:$G$107)/2+SUMIF($E$16:$F$107,"Mạnh,Lộc,Phương,Hoàng",$G$16:$G$107)/4</f>
        <v>25.2</v>
      </c>
      <c r="E11" s="5">
        <f ca="1">SUMIF($E$16:$F$107,"Hoàng",$H$16:$H$107)+SUMIF($E$16:$F$107,"ALL team",$H$16:$H$107)/5+SUMIF($E$16:$F$107,"Mạnh,Lộc",$H$16:$H$107)/2+SUMIF($E$16:$F$107,"Mạnh,Lộc,Phương,Hoàng",$H$16:$H$107)/4</f>
        <v>24.5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6.5" customHeight="1" x14ac:dyDescent="0.25">
      <c r="A12" s="2"/>
      <c r="B12" s="14">
        <v>5</v>
      </c>
      <c r="C12" s="5" t="s">
        <v>142</v>
      </c>
      <c r="D12" s="5">
        <f ca="1">SUMIF($E$16:$F$107,"Hoàng",$G$16:$G$107)+SUMIF($E$16:$F$107,"All team",$G$16:$G$107)/5+SUMIF($E$16:$F$107,"Thành,Hoàng",$G$16:$G$107)/2+SUMIF($E$16:$F$107,"Mạnh,Lộc,Phương,Hoàng",$G$16:$G$107)/4</f>
        <v>32.700000000000003</v>
      </c>
      <c r="E12" s="5">
        <f ca="1">SUMIF($E$16:$F$107,"Hoàng",$H$16:$H$107)+SUMIF($E$16:$F$107,"ALL team",$H$16:$H$107)/5+SUMIF($E$16:$F$107,"Thành,Hoàng",$H$16:$H$107)/2+SUMIF($E$16:$F$107,"Mạnh,Lộc,Phương,Hoàng",$H$16:$H$107)/4</f>
        <v>32.5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6.5" customHeight="1" x14ac:dyDescent="0.25">
      <c r="A13" s="2"/>
      <c r="B13" s="72" t="s">
        <v>21</v>
      </c>
      <c r="C13" s="68"/>
      <c r="D13" s="15">
        <f t="shared" ref="D13:E13" ca="1" si="0">SUM(D8:D12)</f>
        <v>167</v>
      </c>
      <c r="E13" s="15">
        <f t="shared" ca="1" si="0"/>
        <v>169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6.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63.75" customHeight="1" x14ac:dyDescent="0.25">
      <c r="A15" s="25" t="s">
        <v>22</v>
      </c>
      <c r="B15" s="25" t="s">
        <v>23</v>
      </c>
      <c r="C15" s="84" t="s">
        <v>24</v>
      </c>
      <c r="D15" s="53"/>
      <c r="E15" s="84" t="s">
        <v>25</v>
      </c>
      <c r="F15" s="53"/>
      <c r="G15" s="17" t="s">
        <v>14</v>
      </c>
      <c r="H15" s="17" t="s">
        <v>15</v>
      </c>
      <c r="I15" s="18">
        <v>45615</v>
      </c>
      <c r="J15" s="18">
        <v>45616</v>
      </c>
      <c r="K15" s="18">
        <v>45617</v>
      </c>
      <c r="L15" s="18">
        <v>45618</v>
      </c>
      <c r="M15" s="18">
        <v>45619</v>
      </c>
      <c r="N15" s="18">
        <v>45620</v>
      </c>
      <c r="O15" s="18">
        <v>45621</v>
      </c>
      <c r="P15" s="18">
        <v>45622</v>
      </c>
      <c r="Q15" s="18">
        <v>45623</v>
      </c>
      <c r="R15" s="18">
        <v>45624</v>
      </c>
      <c r="S15" s="18">
        <v>45625</v>
      </c>
      <c r="T15" s="18">
        <v>45626</v>
      </c>
      <c r="U15" s="18">
        <v>45627</v>
      </c>
      <c r="V15" s="18">
        <v>45628</v>
      </c>
      <c r="W15" s="18">
        <v>45629</v>
      </c>
      <c r="X15" s="18">
        <v>45630</v>
      </c>
      <c r="Y15" s="18">
        <v>45631</v>
      </c>
      <c r="Z15" s="18">
        <v>45632</v>
      </c>
      <c r="AA15" s="18">
        <v>45633</v>
      </c>
      <c r="AB15" s="18">
        <v>45634</v>
      </c>
      <c r="AC15" s="18">
        <v>45635</v>
      </c>
    </row>
    <row r="16" spans="1:29" ht="16.5" customHeight="1" x14ac:dyDescent="0.25">
      <c r="A16" s="57" t="s">
        <v>135</v>
      </c>
      <c r="B16" s="54" t="s">
        <v>26</v>
      </c>
      <c r="C16" s="74"/>
      <c r="D16" s="53"/>
      <c r="E16" s="56" t="s">
        <v>27</v>
      </c>
      <c r="F16" s="53"/>
      <c r="G16" s="22">
        <v>10</v>
      </c>
      <c r="H16" s="22">
        <v>10</v>
      </c>
      <c r="I16" s="22">
        <v>10</v>
      </c>
      <c r="J16" s="26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</row>
    <row r="17" spans="1:29" ht="16.5" customHeight="1" x14ac:dyDescent="0.25">
      <c r="A17" s="66"/>
      <c r="B17" s="54" t="s">
        <v>143</v>
      </c>
      <c r="C17" s="74"/>
      <c r="D17" s="53"/>
      <c r="E17" s="56" t="s">
        <v>144</v>
      </c>
      <c r="F17" s="53"/>
      <c r="G17" s="22">
        <v>1</v>
      </c>
      <c r="H17" s="22">
        <v>2</v>
      </c>
      <c r="I17" s="22">
        <v>2</v>
      </c>
      <c r="J17" s="22">
        <v>1</v>
      </c>
      <c r="K17" s="26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</row>
    <row r="18" spans="1:29" ht="16.5" customHeight="1" x14ac:dyDescent="0.25">
      <c r="A18" s="66"/>
      <c r="B18" s="56"/>
      <c r="C18" s="74"/>
      <c r="D18" s="53"/>
      <c r="E18" s="56"/>
      <c r="F18" s="53"/>
      <c r="G18" s="22"/>
      <c r="H18" s="22"/>
      <c r="I18" s="22"/>
      <c r="J18" s="22"/>
      <c r="K18" s="32">
        <v>1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19" spans="1:29" ht="16.5" customHeight="1" x14ac:dyDescent="0.25">
      <c r="A19" s="66"/>
      <c r="B19" s="54" t="s">
        <v>30</v>
      </c>
      <c r="C19" s="74"/>
      <c r="D19" s="53"/>
      <c r="E19" s="56" t="s">
        <v>145</v>
      </c>
      <c r="F19" s="53"/>
      <c r="G19" s="22">
        <v>2</v>
      </c>
      <c r="H19" s="22">
        <v>2</v>
      </c>
      <c r="I19" s="22">
        <v>2</v>
      </c>
      <c r="J19" s="22">
        <v>2</v>
      </c>
      <c r="K19" s="26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</row>
    <row r="20" spans="1:29" ht="17.25" customHeight="1" x14ac:dyDescent="0.25">
      <c r="A20" s="66"/>
      <c r="B20" s="57" t="s">
        <v>32</v>
      </c>
      <c r="C20" s="54" t="s">
        <v>146</v>
      </c>
      <c r="D20" s="53"/>
      <c r="E20" s="56" t="s">
        <v>147</v>
      </c>
      <c r="F20" s="53"/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 s="26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</row>
    <row r="21" spans="1:29" ht="16.5" customHeight="1" x14ac:dyDescent="0.25">
      <c r="A21" s="66"/>
      <c r="B21" s="66"/>
      <c r="C21" s="54" t="s">
        <v>148</v>
      </c>
      <c r="D21" s="53"/>
      <c r="E21" s="56" t="s">
        <v>149</v>
      </c>
      <c r="F21" s="53"/>
      <c r="G21" s="22">
        <v>2</v>
      </c>
      <c r="H21" s="22">
        <v>2</v>
      </c>
      <c r="I21" s="22">
        <v>2</v>
      </c>
      <c r="J21" s="22">
        <v>2</v>
      </c>
      <c r="K21" s="22">
        <v>2</v>
      </c>
      <c r="L21" s="26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</row>
    <row r="22" spans="1:29" ht="16.5" customHeight="1" x14ac:dyDescent="0.25">
      <c r="A22" s="66"/>
      <c r="B22" s="66"/>
      <c r="C22" s="54" t="s">
        <v>150</v>
      </c>
      <c r="D22" s="53"/>
      <c r="E22" s="56" t="s">
        <v>37</v>
      </c>
      <c r="F22" s="53"/>
      <c r="G22" s="22">
        <v>2</v>
      </c>
      <c r="H22" s="22">
        <v>2</v>
      </c>
      <c r="I22" s="22">
        <v>2</v>
      </c>
      <c r="J22" s="22">
        <v>2</v>
      </c>
      <c r="K22" s="22">
        <v>2</v>
      </c>
      <c r="L22" s="26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</row>
    <row r="23" spans="1:29" ht="16.5" customHeight="1" x14ac:dyDescent="0.25">
      <c r="A23" s="66"/>
      <c r="B23" s="66"/>
      <c r="C23" s="54" t="s">
        <v>151</v>
      </c>
      <c r="D23" s="53"/>
      <c r="E23" s="56" t="s">
        <v>37</v>
      </c>
      <c r="F23" s="53"/>
      <c r="G23" s="22">
        <v>2</v>
      </c>
      <c r="H23" s="22">
        <v>2</v>
      </c>
      <c r="I23" s="22">
        <v>2</v>
      </c>
      <c r="J23" s="22">
        <v>2</v>
      </c>
      <c r="K23" s="22">
        <v>2</v>
      </c>
      <c r="L23" s="22">
        <v>2</v>
      </c>
      <c r="M23" s="26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</row>
    <row r="24" spans="1:29" ht="16.5" customHeight="1" x14ac:dyDescent="0.25">
      <c r="A24" s="66"/>
      <c r="B24" s="66"/>
      <c r="C24" s="54" t="s">
        <v>152</v>
      </c>
      <c r="D24" s="53"/>
      <c r="E24" s="56" t="s">
        <v>147</v>
      </c>
      <c r="F24" s="53"/>
      <c r="G24" s="22">
        <v>2</v>
      </c>
      <c r="H24" s="22">
        <v>1</v>
      </c>
      <c r="I24" s="22">
        <v>1</v>
      </c>
      <c r="J24" s="22">
        <v>1</v>
      </c>
      <c r="K24" s="22">
        <v>1</v>
      </c>
      <c r="L24" s="22">
        <v>1</v>
      </c>
      <c r="M24" s="26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</row>
    <row r="25" spans="1:29" ht="16.5" customHeight="1" x14ac:dyDescent="0.25">
      <c r="A25" s="66"/>
      <c r="B25" s="66"/>
      <c r="C25" s="56"/>
      <c r="D25" s="53"/>
      <c r="E25" s="56"/>
      <c r="F25" s="53"/>
      <c r="G25" s="22"/>
      <c r="H25" s="22"/>
      <c r="I25" s="22"/>
      <c r="J25" s="22"/>
      <c r="K25" s="22"/>
      <c r="L25" s="22"/>
      <c r="M25" s="30">
        <v>1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</row>
    <row r="26" spans="1:29" ht="16.5" customHeight="1" x14ac:dyDescent="0.25">
      <c r="A26" s="66"/>
      <c r="B26" s="66"/>
      <c r="C26" s="55" t="s">
        <v>153</v>
      </c>
      <c r="D26" s="53"/>
      <c r="E26" s="56" t="s">
        <v>149</v>
      </c>
      <c r="F26" s="53"/>
      <c r="G26" s="22">
        <v>1</v>
      </c>
      <c r="H26" s="22">
        <v>1</v>
      </c>
      <c r="I26" s="22">
        <v>1</v>
      </c>
      <c r="J26" s="22">
        <v>1</v>
      </c>
      <c r="K26" s="22">
        <v>1</v>
      </c>
      <c r="L26" s="22">
        <v>1</v>
      </c>
      <c r="M26" s="26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</row>
    <row r="27" spans="1:29" ht="16.5" customHeight="1" x14ac:dyDescent="0.25">
      <c r="A27" s="66"/>
      <c r="B27" s="66"/>
      <c r="C27" s="55" t="s">
        <v>154</v>
      </c>
      <c r="D27" s="53"/>
      <c r="E27" s="56" t="s">
        <v>144</v>
      </c>
      <c r="F27" s="53"/>
      <c r="G27" s="22">
        <v>1</v>
      </c>
      <c r="H27" s="22">
        <v>1</v>
      </c>
      <c r="I27" s="22">
        <v>1</v>
      </c>
      <c r="J27" s="22">
        <v>1</v>
      </c>
      <c r="K27" s="22">
        <v>1</v>
      </c>
      <c r="L27" s="22">
        <v>1</v>
      </c>
      <c r="M27" s="26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</row>
    <row r="28" spans="1:29" ht="16.5" customHeight="1" x14ac:dyDescent="0.25">
      <c r="A28" s="66"/>
      <c r="B28" s="66"/>
      <c r="C28" s="55" t="s">
        <v>155</v>
      </c>
      <c r="D28" s="53"/>
      <c r="E28" s="56" t="s">
        <v>147</v>
      </c>
      <c r="F28" s="53"/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 s="22">
        <v>1</v>
      </c>
      <c r="M28" s="26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</row>
    <row r="29" spans="1:29" ht="16.5" customHeight="1" x14ac:dyDescent="0.25">
      <c r="A29" s="66"/>
      <c r="B29" s="66"/>
      <c r="C29" s="55" t="s">
        <v>156</v>
      </c>
      <c r="D29" s="53"/>
      <c r="E29" s="56" t="s">
        <v>37</v>
      </c>
      <c r="F29" s="53"/>
      <c r="G29" s="22">
        <v>2</v>
      </c>
      <c r="H29" s="22">
        <v>1</v>
      </c>
      <c r="I29" s="22">
        <v>1</v>
      </c>
      <c r="J29" s="22">
        <v>1</v>
      </c>
      <c r="K29" s="22">
        <v>1</v>
      </c>
      <c r="L29" s="22">
        <v>1</v>
      </c>
      <c r="M29" s="26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</row>
    <row r="30" spans="1:29" ht="16.5" customHeight="1" x14ac:dyDescent="0.25">
      <c r="A30" s="66"/>
      <c r="B30" s="66"/>
      <c r="C30" s="56"/>
      <c r="D30" s="53"/>
      <c r="E30" s="56"/>
      <c r="F30" s="53"/>
      <c r="G30" s="22"/>
      <c r="H30" s="22"/>
      <c r="I30" s="22"/>
      <c r="J30" s="22"/>
      <c r="K30" s="22"/>
      <c r="L30" s="22"/>
      <c r="M30" s="30">
        <v>1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</row>
    <row r="31" spans="1:29" ht="16.5" customHeight="1" x14ac:dyDescent="0.25">
      <c r="A31" s="66"/>
      <c r="B31" s="66"/>
      <c r="C31" s="55" t="s">
        <v>157</v>
      </c>
      <c r="D31" s="53"/>
      <c r="E31" s="56" t="s">
        <v>144</v>
      </c>
      <c r="F31" s="53"/>
      <c r="G31" s="22"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26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</row>
    <row r="32" spans="1:29" ht="16.5" customHeight="1" x14ac:dyDescent="0.25">
      <c r="A32" s="66"/>
      <c r="B32" s="66"/>
      <c r="C32" s="54" t="s">
        <v>158</v>
      </c>
      <c r="D32" s="53"/>
      <c r="E32" s="56" t="s">
        <v>27</v>
      </c>
      <c r="F32" s="53"/>
      <c r="G32" s="22">
        <v>4</v>
      </c>
      <c r="H32" s="22">
        <v>10</v>
      </c>
      <c r="I32" s="22">
        <v>10</v>
      </c>
      <c r="J32" s="22">
        <v>10</v>
      </c>
      <c r="K32" s="22">
        <v>10</v>
      </c>
      <c r="L32" s="22">
        <v>10</v>
      </c>
      <c r="M32" s="22">
        <v>4</v>
      </c>
      <c r="N32" s="26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</row>
    <row r="33" spans="1:29" ht="16.5" customHeight="1" x14ac:dyDescent="0.25">
      <c r="A33" s="66"/>
      <c r="B33" s="58"/>
      <c r="C33" s="56"/>
      <c r="D33" s="53"/>
      <c r="E33" s="56"/>
      <c r="F33" s="53"/>
      <c r="G33" s="22"/>
      <c r="H33" s="22"/>
      <c r="I33" s="22"/>
      <c r="J33" s="22"/>
      <c r="K33" s="22"/>
      <c r="L33" s="22"/>
      <c r="M33" s="22"/>
      <c r="N33" s="32">
        <v>6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 spans="1:29" ht="16.5" customHeight="1" x14ac:dyDescent="0.25">
      <c r="A34" s="66"/>
      <c r="B34" s="57" t="s">
        <v>46</v>
      </c>
      <c r="C34" s="54" t="s">
        <v>159</v>
      </c>
      <c r="D34" s="53"/>
      <c r="E34" s="56" t="s">
        <v>149</v>
      </c>
      <c r="F34" s="53"/>
      <c r="G34" s="22"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22">
        <v>1</v>
      </c>
      <c r="N34" s="22">
        <v>1</v>
      </c>
      <c r="O34" s="26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</row>
    <row r="35" spans="1:29" ht="16.5" customHeight="1" x14ac:dyDescent="0.25">
      <c r="A35" s="66"/>
      <c r="B35" s="66"/>
      <c r="C35" s="54" t="s">
        <v>160</v>
      </c>
      <c r="D35" s="53"/>
      <c r="E35" s="56" t="s">
        <v>149</v>
      </c>
      <c r="F35" s="53"/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22">
        <v>1</v>
      </c>
      <c r="N35" s="22">
        <v>1</v>
      </c>
      <c r="O35" s="26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</row>
    <row r="36" spans="1:29" ht="16.5" customHeight="1" x14ac:dyDescent="0.25">
      <c r="A36" s="66"/>
      <c r="B36" s="66"/>
      <c r="C36" s="54" t="s">
        <v>161</v>
      </c>
      <c r="D36" s="53"/>
      <c r="E36" s="56" t="s">
        <v>37</v>
      </c>
      <c r="F36" s="53"/>
      <c r="G36" s="22">
        <v>2</v>
      </c>
      <c r="H36" s="22">
        <v>2</v>
      </c>
      <c r="I36" s="22">
        <v>1</v>
      </c>
      <c r="J36" s="22">
        <v>1</v>
      </c>
      <c r="K36" s="22">
        <v>1</v>
      </c>
      <c r="L36" s="22">
        <v>1</v>
      </c>
      <c r="M36" s="22">
        <v>1</v>
      </c>
      <c r="N36" s="22">
        <v>1</v>
      </c>
      <c r="O36" s="26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</row>
    <row r="37" spans="1:29" ht="16.5" customHeight="1" x14ac:dyDescent="0.25">
      <c r="A37" s="66"/>
      <c r="B37" s="66"/>
      <c r="C37" s="54" t="s">
        <v>162</v>
      </c>
      <c r="D37" s="53"/>
      <c r="E37" s="56" t="s">
        <v>147</v>
      </c>
      <c r="F37" s="53"/>
      <c r="G37" s="22">
        <v>2</v>
      </c>
      <c r="H37" s="22">
        <v>2</v>
      </c>
      <c r="I37" s="22">
        <v>1</v>
      </c>
      <c r="J37" s="22">
        <v>1</v>
      </c>
      <c r="K37" s="22">
        <v>1</v>
      </c>
      <c r="L37" s="22">
        <v>1</v>
      </c>
      <c r="M37" s="22">
        <v>1</v>
      </c>
      <c r="N37" s="22">
        <v>1</v>
      </c>
      <c r="O37" s="22">
        <v>1</v>
      </c>
      <c r="P37" s="26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</row>
    <row r="38" spans="1:29" ht="16.5" customHeight="1" x14ac:dyDescent="0.25">
      <c r="A38" s="66"/>
      <c r="B38" s="66"/>
      <c r="C38" s="54" t="s">
        <v>163</v>
      </c>
      <c r="D38" s="53"/>
      <c r="E38" s="56" t="s">
        <v>37</v>
      </c>
      <c r="F38" s="53"/>
      <c r="G38" s="22">
        <v>2</v>
      </c>
      <c r="H38" s="22">
        <v>1</v>
      </c>
      <c r="I38" s="22">
        <v>1</v>
      </c>
      <c r="J38" s="22">
        <v>1</v>
      </c>
      <c r="K38" s="22">
        <v>1</v>
      </c>
      <c r="L38" s="22">
        <v>1</v>
      </c>
      <c r="M38" s="22">
        <v>1</v>
      </c>
      <c r="N38" s="22">
        <v>1</v>
      </c>
      <c r="O38" s="22">
        <v>1</v>
      </c>
      <c r="P38" s="26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</row>
    <row r="39" spans="1:29" ht="16.5" customHeight="1" x14ac:dyDescent="0.25">
      <c r="A39" s="66"/>
      <c r="B39" s="66"/>
      <c r="C39" s="56"/>
      <c r="D39" s="53"/>
      <c r="E39" s="56"/>
      <c r="F39" s="53"/>
      <c r="G39" s="22"/>
      <c r="H39" s="22"/>
      <c r="I39" s="22"/>
      <c r="J39" s="22"/>
      <c r="K39" s="22"/>
      <c r="L39" s="22"/>
      <c r="M39" s="22"/>
      <c r="N39" s="22"/>
      <c r="O39" s="22"/>
      <c r="P39" s="30">
        <v>1</v>
      </c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</row>
    <row r="40" spans="1:29" ht="16.5" customHeight="1" x14ac:dyDescent="0.25">
      <c r="A40" s="66"/>
      <c r="B40" s="66"/>
      <c r="C40" s="55" t="s">
        <v>164</v>
      </c>
      <c r="D40" s="53"/>
      <c r="E40" s="56" t="s">
        <v>144</v>
      </c>
      <c r="F40" s="53"/>
      <c r="G40" s="22">
        <v>1</v>
      </c>
      <c r="H40" s="22">
        <v>1</v>
      </c>
      <c r="I40" s="22">
        <v>1</v>
      </c>
      <c r="J40" s="22">
        <v>1</v>
      </c>
      <c r="K40" s="22">
        <v>1</v>
      </c>
      <c r="L40" s="22">
        <v>1</v>
      </c>
      <c r="M40" s="22">
        <v>1</v>
      </c>
      <c r="N40" s="22">
        <v>1</v>
      </c>
      <c r="O40" s="22">
        <v>1</v>
      </c>
      <c r="P40" s="26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</row>
    <row r="41" spans="1:29" ht="16.5" customHeight="1" x14ac:dyDescent="0.25">
      <c r="A41" s="66"/>
      <c r="B41" s="66"/>
      <c r="C41" s="54" t="s">
        <v>165</v>
      </c>
      <c r="D41" s="53"/>
      <c r="E41" s="56" t="s">
        <v>144</v>
      </c>
      <c r="F41" s="53"/>
      <c r="G41" s="22">
        <v>1</v>
      </c>
      <c r="H41" s="22">
        <v>1</v>
      </c>
      <c r="I41" s="22">
        <v>1</v>
      </c>
      <c r="J41" s="22">
        <v>1</v>
      </c>
      <c r="K41" s="22">
        <v>1</v>
      </c>
      <c r="L41" s="22">
        <v>1</v>
      </c>
      <c r="M41" s="22">
        <v>1</v>
      </c>
      <c r="N41" s="22">
        <v>1</v>
      </c>
      <c r="O41" s="22">
        <v>1</v>
      </c>
      <c r="P41" s="26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</row>
    <row r="42" spans="1:29" ht="16.5" customHeight="1" x14ac:dyDescent="0.25">
      <c r="A42" s="66"/>
      <c r="B42" s="66"/>
      <c r="C42" s="54" t="s">
        <v>166</v>
      </c>
      <c r="D42" s="53"/>
      <c r="E42" s="56" t="s">
        <v>147</v>
      </c>
      <c r="F42" s="53"/>
      <c r="G42" s="22">
        <v>1</v>
      </c>
      <c r="H42" s="22">
        <v>1</v>
      </c>
      <c r="I42" s="22">
        <v>1</v>
      </c>
      <c r="J42" s="22">
        <v>1</v>
      </c>
      <c r="K42" s="22">
        <v>1</v>
      </c>
      <c r="L42" s="22">
        <v>1</v>
      </c>
      <c r="M42" s="22">
        <v>1</v>
      </c>
      <c r="N42" s="22">
        <v>1</v>
      </c>
      <c r="O42" s="22">
        <v>1</v>
      </c>
      <c r="P42" s="26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</row>
    <row r="43" spans="1:29" ht="16.5" customHeight="1" x14ac:dyDescent="0.25">
      <c r="A43" s="66"/>
      <c r="B43" s="66"/>
      <c r="C43" s="55" t="s">
        <v>167</v>
      </c>
      <c r="D43" s="53"/>
      <c r="E43" s="56" t="s">
        <v>149</v>
      </c>
      <c r="F43" s="53"/>
      <c r="G43" s="22">
        <v>1</v>
      </c>
      <c r="H43" s="22">
        <v>1</v>
      </c>
      <c r="I43" s="22">
        <v>1</v>
      </c>
      <c r="J43" s="22">
        <v>1</v>
      </c>
      <c r="K43" s="22">
        <v>1</v>
      </c>
      <c r="L43" s="22">
        <v>1</v>
      </c>
      <c r="M43" s="22">
        <v>1</v>
      </c>
      <c r="N43" s="22">
        <v>1</v>
      </c>
      <c r="O43" s="22">
        <v>1</v>
      </c>
      <c r="P43" s="26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</row>
    <row r="44" spans="1:29" ht="16.5" customHeight="1" x14ac:dyDescent="0.25">
      <c r="A44" s="66"/>
      <c r="B44" s="66"/>
      <c r="C44" s="55" t="s">
        <v>168</v>
      </c>
      <c r="D44" s="53"/>
      <c r="E44" s="56" t="s">
        <v>144</v>
      </c>
      <c r="F44" s="53"/>
      <c r="G44" s="22">
        <v>1</v>
      </c>
      <c r="H44" s="22">
        <v>1</v>
      </c>
      <c r="I44" s="22">
        <v>1</v>
      </c>
      <c r="J44" s="22">
        <v>1</v>
      </c>
      <c r="K44" s="22">
        <v>1</v>
      </c>
      <c r="L44" s="22">
        <v>1</v>
      </c>
      <c r="M44" s="22">
        <v>1</v>
      </c>
      <c r="N44" s="22">
        <v>1</v>
      </c>
      <c r="O44" s="22">
        <v>1</v>
      </c>
      <c r="P44" s="26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</row>
    <row r="45" spans="1:29" ht="16.5" customHeight="1" x14ac:dyDescent="0.25">
      <c r="A45" s="66"/>
      <c r="B45" s="66"/>
      <c r="C45" s="54" t="s">
        <v>100</v>
      </c>
      <c r="D45" s="53"/>
      <c r="E45" s="56" t="s">
        <v>27</v>
      </c>
      <c r="F45" s="53"/>
      <c r="G45" s="22">
        <v>7</v>
      </c>
      <c r="H45" s="22">
        <v>10</v>
      </c>
      <c r="I45" s="22">
        <v>10</v>
      </c>
      <c r="J45" s="22">
        <v>10</v>
      </c>
      <c r="K45" s="22">
        <v>10</v>
      </c>
      <c r="L45" s="22">
        <v>10</v>
      </c>
      <c r="M45" s="22">
        <v>10</v>
      </c>
      <c r="N45" s="22">
        <v>10</v>
      </c>
      <c r="O45" s="22">
        <v>10</v>
      </c>
      <c r="P45" s="22">
        <v>7</v>
      </c>
      <c r="Q45" s="26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</row>
    <row r="46" spans="1:29" ht="16.5" customHeight="1" x14ac:dyDescent="0.25">
      <c r="A46" s="66"/>
      <c r="B46" s="58"/>
      <c r="C46" s="56"/>
      <c r="D46" s="53"/>
      <c r="E46" s="56"/>
      <c r="F46" s="53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32">
        <v>3</v>
      </c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</row>
    <row r="47" spans="1:29" ht="16.5" customHeight="1" x14ac:dyDescent="0.25">
      <c r="A47" s="66"/>
      <c r="B47" s="57" t="s">
        <v>48</v>
      </c>
      <c r="C47" s="54" t="s">
        <v>169</v>
      </c>
      <c r="D47" s="53"/>
      <c r="E47" s="56" t="s">
        <v>170</v>
      </c>
      <c r="F47" s="53"/>
      <c r="G47" s="22">
        <v>2</v>
      </c>
      <c r="H47" s="22">
        <v>2</v>
      </c>
      <c r="I47" s="22">
        <v>2</v>
      </c>
      <c r="J47" s="22">
        <v>2</v>
      </c>
      <c r="K47" s="22">
        <v>2</v>
      </c>
      <c r="L47" s="22">
        <v>2</v>
      </c>
      <c r="M47" s="22">
        <v>2</v>
      </c>
      <c r="N47" s="22">
        <v>2</v>
      </c>
      <c r="O47" s="22">
        <v>2</v>
      </c>
      <c r="P47" s="22">
        <v>2</v>
      </c>
      <c r="Q47" s="22">
        <v>2</v>
      </c>
      <c r="R47" s="26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</row>
    <row r="48" spans="1:29" ht="16.5" customHeight="1" x14ac:dyDescent="0.25">
      <c r="A48" s="66"/>
      <c r="B48" s="66"/>
      <c r="C48" s="54" t="s">
        <v>171</v>
      </c>
      <c r="D48" s="53"/>
      <c r="E48" s="56" t="s">
        <v>170</v>
      </c>
      <c r="F48" s="53"/>
      <c r="G48" s="22">
        <v>2</v>
      </c>
      <c r="H48" s="22">
        <v>2</v>
      </c>
      <c r="I48" s="22">
        <v>2</v>
      </c>
      <c r="J48" s="22">
        <v>2</v>
      </c>
      <c r="K48" s="22">
        <v>2</v>
      </c>
      <c r="L48" s="22">
        <v>2</v>
      </c>
      <c r="M48" s="22">
        <v>2</v>
      </c>
      <c r="N48" s="22">
        <v>2</v>
      </c>
      <c r="O48" s="22">
        <v>2</v>
      </c>
      <c r="P48" s="22">
        <v>2</v>
      </c>
      <c r="Q48" s="22">
        <v>2</v>
      </c>
      <c r="R48" s="26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</row>
    <row r="49" spans="1:29" ht="16.5" customHeight="1" x14ac:dyDescent="0.25">
      <c r="A49" s="66"/>
      <c r="B49" s="66"/>
      <c r="C49" s="54" t="s">
        <v>172</v>
      </c>
      <c r="D49" s="53"/>
      <c r="E49" s="56" t="s">
        <v>170</v>
      </c>
      <c r="F49" s="53"/>
      <c r="G49" s="22">
        <v>1</v>
      </c>
      <c r="H49" s="22">
        <v>2</v>
      </c>
      <c r="I49" s="22">
        <v>2</v>
      </c>
      <c r="J49" s="22">
        <v>2</v>
      </c>
      <c r="K49" s="22">
        <v>2</v>
      </c>
      <c r="L49" s="22">
        <v>2</v>
      </c>
      <c r="M49" s="22">
        <v>2</v>
      </c>
      <c r="N49" s="22">
        <v>2</v>
      </c>
      <c r="O49" s="22">
        <v>2</v>
      </c>
      <c r="P49" s="22">
        <v>2</v>
      </c>
      <c r="Q49" s="22">
        <v>2</v>
      </c>
      <c r="R49" s="22">
        <v>1</v>
      </c>
      <c r="S49" s="26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</row>
    <row r="50" spans="1:29" ht="16.5" customHeight="1" x14ac:dyDescent="0.25">
      <c r="A50" s="66"/>
      <c r="B50" s="66"/>
      <c r="C50" s="56"/>
      <c r="D50" s="53"/>
      <c r="E50" s="56"/>
      <c r="F50" s="53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>
        <v>1</v>
      </c>
      <c r="T50" s="22"/>
      <c r="U50" s="22"/>
      <c r="V50" s="22"/>
      <c r="W50" s="22"/>
      <c r="X50" s="22"/>
      <c r="Y50" s="22"/>
      <c r="Z50" s="22"/>
      <c r="AA50" s="22"/>
      <c r="AB50" s="22"/>
      <c r="AC50" s="22"/>
    </row>
    <row r="51" spans="1:29" ht="16.5" customHeight="1" x14ac:dyDescent="0.25">
      <c r="A51" s="66"/>
      <c r="B51" s="66"/>
      <c r="C51" s="54" t="s">
        <v>173</v>
      </c>
      <c r="D51" s="53"/>
      <c r="E51" s="56" t="s">
        <v>170</v>
      </c>
      <c r="F51" s="53"/>
      <c r="G51" s="22">
        <v>2</v>
      </c>
      <c r="H51" s="22">
        <v>2</v>
      </c>
      <c r="I51" s="22">
        <v>2</v>
      </c>
      <c r="J51" s="22">
        <v>2</v>
      </c>
      <c r="K51" s="22">
        <v>2</v>
      </c>
      <c r="L51" s="22">
        <v>2</v>
      </c>
      <c r="M51" s="22">
        <v>2</v>
      </c>
      <c r="N51" s="22">
        <v>2</v>
      </c>
      <c r="O51" s="22">
        <v>2</v>
      </c>
      <c r="P51" s="22">
        <v>2</v>
      </c>
      <c r="Q51" s="22">
        <v>2</v>
      </c>
      <c r="R51" s="22">
        <v>2</v>
      </c>
      <c r="S51" s="26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</row>
    <row r="52" spans="1:29" ht="16.5" customHeight="1" x14ac:dyDescent="0.25">
      <c r="A52" s="66"/>
      <c r="B52" s="66"/>
      <c r="C52" s="54" t="s">
        <v>174</v>
      </c>
      <c r="D52" s="53"/>
      <c r="E52" s="56" t="s">
        <v>170</v>
      </c>
      <c r="F52" s="53"/>
      <c r="G52" s="22">
        <v>2</v>
      </c>
      <c r="H52" s="22">
        <v>2</v>
      </c>
      <c r="I52" s="22">
        <v>2</v>
      </c>
      <c r="J52" s="22">
        <v>2</v>
      </c>
      <c r="K52" s="22">
        <v>2</v>
      </c>
      <c r="L52" s="22">
        <v>2</v>
      </c>
      <c r="M52" s="22">
        <v>2</v>
      </c>
      <c r="N52" s="22">
        <v>2</v>
      </c>
      <c r="O52" s="22">
        <v>2</v>
      </c>
      <c r="P52" s="22">
        <v>2</v>
      </c>
      <c r="Q52" s="22">
        <v>2</v>
      </c>
      <c r="R52" s="22">
        <v>2</v>
      </c>
      <c r="S52" s="22">
        <v>2</v>
      </c>
      <c r="T52" s="26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</row>
    <row r="53" spans="1:29" ht="16.5" customHeight="1" x14ac:dyDescent="0.25">
      <c r="A53" s="66"/>
      <c r="B53" s="66"/>
      <c r="C53" s="54" t="s">
        <v>175</v>
      </c>
      <c r="D53" s="53"/>
      <c r="E53" s="56" t="s">
        <v>170</v>
      </c>
      <c r="F53" s="53"/>
      <c r="G53" s="22">
        <v>3</v>
      </c>
      <c r="H53" s="22">
        <v>3</v>
      </c>
      <c r="I53" s="22">
        <v>3</v>
      </c>
      <c r="J53" s="22">
        <v>3</v>
      </c>
      <c r="K53" s="22">
        <v>3</v>
      </c>
      <c r="L53" s="22">
        <v>3</v>
      </c>
      <c r="M53" s="22">
        <v>3</v>
      </c>
      <c r="N53" s="22">
        <v>3</v>
      </c>
      <c r="O53" s="22">
        <v>3</v>
      </c>
      <c r="P53" s="22">
        <v>3</v>
      </c>
      <c r="Q53" s="22">
        <v>3</v>
      </c>
      <c r="R53" s="22">
        <v>3</v>
      </c>
      <c r="S53" s="22">
        <v>3</v>
      </c>
      <c r="T53" s="26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</row>
    <row r="54" spans="1:29" ht="16.5" customHeight="1" x14ac:dyDescent="0.25">
      <c r="A54" s="66"/>
      <c r="B54" s="66"/>
      <c r="C54" s="54" t="s">
        <v>176</v>
      </c>
      <c r="D54" s="53"/>
      <c r="E54" s="56" t="s">
        <v>170</v>
      </c>
      <c r="F54" s="53"/>
      <c r="G54" s="22">
        <v>2</v>
      </c>
      <c r="H54" s="22">
        <v>2</v>
      </c>
      <c r="I54" s="22">
        <v>2</v>
      </c>
      <c r="J54" s="22">
        <v>2</v>
      </c>
      <c r="K54" s="22">
        <v>2</v>
      </c>
      <c r="L54" s="22">
        <v>2</v>
      </c>
      <c r="M54" s="22">
        <v>2</v>
      </c>
      <c r="N54" s="22">
        <v>2</v>
      </c>
      <c r="O54" s="22">
        <v>2</v>
      </c>
      <c r="P54" s="22">
        <v>2</v>
      </c>
      <c r="Q54" s="22">
        <v>2</v>
      </c>
      <c r="R54" s="22">
        <v>2</v>
      </c>
      <c r="S54" s="22">
        <v>2</v>
      </c>
      <c r="T54" s="26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</row>
    <row r="55" spans="1:29" ht="16.5" customHeight="1" x14ac:dyDescent="0.25">
      <c r="A55" s="66"/>
      <c r="B55" s="66"/>
      <c r="C55" s="54" t="s">
        <v>177</v>
      </c>
      <c r="D55" s="53"/>
      <c r="E55" s="56" t="s">
        <v>170</v>
      </c>
      <c r="F55" s="53"/>
      <c r="G55" s="22">
        <v>3</v>
      </c>
      <c r="H55" s="22">
        <v>3</v>
      </c>
      <c r="I55" s="22">
        <v>3</v>
      </c>
      <c r="J55" s="22">
        <v>3</v>
      </c>
      <c r="K55" s="22">
        <v>3</v>
      </c>
      <c r="L55" s="22">
        <v>3</v>
      </c>
      <c r="M55" s="22">
        <v>3</v>
      </c>
      <c r="N55" s="22">
        <v>3</v>
      </c>
      <c r="O55" s="22">
        <v>3</v>
      </c>
      <c r="P55" s="22">
        <v>3</v>
      </c>
      <c r="Q55" s="22">
        <v>3</v>
      </c>
      <c r="R55" s="22">
        <v>3</v>
      </c>
      <c r="S55" s="22">
        <v>3</v>
      </c>
      <c r="T55" s="26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</row>
    <row r="56" spans="1:29" ht="16.5" customHeight="1" x14ac:dyDescent="0.25">
      <c r="A56" s="66"/>
      <c r="B56" s="66"/>
      <c r="C56" s="54" t="s">
        <v>178</v>
      </c>
      <c r="D56" s="53"/>
      <c r="E56" s="56" t="s">
        <v>170</v>
      </c>
      <c r="F56" s="53"/>
      <c r="G56" s="22">
        <v>4</v>
      </c>
      <c r="H56" s="22">
        <v>2</v>
      </c>
      <c r="I56" s="22">
        <v>2</v>
      </c>
      <c r="J56" s="22">
        <v>2</v>
      </c>
      <c r="K56" s="22">
        <v>2</v>
      </c>
      <c r="L56" s="22">
        <v>2</v>
      </c>
      <c r="M56" s="22">
        <v>2</v>
      </c>
      <c r="N56" s="22">
        <v>2</v>
      </c>
      <c r="O56" s="22">
        <v>2</v>
      </c>
      <c r="P56" s="22">
        <v>2</v>
      </c>
      <c r="Q56" s="22">
        <v>2</v>
      </c>
      <c r="R56" s="22">
        <v>2</v>
      </c>
      <c r="S56" s="22">
        <v>2</v>
      </c>
      <c r="T56" s="22">
        <v>2</v>
      </c>
      <c r="U56" s="26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</row>
    <row r="57" spans="1:29" ht="16.5" customHeight="1" x14ac:dyDescent="0.25">
      <c r="A57" s="66"/>
      <c r="B57" s="66"/>
      <c r="C57" s="56"/>
      <c r="D57" s="53"/>
      <c r="E57" s="56"/>
      <c r="F57" s="53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30">
        <v>2</v>
      </c>
      <c r="V57" s="22"/>
      <c r="W57" s="22"/>
      <c r="X57" s="22"/>
      <c r="Y57" s="22"/>
      <c r="Z57" s="22"/>
      <c r="AA57" s="22"/>
      <c r="AB57" s="22"/>
      <c r="AC57" s="22"/>
    </row>
    <row r="58" spans="1:29" ht="16.5" customHeight="1" x14ac:dyDescent="0.25">
      <c r="A58" s="66"/>
      <c r="B58" s="66"/>
      <c r="C58" s="54" t="s">
        <v>179</v>
      </c>
      <c r="D58" s="53"/>
      <c r="E58" s="56" t="s">
        <v>170</v>
      </c>
      <c r="F58" s="53"/>
      <c r="G58" s="22">
        <v>2</v>
      </c>
      <c r="H58" s="22">
        <v>2</v>
      </c>
      <c r="I58" s="22">
        <v>2</v>
      </c>
      <c r="J58" s="22">
        <v>2</v>
      </c>
      <c r="K58" s="22">
        <v>2</v>
      </c>
      <c r="L58" s="22">
        <v>2</v>
      </c>
      <c r="M58" s="22">
        <v>2</v>
      </c>
      <c r="N58" s="22">
        <v>2</v>
      </c>
      <c r="O58" s="22">
        <v>2</v>
      </c>
      <c r="P58" s="22">
        <v>2</v>
      </c>
      <c r="Q58" s="22">
        <v>2</v>
      </c>
      <c r="R58" s="22">
        <v>2</v>
      </c>
      <c r="S58" s="22">
        <v>2</v>
      </c>
      <c r="T58" s="22">
        <v>2</v>
      </c>
      <c r="U58" s="26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</row>
    <row r="59" spans="1:29" ht="16.5" customHeight="1" x14ac:dyDescent="0.25">
      <c r="A59" s="66"/>
      <c r="B59" s="66"/>
      <c r="C59" s="54" t="s">
        <v>180</v>
      </c>
      <c r="D59" s="53"/>
      <c r="E59" s="56" t="s">
        <v>170</v>
      </c>
      <c r="F59" s="53"/>
      <c r="G59" s="22">
        <v>2</v>
      </c>
      <c r="H59" s="22">
        <v>2</v>
      </c>
      <c r="I59" s="22">
        <v>2</v>
      </c>
      <c r="J59" s="22">
        <v>2</v>
      </c>
      <c r="K59" s="22">
        <v>2</v>
      </c>
      <c r="L59" s="22">
        <v>2</v>
      </c>
      <c r="M59" s="22">
        <v>2</v>
      </c>
      <c r="N59" s="22">
        <v>2</v>
      </c>
      <c r="O59" s="22">
        <v>2</v>
      </c>
      <c r="P59" s="22">
        <v>2</v>
      </c>
      <c r="Q59" s="22">
        <v>2</v>
      </c>
      <c r="R59" s="22">
        <v>2</v>
      </c>
      <c r="S59" s="22">
        <v>2</v>
      </c>
      <c r="T59" s="22">
        <v>2</v>
      </c>
      <c r="U59" s="26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</row>
    <row r="60" spans="1:29" ht="16.5" customHeight="1" x14ac:dyDescent="0.25">
      <c r="A60" s="66"/>
      <c r="B60" s="66"/>
      <c r="C60" s="54" t="s">
        <v>181</v>
      </c>
      <c r="D60" s="53"/>
      <c r="E60" s="56" t="s">
        <v>170</v>
      </c>
      <c r="F60" s="53"/>
      <c r="G60" s="22">
        <v>3</v>
      </c>
      <c r="H60" s="22">
        <v>2</v>
      </c>
      <c r="I60" s="22">
        <v>2</v>
      </c>
      <c r="J60" s="22">
        <v>2</v>
      </c>
      <c r="K60" s="22">
        <v>2</v>
      </c>
      <c r="L60" s="22">
        <v>2</v>
      </c>
      <c r="M60" s="22">
        <v>2</v>
      </c>
      <c r="N60" s="22">
        <v>2</v>
      </c>
      <c r="O60" s="22">
        <v>2</v>
      </c>
      <c r="P60" s="22">
        <v>2</v>
      </c>
      <c r="Q60" s="22">
        <v>2</v>
      </c>
      <c r="R60" s="22">
        <v>2</v>
      </c>
      <c r="S60" s="22">
        <v>2</v>
      </c>
      <c r="T60" s="22">
        <v>2</v>
      </c>
      <c r="U60" s="26">
        <v>0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</row>
    <row r="61" spans="1:29" ht="16.5" customHeight="1" x14ac:dyDescent="0.25">
      <c r="A61" s="66"/>
      <c r="B61" s="66"/>
      <c r="C61" s="56"/>
      <c r="D61" s="53"/>
      <c r="E61" s="56"/>
      <c r="F61" s="53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30">
        <v>1</v>
      </c>
      <c r="V61" s="22"/>
      <c r="W61" s="22"/>
      <c r="X61" s="22"/>
      <c r="Y61" s="22"/>
      <c r="Z61" s="22"/>
      <c r="AA61" s="22"/>
      <c r="AB61" s="22"/>
      <c r="AC61" s="22"/>
    </row>
    <row r="62" spans="1:29" ht="16.5" customHeight="1" x14ac:dyDescent="0.25">
      <c r="A62" s="66"/>
      <c r="B62" s="66"/>
      <c r="C62" s="54" t="s">
        <v>182</v>
      </c>
      <c r="D62" s="53"/>
      <c r="E62" s="56" t="s">
        <v>170</v>
      </c>
      <c r="F62" s="53"/>
      <c r="G62" s="22">
        <v>2</v>
      </c>
      <c r="H62" s="22">
        <v>2</v>
      </c>
      <c r="I62" s="22">
        <v>2</v>
      </c>
      <c r="J62" s="22">
        <v>2</v>
      </c>
      <c r="K62" s="22">
        <v>2</v>
      </c>
      <c r="L62" s="22">
        <v>2</v>
      </c>
      <c r="M62" s="22">
        <v>2</v>
      </c>
      <c r="N62" s="22">
        <v>2</v>
      </c>
      <c r="O62" s="22">
        <v>2</v>
      </c>
      <c r="P62" s="22">
        <v>2</v>
      </c>
      <c r="Q62" s="22">
        <v>2</v>
      </c>
      <c r="R62" s="22">
        <v>2</v>
      </c>
      <c r="S62" s="22">
        <v>2</v>
      </c>
      <c r="T62" s="22">
        <v>2</v>
      </c>
      <c r="U62" s="22">
        <v>2</v>
      </c>
      <c r="V62" s="26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</row>
    <row r="63" spans="1:29" ht="16.5" customHeight="1" x14ac:dyDescent="0.25">
      <c r="A63" s="66"/>
      <c r="B63" s="66"/>
      <c r="C63" s="54" t="s">
        <v>183</v>
      </c>
      <c r="D63" s="53"/>
      <c r="E63" s="56" t="s">
        <v>170</v>
      </c>
      <c r="F63" s="53"/>
      <c r="G63" s="22">
        <v>2</v>
      </c>
      <c r="H63" s="22">
        <v>2</v>
      </c>
      <c r="I63" s="22">
        <v>2</v>
      </c>
      <c r="J63" s="22">
        <v>2</v>
      </c>
      <c r="K63" s="22">
        <v>2</v>
      </c>
      <c r="L63" s="22">
        <v>2</v>
      </c>
      <c r="M63" s="22">
        <v>2</v>
      </c>
      <c r="N63" s="22">
        <v>2</v>
      </c>
      <c r="O63" s="22">
        <v>2</v>
      </c>
      <c r="P63" s="22">
        <v>2</v>
      </c>
      <c r="Q63" s="22">
        <v>2</v>
      </c>
      <c r="R63" s="22">
        <v>2</v>
      </c>
      <c r="S63" s="22">
        <v>2</v>
      </c>
      <c r="T63" s="22">
        <v>2</v>
      </c>
      <c r="U63" s="22">
        <v>2</v>
      </c>
      <c r="V63" s="26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</row>
    <row r="64" spans="1:29" ht="16.5" customHeight="1" x14ac:dyDescent="0.25">
      <c r="A64" s="66"/>
      <c r="B64" s="66"/>
      <c r="C64" s="54" t="s">
        <v>184</v>
      </c>
      <c r="D64" s="53"/>
      <c r="E64" s="56" t="s">
        <v>170</v>
      </c>
      <c r="F64" s="53"/>
      <c r="G64" s="22">
        <v>2</v>
      </c>
      <c r="H64" s="22">
        <v>2</v>
      </c>
      <c r="I64" s="22">
        <v>2</v>
      </c>
      <c r="J64" s="22">
        <v>2</v>
      </c>
      <c r="K64" s="22">
        <v>2</v>
      </c>
      <c r="L64" s="22">
        <v>2</v>
      </c>
      <c r="M64" s="22">
        <v>2</v>
      </c>
      <c r="N64" s="22">
        <v>2</v>
      </c>
      <c r="O64" s="22">
        <v>2</v>
      </c>
      <c r="P64" s="22">
        <v>2</v>
      </c>
      <c r="Q64" s="22">
        <v>2</v>
      </c>
      <c r="R64" s="22">
        <v>2</v>
      </c>
      <c r="S64" s="22">
        <v>2</v>
      </c>
      <c r="T64" s="22">
        <v>2</v>
      </c>
      <c r="U64" s="22">
        <v>2</v>
      </c>
      <c r="V64" s="26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</row>
    <row r="65" spans="1:29" ht="16.5" customHeight="1" x14ac:dyDescent="0.25">
      <c r="A65" s="66"/>
      <c r="B65" s="66"/>
      <c r="C65" s="54" t="s">
        <v>185</v>
      </c>
      <c r="D65" s="53"/>
      <c r="E65" s="56" t="s">
        <v>170</v>
      </c>
      <c r="F65" s="53"/>
      <c r="G65" s="22">
        <v>2</v>
      </c>
      <c r="H65" s="22">
        <v>2</v>
      </c>
      <c r="I65" s="22">
        <v>2</v>
      </c>
      <c r="J65" s="22">
        <v>2</v>
      </c>
      <c r="K65" s="22">
        <v>2</v>
      </c>
      <c r="L65" s="22">
        <v>2</v>
      </c>
      <c r="M65" s="22">
        <v>2</v>
      </c>
      <c r="N65" s="22">
        <v>2</v>
      </c>
      <c r="O65" s="22">
        <v>2</v>
      </c>
      <c r="P65" s="22">
        <v>2</v>
      </c>
      <c r="Q65" s="22">
        <v>2</v>
      </c>
      <c r="R65" s="22">
        <v>2</v>
      </c>
      <c r="S65" s="22">
        <v>2</v>
      </c>
      <c r="T65" s="22">
        <v>2</v>
      </c>
      <c r="U65" s="22">
        <v>2</v>
      </c>
      <c r="V65" s="26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</row>
    <row r="66" spans="1:29" ht="16.5" customHeight="1" x14ac:dyDescent="0.25">
      <c r="A66" s="66"/>
      <c r="B66" s="66"/>
      <c r="C66" s="54" t="s">
        <v>186</v>
      </c>
      <c r="D66" s="53"/>
      <c r="E66" s="56" t="s">
        <v>170</v>
      </c>
      <c r="F66" s="53"/>
      <c r="G66" s="22">
        <v>2</v>
      </c>
      <c r="H66" s="22">
        <v>2</v>
      </c>
      <c r="I66" s="22">
        <v>2</v>
      </c>
      <c r="J66" s="22">
        <v>2</v>
      </c>
      <c r="K66" s="22">
        <v>2</v>
      </c>
      <c r="L66" s="22">
        <v>2</v>
      </c>
      <c r="M66" s="22">
        <v>2</v>
      </c>
      <c r="N66" s="22">
        <v>2</v>
      </c>
      <c r="O66" s="22">
        <v>2</v>
      </c>
      <c r="P66" s="22">
        <v>2</v>
      </c>
      <c r="Q66" s="22">
        <v>2</v>
      </c>
      <c r="R66" s="22">
        <v>2</v>
      </c>
      <c r="S66" s="22">
        <v>2</v>
      </c>
      <c r="T66" s="22">
        <v>2</v>
      </c>
      <c r="U66" s="22">
        <v>2</v>
      </c>
      <c r="V66" s="26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</row>
    <row r="67" spans="1:29" ht="16.5" customHeight="1" x14ac:dyDescent="0.25">
      <c r="A67" s="66"/>
      <c r="B67" s="66"/>
      <c r="C67" s="54" t="s">
        <v>187</v>
      </c>
      <c r="D67" s="53"/>
      <c r="E67" s="56" t="s">
        <v>170</v>
      </c>
      <c r="F67" s="53"/>
      <c r="G67" s="22">
        <v>2</v>
      </c>
      <c r="H67" s="22">
        <v>2</v>
      </c>
      <c r="I67" s="22">
        <v>2</v>
      </c>
      <c r="J67" s="22">
        <v>2</v>
      </c>
      <c r="K67" s="22">
        <v>2</v>
      </c>
      <c r="L67" s="22">
        <v>2</v>
      </c>
      <c r="M67" s="22">
        <v>2</v>
      </c>
      <c r="N67" s="22">
        <v>2</v>
      </c>
      <c r="O67" s="22">
        <v>2</v>
      </c>
      <c r="P67" s="22">
        <v>2</v>
      </c>
      <c r="Q67" s="22">
        <v>2</v>
      </c>
      <c r="R67" s="22">
        <v>2</v>
      </c>
      <c r="S67" s="22">
        <v>2</v>
      </c>
      <c r="T67" s="22">
        <v>2</v>
      </c>
      <c r="U67" s="22">
        <v>2</v>
      </c>
      <c r="V67" s="26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</row>
    <row r="68" spans="1:29" ht="16.5" customHeight="1" x14ac:dyDescent="0.25">
      <c r="A68" s="66"/>
      <c r="B68" s="66"/>
      <c r="C68" s="54" t="s">
        <v>188</v>
      </c>
      <c r="D68" s="53"/>
      <c r="E68" s="56" t="s">
        <v>170</v>
      </c>
      <c r="F68" s="53"/>
      <c r="G68" s="22">
        <v>2</v>
      </c>
      <c r="H68" s="22">
        <v>2</v>
      </c>
      <c r="I68" s="22">
        <v>2</v>
      </c>
      <c r="J68" s="22">
        <v>2</v>
      </c>
      <c r="K68" s="22">
        <v>2</v>
      </c>
      <c r="L68" s="22">
        <v>2</v>
      </c>
      <c r="M68" s="22">
        <v>2</v>
      </c>
      <c r="N68" s="22">
        <v>2</v>
      </c>
      <c r="O68" s="22">
        <v>2</v>
      </c>
      <c r="P68" s="22">
        <v>2</v>
      </c>
      <c r="Q68" s="22">
        <v>2</v>
      </c>
      <c r="R68" s="22">
        <v>2</v>
      </c>
      <c r="S68" s="22">
        <v>2</v>
      </c>
      <c r="T68" s="22">
        <v>2</v>
      </c>
      <c r="U68" s="22">
        <v>2</v>
      </c>
      <c r="V68" s="26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</row>
    <row r="69" spans="1:29" ht="16.5" customHeight="1" x14ac:dyDescent="0.25">
      <c r="A69" s="66"/>
      <c r="B69" s="66"/>
      <c r="C69" s="54" t="s">
        <v>189</v>
      </c>
      <c r="D69" s="53"/>
      <c r="E69" s="56" t="s">
        <v>170</v>
      </c>
      <c r="F69" s="53"/>
      <c r="G69" s="22">
        <v>2</v>
      </c>
      <c r="H69" s="22">
        <v>2</v>
      </c>
      <c r="I69" s="22">
        <v>2</v>
      </c>
      <c r="J69" s="22">
        <v>2</v>
      </c>
      <c r="K69" s="22">
        <v>2</v>
      </c>
      <c r="L69" s="22">
        <v>2</v>
      </c>
      <c r="M69" s="22">
        <v>2</v>
      </c>
      <c r="N69" s="22">
        <v>2</v>
      </c>
      <c r="O69" s="22">
        <v>2</v>
      </c>
      <c r="P69" s="22">
        <v>2</v>
      </c>
      <c r="Q69" s="22">
        <v>2</v>
      </c>
      <c r="R69" s="22">
        <v>2</v>
      </c>
      <c r="S69" s="22">
        <v>2</v>
      </c>
      <c r="T69" s="22">
        <v>2</v>
      </c>
      <c r="U69" s="22">
        <v>2</v>
      </c>
      <c r="V69" s="26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</row>
    <row r="70" spans="1:29" ht="16.5" customHeight="1" x14ac:dyDescent="0.25">
      <c r="A70" s="66"/>
      <c r="B70" s="66"/>
      <c r="C70" s="54" t="s">
        <v>121</v>
      </c>
      <c r="D70" s="53"/>
      <c r="E70" s="56" t="s">
        <v>190</v>
      </c>
      <c r="F70" s="53"/>
      <c r="G70" s="22">
        <v>8</v>
      </c>
      <c r="H70" s="22">
        <v>10</v>
      </c>
      <c r="I70" s="22">
        <v>10</v>
      </c>
      <c r="J70" s="22">
        <v>10</v>
      </c>
      <c r="K70" s="22">
        <v>10</v>
      </c>
      <c r="L70" s="22">
        <v>10</v>
      </c>
      <c r="M70" s="22">
        <v>10</v>
      </c>
      <c r="N70" s="22">
        <v>10</v>
      </c>
      <c r="O70" s="22">
        <v>10</v>
      </c>
      <c r="P70" s="22">
        <v>10</v>
      </c>
      <c r="Q70" s="22">
        <v>10</v>
      </c>
      <c r="R70" s="22">
        <v>10</v>
      </c>
      <c r="S70" s="22">
        <v>10</v>
      </c>
      <c r="T70" s="22">
        <v>10</v>
      </c>
      <c r="U70" s="22">
        <v>10</v>
      </c>
      <c r="V70" s="22">
        <v>8</v>
      </c>
      <c r="W70" s="26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</row>
    <row r="71" spans="1:29" ht="16.5" customHeight="1" x14ac:dyDescent="0.25">
      <c r="A71" s="66"/>
      <c r="B71" s="58"/>
      <c r="C71" s="56"/>
      <c r="D71" s="53"/>
      <c r="E71" s="56"/>
      <c r="F71" s="53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32">
        <v>2</v>
      </c>
      <c r="X71" s="22"/>
      <c r="Y71" s="22"/>
      <c r="Z71" s="22"/>
      <c r="AA71" s="22"/>
      <c r="AB71" s="22"/>
      <c r="AC71" s="22"/>
    </row>
    <row r="72" spans="1:29" ht="16.5" customHeight="1" x14ac:dyDescent="0.25">
      <c r="A72" s="66"/>
      <c r="B72" s="57" t="s">
        <v>68</v>
      </c>
      <c r="C72" s="54" t="s">
        <v>191</v>
      </c>
      <c r="D72" s="53"/>
      <c r="E72" s="56" t="s">
        <v>149</v>
      </c>
      <c r="F72" s="53"/>
      <c r="G72" s="22"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22">
        <v>1</v>
      </c>
      <c r="N72" s="22">
        <v>1</v>
      </c>
      <c r="O72" s="22">
        <v>1</v>
      </c>
      <c r="P72" s="22">
        <v>1</v>
      </c>
      <c r="Q72" s="22">
        <v>1</v>
      </c>
      <c r="R72" s="22">
        <v>1</v>
      </c>
      <c r="S72" s="22">
        <v>1</v>
      </c>
      <c r="T72" s="22">
        <v>1</v>
      </c>
      <c r="U72" s="22">
        <v>1</v>
      </c>
      <c r="V72" s="22">
        <v>1</v>
      </c>
      <c r="W72" s="22">
        <v>1</v>
      </c>
      <c r="X72" s="26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0</v>
      </c>
    </row>
    <row r="73" spans="1:29" ht="16.5" customHeight="1" x14ac:dyDescent="0.25">
      <c r="A73" s="66"/>
      <c r="B73" s="66"/>
      <c r="C73" s="54" t="s">
        <v>192</v>
      </c>
      <c r="D73" s="53"/>
      <c r="E73" s="56" t="s">
        <v>144</v>
      </c>
      <c r="F73" s="53"/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22">
        <v>1</v>
      </c>
      <c r="N73" s="22">
        <v>1</v>
      </c>
      <c r="O73" s="22">
        <v>1</v>
      </c>
      <c r="P73" s="22">
        <v>1</v>
      </c>
      <c r="Q73" s="22">
        <v>1</v>
      </c>
      <c r="R73" s="22">
        <v>1</v>
      </c>
      <c r="S73" s="22">
        <v>1</v>
      </c>
      <c r="T73" s="22">
        <v>1</v>
      </c>
      <c r="U73" s="22">
        <v>1</v>
      </c>
      <c r="V73" s="22">
        <v>1</v>
      </c>
      <c r="W73" s="22">
        <v>1</v>
      </c>
      <c r="X73" s="26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</row>
    <row r="74" spans="1:29" ht="16.5" customHeight="1" x14ac:dyDescent="0.25">
      <c r="A74" s="66"/>
      <c r="B74" s="66"/>
      <c r="C74" s="54" t="s">
        <v>193</v>
      </c>
      <c r="D74" s="53"/>
      <c r="E74" s="56" t="s">
        <v>147</v>
      </c>
      <c r="F74" s="53"/>
      <c r="G74" s="22"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22">
        <v>1</v>
      </c>
      <c r="N74" s="22">
        <v>1</v>
      </c>
      <c r="O74" s="22">
        <v>1</v>
      </c>
      <c r="P74" s="22">
        <v>1</v>
      </c>
      <c r="Q74" s="22">
        <v>1</v>
      </c>
      <c r="R74" s="22">
        <v>1</v>
      </c>
      <c r="S74" s="22">
        <v>1</v>
      </c>
      <c r="T74" s="22">
        <v>1</v>
      </c>
      <c r="U74" s="22">
        <v>1</v>
      </c>
      <c r="V74" s="22">
        <v>1</v>
      </c>
      <c r="W74" s="22">
        <v>1</v>
      </c>
      <c r="X74" s="26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</row>
    <row r="75" spans="1:29" ht="16.5" customHeight="1" x14ac:dyDescent="0.25">
      <c r="A75" s="66"/>
      <c r="B75" s="66"/>
      <c r="C75" s="54" t="s">
        <v>194</v>
      </c>
      <c r="D75" s="53"/>
      <c r="E75" s="56" t="s">
        <v>147</v>
      </c>
      <c r="F75" s="53"/>
      <c r="G75" s="22">
        <v>2</v>
      </c>
      <c r="H75" s="22">
        <v>2</v>
      </c>
      <c r="I75" s="22">
        <v>2</v>
      </c>
      <c r="J75" s="22">
        <v>2</v>
      </c>
      <c r="K75" s="22">
        <v>2</v>
      </c>
      <c r="L75" s="22">
        <v>2</v>
      </c>
      <c r="M75" s="22">
        <v>2</v>
      </c>
      <c r="N75" s="22">
        <v>2</v>
      </c>
      <c r="O75" s="22">
        <v>2</v>
      </c>
      <c r="P75" s="22">
        <v>2</v>
      </c>
      <c r="Q75" s="22">
        <v>2</v>
      </c>
      <c r="R75" s="22">
        <v>2</v>
      </c>
      <c r="S75" s="22">
        <v>2</v>
      </c>
      <c r="T75" s="22">
        <v>2</v>
      </c>
      <c r="U75" s="22">
        <v>2</v>
      </c>
      <c r="V75" s="22">
        <v>2</v>
      </c>
      <c r="W75" s="22">
        <v>2</v>
      </c>
      <c r="X75" s="26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</row>
    <row r="76" spans="1:29" ht="16.5" customHeight="1" x14ac:dyDescent="0.25">
      <c r="A76" s="66"/>
      <c r="B76" s="66"/>
      <c r="C76" s="54" t="s">
        <v>195</v>
      </c>
      <c r="D76" s="53"/>
      <c r="E76" s="56" t="s">
        <v>37</v>
      </c>
      <c r="F76" s="53"/>
      <c r="G76" s="22">
        <v>2</v>
      </c>
      <c r="H76" s="22">
        <v>2</v>
      </c>
      <c r="I76" s="22">
        <v>2</v>
      </c>
      <c r="J76" s="22">
        <v>2</v>
      </c>
      <c r="K76" s="22">
        <v>2</v>
      </c>
      <c r="L76" s="22">
        <v>2</v>
      </c>
      <c r="M76" s="22">
        <v>2</v>
      </c>
      <c r="N76" s="22">
        <v>2</v>
      </c>
      <c r="O76" s="22">
        <v>2</v>
      </c>
      <c r="P76" s="22">
        <v>2</v>
      </c>
      <c r="Q76" s="22">
        <v>2</v>
      </c>
      <c r="R76" s="22">
        <v>2</v>
      </c>
      <c r="S76" s="22">
        <v>2</v>
      </c>
      <c r="T76" s="22">
        <v>2</v>
      </c>
      <c r="U76" s="22">
        <v>2</v>
      </c>
      <c r="V76" s="22">
        <v>2</v>
      </c>
      <c r="W76" s="22">
        <v>2</v>
      </c>
      <c r="X76" s="22">
        <v>2</v>
      </c>
      <c r="Y76" s="26">
        <v>0</v>
      </c>
      <c r="Z76" s="22">
        <v>0</v>
      </c>
      <c r="AA76" s="22">
        <v>0</v>
      </c>
      <c r="AB76" s="22">
        <v>0</v>
      </c>
      <c r="AC76" s="22">
        <v>0</v>
      </c>
    </row>
    <row r="77" spans="1:29" ht="16.5" customHeight="1" x14ac:dyDescent="0.25">
      <c r="A77" s="66"/>
      <c r="B77" s="66"/>
      <c r="C77" s="54" t="s">
        <v>196</v>
      </c>
      <c r="D77" s="53"/>
      <c r="E77" s="56" t="s">
        <v>37</v>
      </c>
      <c r="F77" s="53"/>
      <c r="G77" s="22"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22">
        <v>1</v>
      </c>
      <c r="N77" s="22">
        <v>1</v>
      </c>
      <c r="O77" s="22">
        <v>1</v>
      </c>
      <c r="P77" s="22">
        <v>1</v>
      </c>
      <c r="Q77" s="22">
        <v>1</v>
      </c>
      <c r="R77" s="22">
        <v>1</v>
      </c>
      <c r="S77" s="22">
        <v>1</v>
      </c>
      <c r="T77" s="22">
        <v>1</v>
      </c>
      <c r="U77" s="22">
        <v>1</v>
      </c>
      <c r="V77" s="22">
        <v>1</v>
      </c>
      <c r="W77" s="22">
        <v>1</v>
      </c>
      <c r="X77" s="22">
        <v>1</v>
      </c>
      <c r="Y77" s="26">
        <v>0</v>
      </c>
      <c r="Z77" s="22">
        <v>0</v>
      </c>
      <c r="AA77" s="22">
        <v>0</v>
      </c>
      <c r="AB77" s="22">
        <v>0</v>
      </c>
      <c r="AC77" s="22">
        <v>0</v>
      </c>
    </row>
    <row r="78" spans="1:29" ht="16.5" customHeight="1" x14ac:dyDescent="0.25">
      <c r="A78" s="66"/>
      <c r="B78" s="66"/>
      <c r="C78" s="54" t="s">
        <v>197</v>
      </c>
      <c r="D78" s="53"/>
      <c r="E78" s="75" t="s">
        <v>144</v>
      </c>
      <c r="F78" s="74"/>
      <c r="G78" s="22">
        <v>1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22">
        <v>1</v>
      </c>
      <c r="N78" s="22">
        <v>1</v>
      </c>
      <c r="O78" s="22">
        <v>1</v>
      </c>
      <c r="P78" s="22">
        <v>1</v>
      </c>
      <c r="Q78" s="22">
        <v>1</v>
      </c>
      <c r="R78" s="22">
        <v>1</v>
      </c>
      <c r="S78" s="22">
        <v>1</v>
      </c>
      <c r="T78" s="22">
        <v>1</v>
      </c>
      <c r="U78" s="22">
        <v>1</v>
      </c>
      <c r="V78" s="22">
        <v>1</v>
      </c>
      <c r="W78" s="22">
        <v>1</v>
      </c>
      <c r="X78" s="22">
        <v>1</v>
      </c>
      <c r="Y78" s="26">
        <v>0</v>
      </c>
      <c r="Z78" s="22">
        <v>0</v>
      </c>
      <c r="AA78" s="22">
        <v>0</v>
      </c>
      <c r="AB78" s="22">
        <v>0</v>
      </c>
      <c r="AC78" s="22">
        <v>0</v>
      </c>
    </row>
    <row r="79" spans="1:29" ht="16.5" customHeight="1" x14ac:dyDescent="0.25">
      <c r="A79" s="66"/>
      <c r="B79" s="66"/>
      <c r="C79" s="54" t="s">
        <v>198</v>
      </c>
      <c r="D79" s="53"/>
      <c r="E79" s="56" t="s">
        <v>149</v>
      </c>
      <c r="F79" s="53"/>
      <c r="G79" s="22">
        <v>1</v>
      </c>
      <c r="H79" s="22">
        <v>1</v>
      </c>
      <c r="I79" s="22">
        <v>1</v>
      </c>
      <c r="J79" s="22">
        <v>1</v>
      </c>
      <c r="K79" s="22">
        <v>1</v>
      </c>
      <c r="L79" s="22">
        <v>1</v>
      </c>
      <c r="M79" s="22">
        <v>1</v>
      </c>
      <c r="N79" s="22">
        <v>1</v>
      </c>
      <c r="O79" s="22">
        <v>1</v>
      </c>
      <c r="P79" s="22">
        <v>1</v>
      </c>
      <c r="Q79" s="22">
        <v>1</v>
      </c>
      <c r="R79" s="22">
        <v>1</v>
      </c>
      <c r="S79" s="22">
        <v>1</v>
      </c>
      <c r="T79" s="22">
        <v>1</v>
      </c>
      <c r="U79" s="22">
        <v>1</v>
      </c>
      <c r="V79" s="22">
        <v>1</v>
      </c>
      <c r="W79" s="22">
        <v>1</v>
      </c>
      <c r="X79" s="22">
        <v>1</v>
      </c>
      <c r="Y79" s="26">
        <v>0</v>
      </c>
      <c r="Z79" s="22">
        <v>0</v>
      </c>
      <c r="AA79" s="22">
        <v>0</v>
      </c>
      <c r="AB79" s="22">
        <v>0</v>
      </c>
      <c r="AC79" s="22">
        <v>0</v>
      </c>
    </row>
    <row r="80" spans="1:29" ht="16.5" customHeight="1" x14ac:dyDescent="0.25">
      <c r="A80" s="66"/>
      <c r="B80" s="66"/>
      <c r="C80" s="54" t="s">
        <v>199</v>
      </c>
      <c r="D80" s="53"/>
      <c r="E80" s="56" t="s">
        <v>149</v>
      </c>
      <c r="F80" s="53"/>
      <c r="G80" s="22"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22">
        <v>1</v>
      </c>
      <c r="N80" s="22">
        <v>1</v>
      </c>
      <c r="O80" s="22">
        <v>1</v>
      </c>
      <c r="P80" s="22">
        <v>1</v>
      </c>
      <c r="Q80" s="22">
        <v>1</v>
      </c>
      <c r="R80" s="22">
        <v>1</v>
      </c>
      <c r="S80" s="22">
        <v>1</v>
      </c>
      <c r="T80" s="22">
        <v>1</v>
      </c>
      <c r="U80" s="22">
        <v>1</v>
      </c>
      <c r="V80" s="22">
        <v>1</v>
      </c>
      <c r="W80" s="22">
        <v>1</v>
      </c>
      <c r="X80" s="22">
        <v>1</v>
      </c>
      <c r="Y80" s="26">
        <v>0</v>
      </c>
      <c r="Z80" s="22">
        <v>0</v>
      </c>
      <c r="AA80" s="22">
        <v>0</v>
      </c>
      <c r="AB80" s="22">
        <v>0</v>
      </c>
      <c r="AC80" s="22">
        <v>0</v>
      </c>
    </row>
    <row r="81" spans="1:29" ht="16.5" customHeight="1" x14ac:dyDescent="0.25">
      <c r="A81" s="66"/>
      <c r="B81" s="66"/>
      <c r="C81" s="54" t="s">
        <v>200</v>
      </c>
      <c r="D81" s="53"/>
      <c r="E81" s="75" t="s">
        <v>144</v>
      </c>
      <c r="F81" s="74"/>
      <c r="G81" s="22">
        <v>1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22">
        <v>1</v>
      </c>
      <c r="N81" s="22">
        <v>1</v>
      </c>
      <c r="O81" s="22">
        <v>1</v>
      </c>
      <c r="P81" s="22">
        <v>1</v>
      </c>
      <c r="Q81" s="22">
        <v>1</v>
      </c>
      <c r="R81" s="22">
        <v>1</v>
      </c>
      <c r="S81" s="22">
        <v>1</v>
      </c>
      <c r="T81" s="22">
        <v>1</v>
      </c>
      <c r="U81" s="22">
        <v>1</v>
      </c>
      <c r="V81" s="22">
        <v>1</v>
      </c>
      <c r="W81" s="22">
        <v>1</v>
      </c>
      <c r="X81" s="22">
        <v>1</v>
      </c>
      <c r="Y81" s="26">
        <v>0</v>
      </c>
      <c r="Z81" s="22">
        <v>0</v>
      </c>
      <c r="AA81" s="22">
        <v>0</v>
      </c>
      <c r="AB81" s="22">
        <v>0</v>
      </c>
      <c r="AC81" s="22">
        <v>0</v>
      </c>
    </row>
    <row r="82" spans="1:29" ht="16.5" customHeight="1" x14ac:dyDescent="0.25">
      <c r="A82" s="66"/>
      <c r="B82" s="57" t="s">
        <v>69</v>
      </c>
      <c r="C82" s="54" t="s">
        <v>201</v>
      </c>
      <c r="D82" s="53"/>
      <c r="E82" s="56" t="s">
        <v>202</v>
      </c>
      <c r="F82" s="53"/>
      <c r="G82" s="22">
        <v>1</v>
      </c>
      <c r="H82" s="22">
        <v>2</v>
      </c>
      <c r="I82" s="22">
        <v>2</v>
      </c>
      <c r="J82" s="22">
        <v>2</v>
      </c>
      <c r="K82" s="22">
        <v>2</v>
      </c>
      <c r="L82" s="22">
        <v>2</v>
      </c>
      <c r="M82" s="22">
        <v>2</v>
      </c>
      <c r="N82" s="22">
        <v>2</v>
      </c>
      <c r="O82" s="22">
        <v>2</v>
      </c>
      <c r="P82" s="22">
        <v>2</v>
      </c>
      <c r="Q82" s="22">
        <v>2</v>
      </c>
      <c r="R82" s="22">
        <v>2</v>
      </c>
      <c r="S82" s="22">
        <v>2</v>
      </c>
      <c r="T82" s="22">
        <v>2</v>
      </c>
      <c r="U82" s="22">
        <v>2</v>
      </c>
      <c r="V82" s="22">
        <v>2</v>
      </c>
      <c r="W82" s="22">
        <v>2</v>
      </c>
      <c r="X82" s="22">
        <v>2</v>
      </c>
      <c r="Y82" s="22">
        <v>1</v>
      </c>
      <c r="Z82" s="26">
        <v>0</v>
      </c>
      <c r="AA82" s="22">
        <v>0</v>
      </c>
      <c r="AB82" s="22">
        <v>0</v>
      </c>
      <c r="AC82" s="22">
        <v>0</v>
      </c>
    </row>
    <row r="83" spans="1:29" ht="16.5" customHeight="1" x14ac:dyDescent="0.25">
      <c r="A83" s="66"/>
      <c r="B83" s="66"/>
      <c r="C83" s="56"/>
      <c r="D83" s="53"/>
      <c r="E83" s="56"/>
      <c r="F83" s="53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32">
        <v>1</v>
      </c>
      <c r="AA83" s="22"/>
      <c r="AB83" s="22"/>
      <c r="AC83" s="22"/>
    </row>
    <row r="84" spans="1:29" ht="16.5" customHeight="1" x14ac:dyDescent="0.25">
      <c r="A84" s="66"/>
      <c r="B84" s="66"/>
      <c r="C84" s="54" t="s">
        <v>203</v>
      </c>
      <c r="D84" s="53"/>
      <c r="E84" s="56" t="s">
        <v>202</v>
      </c>
      <c r="F84" s="53"/>
      <c r="G84" s="22"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22">
        <v>1</v>
      </c>
      <c r="N84" s="22">
        <v>1</v>
      </c>
      <c r="O84" s="22">
        <v>1</v>
      </c>
      <c r="P84" s="22">
        <v>1</v>
      </c>
      <c r="Q84" s="22">
        <v>1</v>
      </c>
      <c r="R84" s="22">
        <v>1</v>
      </c>
      <c r="S84" s="22">
        <v>1</v>
      </c>
      <c r="T84" s="22">
        <v>1</v>
      </c>
      <c r="U84" s="22">
        <v>1</v>
      </c>
      <c r="V84" s="22">
        <v>1</v>
      </c>
      <c r="W84" s="22">
        <v>1</v>
      </c>
      <c r="X84" s="22">
        <v>1</v>
      </c>
      <c r="Y84" s="22">
        <v>1</v>
      </c>
      <c r="Z84" s="26">
        <v>0</v>
      </c>
      <c r="AA84" s="22">
        <v>0</v>
      </c>
      <c r="AB84" s="22">
        <v>0</v>
      </c>
      <c r="AC84" s="22">
        <v>0</v>
      </c>
    </row>
    <row r="85" spans="1:29" ht="16.5" customHeight="1" x14ac:dyDescent="0.25">
      <c r="A85" s="66"/>
      <c r="B85" s="66"/>
      <c r="C85" s="54" t="s">
        <v>204</v>
      </c>
      <c r="D85" s="53"/>
      <c r="E85" s="56" t="s">
        <v>202</v>
      </c>
      <c r="F85" s="53"/>
      <c r="G85" s="22">
        <v>1</v>
      </c>
      <c r="H85" s="22">
        <v>1</v>
      </c>
      <c r="I85" s="22">
        <v>1</v>
      </c>
      <c r="J85" s="22">
        <v>1</v>
      </c>
      <c r="K85" s="22">
        <v>1</v>
      </c>
      <c r="L85" s="22">
        <v>1</v>
      </c>
      <c r="M85" s="22">
        <v>1</v>
      </c>
      <c r="N85" s="22">
        <v>1</v>
      </c>
      <c r="O85" s="22">
        <v>1</v>
      </c>
      <c r="P85" s="22">
        <v>1</v>
      </c>
      <c r="Q85" s="22">
        <v>1</v>
      </c>
      <c r="R85" s="22">
        <v>1</v>
      </c>
      <c r="S85" s="22">
        <v>1</v>
      </c>
      <c r="T85" s="22">
        <v>1</v>
      </c>
      <c r="U85" s="22">
        <v>1</v>
      </c>
      <c r="V85" s="22">
        <v>1</v>
      </c>
      <c r="W85" s="22">
        <v>1</v>
      </c>
      <c r="X85" s="22">
        <v>1</v>
      </c>
      <c r="Y85" s="22">
        <v>1</v>
      </c>
      <c r="Z85" s="26">
        <v>0</v>
      </c>
      <c r="AA85" s="22">
        <v>0</v>
      </c>
      <c r="AB85" s="22">
        <v>0</v>
      </c>
      <c r="AC85" s="22">
        <v>0</v>
      </c>
    </row>
    <row r="86" spans="1:29" ht="16.5" customHeight="1" x14ac:dyDescent="0.25">
      <c r="A86" s="66"/>
      <c r="B86" s="66"/>
      <c r="C86" s="54" t="s">
        <v>205</v>
      </c>
      <c r="D86" s="53"/>
      <c r="E86" s="56" t="s">
        <v>202</v>
      </c>
      <c r="F86" s="53"/>
      <c r="G86" s="22">
        <v>2</v>
      </c>
      <c r="H86" s="22">
        <v>2</v>
      </c>
      <c r="I86" s="22">
        <v>2</v>
      </c>
      <c r="J86" s="22">
        <v>2</v>
      </c>
      <c r="K86" s="22">
        <v>2</v>
      </c>
      <c r="L86" s="22">
        <v>2</v>
      </c>
      <c r="M86" s="22">
        <v>2</v>
      </c>
      <c r="N86" s="22">
        <v>2</v>
      </c>
      <c r="O86" s="22">
        <v>2</v>
      </c>
      <c r="P86" s="22">
        <v>2</v>
      </c>
      <c r="Q86" s="22">
        <v>2</v>
      </c>
      <c r="R86" s="22">
        <v>2</v>
      </c>
      <c r="S86" s="22">
        <v>2</v>
      </c>
      <c r="T86" s="22">
        <v>2</v>
      </c>
      <c r="U86" s="22">
        <v>2</v>
      </c>
      <c r="V86" s="22">
        <v>2</v>
      </c>
      <c r="W86" s="22">
        <v>2</v>
      </c>
      <c r="X86" s="22">
        <v>2</v>
      </c>
      <c r="Y86" s="22">
        <v>2</v>
      </c>
      <c r="Z86" s="22">
        <v>2</v>
      </c>
      <c r="AA86" s="26">
        <v>0</v>
      </c>
      <c r="AB86" s="22">
        <v>0</v>
      </c>
      <c r="AC86" s="22">
        <v>0</v>
      </c>
    </row>
    <row r="87" spans="1:29" ht="16.5" customHeight="1" x14ac:dyDescent="0.25">
      <c r="A87" s="66"/>
      <c r="B87" s="66"/>
      <c r="C87" s="54" t="s">
        <v>206</v>
      </c>
      <c r="D87" s="53"/>
      <c r="E87" s="56" t="s">
        <v>202</v>
      </c>
      <c r="F87" s="53"/>
      <c r="G87" s="22">
        <v>4</v>
      </c>
      <c r="H87" s="22">
        <v>2</v>
      </c>
      <c r="I87" s="22">
        <v>2</v>
      </c>
      <c r="J87" s="22">
        <v>2</v>
      </c>
      <c r="K87" s="22">
        <v>2</v>
      </c>
      <c r="L87" s="22">
        <v>2</v>
      </c>
      <c r="M87" s="22">
        <v>2</v>
      </c>
      <c r="N87" s="22">
        <v>2</v>
      </c>
      <c r="O87" s="22">
        <v>2</v>
      </c>
      <c r="P87" s="22">
        <v>2</v>
      </c>
      <c r="Q87" s="22">
        <v>2</v>
      </c>
      <c r="R87" s="22">
        <v>2</v>
      </c>
      <c r="S87" s="22">
        <v>2</v>
      </c>
      <c r="T87" s="22">
        <v>2</v>
      </c>
      <c r="U87" s="22">
        <v>2</v>
      </c>
      <c r="V87" s="22">
        <v>2</v>
      </c>
      <c r="W87" s="22">
        <v>2</v>
      </c>
      <c r="X87" s="22">
        <v>2</v>
      </c>
      <c r="Y87" s="22">
        <v>2</v>
      </c>
      <c r="Z87" s="22">
        <v>2</v>
      </c>
      <c r="AA87" s="26">
        <v>0</v>
      </c>
      <c r="AB87" s="22">
        <v>0</v>
      </c>
      <c r="AC87" s="22">
        <v>0</v>
      </c>
    </row>
    <row r="88" spans="1:29" ht="16.5" customHeight="1" x14ac:dyDescent="0.25">
      <c r="A88" s="66"/>
      <c r="B88" s="66"/>
      <c r="C88" s="56"/>
      <c r="D88" s="53"/>
      <c r="E88" s="56"/>
      <c r="F88" s="53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30">
        <v>2</v>
      </c>
      <c r="AB88" s="22"/>
      <c r="AC88" s="22"/>
    </row>
    <row r="89" spans="1:29" ht="16.5" customHeight="1" x14ac:dyDescent="0.25">
      <c r="A89" s="66"/>
      <c r="B89" s="66"/>
      <c r="C89" s="55" t="s">
        <v>207</v>
      </c>
      <c r="D89" s="53"/>
      <c r="E89" s="56" t="s">
        <v>202</v>
      </c>
      <c r="F89" s="53"/>
      <c r="G89" s="22">
        <v>2</v>
      </c>
      <c r="H89" s="22">
        <v>2</v>
      </c>
      <c r="I89" s="22">
        <v>2</v>
      </c>
      <c r="J89" s="22">
        <v>2</v>
      </c>
      <c r="K89" s="22">
        <v>2</v>
      </c>
      <c r="L89" s="22">
        <v>2</v>
      </c>
      <c r="M89" s="22">
        <v>2</v>
      </c>
      <c r="N89" s="22">
        <v>2</v>
      </c>
      <c r="O89" s="22">
        <v>2</v>
      </c>
      <c r="P89" s="22">
        <v>2</v>
      </c>
      <c r="Q89" s="22">
        <v>2</v>
      </c>
      <c r="R89" s="22">
        <v>2</v>
      </c>
      <c r="S89" s="22">
        <v>2</v>
      </c>
      <c r="T89" s="22">
        <v>2</v>
      </c>
      <c r="U89" s="22">
        <v>2</v>
      </c>
      <c r="V89" s="22">
        <v>2</v>
      </c>
      <c r="W89" s="22">
        <v>2</v>
      </c>
      <c r="X89" s="22">
        <v>2</v>
      </c>
      <c r="Y89" s="22">
        <v>2</v>
      </c>
      <c r="Z89" s="22">
        <v>2</v>
      </c>
      <c r="AA89" s="26">
        <v>0</v>
      </c>
      <c r="AB89" s="22">
        <v>0</v>
      </c>
      <c r="AC89" s="22">
        <v>0</v>
      </c>
    </row>
    <row r="90" spans="1:29" ht="16.5" customHeight="1" x14ac:dyDescent="0.25">
      <c r="A90" s="66"/>
      <c r="B90" s="66"/>
      <c r="C90" s="55" t="s">
        <v>208</v>
      </c>
      <c r="D90" s="53"/>
      <c r="E90" s="56" t="s">
        <v>202</v>
      </c>
      <c r="F90" s="53"/>
      <c r="G90" s="22">
        <v>2</v>
      </c>
      <c r="H90" s="22">
        <v>2</v>
      </c>
      <c r="I90" s="22">
        <v>2</v>
      </c>
      <c r="J90" s="22">
        <v>2</v>
      </c>
      <c r="K90" s="22">
        <v>2</v>
      </c>
      <c r="L90" s="22">
        <v>2</v>
      </c>
      <c r="M90" s="22">
        <v>2</v>
      </c>
      <c r="N90" s="22">
        <v>2</v>
      </c>
      <c r="O90" s="22">
        <v>2</v>
      </c>
      <c r="P90" s="22">
        <v>2</v>
      </c>
      <c r="Q90" s="22">
        <v>2</v>
      </c>
      <c r="R90" s="22">
        <v>2</v>
      </c>
      <c r="S90" s="22">
        <v>2</v>
      </c>
      <c r="T90" s="22">
        <v>2</v>
      </c>
      <c r="U90" s="22">
        <v>2</v>
      </c>
      <c r="V90" s="22">
        <v>2</v>
      </c>
      <c r="W90" s="22">
        <v>2</v>
      </c>
      <c r="X90" s="22">
        <v>2</v>
      </c>
      <c r="Y90" s="22">
        <v>2</v>
      </c>
      <c r="Z90" s="22">
        <v>2</v>
      </c>
      <c r="AA90" s="26">
        <v>0</v>
      </c>
      <c r="AB90" s="22">
        <v>0</v>
      </c>
      <c r="AC90" s="22">
        <v>0</v>
      </c>
    </row>
    <row r="91" spans="1:29" ht="16.5" customHeight="1" x14ac:dyDescent="0.25">
      <c r="A91" s="66"/>
      <c r="B91" s="66"/>
      <c r="C91" s="55" t="s">
        <v>209</v>
      </c>
      <c r="D91" s="53"/>
      <c r="E91" s="56" t="s">
        <v>202</v>
      </c>
      <c r="F91" s="53"/>
      <c r="G91" s="22">
        <v>2</v>
      </c>
      <c r="H91" s="22">
        <v>2</v>
      </c>
      <c r="I91" s="22">
        <v>2</v>
      </c>
      <c r="J91" s="22">
        <v>2</v>
      </c>
      <c r="K91" s="22">
        <v>2</v>
      </c>
      <c r="L91" s="22">
        <v>2</v>
      </c>
      <c r="M91" s="22">
        <v>2</v>
      </c>
      <c r="N91" s="22">
        <v>2</v>
      </c>
      <c r="O91" s="22">
        <v>2</v>
      </c>
      <c r="P91" s="22">
        <v>2</v>
      </c>
      <c r="Q91" s="22">
        <v>2</v>
      </c>
      <c r="R91" s="22">
        <v>2</v>
      </c>
      <c r="S91" s="22">
        <v>2</v>
      </c>
      <c r="T91" s="22">
        <v>2</v>
      </c>
      <c r="U91" s="22">
        <v>2</v>
      </c>
      <c r="V91" s="22">
        <v>2</v>
      </c>
      <c r="W91" s="22">
        <v>2</v>
      </c>
      <c r="X91" s="22">
        <v>2</v>
      </c>
      <c r="Y91" s="22">
        <v>2</v>
      </c>
      <c r="Z91" s="22">
        <v>2</v>
      </c>
      <c r="AA91" s="26">
        <v>0</v>
      </c>
      <c r="AB91" s="22">
        <v>0</v>
      </c>
      <c r="AC91" s="22">
        <v>0</v>
      </c>
    </row>
    <row r="92" spans="1:29" ht="16.5" customHeight="1" x14ac:dyDescent="0.25">
      <c r="A92" s="66"/>
      <c r="B92" s="66"/>
      <c r="C92" s="55" t="s">
        <v>210</v>
      </c>
      <c r="D92" s="53"/>
      <c r="E92" s="56" t="s">
        <v>202</v>
      </c>
      <c r="F92" s="53"/>
      <c r="G92" s="22">
        <v>2</v>
      </c>
      <c r="H92" s="22">
        <v>2</v>
      </c>
      <c r="I92" s="22">
        <v>2</v>
      </c>
      <c r="J92" s="22">
        <v>2</v>
      </c>
      <c r="K92" s="22">
        <v>2</v>
      </c>
      <c r="L92" s="22">
        <v>2</v>
      </c>
      <c r="M92" s="22">
        <v>2</v>
      </c>
      <c r="N92" s="22">
        <v>2</v>
      </c>
      <c r="O92" s="22">
        <v>2</v>
      </c>
      <c r="P92" s="22">
        <v>2</v>
      </c>
      <c r="Q92" s="22">
        <v>2</v>
      </c>
      <c r="R92" s="22">
        <v>2</v>
      </c>
      <c r="S92" s="22">
        <v>2</v>
      </c>
      <c r="T92" s="22">
        <v>2</v>
      </c>
      <c r="U92" s="22">
        <v>2</v>
      </c>
      <c r="V92" s="22">
        <v>2</v>
      </c>
      <c r="W92" s="22">
        <v>2</v>
      </c>
      <c r="X92" s="22">
        <v>2</v>
      </c>
      <c r="Y92" s="22">
        <v>2</v>
      </c>
      <c r="Z92" s="22">
        <v>2</v>
      </c>
      <c r="AA92" s="26">
        <v>0</v>
      </c>
      <c r="AB92" s="22">
        <v>0</v>
      </c>
      <c r="AC92" s="22">
        <v>0</v>
      </c>
    </row>
    <row r="93" spans="1:29" ht="16.5" customHeight="1" x14ac:dyDescent="0.25">
      <c r="A93" s="66"/>
      <c r="B93" s="58"/>
      <c r="C93" s="55" t="s">
        <v>211</v>
      </c>
      <c r="D93" s="53"/>
      <c r="E93" s="56" t="s">
        <v>202</v>
      </c>
      <c r="F93" s="53"/>
      <c r="G93" s="22">
        <v>2</v>
      </c>
      <c r="H93" s="22">
        <v>2</v>
      </c>
      <c r="I93" s="22">
        <v>2</v>
      </c>
      <c r="J93" s="22">
        <v>2</v>
      </c>
      <c r="K93" s="22">
        <v>2</v>
      </c>
      <c r="L93" s="22">
        <v>2</v>
      </c>
      <c r="M93" s="22">
        <v>2</v>
      </c>
      <c r="N93" s="22">
        <v>2</v>
      </c>
      <c r="O93" s="22">
        <v>2</v>
      </c>
      <c r="P93" s="22">
        <v>2</v>
      </c>
      <c r="Q93" s="22">
        <v>2</v>
      </c>
      <c r="R93" s="22">
        <v>2</v>
      </c>
      <c r="S93" s="22">
        <v>2</v>
      </c>
      <c r="T93" s="22">
        <v>2</v>
      </c>
      <c r="U93" s="22">
        <v>2</v>
      </c>
      <c r="V93" s="22">
        <v>2</v>
      </c>
      <c r="W93" s="22">
        <v>2</v>
      </c>
      <c r="X93" s="22">
        <v>2</v>
      </c>
      <c r="Y93" s="22">
        <v>2</v>
      </c>
      <c r="Z93" s="22">
        <v>2</v>
      </c>
      <c r="AA93" s="26">
        <v>0</v>
      </c>
      <c r="AB93" s="22">
        <v>0</v>
      </c>
      <c r="AC93" s="22">
        <v>0</v>
      </c>
    </row>
    <row r="94" spans="1:29" ht="16.5" customHeight="1" x14ac:dyDescent="0.25">
      <c r="A94" s="66"/>
      <c r="B94" s="57" t="s">
        <v>70</v>
      </c>
      <c r="C94" s="54" t="s">
        <v>212</v>
      </c>
      <c r="D94" s="53"/>
      <c r="E94" s="56" t="s">
        <v>37</v>
      </c>
      <c r="F94" s="53"/>
      <c r="G94" s="22">
        <v>2</v>
      </c>
      <c r="H94" s="22">
        <v>2</v>
      </c>
      <c r="I94" s="22">
        <v>2</v>
      </c>
      <c r="J94" s="22">
        <v>2</v>
      </c>
      <c r="K94" s="22">
        <v>2</v>
      </c>
      <c r="L94" s="22">
        <v>2</v>
      </c>
      <c r="M94" s="22">
        <v>2</v>
      </c>
      <c r="N94" s="22">
        <v>2</v>
      </c>
      <c r="O94" s="22">
        <v>2</v>
      </c>
      <c r="P94" s="22">
        <v>2</v>
      </c>
      <c r="Q94" s="22">
        <v>2</v>
      </c>
      <c r="R94" s="22">
        <v>2</v>
      </c>
      <c r="S94" s="22">
        <v>2</v>
      </c>
      <c r="T94" s="22">
        <v>2</v>
      </c>
      <c r="U94" s="22">
        <v>2</v>
      </c>
      <c r="V94" s="22">
        <v>2</v>
      </c>
      <c r="W94" s="22">
        <v>2</v>
      </c>
      <c r="X94" s="22">
        <v>2</v>
      </c>
      <c r="Y94" s="22">
        <v>2</v>
      </c>
      <c r="Z94" s="22">
        <v>2</v>
      </c>
      <c r="AA94" s="22">
        <v>2</v>
      </c>
      <c r="AB94" s="26">
        <v>0</v>
      </c>
      <c r="AC94" s="22">
        <v>0</v>
      </c>
    </row>
    <row r="95" spans="1:29" ht="16.5" customHeight="1" x14ac:dyDescent="0.25">
      <c r="A95" s="66"/>
      <c r="B95" s="66"/>
      <c r="C95" s="54" t="s">
        <v>213</v>
      </c>
      <c r="D95" s="53"/>
      <c r="E95" s="56" t="s">
        <v>147</v>
      </c>
      <c r="F95" s="53"/>
      <c r="G95" s="22">
        <v>3</v>
      </c>
      <c r="H95" s="22">
        <v>2</v>
      </c>
      <c r="I95" s="22">
        <v>2</v>
      </c>
      <c r="J95" s="22">
        <v>2</v>
      </c>
      <c r="K95" s="22">
        <v>2</v>
      </c>
      <c r="L95" s="22">
        <v>2</v>
      </c>
      <c r="M95" s="22">
        <v>2</v>
      </c>
      <c r="N95" s="22">
        <v>2</v>
      </c>
      <c r="O95" s="22">
        <v>2</v>
      </c>
      <c r="P95" s="22">
        <v>2</v>
      </c>
      <c r="Q95" s="22">
        <v>2</v>
      </c>
      <c r="R95" s="22">
        <v>2</v>
      </c>
      <c r="S95" s="22">
        <v>2</v>
      </c>
      <c r="T95" s="22">
        <v>2</v>
      </c>
      <c r="U95" s="22">
        <v>2</v>
      </c>
      <c r="V95" s="22">
        <v>2</v>
      </c>
      <c r="W95" s="22">
        <v>2</v>
      </c>
      <c r="X95" s="22">
        <v>2</v>
      </c>
      <c r="Y95" s="22">
        <v>2</v>
      </c>
      <c r="Z95" s="22">
        <v>2</v>
      </c>
      <c r="AA95" s="22">
        <v>2</v>
      </c>
      <c r="AB95" s="26">
        <v>0</v>
      </c>
      <c r="AC95" s="22">
        <v>0</v>
      </c>
    </row>
    <row r="96" spans="1:29" ht="16.5" customHeight="1" x14ac:dyDescent="0.25">
      <c r="A96" s="66"/>
      <c r="B96" s="66"/>
      <c r="C96" s="56"/>
      <c r="D96" s="53"/>
      <c r="E96" s="56"/>
      <c r="F96" s="53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30">
        <v>1</v>
      </c>
      <c r="AC96" s="22"/>
    </row>
    <row r="97" spans="1:29" ht="16.5" customHeight="1" x14ac:dyDescent="0.25">
      <c r="A97" s="66"/>
      <c r="B97" s="66"/>
      <c r="C97" s="54" t="s">
        <v>214</v>
      </c>
      <c r="D97" s="53"/>
      <c r="E97" s="56" t="s">
        <v>149</v>
      </c>
      <c r="F97" s="53"/>
      <c r="G97" s="22">
        <v>2</v>
      </c>
      <c r="H97" s="22">
        <v>2</v>
      </c>
      <c r="I97" s="22">
        <v>2</v>
      </c>
      <c r="J97" s="22">
        <v>2</v>
      </c>
      <c r="K97" s="22">
        <v>2</v>
      </c>
      <c r="L97" s="22">
        <v>2</v>
      </c>
      <c r="M97" s="22">
        <v>2</v>
      </c>
      <c r="N97" s="22">
        <v>2</v>
      </c>
      <c r="O97" s="22">
        <v>2</v>
      </c>
      <c r="P97" s="22">
        <v>2</v>
      </c>
      <c r="Q97" s="22">
        <v>2</v>
      </c>
      <c r="R97" s="22">
        <v>2</v>
      </c>
      <c r="S97" s="22">
        <v>2</v>
      </c>
      <c r="T97" s="22">
        <v>2</v>
      </c>
      <c r="U97" s="22">
        <v>2</v>
      </c>
      <c r="V97" s="22">
        <v>2</v>
      </c>
      <c r="W97" s="22">
        <v>2</v>
      </c>
      <c r="X97" s="22">
        <v>2</v>
      </c>
      <c r="Y97" s="22">
        <v>2</v>
      </c>
      <c r="Z97" s="22">
        <v>2</v>
      </c>
      <c r="AA97" s="22">
        <v>2</v>
      </c>
      <c r="AB97" s="26">
        <v>0</v>
      </c>
      <c r="AC97" s="22">
        <v>0</v>
      </c>
    </row>
    <row r="98" spans="1:29" ht="16.5" customHeight="1" x14ac:dyDescent="0.25">
      <c r="A98" s="66"/>
      <c r="B98" s="66"/>
      <c r="C98" s="54" t="s">
        <v>215</v>
      </c>
      <c r="D98" s="53"/>
      <c r="E98" s="56" t="s">
        <v>144</v>
      </c>
      <c r="F98" s="53"/>
      <c r="G98" s="22">
        <v>2</v>
      </c>
      <c r="H98" s="22">
        <v>2</v>
      </c>
      <c r="I98" s="22">
        <v>2</v>
      </c>
      <c r="J98" s="22">
        <v>2</v>
      </c>
      <c r="K98" s="22">
        <v>2</v>
      </c>
      <c r="L98" s="22">
        <v>2</v>
      </c>
      <c r="M98" s="22">
        <v>2</v>
      </c>
      <c r="N98" s="22">
        <v>2</v>
      </c>
      <c r="O98" s="22">
        <v>2</v>
      </c>
      <c r="P98" s="22">
        <v>2</v>
      </c>
      <c r="Q98" s="22">
        <v>2</v>
      </c>
      <c r="R98" s="22">
        <v>2</v>
      </c>
      <c r="S98" s="22">
        <v>2</v>
      </c>
      <c r="T98" s="22">
        <v>2</v>
      </c>
      <c r="U98" s="22">
        <v>2</v>
      </c>
      <c r="V98" s="22">
        <v>2</v>
      </c>
      <c r="W98" s="22">
        <v>2</v>
      </c>
      <c r="X98" s="22">
        <v>2</v>
      </c>
      <c r="Y98" s="22">
        <v>2</v>
      </c>
      <c r="Z98" s="22">
        <v>2</v>
      </c>
      <c r="AA98" s="22">
        <v>2</v>
      </c>
      <c r="AB98" s="26">
        <v>0</v>
      </c>
      <c r="AC98" s="22">
        <v>0</v>
      </c>
    </row>
    <row r="99" spans="1:29" ht="16.5" customHeight="1" x14ac:dyDescent="0.25">
      <c r="A99" s="66"/>
      <c r="B99" s="66"/>
      <c r="C99" s="54" t="s">
        <v>216</v>
      </c>
      <c r="D99" s="53"/>
      <c r="E99" s="56" t="s">
        <v>149</v>
      </c>
      <c r="F99" s="53"/>
      <c r="G99" s="22">
        <v>3</v>
      </c>
      <c r="H99" s="22">
        <v>2</v>
      </c>
      <c r="I99" s="22">
        <v>2</v>
      </c>
      <c r="J99" s="22">
        <v>2</v>
      </c>
      <c r="K99" s="22">
        <v>2</v>
      </c>
      <c r="L99" s="22">
        <v>2</v>
      </c>
      <c r="M99" s="22">
        <v>2</v>
      </c>
      <c r="N99" s="22">
        <v>2</v>
      </c>
      <c r="O99" s="22">
        <v>2</v>
      </c>
      <c r="P99" s="22">
        <v>2</v>
      </c>
      <c r="Q99" s="22">
        <v>2</v>
      </c>
      <c r="R99" s="22">
        <v>2</v>
      </c>
      <c r="S99" s="22">
        <v>2</v>
      </c>
      <c r="T99" s="22">
        <v>2</v>
      </c>
      <c r="U99" s="22">
        <v>2</v>
      </c>
      <c r="V99" s="22">
        <v>2</v>
      </c>
      <c r="W99" s="22">
        <v>2</v>
      </c>
      <c r="X99" s="22">
        <v>2</v>
      </c>
      <c r="Y99" s="22">
        <v>2</v>
      </c>
      <c r="Z99" s="22">
        <v>2</v>
      </c>
      <c r="AA99" s="22">
        <v>2</v>
      </c>
      <c r="AB99" s="26">
        <v>0</v>
      </c>
      <c r="AC99" s="22">
        <v>0</v>
      </c>
    </row>
    <row r="100" spans="1:29" ht="16.5" customHeight="1" x14ac:dyDescent="0.25">
      <c r="A100" s="66"/>
      <c r="B100" s="66"/>
      <c r="C100" s="56"/>
      <c r="D100" s="53"/>
      <c r="E100" s="56"/>
      <c r="F100" s="53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30">
        <v>1</v>
      </c>
      <c r="AC100" s="22"/>
    </row>
    <row r="101" spans="1:29" ht="16.5" customHeight="1" x14ac:dyDescent="0.25">
      <c r="A101" s="66"/>
      <c r="B101" s="66"/>
      <c r="C101" s="54" t="s">
        <v>217</v>
      </c>
      <c r="D101" s="53"/>
      <c r="E101" s="56" t="s">
        <v>37</v>
      </c>
      <c r="F101" s="53"/>
      <c r="G101" s="22">
        <v>2</v>
      </c>
      <c r="H101" s="22">
        <v>2</v>
      </c>
      <c r="I101" s="22">
        <v>2</v>
      </c>
      <c r="J101" s="22">
        <v>2</v>
      </c>
      <c r="K101" s="22">
        <v>2</v>
      </c>
      <c r="L101" s="22">
        <v>2</v>
      </c>
      <c r="M101" s="22">
        <v>2</v>
      </c>
      <c r="N101" s="22">
        <v>2</v>
      </c>
      <c r="O101" s="22">
        <v>2</v>
      </c>
      <c r="P101" s="22">
        <v>2</v>
      </c>
      <c r="Q101" s="22">
        <v>2</v>
      </c>
      <c r="R101" s="22">
        <v>2</v>
      </c>
      <c r="S101" s="22">
        <v>2</v>
      </c>
      <c r="T101" s="22">
        <v>2</v>
      </c>
      <c r="U101" s="22">
        <v>2</v>
      </c>
      <c r="V101" s="22">
        <v>2</v>
      </c>
      <c r="W101" s="22">
        <v>2</v>
      </c>
      <c r="X101" s="22">
        <v>2</v>
      </c>
      <c r="Y101" s="22">
        <v>2</v>
      </c>
      <c r="Z101" s="22">
        <v>2</v>
      </c>
      <c r="AA101" s="22">
        <v>2</v>
      </c>
      <c r="AB101" s="26">
        <v>0</v>
      </c>
      <c r="AC101" s="22">
        <v>0</v>
      </c>
    </row>
    <row r="102" spans="1:29" ht="16.5" customHeight="1" x14ac:dyDescent="0.25">
      <c r="A102" s="66"/>
      <c r="B102" s="66"/>
      <c r="C102" s="54" t="s">
        <v>218</v>
      </c>
      <c r="D102" s="53"/>
      <c r="E102" s="56" t="s">
        <v>147</v>
      </c>
      <c r="F102" s="53"/>
      <c r="G102" s="22">
        <v>2</v>
      </c>
      <c r="H102" s="22">
        <v>2</v>
      </c>
      <c r="I102" s="22">
        <v>2</v>
      </c>
      <c r="J102" s="22">
        <v>2</v>
      </c>
      <c r="K102" s="22">
        <v>2</v>
      </c>
      <c r="L102" s="22">
        <v>2</v>
      </c>
      <c r="M102" s="22">
        <v>2</v>
      </c>
      <c r="N102" s="22">
        <v>2</v>
      </c>
      <c r="O102" s="22">
        <v>2</v>
      </c>
      <c r="P102" s="22">
        <v>2</v>
      </c>
      <c r="Q102" s="22">
        <v>2</v>
      </c>
      <c r="R102" s="22">
        <v>2</v>
      </c>
      <c r="S102" s="22">
        <v>2</v>
      </c>
      <c r="T102" s="22">
        <v>2</v>
      </c>
      <c r="U102" s="22">
        <v>2</v>
      </c>
      <c r="V102" s="22">
        <v>2</v>
      </c>
      <c r="W102" s="22">
        <v>2</v>
      </c>
      <c r="X102" s="22">
        <v>2</v>
      </c>
      <c r="Y102" s="22">
        <v>2</v>
      </c>
      <c r="Z102" s="22">
        <v>2</v>
      </c>
      <c r="AA102" s="22">
        <v>2</v>
      </c>
      <c r="AB102" s="26">
        <v>0</v>
      </c>
      <c r="AC102" s="22">
        <v>0</v>
      </c>
    </row>
    <row r="103" spans="1:29" ht="16.5" customHeight="1" x14ac:dyDescent="0.25">
      <c r="A103" s="66"/>
      <c r="B103" s="66"/>
      <c r="C103" s="54" t="s">
        <v>219</v>
      </c>
      <c r="D103" s="53"/>
      <c r="E103" s="56" t="s">
        <v>144</v>
      </c>
      <c r="F103" s="53"/>
      <c r="G103" s="22">
        <v>2</v>
      </c>
      <c r="H103" s="22">
        <v>2</v>
      </c>
      <c r="I103" s="22">
        <v>2</v>
      </c>
      <c r="J103" s="22">
        <v>2</v>
      </c>
      <c r="K103" s="22">
        <v>2</v>
      </c>
      <c r="L103" s="22">
        <v>2</v>
      </c>
      <c r="M103" s="22">
        <v>2</v>
      </c>
      <c r="N103" s="22">
        <v>2</v>
      </c>
      <c r="O103" s="22">
        <v>2</v>
      </c>
      <c r="P103" s="22">
        <v>2</v>
      </c>
      <c r="Q103" s="22">
        <v>2</v>
      </c>
      <c r="R103" s="22">
        <v>2</v>
      </c>
      <c r="S103" s="22">
        <v>2</v>
      </c>
      <c r="T103" s="22">
        <v>2</v>
      </c>
      <c r="U103" s="22">
        <v>2</v>
      </c>
      <c r="V103" s="22">
        <v>2</v>
      </c>
      <c r="W103" s="22">
        <v>2</v>
      </c>
      <c r="X103" s="22">
        <v>2</v>
      </c>
      <c r="Y103" s="22">
        <v>2</v>
      </c>
      <c r="Z103" s="22">
        <v>2</v>
      </c>
      <c r="AA103" s="22">
        <v>2</v>
      </c>
      <c r="AB103" s="26">
        <v>0</v>
      </c>
      <c r="AC103" s="22">
        <v>0</v>
      </c>
    </row>
    <row r="104" spans="1:29" ht="16.5" customHeight="1" x14ac:dyDescent="0.25">
      <c r="A104" s="66"/>
      <c r="B104" s="66"/>
      <c r="C104" s="54" t="s">
        <v>220</v>
      </c>
      <c r="D104" s="53"/>
      <c r="E104" s="56" t="s">
        <v>149</v>
      </c>
      <c r="F104" s="53"/>
      <c r="G104" s="22">
        <v>2</v>
      </c>
      <c r="H104" s="22">
        <v>2</v>
      </c>
      <c r="I104" s="22">
        <v>2</v>
      </c>
      <c r="J104" s="22">
        <v>2</v>
      </c>
      <c r="K104" s="22">
        <v>2</v>
      </c>
      <c r="L104" s="22">
        <v>2</v>
      </c>
      <c r="M104" s="22">
        <v>2</v>
      </c>
      <c r="N104" s="22">
        <v>2</v>
      </c>
      <c r="O104" s="22">
        <v>2</v>
      </c>
      <c r="P104" s="22">
        <v>2</v>
      </c>
      <c r="Q104" s="22">
        <v>2</v>
      </c>
      <c r="R104" s="22">
        <v>2</v>
      </c>
      <c r="S104" s="22">
        <v>2</v>
      </c>
      <c r="T104" s="22">
        <v>2</v>
      </c>
      <c r="U104" s="22">
        <v>2</v>
      </c>
      <c r="V104" s="22">
        <v>2</v>
      </c>
      <c r="W104" s="22">
        <v>2</v>
      </c>
      <c r="X104" s="22">
        <v>2</v>
      </c>
      <c r="Y104" s="22">
        <v>2</v>
      </c>
      <c r="Z104" s="22">
        <v>2</v>
      </c>
      <c r="AA104" s="22">
        <v>2</v>
      </c>
      <c r="AB104" s="26">
        <v>0</v>
      </c>
      <c r="AC104" s="22">
        <v>0</v>
      </c>
    </row>
    <row r="105" spans="1:29" ht="16.5" customHeight="1" x14ac:dyDescent="0.25">
      <c r="A105" s="66"/>
      <c r="B105" s="58"/>
      <c r="C105" s="54" t="s">
        <v>221</v>
      </c>
      <c r="D105" s="53"/>
      <c r="E105" s="56" t="s">
        <v>144</v>
      </c>
      <c r="F105" s="53"/>
      <c r="G105" s="22">
        <v>2</v>
      </c>
      <c r="H105" s="22">
        <v>2</v>
      </c>
      <c r="I105" s="22">
        <v>2</v>
      </c>
      <c r="J105" s="22">
        <v>2</v>
      </c>
      <c r="K105" s="22">
        <v>2</v>
      </c>
      <c r="L105" s="22">
        <v>2</v>
      </c>
      <c r="M105" s="22">
        <v>2</v>
      </c>
      <c r="N105" s="22">
        <v>2</v>
      </c>
      <c r="O105" s="22">
        <v>2</v>
      </c>
      <c r="P105" s="22">
        <v>2</v>
      </c>
      <c r="Q105" s="22">
        <v>2</v>
      </c>
      <c r="R105" s="22">
        <v>2</v>
      </c>
      <c r="S105" s="22">
        <v>2</v>
      </c>
      <c r="T105" s="22">
        <v>2</v>
      </c>
      <c r="U105" s="22">
        <v>2</v>
      </c>
      <c r="V105" s="22">
        <v>2</v>
      </c>
      <c r="W105" s="22">
        <v>2</v>
      </c>
      <c r="X105" s="22">
        <v>2</v>
      </c>
      <c r="Y105" s="22">
        <v>2</v>
      </c>
      <c r="Z105" s="22">
        <v>2</v>
      </c>
      <c r="AA105" s="22">
        <v>2</v>
      </c>
      <c r="AB105" s="26">
        <v>0</v>
      </c>
      <c r="AC105" s="22">
        <v>0</v>
      </c>
    </row>
    <row r="106" spans="1:29" ht="16.5" customHeight="1" x14ac:dyDescent="0.25">
      <c r="A106" s="66"/>
      <c r="B106" s="57" t="s">
        <v>71</v>
      </c>
      <c r="C106" s="54" t="s">
        <v>222</v>
      </c>
      <c r="D106" s="53"/>
      <c r="E106" s="56" t="s">
        <v>27</v>
      </c>
      <c r="F106" s="53"/>
      <c r="G106" s="22">
        <v>5</v>
      </c>
      <c r="H106" s="22">
        <v>5</v>
      </c>
      <c r="I106" s="22">
        <v>5</v>
      </c>
      <c r="J106" s="22">
        <v>5</v>
      </c>
      <c r="K106" s="22">
        <v>5</v>
      </c>
      <c r="L106" s="22">
        <v>5</v>
      </c>
      <c r="M106" s="22">
        <v>5</v>
      </c>
      <c r="N106" s="22">
        <v>5</v>
      </c>
      <c r="O106" s="22">
        <v>5</v>
      </c>
      <c r="P106" s="22">
        <v>5</v>
      </c>
      <c r="Q106" s="22">
        <v>5</v>
      </c>
      <c r="R106" s="22">
        <v>5</v>
      </c>
      <c r="S106" s="22">
        <v>5</v>
      </c>
      <c r="T106" s="22">
        <v>5</v>
      </c>
      <c r="U106" s="22">
        <v>5</v>
      </c>
      <c r="V106" s="22">
        <v>5</v>
      </c>
      <c r="W106" s="22">
        <v>5</v>
      </c>
      <c r="X106" s="22">
        <v>5</v>
      </c>
      <c r="Y106" s="22">
        <v>5</v>
      </c>
      <c r="Z106" s="22">
        <v>5</v>
      </c>
      <c r="AA106" s="22">
        <v>5</v>
      </c>
      <c r="AB106" s="22">
        <v>5</v>
      </c>
      <c r="AC106" s="26">
        <v>0</v>
      </c>
    </row>
    <row r="107" spans="1:29" ht="16.5" customHeight="1" x14ac:dyDescent="0.25">
      <c r="A107" s="66"/>
      <c r="B107" s="58"/>
      <c r="C107" s="54" t="s">
        <v>223</v>
      </c>
      <c r="D107" s="53"/>
      <c r="E107" s="56" t="s">
        <v>27</v>
      </c>
      <c r="F107" s="53"/>
      <c r="G107" s="22">
        <v>5</v>
      </c>
      <c r="H107" s="22">
        <v>5</v>
      </c>
      <c r="I107" s="22">
        <v>5</v>
      </c>
      <c r="J107" s="22">
        <v>5</v>
      </c>
      <c r="K107" s="22">
        <v>5</v>
      </c>
      <c r="L107" s="22">
        <v>5</v>
      </c>
      <c r="M107" s="22">
        <v>5</v>
      </c>
      <c r="N107" s="22">
        <v>5</v>
      </c>
      <c r="O107" s="22">
        <v>5</v>
      </c>
      <c r="P107" s="22">
        <v>5</v>
      </c>
      <c r="Q107" s="22">
        <v>5</v>
      </c>
      <c r="R107" s="22">
        <v>5</v>
      </c>
      <c r="S107" s="22">
        <v>5</v>
      </c>
      <c r="T107" s="22">
        <v>5</v>
      </c>
      <c r="U107" s="22">
        <v>5</v>
      </c>
      <c r="V107" s="22">
        <v>5</v>
      </c>
      <c r="W107" s="22">
        <v>5</v>
      </c>
      <c r="X107" s="22">
        <v>5</v>
      </c>
      <c r="Y107" s="22">
        <v>5</v>
      </c>
      <c r="Z107" s="22">
        <v>5</v>
      </c>
      <c r="AA107" s="22">
        <v>5</v>
      </c>
      <c r="AB107" s="22">
        <v>5</v>
      </c>
      <c r="AC107" s="26">
        <v>0</v>
      </c>
    </row>
    <row r="108" spans="1:29" ht="16.5" customHeight="1" x14ac:dyDescent="0.25">
      <c r="A108" s="66"/>
      <c r="B108" s="83" t="s">
        <v>21</v>
      </c>
      <c r="C108" s="60"/>
      <c r="D108" s="61"/>
      <c r="E108" s="65" t="s">
        <v>14</v>
      </c>
      <c r="F108" s="53"/>
      <c r="G108" s="56">
        <f>SUM(G16:G107)</f>
        <v>167</v>
      </c>
      <c r="H108" s="53"/>
      <c r="I108" s="22">
        <f t="shared" ref="I108:J108" si="1">SUM(I16:I107)</f>
        <v>169</v>
      </c>
      <c r="J108" s="22">
        <f t="shared" si="1"/>
        <v>158</v>
      </c>
      <c r="K108" s="22">
        <f>SUM(K16:K107)-K18</f>
        <v>155</v>
      </c>
      <c r="L108" s="22">
        <f t="shared" ref="L108:M108" si="2">SUM(L16:L107)</f>
        <v>150</v>
      </c>
      <c r="M108" s="22">
        <f t="shared" si="2"/>
        <v>138</v>
      </c>
      <c r="N108" s="22">
        <f>SUM(N16:N107)-N33</f>
        <v>132</v>
      </c>
      <c r="O108" s="22">
        <f t="shared" ref="O108:P108" si="3">SUM(O16:O107)</f>
        <v>129</v>
      </c>
      <c r="P108" s="22">
        <f t="shared" si="3"/>
        <v>120</v>
      </c>
      <c r="Q108" s="22">
        <f>SUM(Q16:Q107)-Q46</f>
        <v>112</v>
      </c>
      <c r="R108" s="22">
        <f>SUM(R16:R107)</f>
        <v>107</v>
      </c>
      <c r="S108" s="22">
        <f>SUM(S16:S107)-S50</f>
        <v>104</v>
      </c>
      <c r="T108" s="22">
        <f t="shared" ref="T108:V108" si="4">SUM(T16:T107)</f>
        <v>94</v>
      </c>
      <c r="U108" s="22">
        <f t="shared" si="4"/>
        <v>89</v>
      </c>
      <c r="V108" s="22">
        <f t="shared" si="4"/>
        <v>68</v>
      </c>
      <c r="W108" s="22">
        <f>SUM(W16:W107)-W71</f>
        <v>60</v>
      </c>
      <c r="X108" s="22">
        <f t="shared" ref="X108:Y108" si="5">SUM(X16:X107)</f>
        <v>55</v>
      </c>
      <c r="Y108" s="22">
        <f t="shared" si="5"/>
        <v>47</v>
      </c>
      <c r="Z108" s="22">
        <f>SUM(Z16:Z107)-Z83</f>
        <v>44</v>
      </c>
      <c r="AA108" s="22">
        <f t="shared" ref="AA108:AC108" si="6">SUM(AA16:AA107)</f>
        <v>32</v>
      </c>
      <c r="AB108" s="22">
        <f t="shared" si="6"/>
        <v>12</v>
      </c>
      <c r="AC108" s="22">
        <f t="shared" si="6"/>
        <v>0</v>
      </c>
    </row>
    <row r="109" spans="1:29" ht="16.5" customHeight="1" x14ac:dyDescent="0.25">
      <c r="A109" s="58"/>
      <c r="B109" s="62"/>
      <c r="C109" s="63"/>
      <c r="D109" s="64"/>
      <c r="E109" s="65" t="s">
        <v>15</v>
      </c>
      <c r="F109" s="53"/>
      <c r="G109" s="56">
        <f>SUM(H16:H107)</f>
        <v>171</v>
      </c>
      <c r="H109" s="53"/>
      <c r="I109" s="22">
        <f>SUM(I16:I107)</f>
        <v>169</v>
      </c>
      <c r="J109" s="22">
        <f>SUM(J16:J107)+K18</f>
        <v>159</v>
      </c>
      <c r="K109" s="22">
        <f>SUM(K16:K107)-K18</f>
        <v>155</v>
      </c>
      <c r="L109" s="22">
        <f>SUM(L16:L107)</f>
        <v>150</v>
      </c>
      <c r="M109" s="22">
        <f>SUM(M16:M107)+N33-M25-M30</f>
        <v>142</v>
      </c>
      <c r="N109" s="22">
        <f>SUM(N16:N107)-N33</f>
        <v>132</v>
      </c>
      <c r="O109" s="22">
        <f>SUM(O16:O107)</f>
        <v>129</v>
      </c>
      <c r="P109" s="22">
        <f>SUM(P16:P107)+Q46-P39</f>
        <v>122</v>
      </c>
      <c r="Q109" s="22">
        <f>SUM(Q16:Q107)-Q46</f>
        <v>112</v>
      </c>
      <c r="R109" s="22">
        <f>SUM(R16:R107)+S50</f>
        <v>108</v>
      </c>
      <c r="S109" s="22">
        <f>SUM(S16:S107)-S50</f>
        <v>104</v>
      </c>
      <c r="T109" s="22">
        <f t="shared" ref="T109:U109" si="7">SUM(T16:T107)</f>
        <v>94</v>
      </c>
      <c r="U109" s="22">
        <f t="shared" si="7"/>
        <v>89</v>
      </c>
      <c r="V109" s="22">
        <f>SUM(V16:V107)+W71-V57</f>
        <v>70</v>
      </c>
      <c r="W109" s="22">
        <f>SUM(W16:W107)-W71</f>
        <v>60</v>
      </c>
      <c r="X109" s="22">
        <f>SUM(X16:X107)</f>
        <v>55</v>
      </c>
      <c r="Y109" s="22">
        <f>SUM(Y16:Y107)+Z83</f>
        <v>48</v>
      </c>
      <c r="Z109" s="22">
        <f>SUM(Z16:Z107)-Z83</f>
        <v>44</v>
      </c>
      <c r="AA109" s="22">
        <f>SUM(AA16:AA107)-AA93</f>
        <v>32</v>
      </c>
      <c r="AB109" s="22">
        <f>SUM(AB16:AB107)-AB105</f>
        <v>12</v>
      </c>
      <c r="AC109" s="22">
        <f>SUM(AC16:AC107)</f>
        <v>0</v>
      </c>
    </row>
    <row r="110" spans="1:29" ht="16.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6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6.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6.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6.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6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6.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6.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6.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6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6.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6.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6.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6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6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6.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6.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6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6.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6.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6.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6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6.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6.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6.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6.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6.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6.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6.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6.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6.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6.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6.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6.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6.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6.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6.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6.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6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6.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6.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6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6.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6.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6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6.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6.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6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6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6.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6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6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6.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6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6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6.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6.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6.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6.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6.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6.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6.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6.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6.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6.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6.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6.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6.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6.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6.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6.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6.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6.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6.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6.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6.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6.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6.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6.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6.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6.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6.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6.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6.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6.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6.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6.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6.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6.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6.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6.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6.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6.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6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6.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6.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6.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6.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6.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6.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6.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6.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6.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6.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6.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6.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6.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6.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6.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6.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6.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6.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6.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6.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6.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6.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6.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6.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6.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6.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6.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6.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6.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6.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6.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6.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6.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6.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6.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6.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6.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6.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6.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6.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6.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6.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6.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6.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6.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6.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6.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6.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6.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6.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6.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6.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6.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6.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6.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6.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6.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6.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6.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6.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6.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6.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6.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6.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6.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6.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6.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6.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6.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6.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6.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6.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6.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6.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6.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6.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6.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6.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6.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6.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6.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6.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6.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6.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6.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6.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6.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6.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6.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6.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6.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6.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6.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6.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6.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6.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6.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6.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6.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6.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6.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6.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6.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6.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6.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6.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6.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6.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6.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6.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6.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6.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6.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6.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6.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6.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6.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6.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6.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6.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6.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6.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6.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6.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6.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6.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6.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6.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6.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6.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6.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6.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6.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6.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6.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6.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6.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6.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6.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6.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6.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6.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6.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6.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6.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6.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6.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6.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6.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6.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6.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6.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6.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6.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6.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6.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6.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6.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6.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6.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6.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6.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6.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6.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6.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6.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6.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6.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6.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6.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6.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6.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6.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6.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6.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6.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6.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6.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6.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6.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6.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6.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6.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6.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6.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6.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6.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6.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6.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6.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6.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6.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6.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6.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6.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6.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6.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6.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6.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6.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6.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6.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6.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6.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6.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6.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6.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6.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6.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6.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6.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6.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6.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6.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6.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6.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6.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6.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6.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6.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6.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6.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6.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6.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6.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6.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6.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6.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6.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6.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6.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6.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6.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6.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6.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6.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6.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6.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6.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6.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6.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6.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6.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6.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6.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6.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6.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6.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6.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6.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6.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6.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6.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6.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6.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6.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6.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6.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6.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6.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6.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6.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6.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6.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6.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6.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6.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6.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6.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6.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6.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6.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6.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6.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6.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6.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6.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6.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6.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6.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6.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6.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6.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6.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6.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6.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6.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6.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6.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6.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6.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6.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6.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6.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6.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6.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6.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6.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6.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6.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6.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6.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6.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6.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6.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6.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6.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6.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6.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6.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6.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6.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6.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6.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6.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6.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6.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6.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6.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6.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6.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6.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6.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6.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6.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6.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6.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6.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6.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6.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6.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6.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6.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6.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6.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6.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6.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6.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6.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6.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6.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6.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6.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6.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6.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6.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6.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6.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6.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6.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6.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6.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6.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6.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6.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6.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6.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6.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6.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6.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6.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6.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6.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6.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6.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6.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6.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6.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6.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6.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6.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6.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6.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6.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6.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6.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6.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6.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6.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6.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6.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6.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6.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6.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6.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6.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6.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6.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6.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6.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6.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6.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6.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6.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6.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6.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6.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6.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6.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6.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6.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6.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6.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6.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6.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6.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6.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6.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6.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6.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6.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6.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6.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6.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6.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6.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6.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6.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6.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6.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6.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6.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6.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6.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6.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6.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6.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6.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6.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6.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6.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6.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6.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6.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6.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6.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6.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6.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6.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6.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6.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6.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6.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6.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6.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6.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6.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6.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6.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6.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6.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6.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6.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6.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6.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6.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6.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6.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6.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6.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6.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6.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6.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6.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6.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6.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6.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6.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6.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6.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6.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6.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6.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6.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6.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6.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6.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6.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6.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6.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6.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6.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6.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6.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6.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6.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6.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6.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6.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6.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6.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6.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6.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6.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6.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6.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6.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6.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6.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6.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6.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6.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6.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6.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6.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6.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6.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6.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6.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6.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6.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6.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6.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6.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6.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6.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6.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6.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6.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6.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6.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6.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6.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6.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6.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6.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6.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6.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6.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6.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6.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6.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6.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6.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6.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6.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6.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6.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6.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6.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6.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6.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6.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6.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6.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6.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6.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6.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6.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6.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6.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6.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6.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6.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6.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6.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6.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6.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6.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6.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6.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6.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6.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6.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6.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6.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6.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6.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6.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6.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6.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6.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6.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6.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6.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6.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6.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6.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6.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6.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6.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6.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6.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6.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6.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6.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6.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6.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6.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6.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6.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6.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6.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6.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6.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6.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6.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6.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6.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6.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6.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6.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6.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6.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6.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6.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6.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6.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6.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6.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6.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6.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6.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6.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6.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6.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6.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6.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6.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6.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6.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6.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6.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6.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6.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6.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6.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6.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6.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6.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6.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6.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6.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6.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6.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6.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6.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6.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6.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6.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6.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6.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6.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6.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6.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6.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6.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6.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6.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6.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6.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6.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6.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6.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6.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6.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6.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6.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6.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6.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6.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6.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6.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6.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6.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6.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6.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6.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6.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6.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6.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6.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6.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6.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6.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6.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6.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6.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6.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6.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6.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6.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6.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6.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6.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6.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6.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6.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6.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6.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6.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6.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6.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6.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6.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6.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6.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6.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6.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6.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6.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6.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6.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6.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6.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6.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6.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6.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6.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6.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6.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6.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6.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6.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6.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6.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6.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6.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6.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6.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6.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6.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6.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6.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6.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6.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6.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6.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6.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6.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6.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6.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6.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6.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6.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6.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6.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6.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6.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6.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6.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6.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6.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6.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6.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6.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6.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6.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6.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6.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6.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6.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6.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6.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6.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6.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6.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6.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6.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6.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6.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6.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6.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6.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6.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6.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6.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6.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6.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6.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6.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6.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6.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6.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6.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6.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6.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6.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6.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6.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6.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6.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6.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6.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6.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6.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6.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6.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6.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6.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6.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6.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6.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6.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6.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6.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6.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mergeCells count="205">
    <mergeCell ref="C105:D105"/>
    <mergeCell ref="C106:D106"/>
    <mergeCell ref="G108:H108"/>
    <mergeCell ref="G109:H109"/>
    <mergeCell ref="E101:F101"/>
    <mergeCell ref="E102:F102"/>
    <mergeCell ref="C103:D103"/>
    <mergeCell ref="E103:F103"/>
    <mergeCell ref="C104:D104"/>
    <mergeCell ref="E104:F104"/>
    <mergeCell ref="E105:F105"/>
    <mergeCell ref="C100:D100"/>
    <mergeCell ref="C101:D101"/>
    <mergeCell ref="C102:D102"/>
    <mergeCell ref="E96:F96"/>
    <mergeCell ref="E97:F97"/>
    <mergeCell ref="C98:D98"/>
    <mergeCell ref="E98:F98"/>
    <mergeCell ref="C99:D99"/>
    <mergeCell ref="E99:F99"/>
    <mergeCell ref="E100:F100"/>
    <mergeCell ref="C95:D95"/>
    <mergeCell ref="C96:D96"/>
    <mergeCell ref="C97:D97"/>
    <mergeCell ref="E91:F91"/>
    <mergeCell ref="E92:F92"/>
    <mergeCell ref="C93:D93"/>
    <mergeCell ref="E93:F93"/>
    <mergeCell ref="C94:D94"/>
    <mergeCell ref="E94:F94"/>
    <mergeCell ref="E95:F95"/>
    <mergeCell ref="E85:F85"/>
    <mergeCell ref="C90:D90"/>
    <mergeCell ref="C91:D91"/>
    <mergeCell ref="C92:D92"/>
    <mergeCell ref="E86:F86"/>
    <mergeCell ref="E87:F87"/>
    <mergeCell ref="C88:D88"/>
    <mergeCell ref="E88:F88"/>
    <mergeCell ref="C89:D89"/>
    <mergeCell ref="E89:F89"/>
    <mergeCell ref="E90:F90"/>
    <mergeCell ref="B106:B107"/>
    <mergeCell ref="E106:F106"/>
    <mergeCell ref="C107:D107"/>
    <mergeCell ref="E107:F107"/>
    <mergeCell ref="B108:D109"/>
    <mergeCell ref="E108:F108"/>
    <mergeCell ref="E109:F109"/>
    <mergeCell ref="A4:B4"/>
    <mergeCell ref="A16:A109"/>
    <mergeCell ref="B20:B33"/>
    <mergeCell ref="B34:B46"/>
    <mergeCell ref="B47:B71"/>
    <mergeCell ref="B72:B81"/>
    <mergeCell ref="B82:B93"/>
    <mergeCell ref="C75:D75"/>
    <mergeCell ref="C76:D76"/>
    <mergeCell ref="C77:D77"/>
    <mergeCell ref="E71:F71"/>
    <mergeCell ref="E72:F72"/>
    <mergeCell ref="C73:D73"/>
    <mergeCell ref="E73:F73"/>
    <mergeCell ref="C74:D74"/>
    <mergeCell ref="E74:F74"/>
    <mergeCell ref="E75:F75"/>
    <mergeCell ref="C29:D29"/>
    <mergeCell ref="C30:D30"/>
    <mergeCell ref="C31:D31"/>
    <mergeCell ref="C32:D32"/>
    <mergeCell ref="B94:B105"/>
    <mergeCell ref="C80:D80"/>
    <mergeCell ref="C81:D81"/>
    <mergeCell ref="C82:D82"/>
    <mergeCell ref="E76:F76"/>
    <mergeCell ref="E77:F77"/>
    <mergeCell ref="C78:D78"/>
    <mergeCell ref="E78:F78"/>
    <mergeCell ref="C79:D79"/>
    <mergeCell ref="E79:F79"/>
    <mergeCell ref="E80:F80"/>
    <mergeCell ref="C85:D85"/>
    <mergeCell ref="C86:D86"/>
    <mergeCell ref="C87:D87"/>
    <mergeCell ref="E81:F81"/>
    <mergeCell ref="E82:F82"/>
    <mergeCell ref="C83:D83"/>
    <mergeCell ref="E83:F83"/>
    <mergeCell ref="C84:D84"/>
    <mergeCell ref="E84:F84"/>
    <mergeCell ref="E23:F23"/>
    <mergeCell ref="C24:D24"/>
    <mergeCell ref="E24:F24"/>
    <mergeCell ref="C25:D25"/>
    <mergeCell ref="E25:F25"/>
    <mergeCell ref="E26:F26"/>
    <mergeCell ref="C26:D26"/>
    <mergeCell ref="C27:D27"/>
    <mergeCell ref="C28:D28"/>
    <mergeCell ref="E27:F27"/>
    <mergeCell ref="E28:F28"/>
    <mergeCell ref="C46:D46"/>
    <mergeCell ref="E46:F46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17:D17"/>
    <mergeCell ref="E17:F17"/>
    <mergeCell ref="B18:D18"/>
    <mergeCell ref="E18:F18"/>
    <mergeCell ref="E19:F19"/>
    <mergeCell ref="B19:D19"/>
    <mergeCell ref="C20:D20"/>
    <mergeCell ref="E20:F20"/>
    <mergeCell ref="C21:D21"/>
    <mergeCell ref="E21:F21"/>
    <mergeCell ref="C22:D22"/>
    <mergeCell ref="E22:F22"/>
    <mergeCell ref="C23:D23"/>
    <mergeCell ref="E40:F40"/>
    <mergeCell ref="E41:F41"/>
    <mergeCell ref="E42:F42"/>
    <mergeCell ref="E34:F34"/>
    <mergeCell ref="E35:F35"/>
    <mergeCell ref="C44:D44"/>
    <mergeCell ref="E44:F44"/>
    <mergeCell ref="C45:D45"/>
    <mergeCell ref="E45:F45"/>
    <mergeCell ref="C70:D70"/>
    <mergeCell ref="C71:D71"/>
    <mergeCell ref="C72:D72"/>
    <mergeCell ref="E66:F66"/>
    <mergeCell ref="E67:F67"/>
    <mergeCell ref="C68:D68"/>
    <mergeCell ref="E68:F68"/>
    <mergeCell ref="C69:D69"/>
    <mergeCell ref="E69:F69"/>
    <mergeCell ref="E70:F70"/>
    <mergeCell ref="C65:D65"/>
    <mergeCell ref="C66:D66"/>
    <mergeCell ref="C67:D67"/>
    <mergeCell ref="E61:F61"/>
    <mergeCell ref="E62:F62"/>
    <mergeCell ref="C63:D63"/>
    <mergeCell ref="E63:F63"/>
    <mergeCell ref="C64:D64"/>
    <mergeCell ref="E64:F64"/>
    <mergeCell ref="E65:F65"/>
    <mergeCell ref="C60:D60"/>
    <mergeCell ref="C61:D61"/>
    <mergeCell ref="C62:D62"/>
    <mergeCell ref="E56:F56"/>
    <mergeCell ref="E57:F57"/>
    <mergeCell ref="C58:D58"/>
    <mergeCell ref="E58:F58"/>
    <mergeCell ref="C59:D59"/>
    <mergeCell ref="E59:F59"/>
    <mergeCell ref="E60:F60"/>
    <mergeCell ref="C56:D56"/>
    <mergeCell ref="C57:D57"/>
    <mergeCell ref="E52:F52"/>
    <mergeCell ref="C53:D53"/>
    <mergeCell ref="E53:F53"/>
    <mergeCell ref="C54:D54"/>
    <mergeCell ref="E54:F54"/>
    <mergeCell ref="E55:F55"/>
    <mergeCell ref="C52:D52"/>
    <mergeCell ref="C47:D47"/>
    <mergeCell ref="E47:F47"/>
    <mergeCell ref="C48:D48"/>
    <mergeCell ref="E48:F48"/>
    <mergeCell ref="C49:D49"/>
    <mergeCell ref="E49:F49"/>
    <mergeCell ref="E50:F50"/>
    <mergeCell ref="C55:D55"/>
    <mergeCell ref="E29:F29"/>
    <mergeCell ref="E30:F30"/>
    <mergeCell ref="E31:F31"/>
    <mergeCell ref="E32:F32"/>
    <mergeCell ref="E33:F33"/>
    <mergeCell ref="C50:D50"/>
    <mergeCell ref="C51:D51"/>
    <mergeCell ref="C33:D33"/>
    <mergeCell ref="C34:D34"/>
    <mergeCell ref="C35:D35"/>
    <mergeCell ref="C36:D36"/>
    <mergeCell ref="E36:F36"/>
    <mergeCell ref="C37:D37"/>
    <mergeCell ref="E37:F37"/>
    <mergeCell ref="E43:F43"/>
    <mergeCell ref="C43:D43"/>
    <mergeCell ref="C41:D41"/>
    <mergeCell ref="C42:D42"/>
    <mergeCell ref="C38:D38"/>
    <mergeCell ref="E38:F38"/>
    <mergeCell ref="C39:D39"/>
    <mergeCell ref="E39:F39"/>
    <mergeCell ref="E51:F51"/>
    <mergeCell ref="C40:D40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topLeftCell="A40" workbookViewId="0">
      <selection activeCell="K13" sqref="K13"/>
    </sheetView>
  </sheetViews>
  <sheetFormatPr defaultColWidth="14.42578125" defaultRowHeight="15" customHeight="1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999"/>
  <sheetViews>
    <sheetView workbookViewId="0">
      <selection activeCell="H25" sqref="H25"/>
    </sheetView>
  </sheetViews>
  <sheetFormatPr defaultColWidth="14.42578125" defaultRowHeight="15" customHeight="1" x14ac:dyDescent="0.25"/>
  <cols>
    <col min="1" max="1" width="8.7109375" customWidth="1"/>
    <col min="2" max="11" width="10" customWidth="1"/>
    <col min="12" max="26" width="8.7109375" customWidth="1"/>
  </cols>
  <sheetData>
    <row r="1" spans="1:11" ht="16.5" x14ac:dyDescent="0.25">
      <c r="A1" s="87" t="s">
        <v>224</v>
      </c>
      <c r="B1" s="88"/>
      <c r="C1" s="88"/>
      <c r="D1" s="88"/>
      <c r="E1" s="88"/>
      <c r="F1" s="88"/>
      <c r="G1" s="88"/>
      <c r="H1" s="88"/>
      <c r="I1" s="88"/>
      <c r="J1" s="88"/>
      <c r="K1" s="86"/>
    </row>
    <row r="2" spans="1:11" ht="16.5" x14ac:dyDescent="0.25">
      <c r="A2" s="89"/>
      <c r="B2" s="91" t="s">
        <v>35</v>
      </c>
      <c r="C2" s="53"/>
      <c r="D2" s="91" t="s">
        <v>29</v>
      </c>
      <c r="E2" s="93"/>
      <c r="F2" s="94" t="s">
        <v>31</v>
      </c>
      <c r="G2" s="95"/>
      <c r="H2" s="91" t="s">
        <v>40</v>
      </c>
      <c r="I2" s="92"/>
      <c r="J2" s="96" t="s">
        <v>37</v>
      </c>
      <c r="K2" s="97"/>
    </row>
    <row r="3" spans="1:11" ht="16.5" x14ac:dyDescent="0.25">
      <c r="A3" s="90"/>
      <c r="B3" s="33" t="s">
        <v>14</v>
      </c>
      <c r="C3" s="33" t="s">
        <v>15</v>
      </c>
      <c r="D3" s="33" t="s">
        <v>14</v>
      </c>
      <c r="E3" s="33" t="s">
        <v>15</v>
      </c>
      <c r="F3" s="33" t="s">
        <v>14</v>
      </c>
      <c r="G3" s="33" t="s">
        <v>15</v>
      </c>
      <c r="H3" s="33" t="s">
        <v>14</v>
      </c>
      <c r="I3" s="33" t="s">
        <v>15</v>
      </c>
      <c r="J3" s="33" t="s">
        <v>14</v>
      </c>
      <c r="K3" s="34" t="s">
        <v>15</v>
      </c>
    </row>
    <row r="4" spans="1:11" ht="16.5" x14ac:dyDescent="0.25">
      <c r="A4" s="35" t="s">
        <v>76</v>
      </c>
      <c r="B4" s="36">
        <f ca="1">'Sprint 1'!$D$8</f>
        <v>26.8</v>
      </c>
      <c r="C4" s="36">
        <f ca="1">'Sprint 1'!$E$8</f>
        <v>28.8</v>
      </c>
      <c r="D4" s="36">
        <f ca="1">'Sprint 1'!$D$9</f>
        <v>38.799999999999997</v>
      </c>
      <c r="E4" s="36">
        <f ca="1">'Sprint 1'!$E$9</f>
        <v>36.799999999999997</v>
      </c>
      <c r="F4" s="36">
        <f ca="1">'Sprint 1'!$D$10</f>
        <v>27.8</v>
      </c>
      <c r="G4" s="36">
        <f ca="1">'Sprint 1'!$E$10</f>
        <v>29.8</v>
      </c>
      <c r="H4" s="36">
        <f ca="1">'Sprint 1'!$D$11</f>
        <v>42.8</v>
      </c>
      <c r="I4" s="36">
        <f ca="1">'Sprint 1'!$E$11</f>
        <v>41.8</v>
      </c>
      <c r="J4" s="36">
        <f ca="1">'Sprint 1'!$D$12</f>
        <v>24.8</v>
      </c>
      <c r="K4" s="36">
        <f ca="1">'Sprint 1'!$E$12</f>
        <v>28.8</v>
      </c>
    </row>
    <row r="5" spans="1:11" ht="16.5" x14ac:dyDescent="0.25">
      <c r="A5" s="35" t="s">
        <v>4</v>
      </c>
      <c r="B5" s="36">
        <f ca="1">'Sprint 2'!$D$8</f>
        <v>31</v>
      </c>
      <c r="C5" s="36">
        <f ca="1">'Sprint 2'!$E$8</f>
        <v>34</v>
      </c>
      <c r="D5" s="36">
        <f ca="1">'Sprint 2'!$D$9</f>
        <v>45</v>
      </c>
      <c r="E5" s="36">
        <f ca="1">'Sprint 2'!$E$9</f>
        <v>41</v>
      </c>
      <c r="F5" s="36">
        <f ca="1">'Sprint 2'!$D$10</f>
        <v>39</v>
      </c>
      <c r="G5" s="36">
        <f ca="1">'Sprint 2'!$E$10</f>
        <v>37</v>
      </c>
      <c r="H5" s="36">
        <f ca="1">'Sprint 2'!$D$11</f>
        <v>28</v>
      </c>
      <c r="I5" s="36">
        <f ca="1">'Sprint 2'!$E$11</f>
        <v>29</v>
      </c>
      <c r="J5" s="36">
        <f ca="1">'Sprint 2'!$D$12</f>
        <v>32</v>
      </c>
      <c r="K5" s="36">
        <f ca="1">'Sprint 2'!$E$12</f>
        <v>36</v>
      </c>
    </row>
    <row r="6" spans="1:11" ht="17.25" thickBot="1" x14ac:dyDescent="0.3">
      <c r="A6" s="37" t="s">
        <v>21</v>
      </c>
      <c r="B6" s="38">
        <f ca="1">SUM(B4:B5)</f>
        <v>57.8</v>
      </c>
      <c r="C6" s="38">
        <f ca="1">SUM(C4:C5)</f>
        <v>62.8</v>
      </c>
      <c r="D6" s="38">
        <f ca="1">SUM(D4:D5)</f>
        <v>83.8</v>
      </c>
      <c r="E6" s="38">
        <f ca="1">SUM(E4:E5)</f>
        <v>77.8</v>
      </c>
      <c r="F6" s="38">
        <f ca="1">SUM(F4:F5)</f>
        <v>66.8</v>
      </c>
      <c r="G6" s="38">
        <f ca="1">SUM(G4:G5)</f>
        <v>66.8</v>
      </c>
      <c r="H6" s="38">
        <f ca="1">SUM(H4:H5)</f>
        <v>70.8</v>
      </c>
      <c r="I6" s="38">
        <f ca="1">SUM(I4:I5)</f>
        <v>70.8</v>
      </c>
      <c r="J6" s="38">
        <f ca="1">SUM(J4:J5)</f>
        <v>56.8</v>
      </c>
      <c r="K6" s="38">
        <f ca="1">SUM(K4:K5)</f>
        <v>64.8</v>
      </c>
    </row>
    <row r="9" spans="1:11" ht="16.5" x14ac:dyDescent="0.25">
      <c r="E9" s="85" t="s">
        <v>225</v>
      </c>
      <c r="F9" s="86"/>
    </row>
    <row r="10" spans="1:11" ht="16.5" x14ac:dyDescent="0.25">
      <c r="E10" s="39" t="s">
        <v>14</v>
      </c>
      <c r="F10" s="40">
        <f ca="1">SUMIF($B$3:$K$3,"Thực tế",$B$6:$K$6)</f>
        <v>336</v>
      </c>
    </row>
    <row r="11" spans="1:11" ht="16.5" x14ac:dyDescent="0.25">
      <c r="E11" s="41" t="s">
        <v>15</v>
      </c>
      <c r="F11" s="42">
        <f ca="1">SUMIF($B$3:$K$3,"Ước tính",$B$6:$K$6)</f>
        <v>343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8">
    <mergeCell ref="E9:F9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 1</vt:lpstr>
      <vt:lpstr>Sprint 2</vt:lpstr>
      <vt:lpstr>Sprint 3</vt:lpstr>
      <vt:lpstr>  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Thịnh Trần</cp:lastModifiedBy>
  <dcterms:created xsi:type="dcterms:W3CDTF">2021-04-23T08:05:10Z</dcterms:created>
  <dcterms:modified xsi:type="dcterms:W3CDTF">2025-05-13T18:33:23Z</dcterms:modified>
</cp:coreProperties>
</file>