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E:\DATN_TaiLieu\Tulam\"/>
    </mc:Choice>
  </mc:AlternateContent>
  <xr:revisionPtr revIDLastSave="0" documentId="13_ncr:1_{8F7A0549-C414-4729-980D-01BAB072EA93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sprint_1" sheetId="1" r:id="rId1"/>
    <sheet name="sprint_2" sheetId="3" r:id="rId2"/>
    <sheet name="sprint_3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96" i="5" l="1"/>
  <c r="S96" i="5"/>
  <c r="R96" i="5"/>
  <c r="Q96" i="5"/>
  <c r="P96" i="5"/>
  <c r="O96" i="5"/>
  <c r="N96" i="5"/>
  <c r="M96" i="5"/>
  <c r="L96" i="5"/>
  <c r="K96" i="5"/>
  <c r="J96" i="5"/>
  <c r="J97" i="5"/>
  <c r="K97" i="5"/>
  <c r="L97" i="5"/>
  <c r="M97" i="5"/>
  <c r="N97" i="5"/>
  <c r="O97" i="5"/>
  <c r="P97" i="5"/>
  <c r="Q97" i="5"/>
  <c r="R97" i="5"/>
  <c r="S97" i="5"/>
  <c r="T97" i="5"/>
  <c r="U97" i="5"/>
  <c r="I97" i="5"/>
  <c r="G97" i="5"/>
  <c r="I96" i="5"/>
  <c r="G96" i="5"/>
  <c r="E12" i="5"/>
  <c r="D12" i="5"/>
  <c r="E11" i="5"/>
  <c r="D11" i="5"/>
  <c r="E10" i="5"/>
  <c r="D10" i="5"/>
  <c r="E9" i="5"/>
  <c r="D9" i="5"/>
  <c r="E8" i="5"/>
  <c r="D8" i="5"/>
  <c r="X108" i="3"/>
  <c r="AA108" i="3"/>
  <c r="Z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I109" i="3"/>
  <c r="G109" i="3"/>
  <c r="I108" i="3"/>
  <c r="G108" i="3"/>
  <c r="E12" i="3"/>
  <c r="D12" i="3"/>
  <c r="E11" i="3"/>
  <c r="D11" i="3"/>
  <c r="E10" i="3"/>
  <c r="D10" i="3"/>
  <c r="E9" i="3"/>
  <c r="D9" i="3"/>
  <c r="E8" i="3"/>
  <c r="D8" i="3"/>
  <c r="X121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W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I121" i="1"/>
  <c r="D13" i="5" l="1"/>
  <c r="E13" i="5"/>
  <c r="D13" i="3"/>
  <c r="E13" i="3"/>
  <c r="I120" i="1"/>
  <c r="E8" i="1"/>
  <c r="G121" i="1"/>
  <c r="G120" i="1"/>
  <c r="E11" i="1"/>
  <c r="D10" i="1"/>
  <c r="D9" i="1"/>
  <c r="E10" i="1"/>
  <c r="E9" i="1"/>
  <c r="D8" i="1"/>
  <c r="E12" i="1"/>
  <c r="D12" i="1"/>
  <c r="D11" i="1"/>
  <c r="E13" i="1" l="1"/>
  <c r="D13" i="1"/>
</calcChain>
</file>

<file path=xl/sharedStrings.xml><?xml version="1.0" encoding="utf-8"?>
<sst xmlns="http://schemas.openxmlformats.org/spreadsheetml/2006/main" count="478" uniqueCount="230">
  <si>
    <t>Project name:</t>
  </si>
  <si>
    <t>Module name:</t>
  </si>
  <si>
    <t>Start date:</t>
  </si>
  <si>
    <t>End date:</t>
  </si>
  <si>
    <t>Sprint 1</t>
  </si>
  <si>
    <t>Kết thúc</t>
  </si>
  <si>
    <t>Tăng ca</t>
  </si>
  <si>
    <t>Muộn</t>
  </si>
  <si>
    <t>Chậm tiến độ</t>
  </si>
  <si>
    <t>Trước thời hạn</t>
  </si>
  <si>
    <t>No</t>
  </si>
  <si>
    <t>Thành viên</t>
  </si>
  <si>
    <t>Thực tế</t>
  </si>
  <si>
    <t>Ước tính</t>
  </si>
  <si>
    <t>Tổng</t>
  </si>
  <si>
    <t>Sprint</t>
  </si>
  <si>
    <t>Compoment</t>
  </si>
  <si>
    <t>Task name</t>
  </si>
  <si>
    <t>Responsible Member</t>
  </si>
  <si>
    <t>All team</t>
  </si>
  <si>
    <t>User interface design</t>
  </si>
  <si>
    <t>Design test case</t>
  </si>
  <si>
    <t>Review all test case of sprint 2</t>
  </si>
  <si>
    <t>Coding</t>
  </si>
  <si>
    <t xml:space="preserve">Integrate code </t>
  </si>
  <si>
    <t>Testing</t>
  </si>
  <si>
    <t>Fix Bug</t>
  </si>
  <si>
    <t>Re-testing</t>
  </si>
  <si>
    <t>Đô</t>
  </si>
  <si>
    <t>Lợi</t>
  </si>
  <si>
    <t>Giao diện đăng nhập</t>
  </si>
  <si>
    <t>Giao diện đăng ký</t>
  </si>
  <si>
    <t>Giao diện tìm kiếm bài viết</t>
  </si>
  <si>
    <t>Giao diện duyệt bài viết</t>
  </si>
  <si>
    <t>Giao diện tương tác bài viết</t>
  </si>
  <si>
    <t>Giao diện quản lý bài viết cá nhân</t>
  </si>
  <si>
    <t>Thiết kế trường kiểm thử cho đăng nhập</t>
  </si>
  <si>
    <t>Thiết kế trường kiểm thử cho đăng ký</t>
  </si>
  <si>
    <t>Giao diện đăng xuất</t>
  </si>
  <si>
    <t>Thiết kế trường kiểm thử đăng xuất</t>
  </si>
  <si>
    <t>Thiết kế trường kiểm thử cho tìm kiếm bài viết</t>
  </si>
  <si>
    <t>Thiết kế trường kiểm thử cho quản lý bài viết cá nhân</t>
  </si>
  <si>
    <t>Thiết kế trường kiểm thử cho duyệt bài viết</t>
  </si>
  <si>
    <t>Thiết kế trường kiểm thử cho tương tác bài viết</t>
  </si>
  <si>
    <t>Trần Hữu Đô</t>
  </si>
  <si>
    <t>Lê Phước Việt</t>
  </si>
  <si>
    <t>Mai Văn Lợi</t>
  </si>
  <si>
    <t>Trần Đỗ Tuấn Nguyên</t>
  </si>
  <si>
    <t>Thiết kê front-end cho đăng nhập</t>
  </si>
  <si>
    <t>Code back-end cho đăng nhập</t>
  </si>
  <si>
    <t>Thiết kê front-end cho đăng ký</t>
  </si>
  <si>
    <t>Code back-end cho đăng ký</t>
  </si>
  <si>
    <t>Thiết kê front-end cho đăng xuất</t>
  </si>
  <si>
    <t>Code back-end cho đăng xuất</t>
  </si>
  <si>
    <t>Thiết kê front-end cho tìm kiếm bài viết</t>
  </si>
  <si>
    <t>Code back-end cho tìm kiếm bài viết</t>
  </si>
  <si>
    <t>Thiết kê front-end cho duyệt bài viết</t>
  </si>
  <si>
    <t>Code back-end cho duyệt bài viết</t>
  </si>
  <si>
    <t>Thiết kê front-end cho quản lý bài viết cá nhân</t>
  </si>
  <si>
    <t>Code back-end cho quản lý bài viết</t>
  </si>
  <si>
    <t>Thiết kê front-end cho tương tác bài viết</t>
  </si>
  <si>
    <t>Code back-end cho tương tác bài viết</t>
  </si>
  <si>
    <t>Việt</t>
  </si>
  <si>
    <t>Kiểm tra đăng nhập</t>
  </si>
  <si>
    <t>Kiểm tra đăng ký</t>
  </si>
  <si>
    <t>Kiểm tra đăng xuất</t>
  </si>
  <si>
    <t>Kiểm tra tìm kiếm bài viết</t>
  </si>
  <si>
    <t>Kiểm tra duyệt bài viết</t>
  </si>
  <si>
    <t>Kiểm tra quản lý bài viết cá nhân</t>
  </si>
  <si>
    <t>Kiểm tra tương tác bài viết</t>
  </si>
  <si>
    <t>Sửa lỗi đăng nhập</t>
  </si>
  <si>
    <t>Sửa lỗi đăng ký</t>
  </si>
  <si>
    <t>Sửa lỗi đăng xuất</t>
  </si>
  <si>
    <t>Sửa lỗi tìm kiếm bài viết</t>
  </si>
  <si>
    <t>Sửa lỗi duyệt bài viết</t>
  </si>
  <si>
    <t>Sửa lỗi quản lý bài viết cá nhân</t>
  </si>
  <si>
    <t>Sửa lỗi tương tác bài viết</t>
  </si>
  <si>
    <t>Nguyên</t>
  </si>
  <si>
    <t>Kiểm tra lại tương tác bài viết</t>
  </si>
  <si>
    <t>Sprint Planning Meeting</t>
  </si>
  <si>
    <t xml:space="preserve">Create Sprint 1 backlog </t>
  </si>
  <si>
    <t>Create Test Plan Document for Sprint 1</t>
  </si>
  <si>
    <t>Release Sprint 1</t>
  </si>
  <si>
    <t>Sprint 1 review meeting</t>
  </si>
  <si>
    <t>Sprint 1 retrospective</t>
  </si>
  <si>
    <t>SPRINT 1 REPORT</t>
  </si>
  <si>
    <t>Review all user interfaces of sprint 1</t>
  </si>
  <si>
    <t xml:space="preserve">Create Sprint 2 backlog </t>
  </si>
  <si>
    <t>Sprint 2</t>
  </si>
  <si>
    <t>Giao diện nhận thông báo</t>
  </si>
  <si>
    <t>Giao diện quản lý tài khoản cá nhân</t>
  </si>
  <si>
    <t>Giao diện quảng cáo bài viết</t>
  </si>
  <si>
    <t>Giao diện quản lý toàn bộ bài viết</t>
  </si>
  <si>
    <t>Review all user interfaces of sprint 2</t>
  </si>
  <si>
    <t>Xây dựng diễn đàn chia sẻ kiến thức đa ngôn ngữ tích hợp AI hỗ trợ duyệt và cảnh báo nội dung không lành mạnh</t>
  </si>
  <si>
    <t>Bùi Văn Khang</t>
  </si>
  <si>
    <t>27/03</t>
  </si>
  <si>
    <t>28/03</t>
  </si>
  <si>
    <t>29/03</t>
  </si>
  <si>
    <t>30/03</t>
  </si>
  <si>
    <t>31/03</t>
  </si>
  <si>
    <t>01/04</t>
  </si>
  <si>
    <t>02/04</t>
  </si>
  <si>
    <t>03/04</t>
  </si>
  <si>
    <t>04/04</t>
  </si>
  <si>
    <t>05/04</t>
  </si>
  <si>
    <t>06/04</t>
  </si>
  <si>
    <t>07/04</t>
  </si>
  <si>
    <t>08/04</t>
  </si>
  <si>
    <t>09/04</t>
  </si>
  <si>
    <t>10/04</t>
  </si>
  <si>
    <t>11/04</t>
  </si>
  <si>
    <t>Nguyên, Khang</t>
  </si>
  <si>
    <t>Create Prototype</t>
  </si>
  <si>
    <t>Lợi, Việt</t>
  </si>
  <si>
    <t>Nguyên, Đô</t>
  </si>
  <si>
    <t>Khang</t>
  </si>
  <si>
    <t>27/03/2025</t>
  </si>
  <si>
    <t>11/04/2025</t>
  </si>
  <si>
    <t>SPRINT 2 REPORT</t>
  </si>
  <si>
    <t>12/04</t>
  </si>
  <si>
    <t>13/04</t>
  </si>
  <si>
    <t>14/04</t>
  </si>
  <si>
    <t>15/04</t>
  </si>
  <si>
    <t>16/04</t>
  </si>
  <si>
    <t>17/04</t>
  </si>
  <si>
    <t>18/04</t>
  </si>
  <si>
    <t>19/04</t>
  </si>
  <si>
    <t>20/04</t>
  </si>
  <si>
    <t>21/04</t>
  </si>
  <si>
    <t>22/04</t>
  </si>
  <si>
    <t>23/04</t>
  </si>
  <si>
    <t>24/04</t>
  </si>
  <si>
    <t>25/04</t>
  </si>
  <si>
    <t>26/04</t>
  </si>
  <si>
    <t>27/04</t>
  </si>
  <si>
    <t>28/04</t>
  </si>
  <si>
    <t>29/04</t>
  </si>
  <si>
    <t>30/04</t>
  </si>
  <si>
    <t>01/05</t>
  </si>
  <si>
    <t>12/04/2025</t>
  </si>
  <si>
    <t>01/05/2025</t>
  </si>
  <si>
    <t>Giao diện quản lý người dùng</t>
  </si>
  <si>
    <t>Giao diện dịch bài viết</t>
  </si>
  <si>
    <t>Thiết kế trường kiểm thử cho chức năng nhận thông báo</t>
  </si>
  <si>
    <t>Thiết kế trường kiểm thử cho chức năng quản lý tài khoản cá nhân</t>
  </si>
  <si>
    <t>Thiết kế trường kiểm thử cho chức năng quảng cáo bài viết</t>
  </si>
  <si>
    <t>Thiết kế trường kiểm thử cho chức năng quản lý người dùng</t>
  </si>
  <si>
    <t>Thiết kế trường kiểm thử cho chức năng quản lý toàn bộ bài viết</t>
  </si>
  <si>
    <t>Thiết kế trường kiểm thử cho chức năng dịch bài viết</t>
  </si>
  <si>
    <t>Thiết kê front-end cho chức năng nhận thông báo</t>
  </si>
  <si>
    <t>Code back-end cho chức năng nhận thông báo</t>
  </si>
  <si>
    <t>Thiết kê front-end cho chức năng quản lý tài khoản cá nhân</t>
  </si>
  <si>
    <t>Code back-end cho chức năng quản lý tài khoản cá nhân</t>
  </si>
  <si>
    <t>Thiết kê front-end cho chức năng quảng cáo bài viết</t>
  </si>
  <si>
    <t>Code back-end cho chức năng quảng cáo bài viết</t>
  </si>
  <si>
    <t>Thiết kê front-end cho chức năng quản lý người dùng</t>
  </si>
  <si>
    <t>Code back-end cho chức năng quản lý người dùng</t>
  </si>
  <si>
    <t>Thiết kê front-end cho chức năng quản lý toàn bộ bài viết</t>
  </si>
  <si>
    <t>Code back-end cho chức năng quản lý toàn bộ bài viết</t>
  </si>
  <si>
    <t>Thiết kê front-end cho chức năng dịch bài viết</t>
  </si>
  <si>
    <t>Code back-end cho chức năng dịch bài viết</t>
  </si>
  <si>
    <t>Kiểm tra chức năng nhận thông báo</t>
  </si>
  <si>
    <t>Kiểm tra chức năng quản lý tài khoản cá nhân</t>
  </si>
  <si>
    <t>Kiểm tra chức năng quảng cáo bài viết</t>
  </si>
  <si>
    <t>Kiểm tra chức năng quản lý người dùng</t>
  </si>
  <si>
    <t>Kiểm tra chức năng quản lý toàn bộ bài viết</t>
  </si>
  <si>
    <t>Kiểm tra chức năng dịch bài viết</t>
  </si>
  <si>
    <t>Sửa lỗi chức năng nhận thông báo</t>
  </si>
  <si>
    <t>Sửa lỗi chắc năng quản lý tài khoản cá nhân</t>
  </si>
  <si>
    <t>Sửa lỗi chức năng quảng cáo bài viết</t>
  </si>
  <si>
    <t>Sửa lỗi chức năng quản lý người dùng</t>
  </si>
  <si>
    <t>Sửa lỗi chắc năng quản lý toàn bộ bài viết</t>
  </si>
  <si>
    <t>Sửa lỗi chức năng dịch bài viết</t>
  </si>
  <si>
    <t>Release Sprint 2</t>
  </si>
  <si>
    <t>Sprint 2 review meeting</t>
  </si>
  <si>
    <t>Sprint 2 retrospective</t>
  </si>
  <si>
    <t>Create Test Plan Document for Sprint 2</t>
  </si>
  <si>
    <t>SPRINT 3 REPORT</t>
  </si>
  <si>
    <t>Sprint 3</t>
  </si>
  <si>
    <t>13/05/2025</t>
  </si>
  <si>
    <t>02/05</t>
  </si>
  <si>
    <t>03/05</t>
  </si>
  <si>
    <t>04/05</t>
  </si>
  <si>
    <t>05/05</t>
  </si>
  <si>
    <t>06/05</t>
  </si>
  <si>
    <t>07/05</t>
  </si>
  <si>
    <t>08/05</t>
  </si>
  <si>
    <t>09/05</t>
  </si>
  <si>
    <t>10/05</t>
  </si>
  <si>
    <t>11/05</t>
  </si>
  <si>
    <t>12/05</t>
  </si>
  <si>
    <t>13/05</t>
  </si>
  <si>
    <t>Release Sprint 3</t>
  </si>
  <si>
    <t>Sprint 3 review meeting</t>
  </si>
  <si>
    <t>Sprint 3 retrospective</t>
  </si>
  <si>
    <t>Create Test Plan Document for Sprint 3</t>
  </si>
  <si>
    <t>Review all user interfaces of sprint 3</t>
  </si>
  <si>
    <t>Review all test case of sprint 3</t>
  </si>
  <si>
    <t xml:space="preserve">Create Sprint 3 backlog </t>
  </si>
  <si>
    <t>Giao diện thống kê</t>
  </si>
  <si>
    <t>Giao diện quản lý các gói quảng cáo</t>
  </si>
  <si>
    <t>Giao diện chức năng kết bạn</t>
  </si>
  <si>
    <t>Giao diện quản lý bài viết bị báo cáo</t>
  </si>
  <si>
    <t>Quản lý bài viết quảng cáo cá nhân</t>
  </si>
  <si>
    <t>Thiết kế trường kiểm thử cho chức năng thống kê</t>
  </si>
  <si>
    <t>Thiết kế trường kiểm thử cho chức năng quản lý các gói quảng cáo</t>
  </si>
  <si>
    <t>Thiết kế trường kiểm thử cho chức năng kết bạn</t>
  </si>
  <si>
    <t>Thiết kế trường kiểm thử cho chức năng quản lý bài viết bị báo cáo</t>
  </si>
  <si>
    <t>Thiết kế trường kiểm thử cho chức năng quản lý bài viết quảng cáo cá nhân</t>
  </si>
  <si>
    <t>Thiết kê front-end cho chức năng thống kê</t>
  </si>
  <si>
    <t>Code back-end cho chức năng thống kê</t>
  </si>
  <si>
    <t>Thiết kê front-end cho chức năng quản lý các gói quảng cáo</t>
  </si>
  <si>
    <t>Code back-end cho chức năng quản lý các gói quảng cáo</t>
  </si>
  <si>
    <t>Thiết kê front-end cho chức năng kết bạn</t>
  </si>
  <si>
    <t>Code back-end cho chức năng kết bạn</t>
  </si>
  <si>
    <t>Thiết kê front-end cho chức năng quản lý bài viết bị báo cáo</t>
  </si>
  <si>
    <t>Code back-end cho chức năng quản lý bài viết bị báo cáo</t>
  </si>
  <si>
    <t>Thiết kê front-end cho chức năng quản lý bài viết quảng cáo cá nhân</t>
  </si>
  <si>
    <t>Code back-end cho chức năng quản lý bài viết quảng cáo cá nhân</t>
  </si>
  <si>
    <t>Kiểm tra chức năng thống kê</t>
  </si>
  <si>
    <t>Kiểm tra chức năng quản lý các gói quảng cáo</t>
  </si>
  <si>
    <t>Kiểm tra chức năng kết bạn</t>
  </si>
  <si>
    <t>Kiểm tra chức năng quản lý bài viết bị báo cáo</t>
  </si>
  <si>
    <t>Kiểm tra chức năng quản lý bài viết quảng cáo cá nhân</t>
  </si>
  <si>
    <t>Sửa lỗi chức năng thống kê</t>
  </si>
  <si>
    <t>Sửa lỗi  chức năng quản lý các gói quảng cáo</t>
  </si>
  <si>
    <t>Sửa lỗi  chức năng kết bạn</t>
  </si>
  <si>
    <t>Sửa lỗi chức năng quản lý bài viết bị báo cáo</t>
  </si>
  <si>
    <t>Sửa lỗi chức năng quản lý bài viết quảng cáo cá nhân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</si>
</sst>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6" x14ac:knownFonts="1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3"/>
      <name val="Times New Roman"/>
      <family val="1"/>
    </font>
    <font>
      <sz val="8"/>
      <name val="Calibri"/>
      <family val="2"/>
      <scheme val="minor"/>
    </font>
    <font>
      <sz val="13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30F03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1" fillId="9" borderId="1" xfId="0" applyFont="1" applyFill="1" applyBorder="1"/>
    <xf numFmtId="0" fontId="1" fillId="0" borderId="3" xfId="0" applyFont="1" applyBorder="1" applyAlignment="1">
      <alignment textRotation="90" wrapText="1"/>
    </xf>
    <xf numFmtId="0" fontId="2" fillId="0" borderId="3" xfId="0" applyFont="1" applyBorder="1"/>
    <xf numFmtId="0" fontId="2" fillId="2" borderId="3" xfId="0" applyFont="1" applyFill="1" applyBorder="1"/>
    <xf numFmtId="164" fontId="1" fillId="0" borderId="3" xfId="0" quotePrefix="1" applyNumberFormat="1" applyFont="1" applyBorder="1" applyAlignment="1">
      <alignment textRotation="90" wrapText="1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64" fontId="1" fillId="0" borderId="3" xfId="0" quotePrefix="1" applyNumberFormat="1" applyFont="1" applyFill="1" applyBorder="1" applyAlignment="1">
      <alignment textRotation="90" wrapText="1"/>
    </xf>
    <xf numFmtId="0" fontId="2" fillId="11" borderId="3" xfId="0" applyFont="1" applyFill="1" applyBorder="1"/>
    <xf numFmtId="0" fontId="5" fillId="2" borderId="3" xfId="0" applyFont="1" applyFill="1" applyBorder="1"/>
    <xf numFmtId="0" fontId="5" fillId="0" borderId="3" xfId="0" applyFont="1" applyBorder="1"/>
    <xf numFmtId="0" fontId="5" fillId="0" borderId="0" xfId="0" applyFont="1"/>
    <xf numFmtId="0" fontId="5" fillId="4" borderId="3" xfId="0" applyFont="1" applyFill="1" applyBorder="1"/>
    <xf numFmtId="0" fontId="2" fillId="12" borderId="3" xfId="0" applyFont="1" applyFill="1" applyBorder="1"/>
    <xf numFmtId="0" fontId="5" fillId="12" borderId="3" xfId="0" applyFont="1" applyFill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/>
    <xf numFmtId="0" fontId="2" fillId="0" borderId="12" xfId="0" applyFont="1" applyBorder="1" applyAlignment="1"/>
    <xf numFmtId="0" fontId="2" fillId="0" borderId="5" xfId="0" applyFont="1" applyBorder="1" applyAlignment="1"/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3" xfId="0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4" xfId="0" applyFont="1" applyBorder="1" applyAlignment="1"/>
    <xf numFmtId="0" fontId="2" fillId="0" borderId="12" xfId="0" applyFont="1" applyBorder="1" applyAlignment="1"/>
    <xf numFmtId="0" fontId="2" fillId="0" borderId="5" xfId="0" applyFont="1" applyBorder="1" applyAlignment="1"/>
    <xf numFmtId="0" fontId="1" fillId="8" borderId="2" xfId="0" applyFont="1" applyFill="1" applyBorder="1" applyAlignment="1">
      <alignment horizontal="center"/>
    </xf>
    <xf numFmtId="0" fontId="2" fillId="3" borderId="3" xfId="0" applyFont="1" applyFill="1" applyBorder="1"/>
    <xf numFmtId="0" fontId="2" fillId="4" borderId="3" xfId="0" applyFont="1" applyFill="1" applyBorder="1"/>
    <xf numFmtId="0" fontId="2" fillId="5" borderId="3" xfId="0" applyFont="1" applyFill="1" applyBorder="1"/>
    <xf numFmtId="0" fontId="2" fillId="6" borderId="3" xfId="0" applyFont="1" applyFill="1" applyBorder="1"/>
    <xf numFmtId="0" fontId="1" fillId="10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14" fontId="2" fillId="0" borderId="3" xfId="0" quotePrefix="1" applyNumberFormat="1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/>
    <xf numFmtId="0" fontId="1" fillId="0" borderId="3" xfId="0" applyFont="1" applyBorder="1" applyAlignment="1">
      <alignment horizontal="left"/>
    </xf>
    <xf numFmtId="0" fontId="1" fillId="7" borderId="3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" fillId="10" borderId="6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4" xfId="0" applyFont="1" applyBorder="1" applyAlignment="1"/>
    <xf numFmtId="0" fontId="2" fillId="0" borderId="12" xfId="0" applyFont="1" applyBorder="1" applyAlignment="1"/>
    <xf numFmtId="0" fontId="2" fillId="0" borderId="5" xfId="0" applyFont="1" applyBorder="1" applyAlignment="1"/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3" xfId="0" applyFont="1" applyFill="1" applyBorder="1"/>
    <xf numFmtId="0" fontId="0" fillId="2" borderId="3" xfId="0" applyFill="1" applyBorder="1"/>
    <xf numFmtId="0" fontId="0" fillId="12" borderId="3" xfId="0" applyFill="1" applyBorder="1"/>
    <xf numFmtId="0" fontId="2" fillId="0" borderId="1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Thực tế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sprint_1!$I$16:$X$16</c:f>
              <c:strCache>
                <c:ptCount val="16"/>
                <c:pt idx="0">
                  <c:v>27/03</c:v>
                </c:pt>
                <c:pt idx="1">
                  <c:v>28/03</c:v>
                </c:pt>
                <c:pt idx="2">
                  <c:v>29/03</c:v>
                </c:pt>
                <c:pt idx="3">
                  <c:v>30/03</c:v>
                </c:pt>
                <c:pt idx="4">
                  <c:v>31/03</c:v>
                </c:pt>
                <c:pt idx="5">
                  <c:v>01/04</c:v>
                </c:pt>
                <c:pt idx="6">
                  <c:v>02/04</c:v>
                </c:pt>
                <c:pt idx="7">
                  <c:v>03/04</c:v>
                </c:pt>
                <c:pt idx="8">
                  <c:v>04/04</c:v>
                </c:pt>
                <c:pt idx="9">
                  <c:v>05/04</c:v>
                </c:pt>
                <c:pt idx="10">
                  <c:v>06/04</c:v>
                </c:pt>
                <c:pt idx="11">
                  <c:v>07/04</c:v>
                </c:pt>
                <c:pt idx="12">
                  <c:v>08/04</c:v>
                </c:pt>
                <c:pt idx="13">
                  <c:v>09/04</c:v>
                </c:pt>
                <c:pt idx="14">
                  <c:v>10/04</c:v>
                </c:pt>
                <c:pt idx="15">
                  <c:v>11/04</c:v>
                </c:pt>
              </c:strCache>
            </c:strRef>
          </c:cat>
          <c:val>
            <c:numRef>
              <c:f>sprint_1!$I$120:$X$120</c:f>
              <c:numCache>
                <c:formatCode>General</c:formatCode>
                <c:ptCount val="16"/>
                <c:pt idx="0">
                  <c:v>296</c:v>
                </c:pt>
                <c:pt idx="1">
                  <c:v>284</c:v>
                </c:pt>
                <c:pt idx="2">
                  <c:v>277</c:v>
                </c:pt>
                <c:pt idx="3">
                  <c:v>269</c:v>
                </c:pt>
                <c:pt idx="4">
                  <c:v>240</c:v>
                </c:pt>
                <c:pt idx="5">
                  <c:v>202</c:v>
                </c:pt>
                <c:pt idx="6">
                  <c:v>166</c:v>
                </c:pt>
                <c:pt idx="7">
                  <c:v>150</c:v>
                </c:pt>
                <c:pt idx="8">
                  <c:v>126</c:v>
                </c:pt>
                <c:pt idx="9">
                  <c:v>118</c:v>
                </c:pt>
                <c:pt idx="10">
                  <c:v>64</c:v>
                </c:pt>
                <c:pt idx="11">
                  <c:v>29</c:v>
                </c:pt>
                <c:pt idx="12">
                  <c:v>16</c:v>
                </c:pt>
                <c:pt idx="13">
                  <c:v>16</c:v>
                </c:pt>
                <c:pt idx="14">
                  <c:v>8</c:v>
                </c:pt>
                <c:pt idx="1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E-4931-9145-F02EBFF13D14}"/>
            </c:ext>
          </c:extLst>
        </c:ser>
        <c:ser>
          <c:idx val="1"/>
          <c:order val="1"/>
          <c:tx>
            <c:v>Ước tính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sprint_1!$I$16:$X$16</c:f>
              <c:strCache>
                <c:ptCount val="16"/>
                <c:pt idx="0">
                  <c:v>27/03</c:v>
                </c:pt>
                <c:pt idx="1">
                  <c:v>28/03</c:v>
                </c:pt>
                <c:pt idx="2">
                  <c:v>29/03</c:v>
                </c:pt>
                <c:pt idx="3">
                  <c:v>30/03</c:v>
                </c:pt>
                <c:pt idx="4">
                  <c:v>31/03</c:v>
                </c:pt>
                <c:pt idx="5">
                  <c:v>01/04</c:v>
                </c:pt>
                <c:pt idx="6">
                  <c:v>02/04</c:v>
                </c:pt>
                <c:pt idx="7">
                  <c:v>03/04</c:v>
                </c:pt>
                <c:pt idx="8">
                  <c:v>04/04</c:v>
                </c:pt>
                <c:pt idx="9">
                  <c:v>05/04</c:v>
                </c:pt>
                <c:pt idx="10">
                  <c:v>06/04</c:v>
                </c:pt>
                <c:pt idx="11">
                  <c:v>07/04</c:v>
                </c:pt>
                <c:pt idx="12">
                  <c:v>08/04</c:v>
                </c:pt>
                <c:pt idx="13">
                  <c:v>09/04</c:v>
                </c:pt>
                <c:pt idx="14">
                  <c:v>10/04</c:v>
                </c:pt>
                <c:pt idx="15">
                  <c:v>11/04</c:v>
                </c:pt>
              </c:strCache>
            </c:strRef>
          </c:cat>
          <c:val>
            <c:numRef>
              <c:f>sprint_1!$I$121:$X$121</c:f>
              <c:numCache>
                <c:formatCode>General</c:formatCode>
                <c:ptCount val="16"/>
                <c:pt idx="0">
                  <c:v>296</c:v>
                </c:pt>
                <c:pt idx="1">
                  <c:v>288</c:v>
                </c:pt>
                <c:pt idx="2">
                  <c:v>283</c:v>
                </c:pt>
                <c:pt idx="3">
                  <c:v>269.5</c:v>
                </c:pt>
                <c:pt idx="4">
                  <c:v>250</c:v>
                </c:pt>
                <c:pt idx="5">
                  <c:v>216</c:v>
                </c:pt>
                <c:pt idx="6">
                  <c:v>176</c:v>
                </c:pt>
                <c:pt idx="7">
                  <c:v>161</c:v>
                </c:pt>
                <c:pt idx="8">
                  <c:v>118</c:v>
                </c:pt>
                <c:pt idx="9">
                  <c:v>113</c:v>
                </c:pt>
                <c:pt idx="10">
                  <c:v>59</c:v>
                </c:pt>
                <c:pt idx="11">
                  <c:v>35</c:v>
                </c:pt>
                <c:pt idx="12">
                  <c:v>22</c:v>
                </c:pt>
                <c:pt idx="13">
                  <c:v>16</c:v>
                </c:pt>
                <c:pt idx="14">
                  <c:v>10</c:v>
                </c:pt>
                <c:pt idx="1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8E-4931-9145-F02EBFF13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289528"/>
        <c:axId val="509283952"/>
      </c:lineChart>
      <c:catAx>
        <c:axId val="509289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283952"/>
        <c:crosses val="autoZero"/>
        <c:auto val="1"/>
        <c:lblAlgn val="ctr"/>
        <c:lblOffset val="100"/>
        <c:noMultiLvlLbl val="0"/>
      </c:catAx>
      <c:valAx>
        <c:axId val="50928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289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Thực tế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sprint_2!$I$16:$AB$16</c:f>
              <c:strCache>
                <c:ptCount val="20"/>
                <c:pt idx="0">
                  <c:v>12/04</c:v>
                </c:pt>
                <c:pt idx="1">
                  <c:v>13/04</c:v>
                </c:pt>
                <c:pt idx="2">
                  <c:v>14/04</c:v>
                </c:pt>
                <c:pt idx="3">
                  <c:v>15/04</c:v>
                </c:pt>
                <c:pt idx="4">
                  <c:v>16/04</c:v>
                </c:pt>
                <c:pt idx="5">
                  <c:v>17/04</c:v>
                </c:pt>
                <c:pt idx="6">
                  <c:v>18/04</c:v>
                </c:pt>
                <c:pt idx="7">
                  <c:v>19/04</c:v>
                </c:pt>
                <c:pt idx="8">
                  <c:v>20/04</c:v>
                </c:pt>
                <c:pt idx="9">
                  <c:v>21/04</c:v>
                </c:pt>
                <c:pt idx="10">
                  <c:v>22/04</c:v>
                </c:pt>
                <c:pt idx="11">
                  <c:v>23/04</c:v>
                </c:pt>
                <c:pt idx="12">
                  <c:v>24/04</c:v>
                </c:pt>
                <c:pt idx="13">
                  <c:v>25/04</c:v>
                </c:pt>
                <c:pt idx="14">
                  <c:v>26/04</c:v>
                </c:pt>
                <c:pt idx="15">
                  <c:v>27/04</c:v>
                </c:pt>
                <c:pt idx="16">
                  <c:v>28/04</c:v>
                </c:pt>
                <c:pt idx="17">
                  <c:v>29/04</c:v>
                </c:pt>
                <c:pt idx="18">
                  <c:v>30/04</c:v>
                </c:pt>
                <c:pt idx="19">
                  <c:v>01/05</c:v>
                </c:pt>
              </c:strCache>
            </c:strRef>
          </c:cat>
          <c:val>
            <c:numRef>
              <c:f>sprint_2!$I$108:$AB$108</c:f>
              <c:numCache>
                <c:formatCode>General</c:formatCode>
                <c:ptCount val="20"/>
                <c:pt idx="0">
                  <c:v>266</c:v>
                </c:pt>
                <c:pt idx="1">
                  <c:v>247</c:v>
                </c:pt>
                <c:pt idx="2">
                  <c:v>219</c:v>
                </c:pt>
                <c:pt idx="3">
                  <c:v>213</c:v>
                </c:pt>
                <c:pt idx="4">
                  <c:v>202</c:v>
                </c:pt>
                <c:pt idx="5">
                  <c:v>194</c:v>
                </c:pt>
                <c:pt idx="6">
                  <c:v>173</c:v>
                </c:pt>
                <c:pt idx="7">
                  <c:v>165</c:v>
                </c:pt>
                <c:pt idx="8">
                  <c:v>137</c:v>
                </c:pt>
                <c:pt idx="9">
                  <c:v>134</c:v>
                </c:pt>
                <c:pt idx="10">
                  <c:v>105</c:v>
                </c:pt>
                <c:pt idx="11">
                  <c:v>103</c:v>
                </c:pt>
                <c:pt idx="12">
                  <c:v>74</c:v>
                </c:pt>
                <c:pt idx="13">
                  <c:v>73</c:v>
                </c:pt>
                <c:pt idx="14">
                  <c:v>54</c:v>
                </c:pt>
                <c:pt idx="15">
                  <c:v>24</c:v>
                </c:pt>
                <c:pt idx="16">
                  <c:v>20</c:v>
                </c:pt>
                <c:pt idx="17">
                  <c:v>16</c:v>
                </c:pt>
                <c:pt idx="18">
                  <c:v>8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43-411F-83DE-AE0A15078EAC}"/>
            </c:ext>
          </c:extLst>
        </c:ser>
        <c:ser>
          <c:idx val="1"/>
          <c:order val="1"/>
          <c:tx>
            <c:v>Ước tính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sprint_2!$I$16:$AB$16</c:f>
              <c:strCache>
                <c:ptCount val="20"/>
                <c:pt idx="0">
                  <c:v>12/04</c:v>
                </c:pt>
                <c:pt idx="1">
                  <c:v>13/04</c:v>
                </c:pt>
                <c:pt idx="2">
                  <c:v>14/04</c:v>
                </c:pt>
                <c:pt idx="3">
                  <c:v>15/04</c:v>
                </c:pt>
                <c:pt idx="4">
                  <c:v>16/04</c:v>
                </c:pt>
                <c:pt idx="5">
                  <c:v>17/04</c:v>
                </c:pt>
                <c:pt idx="6">
                  <c:v>18/04</c:v>
                </c:pt>
                <c:pt idx="7">
                  <c:v>19/04</c:v>
                </c:pt>
                <c:pt idx="8">
                  <c:v>20/04</c:v>
                </c:pt>
                <c:pt idx="9">
                  <c:v>21/04</c:v>
                </c:pt>
                <c:pt idx="10">
                  <c:v>22/04</c:v>
                </c:pt>
                <c:pt idx="11">
                  <c:v>23/04</c:v>
                </c:pt>
                <c:pt idx="12">
                  <c:v>24/04</c:v>
                </c:pt>
                <c:pt idx="13">
                  <c:v>25/04</c:v>
                </c:pt>
                <c:pt idx="14">
                  <c:v>26/04</c:v>
                </c:pt>
                <c:pt idx="15">
                  <c:v>27/04</c:v>
                </c:pt>
                <c:pt idx="16">
                  <c:v>28/04</c:v>
                </c:pt>
                <c:pt idx="17">
                  <c:v>29/04</c:v>
                </c:pt>
                <c:pt idx="18">
                  <c:v>30/04</c:v>
                </c:pt>
                <c:pt idx="19">
                  <c:v>01/05</c:v>
                </c:pt>
              </c:strCache>
            </c:strRef>
          </c:cat>
          <c:val>
            <c:numRef>
              <c:f>sprint_2!$I$109:$AB$109</c:f>
              <c:numCache>
                <c:formatCode>General</c:formatCode>
                <c:ptCount val="20"/>
                <c:pt idx="0">
                  <c:v>266</c:v>
                </c:pt>
                <c:pt idx="1">
                  <c:v>240</c:v>
                </c:pt>
                <c:pt idx="2">
                  <c:v>221</c:v>
                </c:pt>
                <c:pt idx="3">
                  <c:v>213</c:v>
                </c:pt>
                <c:pt idx="4">
                  <c:v>210</c:v>
                </c:pt>
                <c:pt idx="5">
                  <c:v>196</c:v>
                </c:pt>
                <c:pt idx="6">
                  <c:v>187</c:v>
                </c:pt>
                <c:pt idx="7">
                  <c:v>167</c:v>
                </c:pt>
                <c:pt idx="8">
                  <c:v>147</c:v>
                </c:pt>
                <c:pt idx="9">
                  <c:v>136</c:v>
                </c:pt>
                <c:pt idx="10">
                  <c:v>119</c:v>
                </c:pt>
                <c:pt idx="11">
                  <c:v>105</c:v>
                </c:pt>
                <c:pt idx="12">
                  <c:v>70</c:v>
                </c:pt>
                <c:pt idx="13">
                  <c:v>68</c:v>
                </c:pt>
                <c:pt idx="14">
                  <c:v>52</c:v>
                </c:pt>
                <c:pt idx="15">
                  <c:v>27</c:v>
                </c:pt>
                <c:pt idx="16">
                  <c:v>24</c:v>
                </c:pt>
                <c:pt idx="17">
                  <c:v>16</c:v>
                </c:pt>
                <c:pt idx="18">
                  <c:v>10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43-411F-83DE-AE0A15078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460536"/>
        <c:axId val="500474968"/>
      </c:lineChart>
      <c:catAx>
        <c:axId val="500460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74968"/>
        <c:crosses val="autoZero"/>
        <c:auto val="1"/>
        <c:lblAlgn val="ctr"/>
        <c:lblOffset val="100"/>
        <c:noMultiLvlLbl val="0"/>
      </c:catAx>
      <c:valAx>
        <c:axId val="50047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60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Thực tế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sprint_3!$I$16:$U$16</c:f>
              <c:strCache>
                <c:ptCount val="13"/>
                <c:pt idx="0">
                  <c:v>01/05</c:v>
                </c:pt>
                <c:pt idx="1">
                  <c:v>02/05</c:v>
                </c:pt>
                <c:pt idx="2">
                  <c:v>03/05</c:v>
                </c:pt>
                <c:pt idx="3">
                  <c:v>04/05</c:v>
                </c:pt>
                <c:pt idx="4">
                  <c:v>05/05</c:v>
                </c:pt>
                <c:pt idx="5">
                  <c:v>06/05</c:v>
                </c:pt>
                <c:pt idx="6">
                  <c:v>07/05</c:v>
                </c:pt>
                <c:pt idx="7">
                  <c:v>08/05</c:v>
                </c:pt>
                <c:pt idx="8">
                  <c:v>09/05</c:v>
                </c:pt>
                <c:pt idx="9">
                  <c:v>10/05</c:v>
                </c:pt>
                <c:pt idx="10">
                  <c:v>11/05</c:v>
                </c:pt>
                <c:pt idx="11">
                  <c:v>12/05</c:v>
                </c:pt>
                <c:pt idx="12">
                  <c:v>13/05</c:v>
                </c:pt>
              </c:strCache>
            </c:strRef>
          </c:cat>
          <c:val>
            <c:numRef>
              <c:f>sprint_3!$I$96:$U$96</c:f>
              <c:numCache>
                <c:formatCode>General</c:formatCode>
                <c:ptCount val="13"/>
                <c:pt idx="0">
                  <c:v>208</c:v>
                </c:pt>
                <c:pt idx="1">
                  <c:v>171</c:v>
                </c:pt>
                <c:pt idx="2">
                  <c:v>142</c:v>
                </c:pt>
                <c:pt idx="3">
                  <c:v>123</c:v>
                </c:pt>
                <c:pt idx="4">
                  <c:v>115</c:v>
                </c:pt>
                <c:pt idx="5">
                  <c:v>87</c:v>
                </c:pt>
                <c:pt idx="6">
                  <c:v>79</c:v>
                </c:pt>
                <c:pt idx="7">
                  <c:v>54</c:v>
                </c:pt>
                <c:pt idx="8">
                  <c:v>47</c:v>
                </c:pt>
                <c:pt idx="9">
                  <c:v>35</c:v>
                </c:pt>
                <c:pt idx="10">
                  <c:v>31</c:v>
                </c:pt>
                <c:pt idx="11">
                  <c:v>18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B3-4421-82AC-339EB77D37CB}"/>
            </c:ext>
          </c:extLst>
        </c:ser>
        <c:ser>
          <c:idx val="1"/>
          <c:order val="1"/>
          <c:tx>
            <c:v>Ước tính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sprint_3!$I$16:$U$16</c:f>
              <c:strCache>
                <c:ptCount val="13"/>
                <c:pt idx="0">
                  <c:v>01/05</c:v>
                </c:pt>
                <c:pt idx="1">
                  <c:v>02/05</c:v>
                </c:pt>
                <c:pt idx="2">
                  <c:v>03/05</c:v>
                </c:pt>
                <c:pt idx="3">
                  <c:v>04/05</c:v>
                </c:pt>
                <c:pt idx="4">
                  <c:v>05/05</c:v>
                </c:pt>
                <c:pt idx="5">
                  <c:v>06/05</c:v>
                </c:pt>
                <c:pt idx="6">
                  <c:v>07/05</c:v>
                </c:pt>
                <c:pt idx="7">
                  <c:v>08/05</c:v>
                </c:pt>
                <c:pt idx="8">
                  <c:v>09/05</c:v>
                </c:pt>
                <c:pt idx="9">
                  <c:v>10/05</c:v>
                </c:pt>
                <c:pt idx="10">
                  <c:v>11/05</c:v>
                </c:pt>
                <c:pt idx="11">
                  <c:v>12/05</c:v>
                </c:pt>
                <c:pt idx="12">
                  <c:v>13/05</c:v>
                </c:pt>
              </c:strCache>
            </c:strRef>
          </c:cat>
          <c:val>
            <c:numRef>
              <c:f>sprint_3!$I$97:$U$97</c:f>
              <c:numCache>
                <c:formatCode>General</c:formatCode>
                <c:ptCount val="13"/>
                <c:pt idx="0">
                  <c:v>208</c:v>
                </c:pt>
                <c:pt idx="1">
                  <c:v>172</c:v>
                </c:pt>
                <c:pt idx="2">
                  <c:v>147</c:v>
                </c:pt>
                <c:pt idx="3">
                  <c:v>136</c:v>
                </c:pt>
                <c:pt idx="4">
                  <c:v>118</c:v>
                </c:pt>
                <c:pt idx="5">
                  <c:v>96</c:v>
                </c:pt>
                <c:pt idx="6">
                  <c:v>82</c:v>
                </c:pt>
                <c:pt idx="7">
                  <c:v>67</c:v>
                </c:pt>
                <c:pt idx="8">
                  <c:v>49</c:v>
                </c:pt>
                <c:pt idx="9">
                  <c:v>27</c:v>
                </c:pt>
                <c:pt idx="10">
                  <c:v>22</c:v>
                </c:pt>
                <c:pt idx="11">
                  <c:v>13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B3-4421-82AC-339EB77D3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295760"/>
        <c:axId val="509300680"/>
      </c:lineChart>
      <c:catAx>
        <c:axId val="50929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300680"/>
        <c:crosses val="autoZero"/>
        <c:auto val="1"/>
        <c:lblAlgn val="ctr"/>
        <c:lblOffset val="100"/>
        <c:noMultiLvlLbl val="0"/>
      </c:catAx>
      <c:valAx>
        <c:axId val="50930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29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21772</xdr:colOff>
      <xdr:row>121</xdr:row>
      <xdr:rowOff>65313</xdr:rowOff>
    </xdr:from>
    <xdr:to>
      <xdr:col>24</xdr:col>
      <xdr:colOff>21770</xdr:colOff>
      <xdr:row>157</xdr:row>
      <xdr:rowOff>119742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564756-AD75-4EDE-998E-5113F8DCE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32657</xdr:colOff>
      <xdr:row>109</xdr:row>
      <xdr:rowOff>119743</xdr:rowOff>
    </xdr:from>
    <xdr:to>
      <xdr:col>27</xdr:col>
      <xdr:colOff>413656</xdr:colOff>
      <xdr:row>142</xdr:row>
      <xdr:rowOff>97972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8BD5DF-A3B6-4632-8C9C-D3668827F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108857</xdr:colOff>
      <xdr:row>97</xdr:row>
      <xdr:rowOff>81642</xdr:rowOff>
    </xdr:from>
    <xdr:to>
      <xdr:col>20</xdr:col>
      <xdr:colOff>402770</xdr:colOff>
      <xdr:row>133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624C15-A72C-463D-9F39-1639DAB1F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2"/>
  <sheetViews>
    <sheetView topLeftCell="A91" zoomScale="70" zoomScaleNormal="70" workbookViewId="0">
      <selection activeCell="E75" sqref="E75"/>
    </sheetView>
  </sheetViews>
  <sheetFormatPr defaultRowHeight="14.4" x14ac:dyDescent="0.3"/>
  <cols>
    <col min="1" max="1" width="13.6640625" customWidth="1"/>
    <col min="2" max="2" width="21.109375" customWidth="1"/>
    <col min="3" max="3" width="55.88671875" customWidth="1"/>
    <col min="4" max="4" width="12" customWidth="1"/>
    <col min="5" max="5" width="10.21875" customWidth="1"/>
    <col min="6" max="6" width="20.109375" customWidth="1"/>
    <col min="7" max="8" width="6.109375" customWidth="1"/>
    <col min="9" max="15" width="6" customWidth="1"/>
    <col min="16" max="16" width="5.21875" customWidth="1"/>
    <col min="17" max="19" width="6" customWidth="1"/>
    <col min="20" max="20" width="6.109375" customWidth="1"/>
    <col min="21" max="28" width="6" customWidth="1"/>
    <col min="29" max="29" width="6.109375" customWidth="1"/>
    <col min="30" max="30" width="6" customWidth="1"/>
  </cols>
  <sheetData>
    <row r="1" spans="1:24" ht="37.200000000000003" customHeight="1" x14ac:dyDescent="0.3">
      <c r="A1" s="47" t="s">
        <v>0</v>
      </c>
      <c r="B1" s="47"/>
      <c r="C1" s="41" t="s">
        <v>94</v>
      </c>
      <c r="D1" s="41"/>
      <c r="E1" s="41"/>
      <c r="F1" s="41"/>
      <c r="O1" s="7"/>
      <c r="P1" s="44" t="s">
        <v>5</v>
      </c>
      <c r="Q1" s="44"/>
      <c r="R1" s="44"/>
    </row>
    <row r="2" spans="1:24" ht="20.399999999999999" customHeight="1" x14ac:dyDescent="0.3">
      <c r="A2" s="47" t="s">
        <v>1</v>
      </c>
      <c r="B2" s="47"/>
      <c r="C2" s="42" t="s">
        <v>4</v>
      </c>
      <c r="D2" s="42"/>
      <c r="E2" s="42"/>
      <c r="F2" s="42"/>
      <c r="O2" s="35"/>
      <c r="P2" s="40" t="s">
        <v>6</v>
      </c>
      <c r="Q2" s="40"/>
      <c r="R2" s="40"/>
    </row>
    <row r="3" spans="1:24" ht="20.399999999999999" customHeight="1" x14ac:dyDescent="0.3">
      <c r="A3" s="47" t="s">
        <v>2</v>
      </c>
      <c r="B3" s="47"/>
      <c r="C3" s="43" t="s">
        <v>117</v>
      </c>
      <c r="D3" s="43"/>
      <c r="E3" s="43"/>
      <c r="F3" s="43"/>
      <c r="O3" s="36"/>
      <c r="P3" s="40" t="s">
        <v>7</v>
      </c>
      <c r="Q3" s="40"/>
      <c r="R3" s="40"/>
    </row>
    <row r="4" spans="1:24" ht="20.399999999999999" customHeight="1" x14ac:dyDescent="0.3">
      <c r="A4" s="47" t="s">
        <v>3</v>
      </c>
      <c r="B4" s="47"/>
      <c r="C4" s="43" t="s">
        <v>118</v>
      </c>
      <c r="D4" s="43"/>
      <c r="E4" s="43"/>
      <c r="F4" s="43"/>
      <c r="O4" s="37"/>
      <c r="P4" s="40" t="s">
        <v>8</v>
      </c>
      <c r="Q4" s="40"/>
      <c r="R4" s="40"/>
    </row>
    <row r="5" spans="1:24" ht="22.8" customHeight="1" x14ac:dyDescent="0.3">
      <c r="A5" s="2"/>
      <c r="B5" s="2"/>
      <c r="C5" s="2"/>
      <c r="D5" s="2"/>
      <c r="O5" s="38"/>
      <c r="P5" s="40" t="s">
        <v>9</v>
      </c>
      <c r="Q5" s="40"/>
      <c r="R5" s="40"/>
    </row>
    <row r="6" spans="1:24" ht="16.8" x14ac:dyDescent="0.3">
      <c r="A6" s="2"/>
      <c r="B6" s="48" t="s">
        <v>85</v>
      </c>
      <c r="C6" s="48"/>
      <c r="D6" s="48"/>
      <c r="E6" s="48"/>
    </row>
    <row r="7" spans="1:24" ht="17.399999999999999" thickBot="1" x14ac:dyDescent="0.35">
      <c r="A7" s="2"/>
      <c r="B7" s="34" t="s">
        <v>10</v>
      </c>
      <c r="C7" s="34" t="s">
        <v>11</v>
      </c>
      <c r="D7" s="34" t="s">
        <v>12</v>
      </c>
      <c r="E7" s="34" t="s">
        <v>13</v>
      </c>
    </row>
    <row r="8" spans="1:24" ht="17.399999999999999" thickBot="1" x14ac:dyDescent="0.35">
      <c r="A8" s="2"/>
      <c r="B8" s="3">
        <v>1</v>
      </c>
      <c r="C8" s="1" t="s">
        <v>44</v>
      </c>
      <c r="D8" s="1">
        <f ca="1">SUMIF($E$17:$F$120,"Đô",$G$17:$G$118) + SUMIF($E$17:$F$120,"Nguyên, Đô",$G$17:$G$118)/2 +SUMIF($E$17:$F$120,"All team",$G$17:$G$118)/5</f>
        <v>44.6</v>
      </c>
      <c r="E8" s="1">
        <f ca="1">SUMIF($E$17:$F$120,"Đô",$H$17:$H$118)+ SUMIF($E$17:$F$120,"Nguyên, Đô",$H$17:$H$118)/2 +SUMIF($E$17:$F$120,"All team",$H$17:$H$118)/5</f>
        <v>45</v>
      </c>
    </row>
    <row r="9" spans="1:24" ht="17.399999999999999" thickBot="1" x14ac:dyDescent="0.35">
      <c r="A9" s="2"/>
      <c r="B9" s="3">
        <v>2</v>
      </c>
      <c r="C9" s="1" t="s">
        <v>45</v>
      </c>
      <c r="D9" s="1">
        <f ca="1">SUMIF($E$17:$F$120,"Việt",$G$17:$G$118)+ SUMIF($E$17:$F$120,"Lợi, Việt",$G$17:$G$118)/2 +SUMIF($E$17:$F$120,"All team",$G$17:$G$118)/5</f>
        <v>50.85</v>
      </c>
      <c r="E9" s="1">
        <f ca="1">SUMIF($E$17:$F$120,"Việt",$H$17:$H$118)+ SUMIF($E$17:$F$120,"Lợi, Việt",$H$17:$H$118)/2 +SUMIF($E$17:$F$120,"All team",$H$17:$H$118)/5</f>
        <v>88.5</v>
      </c>
    </row>
    <row r="10" spans="1:24" ht="17.399999999999999" thickBot="1" x14ac:dyDescent="0.35">
      <c r="A10" s="2"/>
      <c r="B10" s="3">
        <v>3</v>
      </c>
      <c r="C10" s="1" t="s">
        <v>46</v>
      </c>
      <c r="D10" s="1">
        <f ca="1">SUMIF($E$17:$F$120,"Lợi",$G$17:$G$118)+ SUMIF($E$17:$F$120,"Lợi, Việt",$G$17:$G$118)/2 +SUMIF($E$17:$F$120,"All team",$G$17:$G$118)/5</f>
        <v>50.85</v>
      </c>
      <c r="E10" s="1">
        <f ca="1">SUMIF($E$17:$F$120,"Lợi",$H$17:$H$118)+ SUMIF($E$17:$F$120,"Lợi, Việt",$H$17:$H$118)/2 +SUMIF($E$17:$F$120,"All team",$H$17:$H$118)/5</f>
        <v>88.5</v>
      </c>
    </row>
    <row r="11" spans="1:24" ht="17.399999999999999" thickBot="1" x14ac:dyDescent="0.35">
      <c r="A11" s="2"/>
      <c r="B11" s="3">
        <v>4</v>
      </c>
      <c r="C11" s="1" t="s">
        <v>47</v>
      </c>
      <c r="D11" s="1">
        <f ca="1">SUMIF($E$17:$F$120,"Nguyên",$G$17:$G$118)+SUMIF($E$17:$F$120,"Nguyên, Khang",$G$17:$G$118)/2+SUMIF($E$17:$F$120,"Nguyên, Đô",$G$17:$G$118)/2 +SUMIF($E$17:$F$120,"All team",$G$17:$G$118)/5</f>
        <v>25.6</v>
      </c>
      <c r="E11" s="1">
        <f ca="1">SUMIF($E$17:$F$120,"Nguyên",$H$17:$H$118)+ SUMIF($E$17:$F$120,"Nguyên, Đô",$H$17:$H$118)/2 + SUMIF($E$17:$F$120,"Nguyên, Khang",$H$17:$H$118)/2+SUMIF($E$17:$F$120,"All team",$H$17:$H$118)/5</f>
        <v>36</v>
      </c>
    </row>
    <row r="12" spans="1:24" ht="17.399999999999999" thickBot="1" x14ac:dyDescent="0.35">
      <c r="A12" s="2"/>
      <c r="B12" s="3">
        <v>5</v>
      </c>
      <c r="C12" s="1" t="s">
        <v>95</v>
      </c>
      <c r="D12" s="1">
        <f ca="1">SUMIF($E$17:$F$120,"Khang",$G$17:$G$118)+SUMIF($E$17:$F$120,"Nguyên, Khang",$G$17:$G$118)/2 + SUMIF($E$17:$F$120,"All team",$G$17:$G$118)/5</f>
        <v>38.6</v>
      </c>
      <c r="E12" s="1">
        <f ca="1">SUMIF($E$17:$F$120,"Khang",$H$17:$H$118)+ SUMIF($E$17:$F$120,"Nguyên, Khang",$H$17:$H$118)/2+SUMIF($E$17:$F$120,"All team",$H$17:$H$118)/5</f>
        <v>47</v>
      </c>
    </row>
    <row r="13" spans="1:24" ht="17.399999999999999" thickBot="1" x14ac:dyDescent="0.35">
      <c r="A13" s="2"/>
      <c r="B13" s="49" t="s">
        <v>14</v>
      </c>
      <c r="C13" s="49"/>
      <c r="D13" s="4">
        <f ca="1">SUM(D8:D12)</f>
        <v>210.5</v>
      </c>
      <c r="E13" s="4">
        <f ca="1">SUM(E8:E12)</f>
        <v>305</v>
      </c>
    </row>
    <row r="14" spans="1:24" ht="16.8" x14ac:dyDescent="0.3">
      <c r="A14" s="2"/>
    </row>
    <row r="16" spans="1:24" ht="55.2" x14ac:dyDescent="0.3">
      <c r="A16" s="39" t="s">
        <v>15</v>
      </c>
      <c r="B16" s="39" t="s">
        <v>16</v>
      </c>
      <c r="C16" s="50" t="s">
        <v>17</v>
      </c>
      <c r="D16" s="50"/>
      <c r="E16" s="60" t="s">
        <v>18</v>
      </c>
      <c r="F16" s="61"/>
      <c r="G16" s="5" t="s">
        <v>12</v>
      </c>
      <c r="H16" s="5" t="s">
        <v>13</v>
      </c>
      <c r="I16" s="8" t="s">
        <v>96</v>
      </c>
      <c r="J16" s="8" t="s">
        <v>97</v>
      </c>
      <c r="K16" s="8" t="s">
        <v>98</v>
      </c>
      <c r="L16" s="8" t="s">
        <v>99</v>
      </c>
      <c r="M16" s="8" t="s">
        <v>100</v>
      </c>
      <c r="N16" s="8" t="s">
        <v>101</v>
      </c>
      <c r="O16" s="8" t="s">
        <v>102</v>
      </c>
      <c r="P16" s="8" t="s">
        <v>103</v>
      </c>
      <c r="Q16" s="11" t="s">
        <v>104</v>
      </c>
      <c r="R16" s="11" t="s">
        <v>105</v>
      </c>
      <c r="S16" s="11" t="s">
        <v>106</v>
      </c>
      <c r="T16" s="11" t="s">
        <v>107</v>
      </c>
      <c r="U16" s="11" t="s">
        <v>108</v>
      </c>
      <c r="V16" s="11" t="s">
        <v>109</v>
      </c>
      <c r="W16" s="11" t="s">
        <v>110</v>
      </c>
      <c r="X16" s="11" t="s">
        <v>111</v>
      </c>
    </row>
    <row r="17" spans="1:24" ht="16.8" x14ac:dyDescent="0.3">
      <c r="A17" s="45" t="s">
        <v>4</v>
      </c>
      <c r="B17" s="46" t="s">
        <v>79</v>
      </c>
      <c r="C17" s="46"/>
      <c r="D17" s="46"/>
      <c r="E17" s="52" t="s">
        <v>112</v>
      </c>
      <c r="F17" s="53"/>
      <c r="G17" s="6">
        <v>3</v>
      </c>
      <c r="H17" s="6">
        <v>8</v>
      </c>
      <c r="I17" s="7">
        <v>0</v>
      </c>
      <c r="J17" s="2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</row>
    <row r="18" spans="1:24" ht="16.8" x14ac:dyDescent="0.3">
      <c r="A18" s="45"/>
      <c r="B18" s="21"/>
      <c r="C18" s="22"/>
      <c r="D18" s="23"/>
      <c r="E18" s="19"/>
      <c r="F18" s="20"/>
      <c r="G18" s="6"/>
      <c r="H18" s="6"/>
      <c r="I18" s="17">
        <v>3</v>
      </c>
      <c r="J18" s="2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1:24" ht="16.8" x14ac:dyDescent="0.3">
      <c r="A19" s="45"/>
      <c r="B19" s="65" t="s">
        <v>80</v>
      </c>
      <c r="C19" s="66"/>
      <c r="D19" s="67"/>
      <c r="E19" s="52" t="s">
        <v>112</v>
      </c>
      <c r="F19" s="53"/>
      <c r="G19" s="6">
        <v>3</v>
      </c>
      <c r="H19" s="6">
        <v>8</v>
      </c>
      <c r="I19" s="7">
        <v>0</v>
      </c>
      <c r="J19" s="2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</row>
    <row r="20" spans="1:24" ht="16.8" x14ac:dyDescent="0.3">
      <c r="A20" s="45"/>
      <c r="B20" s="21"/>
      <c r="C20" s="22"/>
      <c r="D20" s="23"/>
      <c r="E20" s="19"/>
      <c r="F20" s="20"/>
      <c r="G20" s="6"/>
      <c r="H20" s="6"/>
      <c r="I20" s="17">
        <v>3</v>
      </c>
      <c r="J20" s="2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ht="16.8" x14ac:dyDescent="0.3">
      <c r="A21" s="45"/>
      <c r="B21" s="46" t="s">
        <v>81</v>
      </c>
      <c r="C21" s="46"/>
      <c r="D21" s="46"/>
      <c r="E21" s="52" t="s">
        <v>19</v>
      </c>
      <c r="F21" s="53"/>
      <c r="G21" s="6">
        <v>4</v>
      </c>
      <c r="H21" s="6">
        <v>6</v>
      </c>
      <c r="I21" s="6">
        <v>6</v>
      </c>
      <c r="J21" s="7">
        <v>0</v>
      </c>
      <c r="K21" s="2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</row>
    <row r="22" spans="1:24" ht="16.8" x14ac:dyDescent="0.3">
      <c r="A22" s="45"/>
      <c r="B22" s="52"/>
      <c r="C22" s="74"/>
      <c r="D22" s="53"/>
      <c r="E22" s="19"/>
      <c r="F22" s="20"/>
      <c r="G22" s="6"/>
      <c r="H22" s="6"/>
      <c r="I22" s="6"/>
      <c r="J22" s="17">
        <v>4</v>
      </c>
      <c r="K22" s="2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ht="16.8" x14ac:dyDescent="0.3">
      <c r="A23" s="45"/>
      <c r="B23" s="54" t="s">
        <v>20</v>
      </c>
      <c r="C23" s="29" t="s">
        <v>113</v>
      </c>
      <c r="D23" s="28"/>
      <c r="E23" s="52" t="s">
        <v>112</v>
      </c>
      <c r="F23" s="53"/>
      <c r="G23" s="6">
        <v>6</v>
      </c>
      <c r="H23" s="6">
        <v>8</v>
      </c>
      <c r="I23" s="6">
        <v>6</v>
      </c>
      <c r="J23" s="12">
        <v>6</v>
      </c>
      <c r="K23" s="72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</row>
    <row r="24" spans="1:24" ht="16.8" x14ac:dyDescent="0.3">
      <c r="A24" s="45"/>
      <c r="B24" s="55"/>
      <c r="C24" s="29"/>
      <c r="D24" s="28"/>
      <c r="E24" s="27"/>
      <c r="F24" s="28"/>
      <c r="G24" s="6"/>
      <c r="H24" s="6"/>
      <c r="I24" s="6"/>
      <c r="J24" s="12"/>
      <c r="K24" s="73">
        <v>6</v>
      </c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1:24" ht="16.8" customHeight="1" x14ac:dyDescent="0.3">
      <c r="A25" s="45"/>
      <c r="B25" s="55"/>
      <c r="C25" s="51" t="s">
        <v>30</v>
      </c>
      <c r="D25" s="51"/>
      <c r="E25" s="52" t="s">
        <v>114</v>
      </c>
      <c r="F25" s="53"/>
      <c r="G25" s="6">
        <v>1</v>
      </c>
      <c r="H25" s="6">
        <v>1</v>
      </c>
      <c r="I25" s="6">
        <v>1</v>
      </c>
      <c r="J25" s="6">
        <v>1</v>
      </c>
      <c r="K25" s="6">
        <v>1</v>
      </c>
      <c r="L25" s="7">
        <v>0</v>
      </c>
      <c r="M25" s="26">
        <v>0</v>
      </c>
      <c r="N25" s="12">
        <v>0</v>
      </c>
      <c r="O25" s="12">
        <v>0</v>
      </c>
      <c r="P25" s="12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</row>
    <row r="26" spans="1:24" ht="16.8" x14ac:dyDescent="0.3">
      <c r="A26" s="45"/>
      <c r="B26" s="55"/>
      <c r="C26" s="51" t="s">
        <v>31</v>
      </c>
      <c r="D26" s="51"/>
      <c r="E26" s="52" t="s">
        <v>114</v>
      </c>
      <c r="F26" s="53"/>
      <c r="G26" s="6">
        <v>1</v>
      </c>
      <c r="H26" s="6">
        <v>1</v>
      </c>
      <c r="I26" s="6">
        <v>1</v>
      </c>
      <c r="J26" s="6">
        <v>1</v>
      </c>
      <c r="K26" s="6">
        <v>1</v>
      </c>
      <c r="L26" s="7">
        <v>0</v>
      </c>
      <c r="M26" s="26">
        <v>0</v>
      </c>
      <c r="N26" s="12">
        <v>0</v>
      </c>
      <c r="O26" s="12">
        <v>0</v>
      </c>
      <c r="P26" s="12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</row>
    <row r="27" spans="1:24" ht="16.8" x14ac:dyDescent="0.3">
      <c r="A27" s="45"/>
      <c r="B27" s="55"/>
      <c r="C27" s="51" t="s">
        <v>38</v>
      </c>
      <c r="D27" s="51"/>
      <c r="E27" s="52" t="s">
        <v>114</v>
      </c>
      <c r="F27" s="53"/>
      <c r="G27" s="6">
        <v>0.5</v>
      </c>
      <c r="H27" s="6">
        <v>1</v>
      </c>
      <c r="I27" s="6">
        <v>1</v>
      </c>
      <c r="J27" s="6">
        <v>1</v>
      </c>
      <c r="K27" s="6">
        <v>1</v>
      </c>
      <c r="L27" s="7">
        <v>0</v>
      </c>
      <c r="M27" s="26">
        <v>0</v>
      </c>
      <c r="N27" s="12">
        <v>0</v>
      </c>
      <c r="O27" s="12">
        <v>0</v>
      </c>
      <c r="P27" s="12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</row>
    <row r="28" spans="1:24" ht="16.8" x14ac:dyDescent="0.3">
      <c r="A28" s="45"/>
      <c r="B28" s="55"/>
      <c r="C28" s="52"/>
      <c r="D28" s="53"/>
      <c r="E28" s="19"/>
      <c r="F28" s="20"/>
      <c r="G28" s="6"/>
      <c r="H28" s="6"/>
      <c r="I28" s="6"/>
      <c r="J28" s="6"/>
      <c r="K28" s="6"/>
      <c r="L28" s="17">
        <v>0.5</v>
      </c>
      <c r="M28" s="26"/>
      <c r="N28" s="12"/>
      <c r="O28" s="12"/>
      <c r="P28" s="12"/>
      <c r="Q28" s="6"/>
      <c r="R28" s="6"/>
      <c r="S28" s="6"/>
      <c r="T28" s="6"/>
      <c r="U28" s="6"/>
      <c r="V28" s="6"/>
      <c r="W28" s="6"/>
      <c r="X28" s="6"/>
    </row>
    <row r="29" spans="1:24" ht="16.8" x14ac:dyDescent="0.3">
      <c r="A29" s="45"/>
      <c r="B29" s="55"/>
      <c r="C29" s="51" t="s">
        <v>32</v>
      </c>
      <c r="D29" s="51"/>
      <c r="E29" s="52" t="s">
        <v>114</v>
      </c>
      <c r="F29" s="53"/>
      <c r="G29" s="6">
        <v>1</v>
      </c>
      <c r="H29" s="6">
        <v>1</v>
      </c>
      <c r="I29" s="6">
        <v>1</v>
      </c>
      <c r="J29" s="6">
        <v>1</v>
      </c>
      <c r="K29" s="6">
        <v>1</v>
      </c>
      <c r="L29" s="7">
        <v>0</v>
      </c>
      <c r="M29" s="26">
        <v>0</v>
      </c>
      <c r="N29" s="12">
        <v>0</v>
      </c>
      <c r="O29" s="12">
        <v>0</v>
      </c>
      <c r="P29" s="12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</row>
    <row r="30" spans="1:24" ht="16.8" x14ac:dyDescent="0.3">
      <c r="A30" s="45"/>
      <c r="B30" s="55"/>
      <c r="C30" s="51" t="s">
        <v>33</v>
      </c>
      <c r="D30" s="51"/>
      <c r="E30" s="52" t="s">
        <v>114</v>
      </c>
      <c r="F30" s="53"/>
      <c r="G30" s="6">
        <v>1</v>
      </c>
      <c r="H30" s="6">
        <v>1</v>
      </c>
      <c r="I30" s="6">
        <v>1</v>
      </c>
      <c r="J30" s="6">
        <v>1</v>
      </c>
      <c r="K30" s="6">
        <v>1</v>
      </c>
      <c r="L30" s="7">
        <v>0</v>
      </c>
      <c r="M30" s="26">
        <v>0</v>
      </c>
      <c r="N30" s="12">
        <v>0</v>
      </c>
      <c r="O30" s="12">
        <v>0</v>
      </c>
      <c r="P30" s="12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</row>
    <row r="31" spans="1:24" ht="16.8" x14ac:dyDescent="0.3">
      <c r="A31" s="45"/>
      <c r="B31" s="55"/>
      <c r="C31" s="63" t="s">
        <v>35</v>
      </c>
      <c r="D31" s="64"/>
      <c r="E31" s="52" t="s">
        <v>114</v>
      </c>
      <c r="F31" s="53"/>
      <c r="G31" s="6">
        <v>1</v>
      </c>
      <c r="H31" s="6">
        <v>1</v>
      </c>
      <c r="I31" s="6">
        <v>1</v>
      </c>
      <c r="J31" s="6">
        <v>1</v>
      </c>
      <c r="K31" s="6">
        <v>1</v>
      </c>
      <c r="L31" s="7">
        <v>0</v>
      </c>
      <c r="M31" s="26">
        <v>0</v>
      </c>
      <c r="N31" s="12">
        <v>0</v>
      </c>
      <c r="O31" s="12">
        <v>0</v>
      </c>
      <c r="P31" s="12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</row>
    <row r="32" spans="1:24" ht="16.8" x14ac:dyDescent="0.3">
      <c r="A32" s="45"/>
      <c r="B32" s="55"/>
      <c r="C32" s="51" t="s">
        <v>34</v>
      </c>
      <c r="D32" s="51"/>
      <c r="E32" s="52" t="s">
        <v>114</v>
      </c>
      <c r="F32" s="53"/>
      <c r="G32" s="6">
        <v>1</v>
      </c>
      <c r="H32" s="6">
        <v>1</v>
      </c>
      <c r="I32" s="6">
        <v>1</v>
      </c>
      <c r="J32" s="6">
        <v>1</v>
      </c>
      <c r="K32" s="6">
        <v>1</v>
      </c>
      <c r="L32" s="7">
        <v>0</v>
      </c>
      <c r="M32" s="26">
        <v>0</v>
      </c>
      <c r="N32" s="12">
        <v>0</v>
      </c>
      <c r="O32" s="12">
        <v>0</v>
      </c>
      <c r="P32" s="12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</row>
    <row r="33" spans="1:24" ht="16.8" x14ac:dyDescent="0.3">
      <c r="A33" s="45"/>
      <c r="B33" s="56"/>
      <c r="C33" s="51" t="s">
        <v>86</v>
      </c>
      <c r="D33" s="51"/>
      <c r="E33" s="52" t="s">
        <v>19</v>
      </c>
      <c r="F33" s="53"/>
      <c r="G33" s="6">
        <v>1</v>
      </c>
      <c r="H33" s="6">
        <v>1</v>
      </c>
      <c r="I33" s="6">
        <v>1</v>
      </c>
      <c r="J33" s="6">
        <v>1</v>
      </c>
      <c r="K33" s="6">
        <v>1</v>
      </c>
      <c r="L33" s="7">
        <v>0</v>
      </c>
      <c r="M33" s="26">
        <v>0</v>
      </c>
      <c r="N33" s="12">
        <v>0</v>
      </c>
      <c r="O33" s="12">
        <v>0</v>
      </c>
      <c r="P33" s="12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</row>
    <row r="34" spans="1:24" ht="17.399999999999999" x14ac:dyDescent="0.35">
      <c r="A34" s="45"/>
      <c r="B34" s="45" t="s">
        <v>21</v>
      </c>
      <c r="C34" s="51" t="s">
        <v>36</v>
      </c>
      <c r="D34" s="51"/>
      <c r="E34" s="52" t="s">
        <v>115</v>
      </c>
      <c r="F34" s="53"/>
      <c r="G34" s="6">
        <v>2</v>
      </c>
      <c r="H34" s="6">
        <v>3</v>
      </c>
      <c r="I34" s="6">
        <v>3</v>
      </c>
      <c r="J34" s="6">
        <v>3</v>
      </c>
      <c r="K34" s="6">
        <v>3</v>
      </c>
      <c r="L34" s="6">
        <v>3</v>
      </c>
      <c r="M34" s="13">
        <v>0</v>
      </c>
      <c r="N34" s="26"/>
      <c r="O34" s="12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</row>
    <row r="35" spans="1:24" ht="17.399999999999999" x14ac:dyDescent="0.35">
      <c r="A35" s="45"/>
      <c r="B35" s="45"/>
      <c r="C35" s="52"/>
      <c r="D35" s="53"/>
      <c r="E35" s="19"/>
      <c r="F35" s="20"/>
      <c r="G35" s="6"/>
      <c r="H35" s="6"/>
      <c r="I35" s="6"/>
      <c r="J35" s="6"/>
      <c r="K35" s="6"/>
      <c r="L35" s="6"/>
      <c r="M35" s="18">
        <v>2</v>
      </c>
      <c r="N35" s="26"/>
      <c r="O35" s="12"/>
      <c r="P35" s="6"/>
      <c r="Q35" s="6"/>
      <c r="R35" s="6"/>
      <c r="S35" s="6"/>
      <c r="T35" s="6"/>
      <c r="U35" s="6"/>
      <c r="V35" s="6"/>
      <c r="W35" s="6"/>
      <c r="X35" s="6"/>
    </row>
    <row r="36" spans="1:24" ht="16.8" x14ac:dyDescent="0.3">
      <c r="A36" s="45"/>
      <c r="B36" s="45"/>
      <c r="C36" s="51" t="s">
        <v>37</v>
      </c>
      <c r="D36" s="51"/>
      <c r="E36" s="52" t="s">
        <v>115</v>
      </c>
      <c r="F36" s="53"/>
      <c r="G36" s="6">
        <v>2</v>
      </c>
      <c r="H36" s="6">
        <v>3</v>
      </c>
      <c r="I36" s="6">
        <v>3</v>
      </c>
      <c r="J36" s="6">
        <v>3</v>
      </c>
      <c r="K36" s="6">
        <v>3</v>
      </c>
      <c r="L36" s="6">
        <v>3</v>
      </c>
      <c r="M36" s="6">
        <v>3</v>
      </c>
      <c r="N36" s="7">
        <v>0</v>
      </c>
      <c r="O36" s="26">
        <v>0</v>
      </c>
      <c r="P36" s="12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</row>
    <row r="37" spans="1:24" ht="16.8" x14ac:dyDescent="0.3">
      <c r="A37" s="45"/>
      <c r="B37" s="45"/>
      <c r="C37" s="52"/>
      <c r="D37" s="53"/>
      <c r="E37" s="19"/>
      <c r="F37" s="20"/>
      <c r="G37" s="6"/>
      <c r="H37" s="6"/>
      <c r="I37" s="6"/>
      <c r="J37" s="6"/>
      <c r="K37" s="6"/>
      <c r="L37" s="6"/>
      <c r="M37" s="6"/>
      <c r="N37" s="17">
        <v>2</v>
      </c>
      <c r="O37" s="26"/>
      <c r="P37" s="12"/>
      <c r="Q37" s="6"/>
      <c r="R37" s="6"/>
      <c r="S37" s="6"/>
      <c r="T37" s="6"/>
      <c r="U37" s="6"/>
      <c r="V37" s="6"/>
      <c r="W37" s="6"/>
      <c r="X37" s="6"/>
    </row>
    <row r="38" spans="1:24" ht="16.8" x14ac:dyDescent="0.3">
      <c r="A38" s="45"/>
      <c r="B38" s="45"/>
      <c r="C38" s="51" t="s">
        <v>39</v>
      </c>
      <c r="D38" s="51"/>
      <c r="E38" s="52" t="s">
        <v>115</v>
      </c>
      <c r="F38" s="53"/>
      <c r="G38" s="6">
        <v>2</v>
      </c>
      <c r="H38" s="6">
        <v>3</v>
      </c>
      <c r="I38" s="6">
        <v>3</v>
      </c>
      <c r="J38" s="6">
        <v>3</v>
      </c>
      <c r="K38" s="6">
        <v>3</v>
      </c>
      <c r="L38" s="6">
        <v>3</v>
      </c>
      <c r="M38" s="6">
        <v>3</v>
      </c>
      <c r="N38" s="6">
        <v>3</v>
      </c>
      <c r="O38" s="7">
        <v>0</v>
      </c>
      <c r="P38" s="2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</row>
    <row r="39" spans="1:24" ht="16.8" x14ac:dyDescent="0.3">
      <c r="A39" s="45"/>
      <c r="B39" s="45"/>
      <c r="C39" s="52"/>
      <c r="D39" s="53"/>
      <c r="E39" s="19"/>
      <c r="F39" s="20"/>
      <c r="G39" s="6"/>
      <c r="H39" s="6"/>
      <c r="I39" s="6"/>
      <c r="J39" s="6"/>
      <c r="K39" s="6"/>
      <c r="L39" s="6"/>
      <c r="M39" s="6"/>
      <c r="N39" s="6"/>
      <c r="O39" s="17">
        <v>2</v>
      </c>
      <c r="P39" s="26"/>
      <c r="Q39" s="6"/>
      <c r="R39" s="6"/>
      <c r="S39" s="6"/>
      <c r="T39" s="6"/>
      <c r="U39" s="6"/>
      <c r="V39" s="6"/>
      <c r="W39" s="6"/>
      <c r="X39" s="6"/>
    </row>
    <row r="40" spans="1:24" ht="17.399999999999999" x14ac:dyDescent="0.35">
      <c r="A40" s="45"/>
      <c r="B40" s="45"/>
      <c r="C40" s="51" t="s">
        <v>40</v>
      </c>
      <c r="D40" s="51"/>
      <c r="E40" s="52" t="s">
        <v>115</v>
      </c>
      <c r="F40" s="53"/>
      <c r="G40" s="6">
        <v>2</v>
      </c>
      <c r="H40" s="6">
        <v>3</v>
      </c>
      <c r="I40" s="6">
        <v>3</v>
      </c>
      <c r="J40" s="6">
        <v>3</v>
      </c>
      <c r="K40" s="6">
        <v>3</v>
      </c>
      <c r="L40" s="6">
        <v>3</v>
      </c>
      <c r="M40" s="6">
        <v>3</v>
      </c>
      <c r="N40" s="6">
        <v>3</v>
      </c>
      <c r="O40" s="6">
        <v>3</v>
      </c>
      <c r="P40" s="13">
        <v>0</v>
      </c>
      <c r="Q40" s="26">
        <v>0</v>
      </c>
      <c r="R40" s="6">
        <v>0</v>
      </c>
      <c r="S40" s="6">
        <v>0</v>
      </c>
      <c r="T40" s="14">
        <v>0</v>
      </c>
      <c r="U40" s="6">
        <v>0</v>
      </c>
      <c r="V40" s="6">
        <v>0</v>
      </c>
      <c r="W40" s="6">
        <v>0</v>
      </c>
      <c r="X40" s="6">
        <v>0</v>
      </c>
    </row>
    <row r="41" spans="1:24" ht="17.399999999999999" x14ac:dyDescent="0.35">
      <c r="A41" s="45"/>
      <c r="B41" s="45"/>
      <c r="C41" s="52"/>
      <c r="D41" s="53"/>
      <c r="E41" s="19"/>
      <c r="F41" s="20"/>
      <c r="G41" s="6"/>
      <c r="H41" s="6"/>
      <c r="I41" s="6"/>
      <c r="J41" s="6"/>
      <c r="K41" s="6"/>
      <c r="L41" s="6"/>
      <c r="M41" s="6"/>
      <c r="N41" s="6"/>
      <c r="O41" s="6"/>
      <c r="P41" s="18">
        <v>2</v>
      </c>
      <c r="Q41" s="26"/>
      <c r="R41" s="6"/>
      <c r="S41" s="6"/>
      <c r="T41" s="14"/>
      <c r="U41" s="6"/>
      <c r="V41" s="6"/>
      <c r="W41" s="6"/>
      <c r="X41" s="6"/>
    </row>
    <row r="42" spans="1:24" ht="17.399999999999999" x14ac:dyDescent="0.35">
      <c r="A42" s="45"/>
      <c r="B42" s="45"/>
      <c r="C42" s="51" t="s">
        <v>42</v>
      </c>
      <c r="D42" s="51"/>
      <c r="E42" s="52" t="s">
        <v>115</v>
      </c>
      <c r="F42" s="53"/>
      <c r="G42" s="6">
        <v>3</v>
      </c>
      <c r="H42" s="6">
        <v>3</v>
      </c>
      <c r="I42" s="6">
        <v>3</v>
      </c>
      <c r="J42" s="6">
        <v>3</v>
      </c>
      <c r="K42" s="6">
        <v>3</v>
      </c>
      <c r="L42" s="6">
        <v>3</v>
      </c>
      <c r="M42" s="6">
        <v>3</v>
      </c>
      <c r="N42" s="6">
        <v>2</v>
      </c>
      <c r="O42" s="6">
        <v>1</v>
      </c>
      <c r="P42" s="12">
        <v>1</v>
      </c>
      <c r="Q42" s="13">
        <v>0</v>
      </c>
      <c r="R42" s="6">
        <v>0</v>
      </c>
      <c r="S42" s="14">
        <v>0</v>
      </c>
      <c r="T42" s="6">
        <v>0</v>
      </c>
      <c r="U42" s="26">
        <v>0</v>
      </c>
      <c r="V42" s="6">
        <v>0</v>
      </c>
      <c r="W42" s="6">
        <v>0</v>
      </c>
      <c r="X42" s="6">
        <v>0</v>
      </c>
    </row>
    <row r="43" spans="1:24" ht="17.399999999999999" x14ac:dyDescent="0.35">
      <c r="A43" s="45"/>
      <c r="B43" s="45"/>
      <c r="C43" s="51" t="s">
        <v>41</v>
      </c>
      <c r="D43" s="51"/>
      <c r="E43" s="52" t="s">
        <v>115</v>
      </c>
      <c r="F43" s="53"/>
      <c r="G43" s="6">
        <v>4</v>
      </c>
      <c r="H43" s="6">
        <v>4</v>
      </c>
      <c r="I43" s="6">
        <v>4</v>
      </c>
      <c r="J43" s="6">
        <v>4</v>
      </c>
      <c r="K43" s="6">
        <v>4</v>
      </c>
      <c r="L43" s="6">
        <v>4</v>
      </c>
      <c r="M43" s="6">
        <v>4</v>
      </c>
      <c r="N43" s="6">
        <v>1</v>
      </c>
      <c r="O43" s="6">
        <v>1</v>
      </c>
      <c r="P43" s="12">
        <v>1</v>
      </c>
      <c r="Q43" s="14">
        <v>1</v>
      </c>
      <c r="R43" s="13">
        <v>0</v>
      </c>
      <c r="S43" s="14">
        <v>0</v>
      </c>
      <c r="T43" s="6">
        <v>0</v>
      </c>
      <c r="U43" s="26">
        <v>0</v>
      </c>
      <c r="V43" s="6">
        <v>0</v>
      </c>
      <c r="W43" s="6">
        <v>0</v>
      </c>
      <c r="X43" s="6">
        <v>0</v>
      </c>
    </row>
    <row r="44" spans="1:24" ht="17.399999999999999" x14ac:dyDescent="0.35">
      <c r="A44" s="45"/>
      <c r="B44" s="45"/>
      <c r="C44" s="51" t="s">
        <v>43</v>
      </c>
      <c r="D44" s="51"/>
      <c r="E44" s="52" t="s">
        <v>115</v>
      </c>
      <c r="F44" s="53"/>
      <c r="G44" s="6">
        <v>3</v>
      </c>
      <c r="H44" s="6">
        <v>3</v>
      </c>
      <c r="I44" s="6">
        <v>2</v>
      </c>
      <c r="J44" s="6">
        <v>2</v>
      </c>
      <c r="K44" s="6">
        <v>2</v>
      </c>
      <c r="L44" s="6">
        <v>2</v>
      </c>
      <c r="M44" s="6">
        <v>2</v>
      </c>
      <c r="N44" s="6">
        <v>1</v>
      </c>
      <c r="O44" s="6">
        <v>1</v>
      </c>
      <c r="P44" s="12">
        <v>1</v>
      </c>
      <c r="Q44" s="14">
        <v>1</v>
      </c>
      <c r="R44" s="14">
        <v>1</v>
      </c>
      <c r="S44" s="13">
        <v>0</v>
      </c>
      <c r="T44" s="6">
        <v>0</v>
      </c>
      <c r="U44" s="26">
        <v>0</v>
      </c>
      <c r="V44" s="6">
        <v>0</v>
      </c>
      <c r="W44" s="6">
        <v>0</v>
      </c>
      <c r="X44" s="6">
        <v>0</v>
      </c>
    </row>
    <row r="45" spans="1:24" ht="17.399999999999999" x14ac:dyDescent="0.35">
      <c r="A45" s="45"/>
      <c r="B45" s="45"/>
      <c r="C45" s="51" t="s">
        <v>22</v>
      </c>
      <c r="D45" s="51"/>
      <c r="E45" s="52" t="s">
        <v>19</v>
      </c>
      <c r="F45" s="53"/>
      <c r="G45" s="6">
        <v>5</v>
      </c>
      <c r="H45" s="6">
        <v>5</v>
      </c>
      <c r="I45" s="6">
        <v>5</v>
      </c>
      <c r="J45" s="6">
        <v>5</v>
      </c>
      <c r="K45" s="6">
        <v>5</v>
      </c>
      <c r="L45" s="6">
        <v>5</v>
      </c>
      <c r="M45" s="6">
        <v>4</v>
      </c>
      <c r="N45" s="6">
        <v>4</v>
      </c>
      <c r="O45" s="6">
        <v>4</v>
      </c>
      <c r="P45" s="12">
        <v>3</v>
      </c>
      <c r="Q45" s="14">
        <v>2</v>
      </c>
      <c r="R45" s="14">
        <v>1</v>
      </c>
      <c r="S45" s="14">
        <v>1</v>
      </c>
      <c r="T45" s="13">
        <v>0</v>
      </c>
      <c r="U45" s="26">
        <v>0</v>
      </c>
      <c r="V45" s="6">
        <v>0</v>
      </c>
      <c r="W45" s="6">
        <v>0</v>
      </c>
      <c r="X45" s="6">
        <v>0</v>
      </c>
    </row>
    <row r="46" spans="1:24" ht="16.8" x14ac:dyDescent="0.3">
      <c r="A46" s="45"/>
      <c r="B46" s="54" t="s">
        <v>23</v>
      </c>
      <c r="C46" s="51" t="s">
        <v>48</v>
      </c>
      <c r="D46" s="51"/>
      <c r="E46" s="52" t="s">
        <v>29</v>
      </c>
      <c r="F46" s="53"/>
      <c r="G46" s="6">
        <v>4</v>
      </c>
      <c r="H46" s="6">
        <v>8</v>
      </c>
      <c r="I46" s="6">
        <v>5</v>
      </c>
      <c r="J46" s="6">
        <v>5</v>
      </c>
      <c r="K46" s="6">
        <v>4</v>
      </c>
      <c r="L46" s="6">
        <v>4</v>
      </c>
      <c r="M46" s="7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26">
        <v>0</v>
      </c>
      <c r="U46" s="6">
        <v>0</v>
      </c>
      <c r="V46" s="6">
        <v>0</v>
      </c>
      <c r="W46" s="6">
        <v>0</v>
      </c>
      <c r="X46" s="6">
        <v>0</v>
      </c>
    </row>
    <row r="47" spans="1:24" ht="16.8" x14ac:dyDescent="0.3">
      <c r="A47" s="45"/>
      <c r="B47" s="55"/>
      <c r="C47" s="52"/>
      <c r="D47" s="53"/>
      <c r="E47" s="9"/>
      <c r="F47" s="10"/>
      <c r="G47" s="6"/>
      <c r="H47" s="6"/>
      <c r="I47" s="6"/>
      <c r="J47" s="6"/>
      <c r="K47" s="6"/>
      <c r="L47" s="12"/>
      <c r="M47" s="17">
        <v>4</v>
      </c>
      <c r="N47" s="6"/>
      <c r="O47" s="6"/>
      <c r="P47" s="6"/>
      <c r="Q47" s="6"/>
      <c r="R47" s="6"/>
      <c r="S47" s="6"/>
      <c r="T47" s="26"/>
      <c r="U47" s="6"/>
      <c r="V47" s="6"/>
      <c r="W47" s="6"/>
      <c r="X47" s="6"/>
    </row>
    <row r="48" spans="1:24" ht="17.399999999999999" x14ac:dyDescent="0.35">
      <c r="A48" s="45"/>
      <c r="B48" s="55"/>
      <c r="C48" s="51" t="s">
        <v>49</v>
      </c>
      <c r="D48" s="51"/>
      <c r="E48" s="52" t="s">
        <v>62</v>
      </c>
      <c r="F48" s="53"/>
      <c r="G48" s="6">
        <v>4</v>
      </c>
      <c r="H48" s="6">
        <v>8</v>
      </c>
      <c r="I48" s="6">
        <v>8</v>
      </c>
      <c r="J48" s="6">
        <v>8</v>
      </c>
      <c r="K48" s="6">
        <v>8</v>
      </c>
      <c r="L48" s="6">
        <v>8</v>
      </c>
      <c r="M48" s="7">
        <v>0</v>
      </c>
      <c r="N48" s="6">
        <v>0</v>
      </c>
      <c r="O48" s="6">
        <v>0</v>
      </c>
      <c r="P48" s="14">
        <v>0</v>
      </c>
      <c r="Q48" s="14">
        <v>0</v>
      </c>
      <c r="R48" s="14">
        <v>0</v>
      </c>
      <c r="S48" s="6">
        <v>0</v>
      </c>
      <c r="T48" s="26">
        <v>0</v>
      </c>
      <c r="U48" s="6">
        <v>0</v>
      </c>
      <c r="V48" s="6">
        <v>0</v>
      </c>
      <c r="W48" s="6">
        <v>0</v>
      </c>
      <c r="X48" s="6">
        <v>0</v>
      </c>
    </row>
    <row r="49" spans="1:24" ht="17.399999999999999" x14ac:dyDescent="0.35">
      <c r="A49" s="45"/>
      <c r="B49" s="55"/>
      <c r="C49" s="52"/>
      <c r="D49" s="53"/>
      <c r="E49" s="9"/>
      <c r="F49" s="10"/>
      <c r="G49" s="6"/>
      <c r="H49" s="6"/>
      <c r="I49" s="6"/>
      <c r="J49" s="6"/>
      <c r="K49" s="6"/>
      <c r="L49" s="12"/>
      <c r="M49" s="17">
        <v>4</v>
      </c>
      <c r="N49" s="6"/>
      <c r="O49" s="6"/>
      <c r="P49" s="14"/>
      <c r="Q49" s="14"/>
      <c r="R49" s="14"/>
      <c r="S49" s="6"/>
      <c r="T49" s="26"/>
      <c r="U49" s="6"/>
      <c r="V49" s="6"/>
      <c r="W49" s="6"/>
      <c r="X49" s="6"/>
    </row>
    <row r="50" spans="1:24" ht="17.399999999999999" x14ac:dyDescent="0.35">
      <c r="A50" s="45"/>
      <c r="B50" s="55"/>
      <c r="C50" s="51" t="s">
        <v>50</v>
      </c>
      <c r="D50" s="51"/>
      <c r="E50" s="52" t="s">
        <v>29</v>
      </c>
      <c r="F50" s="53"/>
      <c r="G50" s="6">
        <v>4</v>
      </c>
      <c r="H50" s="6">
        <v>10</v>
      </c>
      <c r="I50" s="6">
        <v>10</v>
      </c>
      <c r="J50" s="6">
        <v>10</v>
      </c>
      <c r="K50" s="6">
        <v>10</v>
      </c>
      <c r="L50" s="6">
        <v>10</v>
      </c>
      <c r="M50" s="6">
        <v>4</v>
      </c>
      <c r="N50" s="7">
        <v>0</v>
      </c>
      <c r="O50" s="6">
        <v>0</v>
      </c>
      <c r="P50" s="14">
        <v>0</v>
      </c>
      <c r="Q50" s="14">
        <v>0</v>
      </c>
      <c r="R50" s="14">
        <v>0</v>
      </c>
      <c r="S50" s="6">
        <v>0</v>
      </c>
      <c r="T50" s="26">
        <v>0</v>
      </c>
      <c r="U50" s="6">
        <v>0</v>
      </c>
      <c r="V50" s="6">
        <v>0</v>
      </c>
      <c r="W50" s="6">
        <v>0</v>
      </c>
      <c r="X50" s="6">
        <v>0</v>
      </c>
    </row>
    <row r="51" spans="1:24" ht="17.399999999999999" x14ac:dyDescent="0.35">
      <c r="A51" s="45"/>
      <c r="B51" s="55"/>
      <c r="C51" s="52"/>
      <c r="D51" s="53"/>
      <c r="E51" s="9"/>
      <c r="F51" s="10"/>
      <c r="G51" s="6"/>
      <c r="H51" s="6"/>
      <c r="I51" s="6"/>
      <c r="J51" s="6"/>
      <c r="K51" s="6"/>
      <c r="L51" s="6"/>
      <c r="M51" s="6"/>
      <c r="N51" s="17">
        <v>4</v>
      </c>
      <c r="O51" s="6"/>
      <c r="P51" s="14"/>
      <c r="Q51" s="14"/>
      <c r="R51" s="14"/>
      <c r="S51" s="6"/>
      <c r="T51" s="26"/>
      <c r="U51" s="6"/>
      <c r="V51" s="6"/>
      <c r="W51" s="6"/>
      <c r="X51" s="6"/>
    </row>
    <row r="52" spans="1:24" ht="17.399999999999999" x14ac:dyDescent="0.35">
      <c r="A52" s="45"/>
      <c r="B52" s="55"/>
      <c r="C52" s="51" t="s">
        <v>51</v>
      </c>
      <c r="D52" s="51"/>
      <c r="E52" s="52" t="s">
        <v>62</v>
      </c>
      <c r="F52" s="53"/>
      <c r="G52" s="6">
        <v>4</v>
      </c>
      <c r="H52" s="6">
        <v>10</v>
      </c>
      <c r="I52" s="6">
        <v>10</v>
      </c>
      <c r="J52" s="6">
        <v>10</v>
      </c>
      <c r="K52" s="6">
        <v>10</v>
      </c>
      <c r="L52" s="6">
        <v>10</v>
      </c>
      <c r="M52" s="6">
        <v>4</v>
      </c>
      <c r="N52" s="7">
        <v>0</v>
      </c>
      <c r="O52" s="6">
        <v>0</v>
      </c>
      <c r="P52" s="14">
        <v>0</v>
      </c>
      <c r="Q52" s="14">
        <v>0</v>
      </c>
      <c r="R52" s="14">
        <v>0</v>
      </c>
      <c r="S52" s="6">
        <v>0</v>
      </c>
      <c r="T52" s="26">
        <v>0</v>
      </c>
      <c r="U52" s="6">
        <v>0</v>
      </c>
      <c r="V52" s="6">
        <v>0</v>
      </c>
      <c r="W52" s="6">
        <v>0</v>
      </c>
      <c r="X52" s="6">
        <v>0</v>
      </c>
    </row>
    <row r="53" spans="1:24" ht="17.399999999999999" x14ac:dyDescent="0.35">
      <c r="A53" s="45"/>
      <c r="B53" s="55"/>
      <c r="C53" s="52"/>
      <c r="D53" s="53"/>
      <c r="E53" s="9"/>
      <c r="F53" s="10"/>
      <c r="G53" s="6"/>
      <c r="H53" s="6"/>
      <c r="I53" s="6"/>
      <c r="J53" s="6"/>
      <c r="K53" s="6"/>
      <c r="L53" s="6"/>
      <c r="M53" s="6"/>
      <c r="N53" s="17">
        <v>4</v>
      </c>
      <c r="O53" s="6"/>
      <c r="P53" s="14"/>
      <c r="Q53" s="14"/>
      <c r="R53" s="14"/>
      <c r="S53" s="6"/>
      <c r="T53" s="26"/>
      <c r="U53" s="6"/>
      <c r="V53" s="6"/>
      <c r="W53" s="6"/>
      <c r="X53" s="6"/>
    </row>
    <row r="54" spans="1:24" ht="17.399999999999999" x14ac:dyDescent="0.35">
      <c r="A54" s="45"/>
      <c r="B54" s="55"/>
      <c r="C54" s="51" t="s">
        <v>52</v>
      </c>
      <c r="D54" s="51"/>
      <c r="E54" s="52" t="s">
        <v>29</v>
      </c>
      <c r="F54" s="53"/>
      <c r="G54" s="6">
        <v>2</v>
      </c>
      <c r="H54" s="6">
        <v>8</v>
      </c>
      <c r="I54" s="6">
        <v>8</v>
      </c>
      <c r="J54" s="6">
        <v>8</v>
      </c>
      <c r="K54" s="6">
        <v>8</v>
      </c>
      <c r="L54" s="6">
        <v>8</v>
      </c>
      <c r="M54" s="6">
        <v>8</v>
      </c>
      <c r="N54" s="6">
        <v>2</v>
      </c>
      <c r="O54" s="7">
        <v>0</v>
      </c>
      <c r="P54" s="14">
        <v>0</v>
      </c>
      <c r="Q54" s="14">
        <v>0</v>
      </c>
      <c r="R54" s="14">
        <v>0</v>
      </c>
      <c r="S54" s="6">
        <v>0</v>
      </c>
      <c r="T54" s="26">
        <v>0</v>
      </c>
      <c r="U54" s="6">
        <v>0</v>
      </c>
      <c r="V54" s="6">
        <v>0</v>
      </c>
      <c r="W54" s="6">
        <v>0</v>
      </c>
      <c r="X54" s="6">
        <v>0</v>
      </c>
    </row>
    <row r="55" spans="1:24" ht="17.399999999999999" x14ac:dyDescent="0.35">
      <c r="A55" s="45"/>
      <c r="B55" s="55"/>
      <c r="C55" s="52"/>
      <c r="D55" s="53"/>
      <c r="E55" s="19"/>
      <c r="F55" s="20"/>
      <c r="G55" s="6"/>
      <c r="H55" s="6"/>
      <c r="I55" s="6"/>
      <c r="J55" s="6"/>
      <c r="K55" s="6"/>
      <c r="L55" s="6"/>
      <c r="M55" s="6"/>
      <c r="N55" s="6"/>
      <c r="O55" s="17">
        <v>2</v>
      </c>
      <c r="P55" s="14"/>
      <c r="Q55" s="14"/>
      <c r="R55" s="14"/>
      <c r="S55" s="6"/>
      <c r="T55" s="26"/>
      <c r="U55" s="6"/>
      <c r="V55" s="6"/>
      <c r="W55" s="6"/>
      <c r="X55" s="6"/>
    </row>
    <row r="56" spans="1:24" ht="17.399999999999999" x14ac:dyDescent="0.35">
      <c r="A56" s="45"/>
      <c r="B56" s="55"/>
      <c r="C56" s="51" t="s">
        <v>53</v>
      </c>
      <c r="D56" s="51"/>
      <c r="E56" s="52" t="s">
        <v>62</v>
      </c>
      <c r="F56" s="53"/>
      <c r="G56" s="6">
        <v>2</v>
      </c>
      <c r="H56" s="6">
        <v>8</v>
      </c>
      <c r="I56" s="6">
        <v>8</v>
      </c>
      <c r="J56" s="6">
        <v>8</v>
      </c>
      <c r="K56" s="6">
        <v>8</v>
      </c>
      <c r="L56" s="6">
        <v>8</v>
      </c>
      <c r="M56" s="6">
        <v>8</v>
      </c>
      <c r="N56" s="6">
        <v>2</v>
      </c>
      <c r="O56" s="7">
        <v>0</v>
      </c>
      <c r="P56" s="14">
        <v>0</v>
      </c>
      <c r="Q56" s="14">
        <v>0</v>
      </c>
      <c r="R56" s="14">
        <v>0</v>
      </c>
      <c r="S56" s="6">
        <v>0</v>
      </c>
      <c r="T56" s="26">
        <v>0</v>
      </c>
      <c r="U56" s="6">
        <v>0</v>
      </c>
      <c r="V56" s="6">
        <v>0</v>
      </c>
      <c r="W56" s="6">
        <v>0</v>
      </c>
      <c r="X56" s="6">
        <v>0</v>
      </c>
    </row>
    <row r="57" spans="1:24" ht="17.399999999999999" x14ac:dyDescent="0.35">
      <c r="A57" s="45"/>
      <c r="B57" s="55"/>
      <c r="C57" s="52"/>
      <c r="D57" s="53"/>
      <c r="E57" s="19"/>
      <c r="F57" s="20"/>
      <c r="G57" s="6"/>
      <c r="H57" s="6"/>
      <c r="I57" s="6"/>
      <c r="J57" s="6"/>
      <c r="K57" s="6"/>
      <c r="L57" s="6"/>
      <c r="M57" s="6"/>
      <c r="N57" s="6"/>
      <c r="O57" s="17">
        <v>2</v>
      </c>
      <c r="P57" s="14"/>
      <c r="Q57" s="14"/>
      <c r="R57" s="14"/>
      <c r="S57" s="6"/>
      <c r="T57" s="26"/>
      <c r="U57" s="6"/>
      <c r="V57" s="6"/>
      <c r="W57" s="6"/>
      <c r="X57" s="6"/>
    </row>
    <row r="58" spans="1:24" ht="17.399999999999999" x14ac:dyDescent="0.35">
      <c r="A58" s="45"/>
      <c r="B58" s="55"/>
      <c r="C58" s="51" t="s">
        <v>54</v>
      </c>
      <c r="D58" s="51"/>
      <c r="E58" s="52" t="s">
        <v>29</v>
      </c>
      <c r="F58" s="53"/>
      <c r="G58" s="6">
        <v>3</v>
      </c>
      <c r="H58" s="6">
        <v>10</v>
      </c>
      <c r="I58" s="6">
        <v>10</v>
      </c>
      <c r="J58" s="6">
        <v>10</v>
      </c>
      <c r="K58" s="6">
        <v>10</v>
      </c>
      <c r="L58" s="6">
        <v>10</v>
      </c>
      <c r="M58" s="6">
        <v>10</v>
      </c>
      <c r="N58" s="6">
        <v>10</v>
      </c>
      <c r="O58" s="6">
        <v>3</v>
      </c>
      <c r="P58" s="13">
        <v>0</v>
      </c>
      <c r="Q58" s="14">
        <v>0</v>
      </c>
      <c r="R58" s="14">
        <v>0</v>
      </c>
      <c r="S58" s="6">
        <v>0</v>
      </c>
      <c r="T58" s="26">
        <v>0</v>
      </c>
      <c r="U58" s="6">
        <v>0</v>
      </c>
      <c r="V58" s="6">
        <v>0</v>
      </c>
      <c r="W58" s="6">
        <v>0</v>
      </c>
      <c r="X58" s="6">
        <v>0</v>
      </c>
    </row>
    <row r="59" spans="1:24" ht="17.399999999999999" x14ac:dyDescent="0.35">
      <c r="A59" s="45"/>
      <c r="B59" s="55"/>
      <c r="C59" s="52"/>
      <c r="D59" s="53"/>
      <c r="E59" s="19"/>
      <c r="F59" s="20"/>
      <c r="G59" s="6"/>
      <c r="H59" s="6"/>
      <c r="I59" s="6"/>
      <c r="J59" s="6"/>
      <c r="K59" s="6"/>
      <c r="L59" s="6"/>
      <c r="M59" s="6"/>
      <c r="N59" s="6"/>
      <c r="O59" s="6"/>
      <c r="P59" s="18">
        <v>3</v>
      </c>
      <c r="Q59" s="14"/>
      <c r="R59" s="14"/>
      <c r="S59" s="6"/>
      <c r="T59" s="26"/>
      <c r="U59" s="6"/>
      <c r="V59" s="6"/>
      <c r="W59" s="6"/>
      <c r="X59" s="6"/>
    </row>
    <row r="60" spans="1:24" ht="17.399999999999999" x14ac:dyDescent="0.35">
      <c r="A60" s="45"/>
      <c r="B60" s="55"/>
      <c r="C60" s="51" t="s">
        <v>55</v>
      </c>
      <c r="D60" s="51"/>
      <c r="E60" s="52" t="s">
        <v>62</v>
      </c>
      <c r="F60" s="53"/>
      <c r="G60" s="6">
        <v>2</v>
      </c>
      <c r="H60" s="6">
        <v>10</v>
      </c>
      <c r="I60" s="6">
        <v>10</v>
      </c>
      <c r="J60" s="6">
        <v>10</v>
      </c>
      <c r="K60" s="6">
        <v>10</v>
      </c>
      <c r="L60" s="6">
        <v>10</v>
      </c>
      <c r="M60" s="6">
        <v>10</v>
      </c>
      <c r="N60" s="6">
        <v>10</v>
      </c>
      <c r="O60" s="6">
        <v>2</v>
      </c>
      <c r="P60" s="13">
        <v>0</v>
      </c>
      <c r="Q60" s="14">
        <v>0</v>
      </c>
      <c r="R60" s="14">
        <v>0</v>
      </c>
      <c r="S60" s="6">
        <v>0</v>
      </c>
      <c r="T60" s="26">
        <v>0</v>
      </c>
      <c r="U60" s="6">
        <v>0</v>
      </c>
      <c r="V60" s="6">
        <v>0</v>
      </c>
      <c r="W60" s="6">
        <v>0</v>
      </c>
      <c r="X60" s="6">
        <v>0</v>
      </c>
    </row>
    <row r="61" spans="1:24" ht="17.399999999999999" x14ac:dyDescent="0.35">
      <c r="A61" s="45"/>
      <c r="B61" s="55"/>
      <c r="C61" s="24"/>
      <c r="D61" s="25"/>
      <c r="E61" s="19"/>
      <c r="F61" s="20"/>
      <c r="G61" s="6"/>
      <c r="H61" s="6"/>
      <c r="I61" s="6"/>
      <c r="J61" s="6"/>
      <c r="K61" s="6"/>
      <c r="L61" s="6"/>
      <c r="M61" s="6"/>
      <c r="N61" s="6"/>
      <c r="O61" s="6"/>
      <c r="P61" s="18">
        <v>2</v>
      </c>
      <c r="Q61" s="14"/>
      <c r="R61" s="14"/>
      <c r="S61" s="6"/>
      <c r="T61" s="26"/>
      <c r="U61" s="6"/>
      <c r="V61" s="6"/>
      <c r="W61" s="6"/>
      <c r="X61" s="6"/>
    </row>
    <row r="62" spans="1:24" ht="17.399999999999999" x14ac:dyDescent="0.35">
      <c r="A62" s="45"/>
      <c r="B62" s="55"/>
      <c r="C62" s="63" t="s">
        <v>56</v>
      </c>
      <c r="D62" s="64"/>
      <c r="E62" s="52" t="s">
        <v>29</v>
      </c>
      <c r="F62" s="53"/>
      <c r="G62" s="6">
        <v>15</v>
      </c>
      <c r="H62" s="6">
        <v>10</v>
      </c>
      <c r="I62" s="6">
        <v>10</v>
      </c>
      <c r="J62" s="6">
        <v>10</v>
      </c>
      <c r="K62" s="6">
        <v>10</v>
      </c>
      <c r="L62" s="6">
        <v>10</v>
      </c>
      <c r="M62" s="6">
        <v>10</v>
      </c>
      <c r="N62" s="6">
        <v>10</v>
      </c>
      <c r="O62" s="6">
        <v>10</v>
      </c>
      <c r="P62" s="6">
        <v>10</v>
      </c>
      <c r="Q62" s="13">
        <v>0</v>
      </c>
      <c r="R62" s="14">
        <v>0</v>
      </c>
      <c r="S62" s="6">
        <v>0</v>
      </c>
      <c r="T62" s="26">
        <v>0</v>
      </c>
      <c r="U62" s="6">
        <v>0</v>
      </c>
      <c r="V62" s="6">
        <v>0</v>
      </c>
      <c r="W62" s="6">
        <v>0</v>
      </c>
      <c r="X62" s="6">
        <v>0</v>
      </c>
    </row>
    <row r="63" spans="1:24" ht="17.399999999999999" x14ac:dyDescent="0.35">
      <c r="A63" s="45"/>
      <c r="B63" s="55"/>
      <c r="C63" s="42"/>
      <c r="D63" s="42"/>
      <c r="E63" s="52"/>
      <c r="F63" s="53"/>
      <c r="G63" s="6"/>
      <c r="H63" s="6"/>
      <c r="I63" s="6"/>
      <c r="J63" s="6"/>
      <c r="K63" s="6"/>
      <c r="L63" s="6"/>
      <c r="M63" s="6"/>
      <c r="N63" s="6"/>
      <c r="O63" s="6"/>
      <c r="P63" s="26"/>
      <c r="Q63" s="16">
        <v>5</v>
      </c>
      <c r="R63" s="14"/>
      <c r="S63" s="14"/>
      <c r="T63" s="26"/>
      <c r="U63" s="14"/>
      <c r="V63" s="6"/>
      <c r="W63" s="6"/>
      <c r="X63" s="6"/>
    </row>
    <row r="64" spans="1:24" ht="17.399999999999999" x14ac:dyDescent="0.35">
      <c r="A64" s="45"/>
      <c r="B64" s="55"/>
      <c r="C64" s="51" t="s">
        <v>57</v>
      </c>
      <c r="D64" s="51"/>
      <c r="E64" s="52" t="s">
        <v>62</v>
      </c>
      <c r="F64" s="53"/>
      <c r="G64" s="6">
        <v>15</v>
      </c>
      <c r="H64" s="6">
        <v>10</v>
      </c>
      <c r="I64" s="6">
        <v>10</v>
      </c>
      <c r="J64" s="6">
        <v>10</v>
      </c>
      <c r="K64" s="6">
        <v>10</v>
      </c>
      <c r="L64" s="6">
        <v>10</v>
      </c>
      <c r="M64" s="6">
        <v>10</v>
      </c>
      <c r="N64" s="6">
        <v>10</v>
      </c>
      <c r="O64" s="6">
        <v>10</v>
      </c>
      <c r="P64" s="6">
        <v>10</v>
      </c>
      <c r="Q64" s="13">
        <v>0</v>
      </c>
      <c r="R64" s="14">
        <v>0</v>
      </c>
      <c r="S64" s="6">
        <v>0</v>
      </c>
      <c r="T64" s="26">
        <v>0</v>
      </c>
      <c r="U64" s="6">
        <v>0</v>
      </c>
      <c r="V64" s="6">
        <v>0</v>
      </c>
      <c r="W64" s="6">
        <v>0</v>
      </c>
      <c r="X64" s="6">
        <v>0</v>
      </c>
    </row>
    <row r="65" spans="1:24" ht="17.399999999999999" x14ac:dyDescent="0.35">
      <c r="A65" s="45"/>
      <c r="B65" s="55"/>
      <c r="C65" s="52"/>
      <c r="D65" s="53"/>
      <c r="E65" s="9"/>
      <c r="F65" s="10"/>
      <c r="G65" s="6"/>
      <c r="H65" s="6"/>
      <c r="I65" s="6"/>
      <c r="J65" s="6"/>
      <c r="K65" s="6"/>
      <c r="L65" s="6"/>
      <c r="M65" s="6"/>
      <c r="N65" s="6"/>
      <c r="O65" s="6"/>
      <c r="P65" s="6"/>
      <c r="Q65" s="16">
        <v>5</v>
      </c>
      <c r="R65" s="14"/>
      <c r="S65" s="6"/>
      <c r="T65" s="26"/>
      <c r="U65" s="6"/>
      <c r="V65" s="6"/>
      <c r="W65" s="6"/>
      <c r="X65" s="6"/>
    </row>
    <row r="66" spans="1:24" ht="17.399999999999999" x14ac:dyDescent="0.35">
      <c r="A66" s="45"/>
      <c r="B66" s="55"/>
      <c r="C66" s="51" t="s">
        <v>58</v>
      </c>
      <c r="D66" s="51"/>
      <c r="E66" s="52" t="s">
        <v>29</v>
      </c>
      <c r="F66" s="53"/>
      <c r="G66" s="6">
        <v>5</v>
      </c>
      <c r="H66" s="6">
        <v>12</v>
      </c>
      <c r="I66" s="6">
        <v>12</v>
      </c>
      <c r="J66" s="6">
        <v>12</v>
      </c>
      <c r="K66" s="6">
        <v>12</v>
      </c>
      <c r="L66" s="6">
        <v>12</v>
      </c>
      <c r="M66" s="6">
        <v>12</v>
      </c>
      <c r="N66" s="6">
        <v>12</v>
      </c>
      <c r="O66" s="6">
        <v>12</v>
      </c>
      <c r="P66" s="6">
        <v>12</v>
      </c>
      <c r="Q66" s="14">
        <v>5</v>
      </c>
      <c r="R66" s="13">
        <v>0</v>
      </c>
      <c r="S66" s="6">
        <v>0</v>
      </c>
      <c r="T66" s="26">
        <v>0</v>
      </c>
      <c r="U66" s="6">
        <v>0</v>
      </c>
      <c r="V66" s="6">
        <v>0</v>
      </c>
      <c r="W66" s="6">
        <v>0</v>
      </c>
      <c r="X66" s="6">
        <v>0</v>
      </c>
    </row>
    <row r="67" spans="1:24" ht="17.399999999999999" x14ac:dyDescent="0.35">
      <c r="A67" s="45"/>
      <c r="B67" s="55"/>
      <c r="C67" s="52"/>
      <c r="D67" s="53"/>
      <c r="E67" s="19"/>
      <c r="F67" s="20"/>
      <c r="G67" s="6"/>
      <c r="H67" s="6"/>
      <c r="I67" s="6"/>
      <c r="J67" s="6"/>
      <c r="K67" s="6"/>
      <c r="L67" s="6"/>
      <c r="M67" s="6"/>
      <c r="N67" s="6"/>
      <c r="O67" s="6"/>
      <c r="P67" s="6"/>
      <c r="Q67" s="14"/>
      <c r="R67" s="18">
        <v>5</v>
      </c>
      <c r="S67" s="6"/>
      <c r="T67" s="26"/>
      <c r="U67" s="6"/>
      <c r="V67" s="6"/>
      <c r="W67" s="6"/>
      <c r="X67" s="6"/>
    </row>
    <row r="68" spans="1:24" ht="17.399999999999999" x14ac:dyDescent="0.35">
      <c r="A68" s="45"/>
      <c r="B68" s="55"/>
      <c r="C68" s="51" t="s">
        <v>59</v>
      </c>
      <c r="D68" s="51"/>
      <c r="E68" s="52" t="s">
        <v>62</v>
      </c>
      <c r="F68" s="53"/>
      <c r="G68" s="6">
        <v>6</v>
      </c>
      <c r="H68" s="6">
        <v>12</v>
      </c>
      <c r="I68" s="6">
        <v>12</v>
      </c>
      <c r="J68" s="6">
        <v>12</v>
      </c>
      <c r="K68" s="6">
        <v>12</v>
      </c>
      <c r="L68" s="6">
        <v>12</v>
      </c>
      <c r="M68" s="6">
        <v>12</v>
      </c>
      <c r="N68" s="6">
        <v>12</v>
      </c>
      <c r="O68" s="6">
        <v>12</v>
      </c>
      <c r="P68" s="6">
        <v>12</v>
      </c>
      <c r="Q68" s="14">
        <v>6</v>
      </c>
      <c r="R68" s="13">
        <v>0</v>
      </c>
      <c r="S68" s="6">
        <v>0</v>
      </c>
      <c r="T68" s="26">
        <v>0</v>
      </c>
      <c r="U68" s="6">
        <v>0</v>
      </c>
      <c r="V68" s="6">
        <v>0</v>
      </c>
      <c r="W68" s="6">
        <v>0</v>
      </c>
      <c r="X68" s="6">
        <v>0</v>
      </c>
    </row>
    <row r="69" spans="1:24" ht="17.399999999999999" x14ac:dyDescent="0.35">
      <c r="A69" s="45"/>
      <c r="B69" s="55"/>
      <c r="C69" s="52"/>
      <c r="D69" s="53"/>
      <c r="E69" s="19"/>
      <c r="F69" s="20"/>
      <c r="G69" s="6"/>
      <c r="H69" s="6"/>
      <c r="I69" s="6"/>
      <c r="J69" s="6"/>
      <c r="K69" s="6"/>
      <c r="L69" s="6"/>
      <c r="M69" s="6"/>
      <c r="N69" s="6"/>
      <c r="O69" s="6"/>
      <c r="P69" s="6"/>
      <c r="Q69" s="14"/>
      <c r="R69" s="18">
        <v>6</v>
      </c>
      <c r="S69" s="6"/>
      <c r="T69" s="26"/>
      <c r="U69" s="6"/>
      <c r="V69" s="6"/>
      <c r="W69" s="6"/>
      <c r="X69" s="6"/>
    </row>
    <row r="70" spans="1:24" ht="17.399999999999999" x14ac:dyDescent="0.35">
      <c r="A70" s="45"/>
      <c r="B70" s="55"/>
      <c r="C70" s="51" t="s">
        <v>60</v>
      </c>
      <c r="D70" s="51"/>
      <c r="E70" s="52" t="s">
        <v>29</v>
      </c>
      <c r="F70" s="53"/>
      <c r="G70" s="6">
        <v>4</v>
      </c>
      <c r="H70" s="6">
        <v>14</v>
      </c>
      <c r="I70" s="6">
        <v>14</v>
      </c>
      <c r="J70" s="6">
        <v>14</v>
      </c>
      <c r="K70" s="6">
        <v>14</v>
      </c>
      <c r="L70" s="6">
        <v>14</v>
      </c>
      <c r="M70" s="6">
        <v>14</v>
      </c>
      <c r="N70" s="6">
        <v>14</v>
      </c>
      <c r="O70" s="6">
        <v>14</v>
      </c>
      <c r="P70" s="6">
        <v>14</v>
      </c>
      <c r="Q70" s="6">
        <v>14</v>
      </c>
      <c r="R70" s="14">
        <v>14</v>
      </c>
      <c r="S70" s="71">
        <v>4</v>
      </c>
      <c r="T70" s="13">
        <v>0</v>
      </c>
      <c r="U70" s="6">
        <v>0</v>
      </c>
      <c r="V70" s="6">
        <v>0</v>
      </c>
      <c r="W70" s="6">
        <v>0</v>
      </c>
      <c r="X70" s="6">
        <v>0</v>
      </c>
    </row>
    <row r="71" spans="1:24" ht="17.399999999999999" x14ac:dyDescent="0.35">
      <c r="A71" s="45"/>
      <c r="B71" s="55"/>
      <c r="C71" s="52"/>
      <c r="D71" s="53"/>
      <c r="E71" s="19"/>
      <c r="F71" s="20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14"/>
      <c r="S71" s="26"/>
      <c r="T71" s="18">
        <v>4</v>
      </c>
      <c r="U71" s="6"/>
      <c r="V71" s="6"/>
      <c r="W71" s="6"/>
      <c r="X71" s="6"/>
    </row>
    <row r="72" spans="1:24" ht="17.399999999999999" x14ac:dyDescent="0.35">
      <c r="A72" s="45"/>
      <c r="B72" s="55"/>
      <c r="C72" s="51" t="s">
        <v>61</v>
      </c>
      <c r="D72" s="51"/>
      <c r="E72" s="52" t="s">
        <v>62</v>
      </c>
      <c r="F72" s="53"/>
      <c r="G72" s="6">
        <v>4</v>
      </c>
      <c r="H72" s="6">
        <v>14</v>
      </c>
      <c r="I72" s="6">
        <v>14</v>
      </c>
      <c r="J72" s="6">
        <v>14</v>
      </c>
      <c r="K72" s="6">
        <v>14</v>
      </c>
      <c r="L72" s="6">
        <v>14</v>
      </c>
      <c r="M72" s="6">
        <v>14</v>
      </c>
      <c r="N72" s="6">
        <v>14</v>
      </c>
      <c r="O72" s="6">
        <v>14</v>
      </c>
      <c r="P72" s="6">
        <v>14</v>
      </c>
      <c r="Q72" s="6">
        <v>14</v>
      </c>
      <c r="R72" s="14">
        <v>14</v>
      </c>
      <c r="S72" s="71">
        <v>4</v>
      </c>
      <c r="T72" s="13">
        <v>0</v>
      </c>
      <c r="U72" s="6">
        <v>0</v>
      </c>
      <c r="V72" s="6">
        <v>0</v>
      </c>
      <c r="W72" s="6">
        <v>0</v>
      </c>
      <c r="X72" s="6">
        <v>0</v>
      </c>
    </row>
    <row r="73" spans="1:24" ht="17.399999999999999" x14ac:dyDescent="0.35">
      <c r="A73" s="45"/>
      <c r="B73" s="55"/>
      <c r="C73" s="52"/>
      <c r="D73" s="53"/>
      <c r="E73" s="19"/>
      <c r="F73" s="20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14"/>
      <c r="S73" s="26"/>
      <c r="T73" s="18">
        <v>4</v>
      </c>
      <c r="U73" s="6"/>
      <c r="V73" s="6"/>
      <c r="W73" s="6"/>
      <c r="X73" s="6"/>
    </row>
    <row r="74" spans="1:24" ht="17.399999999999999" x14ac:dyDescent="0.35">
      <c r="A74" s="45"/>
      <c r="B74" s="55"/>
      <c r="C74" s="51" t="s">
        <v>24</v>
      </c>
      <c r="D74" s="51"/>
      <c r="E74" s="52" t="s">
        <v>19</v>
      </c>
      <c r="F74" s="53"/>
      <c r="G74" s="6">
        <v>16</v>
      </c>
      <c r="H74" s="6">
        <v>14</v>
      </c>
      <c r="I74" s="6">
        <v>14</v>
      </c>
      <c r="J74" s="6">
        <v>14</v>
      </c>
      <c r="K74" s="6">
        <v>14</v>
      </c>
      <c r="L74" s="6">
        <v>14</v>
      </c>
      <c r="M74" s="6">
        <v>14</v>
      </c>
      <c r="N74" s="6">
        <v>14</v>
      </c>
      <c r="O74" s="6">
        <v>14</v>
      </c>
      <c r="P74" s="6">
        <v>14</v>
      </c>
      <c r="Q74" s="6">
        <v>14</v>
      </c>
      <c r="R74" s="14">
        <v>14</v>
      </c>
      <c r="S74" s="71">
        <v>14</v>
      </c>
      <c r="T74" s="13">
        <v>0</v>
      </c>
      <c r="U74" s="6">
        <v>0</v>
      </c>
      <c r="V74" s="6">
        <v>0</v>
      </c>
      <c r="W74" s="6">
        <v>0</v>
      </c>
      <c r="X74" s="6">
        <v>0</v>
      </c>
    </row>
    <row r="75" spans="1:24" ht="17.399999999999999" x14ac:dyDescent="0.35">
      <c r="A75" s="45"/>
      <c r="B75" s="56"/>
      <c r="C75" s="52"/>
      <c r="D75" s="53"/>
      <c r="E75" s="19"/>
      <c r="F75" s="20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14"/>
      <c r="S75" s="26"/>
      <c r="T75" s="16">
        <v>2</v>
      </c>
      <c r="U75" s="6"/>
      <c r="V75" s="6"/>
      <c r="W75" s="6"/>
      <c r="X75" s="6"/>
    </row>
    <row r="76" spans="1:24" ht="17.399999999999999" x14ac:dyDescent="0.35">
      <c r="A76" s="45"/>
      <c r="B76" s="54" t="s">
        <v>25</v>
      </c>
      <c r="C76" s="51" t="s">
        <v>63</v>
      </c>
      <c r="D76" s="51"/>
      <c r="E76" s="52" t="s">
        <v>116</v>
      </c>
      <c r="F76" s="53"/>
      <c r="G76" s="6">
        <v>2</v>
      </c>
      <c r="H76" s="6">
        <v>3</v>
      </c>
      <c r="I76" s="6">
        <v>3</v>
      </c>
      <c r="J76" s="6">
        <v>3</v>
      </c>
      <c r="K76" s="6">
        <v>3</v>
      </c>
      <c r="L76" s="6">
        <v>3</v>
      </c>
      <c r="M76" s="6">
        <v>2</v>
      </c>
      <c r="N76" s="13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26">
        <v>0</v>
      </c>
      <c r="V76" s="6">
        <v>0</v>
      </c>
      <c r="W76" s="6">
        <v>0</v>
      </c>
      <c r="X76" s="6">
        <v>0</v>
      </c>
    </row>
    <row r="77" spans="1:24" ht="17.399999999999999" x14ac:dyDescent="0.35">
      <c r="A77" s="45"/>
      <c r="B77" s="55"/>
      <c r="C77" s="52"/>
      <c r="D77" s="53"/>
      <c r="E77" s="52"/>
      <c r="F77" s="53"/>
      <c r="G77" s="6"/>
      <c r="H77" s="6"/>
      <c r="I77" s="6"/>
      <c r="J77" s="6"/>
      <c r="K77" s="6"/>
      <c r="L77" s="6"/>
      <c r="M77" s="6"/>
      <c r="N77" s="18">
        <v>2</v>
      </c>
      <c r="O77" s="6"/>
      <c r="P77" s="6"/>
      <c r="Q77" s="6"/>
      <c r="R77" s="6"/>
      <c r="S77" s="6"/>
      <c r="T77" s="6"/>
      <c r="U77" s="26"/>
      <c r="V77" s="6"/>
      <c r="W77" s="6"/>
      <c r="X77" s="6"/>
    </row>
    <row r="78" spans="1:24" ht="16.8" x14ac:dyDescent="0.3">
      <c r="A78" s="45"/>
      <c r="B78" s="55"/>
      <c r="C78" s="51" t="s">
        <v>64</v>
      </c>
      <c r="D78" s="51"/>
      <c r="E78" s="52" t="s">
        <v>116</v>
      </c>
      <c r="F78" s="53"/>
      <c r="G78" s="6">
        <v>2</v>
      </c>
      <c r="H78" s="6">
        <v>3</v>
      </c>
      <c r="I78" s="6">
        <v>3</v>
      </c>
      <c r="J78" s="6">
        <v>3</v>
      </c>
      <c r="K78" s="6">
        <v>3</v>
      </c>
      <c r="L78" s="6">
        <v>3</v>
      </c>
      <c r="M78" s="6">
        <v>3</v>
      </c>
      <c r="N78" s="6">
        <v>2</v>
      </c>
      <c r="O78" s="7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26">
        <v>0</v>
      </c>
      <c r="V78" s="6">
        <v>0</v>
      </c>
      <c r="W78" s="6">
        <v>0</v>
      </c>
      <c r="X78" s="6">
        <v>0</v>
      </c>
    </row>
    <row r="79" spans="1:24" ht="16.8" x14ac:dyDescent="0.3">
      <c r="A79" s="45"/>
      <c r="B79" s="55"/>
      <c r="C79" s="52"/>
      <c r="D79" s="53"/>
      <c r="E79" s="52"/>
      <c r="F79" s="53"/>
      <c r="G79" s="6"/>
      <c r="H79" s="6"/>
      <c r="I79" s="6"/>
      <c r="J79" s="6"/>
      <c r="K79" s="6"/>
      <c r="L79" s="6"/>
      <c r="M79" s="6"/>
      <c r="N79" s="6"/>
      <c r="O79" s="17">
        <v>2</v>
      </c>
      <c r="P79" s="6"/>
      <c r="Q79" s="6"/>
      <c r="R79" s="6"/>
      <c r="S79" s="6"/>
      <c r="T79" s="6"/>
      <c r="U79" s="26"/>
      <c r="V79" s="6"/>
      <c r="W79" s="6"/>
      <c r="X79" s="6"/>
    </row>
    <row r="80" spans="1:24" ht="16.8" x14ac:dyDescent="0.3">
      <c r="A80" s="45"/>
      <c r="B80" s="55"/>
      <c r="C80" s="51" t="s">
        <v>65</v>
      </c>
      <c r="D80" s="51"/>
      <c r="E80" s="52" t="s">
        <v>116</v>
      </c>
      <c r="F80" s="53"/>
      <c r="G80" s="6">
        <v>2</v>
      </c>
      <c r="H80" s="6">
        <v>3</v>
      </c>
      <c r="I80" s="6">
        <v>3</v>
      </c>
      <c r="J80" s="6">
        <v>3</v>
      </c>
      <c r="K80" s="6">
        <v>3</v>
      </c>
      <c r="L80" s="6">
        <v>3</v>
      </c>
      <c r="M80" s="6">
        <v>3</v>
      </c>
      <c r="N80" s="6">
        <v>3</v>
      </c>
      <c r="O80" s="6">
        <v>2</v>
      </c>
      <c r="P80" s="7">
        <v>0</v>
      </c>
      <c r="Q80" s="6">
        <v>0</v>
      </c>
      <c r="R80" s="6">
        <v>0</v>
      </c>
      <c r="S80" s="6">
        <v>0</v>
      </c>
      <c r="T80" s="6">
        <v>0</v>
      </c>
      <c r="U80" s="26">
        <v>0</v>
      </c>
      <c r="V80" s="6">
        <v>0</v>
      </c>
      <c r="W80" s="6">
        <v>0</v>
      </c>
      <c r="X80" s="6">
        <v>0</v>
      </c>
    </row>
    <row r="81" spans="1:24" ht="16.8" x14ac:dyDescent="0.3">
      <c r="A81" s="45"/>
      <c r="B81" s="55"/>
      <c r="C81" s="52"/>
      <c r="D81" s="53"/>
      <c r="E81" s="19"/>
      <c r="F81" s="20"/>
      <c r="G81" s="6"/>
      <c r="H81" s="6"/>
      <c r="I81" s="6"/>
      <c r="J81" s="6"/>
      <c r="K81" s="6"/>
      <c r="L81" s="6"/>
      <c r="M81" s="6"/>
      <c r="N81" s="6"/>
      <c r="O81" s="6"/>
      <c r="P81" s="17">
        <v>2</v>
      </c>
      <c r="Q81" s="6"/>
      <c r="R81" s="6"/>
      <c r="S81" s="6"/>
      <c r="T81" s="6"/>
      <c r="U81" s="26"/>
      <c r="V81" s="6"/>
      <c r="W81" s="6"/>
      <c r="X81" s="6"/>
    </row>
    <row r="82" spans="1:24" ht="17.399999999999999" x14ac:dyDescent="0.35">
      <c r="A82" s="45"/>
      <c r="B82" s="55"/>
      <c r="C82" s="51" t="s">
        <v>66</v>
      </c>
      <c r="D82" s="51"/>
      <c r="E82" s="52" t="s">
        <v>116</v>
      </c>
      <c r="F82" s="53"/>
      <c r="G82" s="6">
        <v>2</v>
      </c>
      <c r="H82" s="6">
        <v>3</v>
      </c>
      <c r="I82" s="6">
        <v>3</v>
      </c>
      <c r="J82" s="6">
        <v>3</v>
      </c>
      <c r="K82" s="6">
        <v>3</v>
      </c>
      <c r="L82" s="6">
        <v>3</v>
      </c>
      <c r="M82" s="6">
        <v>3</v>
      </c>
      <c r="N82" s="6">
        <v>3</v>
      </c>
      <c r="O82" s="6">
        <v>3</v>
      </c>
      <c r="P82" s="12">
        <v>2</v>
      </c>
      <c r="Q82" s="13">
        <v>0</v>
      </c>
      <c r="R82" s="6">
        <v>0</v>
      </c>
      <c r="S82" s="6">
        <v>0</v>
      </c>
      <c r="T82" s="6">
        <v>0</v>
      </c>
      <c r="U82" s="26">
        <v>0</v>
      </c>
      <c r="V82" s="6">
        <v>0</v>
      </c>
      <c r="W82" s="6">
        <v>0</v>
      </c>
      <c r="X82" s="6">
        <v>0</v>
      </c>
    </row>
    <row r="83" spans="1:24" ht="17.399999999999999" x14ac:dyDescent="0.35">
      <c r="A83" s="45"/>
      <c r="B83" s="55"/>
      <c r="C83" s="52"/>
      <c r="D83" s="53"/>
      <c r="E83" s="19"/>
      <c r="F83" s="20"/>
      <c r="G83" s="6"/>
      <c r="H83" s="6"/>
      <c r="I83" s="6"/>
      <c r="J83" s="6"/>
      <c r="K83" s="6"/>
      <c r="L83" s="6"/>
      <c r="M83" s="6"/>
      <c r="N83" s="6"/>
      <c r="O83" s="6"/>
      <c r="P83" s="12"/>
      <c r="Q83" s="18">
        <v>2</v>
      </c>
      <c r="R83" s="6"/>
      <c r="S83" s="6"/>
      <c r="T83" s="6"/>
      <c r="U83" s="26"/>
      <c r="V83" s="6"/>
      <c r="W83" s="6"/>
      <c r="X83" s="6"/>
    </row>
    <row r="84" spans="1:24" ht="17.399999999999999" x14ac:dyDescent="0.35">
      <c r="A84" s="45"/>
      <c r="B84" s="55"/>
      <c r="C84" s="51" t="s">
        <v>67</v>
      </c>
      <c r="D84" s="51"/>
      <c r="E84" s="52" t="s">
        <v>116</v>
      </c>
      <c r="F84" s="53"/>
      <c r="G84" s="6">
        <v>9</v>
      </c>
      <c r="H84" s="6">
        <v>3</v>
      </c>
      <c r="I84" s="6">
        <v>3</v>
      </c>
      <c r="J84" s="6">
        <v>3</v>
      </c>
      <c r="K84" s="6">
        <v>3</v>
      </c>
      <c r="L84" s="6">
        <v>3</v>
      </c>
      <c r="M84" s="6">
        <v>3</v>
      </c>
      <c r="N84" s="6">
        <v>3</v>
      </c>
      <c r="O84" s="6">
        <v>3</v>
      </c>
      <c r="P84" s="6">
        <v>3</v>
      </c>
      <c r="Q84" s="6">
        <v>3</v>
      </c>
      <c r="R84" s="13">
        <v>0</v>
      </c>
      <c r="S84" s="6">
        <v>0</v>
      </c>
      <c r="T84" s="6">
        <v>0</v>
      </c>
      <c r="U84" s="26">
        <v>0</v>
      </c>
      <c r="V84" s="6">
        <v>0</v>
      </c>
      <c r="W84" s="6">
        <v>0</v>
      </c>
      <c r="X84" s="6">
        <v>0</v>
      </c>
    </row>
    <row r="85" spans="1:24" ht="17.399999999999999" x14ac:dyDescent="0.35">
      <c r="A85" s="45"/>
      <c r="B85" s="55"/>
      <c r="C85" s="52"/>
      <c r="D85" s="53"/>
      <c r="E85" s="52"/>
      <c r="F85" s="53"/>
      <c r="G85" s="6"/>
      <c r="H85" s="6"/>
      <c r="I85" s="6"/>
      <c r="J85" s="6"/>
      <c r="K85" s="6"/>
      <c r="L85" s="6"/>
      <c r="M85" s="6"/>
      <c r="N85" s="6"/>
      <c r="O85" s="6"/>
      <c r="P85" s="6"/>
      <c r="Q85" s="14"/>
      <c r="R85" s="16">
        <v>6</v>
      </c>
      <c r="S85" s="6"/>
      <c r="T85" s="6"/>
      <c r="U85" s="26"/>
      <c r="V85" s="6"/>
      <c r="W85" s="6"/>
      <c r="X85" s="6"/>
    </row>
    <row r="86" spans="1:24" ht="17.399999999999999" x14ac:dyDescent="0.35">
      <c r="A86" s="45"/>
      <c r="B86" s="55"/>
      <c r="C86" s="51" t="s">
        <v>68</v>
      </c>
      <c r="D86" s="51"/>
      <c r="E86" s="52" t="s">
        <v>116</v>
      </c>
      <c r="F86" s="53"/>
      <c r="G86" s="6">
        <v>3</v>
      </c>
      <c r="H86" s="6">
        <v>4</v>
      </c>
      <c r="I86" s="6">
        <v>4</v>
      </c>
      <c r="J86" s="6">
        <v>4</v>
      </c>
      <c r="K86" s="6">
        <v>4</v>
      </c>
      <c r="L86" s="6">
        <v>4</v>
      </c>
      <c r="M86" s="6">
        <v>4</v>
      </c>
      <c r="N86" s="6">
        <v>4</v>
      </c>
      <c r="O86" s="6">
        <v>4</v>
      </c>
      <c r="P86" s="6">
        <v>4</v>
      </c>
      <c r="Q86" s="6">
        <v>4</v>
      </c>
      <c r="R86" s="14">
        <v>3</v>
      </c>
      <c r="S86" s="13">
        <v>0</v>
      </c>
      <c r="T86" s="6">
        <v>0</v>
      </c>
      <c r="U86" s="26">
        <v>0</v>
      </c>
      <c r="V86" s="6">
        <v>0</v>
      </c>
      <c r="W86" s="6">
        <v>0</v>
      </c>
      <c r="X86" s="6">
        <v>0</v>
      </c>
    </row>
    <row r="87" spans="1:24" ht="17.399999999999999" x14ac:dyDescent="0.35">
      <c r="A87" s="45"/>
      <c r="B87" s="55"/>
      <c r="C87" s="52"/>
      <c r="D87" s="53"/>
      <c r="E87" s="19"/>
      <c r="F87" s="20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14"/>
      <c r="S87" s="18">
        <v>3</v>
      </c>
      <c r="T87" s="6"/>
      <c r="U87" s="26"/>
      <c r="V87" s="6"/>
      <c r="W87" s="6"/>
      <c r="X87" s="6"/>
    </row>
    <row r="88" spans="1:24" ht="17.399999999999999" x14ac:dyDescent="0.35">
      <c r="A88" s="45"/>
      <c r="B88" s="55"/>
      <c r="C88" s="51" t="s">
        <v>69</v>
      </c>
      <c r="D88" s="51"/>
      <c r="E88" s="52" t="s">
        <v>116</v>
      </c>
      <c r="F88" s="53"/>
      <c r="G88" s="6">
        <v>2</v>
      </c>
      <c r="H88" s="6">
        <v>3</v>
      </c>
      <c r="I88" s="6">
        <v>3</v>
      </c>
      <c r="J88" s="6">
        <v>3</v>
      </c>
      <c r="K88" s="6">
        <v>3</v>
      </c>
      <c r="L88" s="6">
        <v>3</v>
      </c>
      <c r="M88" s="6">
        <v>3</v>
      </c>
      <c r="N88" s="6">
        <v>3</v>
      </c>
      <c r="O88" s="6">
        <v>3</v>
      </c>
      <c r="P88" s="6">
        <v>3</v>
      </c>
      <c r="Q88" s="6">
        <v>3</v>
      </c>
      <c r="R88" s="6">
        <v>3</v>
      </c>
      <c r="S88" s="6">
        <v>3</v>
      </c>
      <c r="T88" s="6">
        <v>3</v>
      </c>
      <c r="U88" s="13">
        <v>0</v>
      </c>
      <c r="V88" s="6">
        <v>0</v>
      </c>
      <c r="W88" s="6">
        <v>0</v>
      </c>
      <c r="X88" s="6">
        <v>0</v>
      </c>
    </row>
    <row r="89" spans="1:24" ht="17.399999999999999" x14ac:dyDescent="0.35">
      <c r="A89" s="45"/>
      <c r="B89" s="56"/>
      <c r="C89" s="52"/>
      <c r="D89" s="53"/>
      <c r="E89" s="19"/>
      <c r="F89" s="20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14"/>
      <c r="T89" s="26"/>
      <c r="U89" s="18">
        <v>2</v>
      </c>
      <c r="V89" s="6"/>
      <c r="W89" s="6"/>
      <c r="X89" s="6"/>
    </row>
    <row r="90" spans="1:24" ht="17.399999999999999" x14ac:dyDescent="0.35">
      <c r="A90" s="45"/>
      <c r="B90" s="54" t="s">
        <v>26</v>
      </c>
      <c r="C90" s="51" t="s">
        <v>70</v>
      </c>
      <c r="D90" s="51"/>
      <c r="E90" s="52" t="s">
        <v>19</v>
      </c>
      <c r="F90" s="53"/>
      <c r="G90" s="6">
        <v>1</v>
      </c>
      <c r="H90" s="6">
        <v>3</v>
      </c>
      <c r="I90" s="6">
        <v>3</v>
      </c>
      <c r="J90" s="6">
        <v>3</v>
      </c>
      <c r="K90" s="6">
        <v>3</v>
      </c>
      <c r="L90" s="6">
        <v>3</v>
      </c>
      <c r="M90" s="6">
        <v>3</v>
      </c>
      <c r="N90" s="13">
        <v>0</v>
      </c>
      <c r="O90" s="26">
        <v>0</v>
      </c>
      <c r="P90" s="26">
        <v>0</v>
      </c>
      <c r="Q90" s="12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</row>
    <row r="91" spans="1:24" ht="17.399999999999999" x14ac:dyDescent="0.35">
      <c r="A91" s="45"/>
      <c r="B91" s="55"/>
      <c r="C91" s="52"/>
      <c r="D91" s="53"/>
      <c r="E91" s="52"/>
      <c r="F91" s="53"/>
      <c r="G91" s="6"/>
      <c r="H91" s="6"/>
      <c r="I91" s="6"/>
      <c r="J91" s="6"/>
      <c r="K91" s="6"/>
      <c r="L91" s="6"/>
      <c r="M91" s="6"/>
      <c r="N91" s="18">
        <v>1</v>
      </c>
      <c r="O91" s="26"/>
      <c r="P91" s="26"/>
      <c r="Q91" s="12"/>
      <c r="R91" s="6"/>
      <c r="S91" s="6"/>
      <c r="T91" s="6"/>
      <c r="U91" s="6"/>
      <c r="V91" s="6"/>
      <c r="W91" s="6"/>
      <c r="X91" s="6"/>
    </row>
    <row r="92" spans="1:24" ht="16.8" x14ac:dyDescent="0.3">
      <c r="A92" s="45"/>
      <c r="B92" s="55"/>
      <c r="C92" s="51" t="s">
        <v>71</v>
      </c>
      <c r="D92" s="51"/>
      <c r="E92" s="52" t="s">
        <v>19</v>
      </c>
      <c r="F92" s="53"/>
      <c r="G92" s="6">
        <v>1</v>
      </c>
      <c r="H92" s="6">
        <v>3</v>
      </c>
      <c r="I92" s="6">
        <v>3</v>
      </c>
      <c r="J92" s="6">
        <v>3</v>
      </c>
      <c r="K92" s="6">
        <v>3</v>
      </c>
      <c r="L92" s="6">
        <v>3</v>
      </c>
      <c r="M92" s="6">
        <v>3</v>
      </c>
      <c r="N92" s="6">
        <v>3</v>
      </c>
      <c r="O92" s="7">
        <v>0</v>
      </c>
      <c r="P92" s="6">
        <v>0</v>
      </c>
      <c r="Q92" s="26">
        <v>0</v>
      </c>
      <c r="R92" s="12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</row>
    <row r="93" spans="1:24" ht="16.8" x14ac:dyDescent="0.3">
      <c r="A93" s="45"/>
      <c r="B93" s="55"/>
      <c r="C93" s="52"/>
      <c r="D93" s="53"/>
      <c r="E93" s="52"/>
      <c r="F93" s="53"/>
      <c r="G93" s="6"/>
      <c r="H93" s="6"/>
      <c r="I93" s="6"/>
      <c r="J93" s="6"/>
      <c r="K93" s="6"/>
      <c r="L93" s="6"/>
      <c r="M93" s="6"/>
      <c r="N93" s="26"/>
      <c r="O93" s="17">
        <v>1</v>
      </c>
      <c r="P93" s="6"/>
      <c r="Q93" s="26"/>
      <c r="R93" s="12"/>
      <c r="S93" s="6"/>
      <c r="T93" s="6"/>
      <c r="U93" s="6"/>
      <c r="V93" s="6"/>
      <c r="W93" s="6"/>
      <c r="X93" s="6"/>
    </row>
    <row r="94" spans="1:24" ht="16.8" x14ac:dyDescent="0.3">
      <c r="A94" s="45"/>
      <c r="B94" s="55"/>
      <c r="C94" s="51" t="s">
        <v>72</v>
      </c>
      <c r="D94" s="51"/>
      <c r="E94" s="52" t="s">
        <v>19</v>
      </c>
      <c r="F94" s="53"/>
      <c r="G94" s="6">
        <v>1</v>
      </c>
      <c r="H94" s="6">
        <v>3</v>
      </c>
      <c r="I94" s="6">
        <v>3</v>
      </c>
      <c r="J94" s="6">
        <v>3</v>
      </c>
      <c r="K94" s="6">
        <v>3</v>
      </c>
      <c r="L94" s="6">
        <v>3</v>
      </c>
      <c r="M94" s="6">
        <v>3</v>
      </c>
      <c r="N94" s="6">
        <v>3</v>
      </c>
      <c r="O94" s="6">
        <v>3</v>
      </c>
      <c r="P94" s="7">
        <v>0</v>
      </c>
      <c r="Q94" s="6">
        <v>0</v>
      </c>
      <c r="R94" s="2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</row>
    <row r="95" spans="1:24" ht="16.8" x14ac:dyDescent="0.3">
      <c r="A95" s="45"/>
      <c r="B95" s="55"/>
      <c r="C95" s="52"/>
      <c r="D95" s="53"/>
      <c r="E95" s="27"/>
      <c r="F95" s="28"/>
      <c r="G95" s="6"/>
      <c r="H95" s="6"/>
      <c r="I95" s="6"/>
      <c r="J95" s="6"/>
      <c r="K95" s="6"/>
      <c r="L95" s="6"/>
      <c r="M95" s="6"/>
      <c r="N95" s="6"/>
      <c r="O95" s="6"/>
      <c r="P95" s="17">
        <v>1</v>
      </c>
      <c r="Q95" s="6"/>
      <c r="R95" s="26"/>
      <c r="S95" s="6"/>
      <c r="T95" s="6"/>
      <c r="U95" s="6"/>
      <c r="V95" s="6"/>
      <c r="W95" s="6"/>
      <c r="X95" s="6"/>
    </row>
    <row r="96" spans="1:24" ht="17.399999999999999" x14ac:dyDescent="0.35">
      <c r="A96" s="45"/>
      <c r="B96" s="55"/>
      <c r="C96" s="51" t="s">
        <v>73</v>
      </c>
      <c r="D96" s="51"/>
      <c r="E96" s="52" t="s">
        <v>19</v>
      </c>
      <c r="F96" s="53"/>
      <c r="G96" s="6">
        <v>3</v>
      </c>
      <c r="H96" s="6">
        <v>3</v>
      </c>
      <c r="I96" s="6">
        <v>3</v>
      </c>
      <c r="J96" s="6">
        <v>3</v>
      </c>
      <c r="K96" s="6">
        <v>3</v>
      </c>
      <c r="L96" s="6">
        <v>3</v>
      </c>
      <c r="M96" s="6">
        <v>3</v>
      </c>
      <c r="N96" s="6">
        <v>3</v>
      </c>
      <c r="O96" s="6">
        <v>3</v>
      </c>
      <c r="P96" s="6">
        <v>3</v>
      </c>
      <c r="Q96" s="13">
        <v>0</v>
      </c>
      <c r="R96" s="6">
        <v>0</v>
      </c>
      <c r="S96" s="26">
        <v>0</v>
      </c>
      <c r="T96" s="14">
        <v>0</v>
      </c>
      <c r="U96" s="6">
        <v>0</v>
      </c>
      <c r="V96" s="6">
        <v>0</v>
      </c>
      <c r="W96" s="6">
        <v>0</v>
      </c>
      <c r="X96" s="6">
        <v>0</v>
      </c>
    </row>
    <row r="97" spans="1:24" ht="17.399999999999999" x14ac:dyDescent="0.35">
      <c r="A97" s="45"/>
      <c r="B97" s="55"/>
      <c r="C97" s="51" t="s">
        <v>74</v>
      </c>
      <c r="D97" s="51"/>
      <c r="E97" s="52" t="s">
        <v>19</v>
      </c>
      <c r="F97" s="53"/>
      <c r="G97" s="6">
        <v>8</v>
      </c>
      <c r="H97" s="6">
        <v>3</v>
      </c>
      <c r="I97" s="6">
        <v>3</v>
      </c>
      <c r="J97" s="6">
        <v>3</v>
      </c>
      <c r="K97" s="6">
        <v>3</v>
      </c>
      <c r="L97" s="6">
        <v>3</v>
      </c>
      <c r="M97" s="6">
        <v>3</v>
      </c>
      <c r="N97" s="6">
        <v>3</v>
      </c>
      <c r="O97" s="6">
        <v>3</v>
      </c>
      <c r="P97" s="6">
        <v>3</v>
      </c>
      <c r="Q97" s="6">
        <v>3</v>
      </c>
      <c r="R97" s="13">
        <v>0</v>
      </c>
      <c r="S97" s="14">
        <v>0</v>
      </c>
      <c r="T97" s="26">
        <v>0</v>
      </c>
      <c r="U97" s="6">
        <v>0</v>
      </c>
      <c r="V97" s="6">
        <v>0</v>
      </c>
      <c r="W97" s="6">
        <v>0</v>
      </c>
      <c r="X97" s="6">
        <v>0</v>
      </c>
    </row>
    <row r="98" spans="1:24" ht="17.399999999999999" x14ac:dyDescent="0.35">
      <c r="A98" s="45"/>
      <c r="B98" s="55"/>
      <c r="C98" s="52"/>
      <c r="D98" s="53"/>
      <c r="E98" s="52"/>
      <c r="F98" s="53"/>
      <c r="G98" s="6"/>
      <c r="H98" s="6"/>
      <c r="I98" s="6"/>
      <c r="J98" s="6"/>
      <c r="K98" s="6"/>
      <c r="L98" s="6"/>
      <c r="M98" s="6"/>
      <c r="N98" s="26"/>
      <c r="O98" s="26"/>
      <c r="P98" s="6"/>
      <c r="Q98" s="6"/>
      <c r="R98" s="16">
        <v>5</v>
      </c>
      <c r="S98" s="14"/>
      <c r="T98" s="26"/>
      <c r="U98" s="6"/>
      <c r="V98" s="6"/>
      <c r="W98" s="6"/>
      <c r="X98" s="6"/>
    </row>
    <row r="99" spans="1:24" ht="17.399999999999999" x14ac:dyDescent="0.35">
      <c r="A99" s="45"/>
      <c r="B99" s="55"/>
      <c r="C99" s="51" t="s">
        <v>75</v>
      </c>
      <c r="D99" s="51"/>
      <c r="E99" s="52" t="s">
        <v>19</v>
      </c>
      <c r="F99" s="53"/>
      <c r="G99" s="6">
        <v>7</v>
      </c>
      <c r="H99" s="6">
        <v>4</v>
      </c>
      <c r="I99" s="6">
        <v>4</v>
      </c>
      <c r="J99" s="6">
        <v>4</v>
      </c>
      <c r="K99" s="6">
        <v>4</v>
      </c>
      <c r="L99" s="6">
        <v>4</v>
      </c>
      <c r="M99" s="6">
        <v>4</v>
      </c>
      <c r="N99" s="6">
        <v>4</v>
      </c>
      <c r="O99" s="6">
        <v>4</v>
      </c>
      <c r="P99" s="6">
        <v>4</v>
      </c>
      <c r="Q99" s="6">
        <v>4</v>
      </c>
      <c r="R99" s="6">
        <v>4</v>
      </c>
      <c r="S99" s="13">
        <v>0</v>
      </c>
      <c r="T99" s="6">
        <v>0</v>
      </c>
      <c r="U99" s="26">
        <v>0</v>
      </c>
      <c r="V99" s="6">
        <v>0</v>
      </c>
      <c r="W99" s="6">
        <v>0</v>
      </c>
      <c r="X99" s="6">
        <v>0</v>
      </c>
    </row>
    <row r="100" spans="1:24" ht="17.399999999999999" x14ac:dyDescent="0.35">
      <c r="A100" s="45"/>
      <c r="B100" s="55"/>
      <c r="C100" s="52"/>
      <c r="D100" s="53"/>
      <c r="E100" s="19"/>
      <c r="F100" s="20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16">
        <v>3</v>
      </c>
      <c r="T100" s="6"/>
      <c r="U100" s="26"/>
      <c r="V100" s="6"/>
      <c r="W100" s="6"/>
      <c r="X100" s="6"/>
    </row>
    <row r="101" spans="1:24" ht="17.399999999999999" x14ac:dyDescent="0.35">
      <c r="A101" s="45"/>
      <c r="B101" s="55"/>
      <c r="C101" s="51" t="s">
        <v>76</v>
      </c>
      <c r="D101" s="51"/>
      <c r="E101" s="52" t="s">
        <v>19</v>
      </c>
      <c r="F101" s="53"/>
      <c r="G101" s="6">
        <v>2</v>
      </c>
      <c r="H101" s="6">
        <v>4</v>
      </c>
      <c r="I101" s="6">
        <v>4</v>
      </c>
      <c r="J101" s="6">
        <v>4</v>
      </c>
      <c r="K101" s="6">
        <v>4</v>
      </c>
      <c r="L101" s="6">
        <v>4</v>
      </c>
      <c r="M101" s="6">
        <v>4</v>
      </c>
      <c r="N101" s="6">
        <v>4</v>
      </c>
      <c r="O101" s="6">
        <v>4</v>
      </c>
      <c r="P101" s="6">
        <v>4</v>
      </c>
      <c r="Q101" s="6">
        <v>4</v>
      </c>
      <c r="R101" s="6">
        <v>4</v>
      </c>
      <c r="S101" s="6">
        <v>4</v>
      </c>
      <c r="T101" s="6">
        <v>4</v>
      </c>
      <c r="U101" s="13">
        <v>0</v>
      </c>
      <c r="V101" s="26">
        <v>0</v>
      </c>
      <c r="W101" s="6">
        <v>0</v>
      </c>
      <c r="X101" s="6">
        <v>0</v>
      </c>
    </row>
    <row r="102" spans="1:24" ht="17.399999999999999" x14ac:dyDescent="0.35">
      <c r="A102" s="45"/>
      <c r="B102" s="56"/>
      <c r="C102" s="31"/>
      <c r="D102" s="33"/>
      <c r="E102" s="27"/>
      <c r="F102" s="28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18">
        <v>2</v>
      </c>
      <c r="V102" s="26"/>
      <c r="W102" s="6"/>
      <c r="X102" s="6"/>
    </row>
    <row r="103" spans="1:24" ht="17.399999999999999" x14ac:dyDescent="0.35">
      <c r="A103" s="45"/>
      <c r="B103" s="54" t="s">
        <v>27</v>
      </c>
      <c r="C103" s="51" t="s">
        <v>63</v>
      </c>
      <c r="D103" s="51"/>
      <c r="E103" s="52" t="s">
        <v>28</v>
      </c>
      <c r="F103" s="53"/>
      <c r="G103" s="6">
        <v>1</v>
      </c>
      <c r="H103" s="6">
        <v>3</v>
      </c>
      <c r="I103" s="6">
        <v>4</v>
      </c>
      <c r="J103" s="6">
        <v>4</v>
      </c>
      <c r="K103" s="6">
        <v>4</v>
      </c>
      <c r="L103" s="6">
        <v>4</v>
      </c>
      <c r="M103" s="6">
        <v>4</v>
      </c>
      <c r="N103" s="13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0</v>
      </c>
    </row>
    <row r="104" spans="1:24" ht="17.399999999999999" x14ac:dyDescent="0.35">
      <c r="A104" s="45"/>
      <c r="B104" s="55"/>
      <c r="C104" s="52"/>
      <c r="D104" s="53"/>
      <c r="E104" s="9"/>
      <c r="F104" s="10"/>
      <c r="G104" s="6"/>
      <c r="H104" s="6"/>
      <c r="I104" s="6"/>
      <c r="J104" s="6"/>
      <c r="K104" s="6"/>
      <c r="L104" s="6"/>
      <c r="M104" s="6"/>
      <c r="N104" s="18">
        <v>1</v>
      </c>
      <c r="O104" s="26"/>
      <c r="P104" s="26"/>
      <c r="Q104" s="26"/>
      <c r="R104" s="12"/>
      <c r="S104" s="6"/>
      <c r="T104" s="6"/>
      <c r="U104" s="6"/>
      <c r="V104" s="6"/>
      <c r="W104" s="6"/>
      <c r="X104" s="6"/>
    </row>
    <row r="105" spans="1:24" ht="16.8" x14ac:dyDescent="0.3">
      <c r="A105" s="45"/>
      <c r="B105" s="55"/>
      <c r="C105" s="51" t="s">
        <v>64</v>
      </c>
      <c r="D105" s="51"/>
      <c r="E105" s="52" t="s">
        <v>28</v>
      </c>
      <c r="F105" s="53"/>
      <c r="G105" s="6">
        <v>1</v>
      </c>
      <c r="H105" s="6">
        <v>3</v>
      </c>
      <c r="I105" s="6">
        <v>4</v>
      </c>
      <c r="J105" s="6">
        <v>4</v>
      </c>
      <c r="K105" s="6">
        <v>4</v>
      </c>
      <c r="L105" s="6">
        <v>4</v>
      </c>
      <c r="M105" s="6">
        <v>4</v>
      </c>
      <c r="N105" s="6">
        <v>4</v>
      </c>
      <c r="O105" s="7">
        <v>0</v>
      </c>
      <c r="P105" s="12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0</v>
      </c>
    </row>
    <row r="106" spans="1:24" ht="16.8" x14ac:dyDescent="0.3">
      <c r="A106" s="45"/>
      <c r="B106" s="55"/>
      <c r="C106" s="52"/>
      <c r="D106" s="53"/>
      <c r="E106" s="9"/>
      <c r="F106" s="10"/>
      <c r="G106" s="6"/>
      <c r="H106" s="6"/>
      <c r="I106" s="6"/>
      <c r="J106" s="6"/>
      <c r="K106" s="6"/>
      <c r="L106" s="6"/>
      <c r="M106" s="6"/>
      <c r="N106" s="26"/>
      <c r="O106" s="17">
        <v>1</v>
      </c>
      <c r="P106" s="12"/>
      <c r="Q106" s="6"/>
      <c r="R106" s="6"/>
      <c r="S106" s="6"/>
      <c r="T106" s="6"/>
      <c r="U106" s="26"/>
      <c r="V106" s="26"/>
      <c r="W106" s="26"/>
      <c r="X106" s="6"/>
    </row>
    <row r="107" spans="1:24" ht="16.8" x14ac:dyDescent="0.3">
      <c r="A107" s="45"/>
      <c r="B107" s="55"/>
      <c r="C107" s="63" t="s">
        <v>65</v>
      </c>
      <c r="D107" s="64"/>
      <c r="E107" s="52" t="s">
        <v>28</v>
      </c>
      <c r="F107" s="53"/>
      <c r="G107" s="6">
        <v>1</v>
      </c>
      <c r="H107" s="6">
        <v>3</v>
      </c>
      <c r="I107" s="6">
        <v>4</v>
      </c>
      <c r="J107" s="6">
        <v>4</v>
      </c>
      <c r="K107" s="6">
        <v>4</v>
      </c>
      <c r="L107" s="6">
        <v>4</v>
      </c>
      <c r="M107" s="6">
        <v>4</v>
      </c>
      <c r="N107" s="6">
        <v>4</v>
      </c>
      <c r="O107" s="6">
        <v>1</v>
      </c>
      <c r="P107" s="7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0</v>
      </c>
    </row>
    <row r="108" spans="1:24" ht="16.8" x14ac:dyDescent="0.3">
      <c r="A108" s="45"/>
      <c r="B108" s="55"/>
      <c r="C108" s="24"/>
      <c r="D108" s="25"/>
      <c r="E108" s="19"/>
      <c r="F108" s="20"/>
      <c r="G108" s="6"/>
      <c r="H108" s="6"/>
      <c r="I108" s="6"/>
      <c r="J108" s="6"/>
      <c r="K108" s="6"/>
      <c r="L108" s="6"/>
      <c r="M108" s="6"/>
      <c r="N108" s="6"/>
      <c r="O108" s="6"/>
      <c r="P108" s="17">
        <v>1</v>
      </c>
      <c r="Q108" s="6"/>
      <c r="R108" s="6"/>
      <c r="S108" s="6"/>
      <c r="T108" s="6"/>
      <c r="U108" s="26"/>
      <c r="V108" s="26"/>
      <c r="W108" s="26"/>
      <c r="X108" s="6"/>
    </row>
    <row r="109" spans="1:24" ht="17.399999999999999" x14ac:dyDescent="0.35">
      <c r="A109" s="45"/>
      <c r="B109" s="55"/>
      <c r="C109" s="51" t="s">
        <v>66</v>
      </c>
      <c r="D109" s="51"/>
      <c r="E109" s="52" t="s">
        <v>28</v>
      </c>
      <c r="F109" s="53"/>
      <c r="G109" s="6">
        <v>4</v>
      </c>
      <c r="H109" s="6">
        <v>3</v>
      </c>
      <c r="I109" s="6">
        <v>4</v>
      </c>
      <c r="J109" s="6">
        <v>4</v>
      </c>
      <c r="K109" s="6">
        <v>4</v>
      </c>
      <c r="L109" s="6">
        <v>4</v>
      </c>
      <c r="M109" s="6">
        <v>4</v>
      </c>
      <c r="N109" s="6">
        <v>4</v>
      </c>
      <c r="O109" s="6">
        <v>4</v>
      </c>
      <c r="P109" s="6">
        <v>4</v>
      </c>
      <c r="Q109" s="13">
        <v>0</v>
      </c>
      <c r="R109" s="14">
        <v>0</v>
      </c>
      <c r="S109" s="14">
        <v>0</v>
      </c>
      <c r="T109" s="14">
        <v>0</v>
      </c>
      <c r="U109" s="14">
        <v>0</v>
      </c>
      <c r="V109" s="14">
        <v>0</v>
      </c>
      <c r="W109" s="14">
        <v>0</v>
      </c>
      <c r="X109" s="6">
        <v>0</v>
      </c>
    </row>
    <row r="110" spans="1:24" ht="17.399999999999999" x14ac:dyDescent="0.35">
      <c r="A110" s="45"/>
      <c r="B110" s="55"/>
      <c r="C110" s="51" t="s">
        <v>67</v>
      </c>
      <c r="D110" s="51"/>
      <c r="E110" s="52" t="s">
        <v>28</v>
      </c>
      <c r="F110" s="53"/>
      <c r="G110" s="6">
        <v>8</v>
      </c>
      <c r="H110" s="6">
        <v>3</v>
      </c>
      <c r="I110" s="6">
        <v>4</v>
      </c>
      <c r="J110" s="6">
        <v>4</v>
      </c>
      <c r="K110" s="6">
        <v>4</v>
      </c>
      <c r="L110" s="6">
        <v>4</v>
      </c>
      <c r="M110" s="6">
        <v>4</v>
      </c>
      <c r="N110" s="6">
        <v>4</v>
      </c>
      <c r="O110" s="6">
        <v>4</v>
      </c>
      <c r="P110" s="6">
        <v>4</v>
      </c>
      <c r="Q110" s="6">
        <v>4</v>
      </c>
      <c r="R110" s="13">
        <v>0</v>
      </c>
      <c r="S110" s="14">
        <v>0</v>
      </c>
      <c r="T110" s="14">
        <v>0</v>
      </c>
      <c r="U110" s="14">
        <v>0</v>
      </c>
      <c r="V110" s="14">
        <v>0</v>
      </c>
      <c r="W110" s="14">
        <v>0</v>
      </c>
      <c r="X110" s="6">
        <v>0</v>
      </c>
    </row>
    <row r="111" spans="1:24" ht="17.399999999999999" x14ac:dyDescent="0.35">
      <c r="A111" s="45"/>
      <c r="B111" s="55"/>
      <c r="C111" s="52"/>
      <c r="D111" s="53"/>
      <c r="E111" s="9"/>
      <c r="F111" s="10"/>
      <c r="G111" s="6"/>
      <c r="H111" s="6"/>
      <c r="I111" s="6"/>
      <c r="J111" s="6"/>
      <c r="K111" s="6"/>
      <c r="L111" s="6"/>
      <c r="M111" s="6"/>
      <c r="N111" s="26"/>
      <c r="O111" s="6"/>
      <c r="P111" s="6"/>
      <c r="Q111" s="14"/>
      <c r="R111" s="16">
        <v>5</v>
      </c>
      <c r="S111" s="14"/>
      <c r="T111" s="14"/>
      <c r="U111" s="26"/>
      <c r="V111" s="26"/>
      <c r="W111" s="26"/>
      <c r="X111" s="6"/>
    </row>
    <row r="112" spans="1:24" ht="17.399999999999999" x14ac:dyDescent="0.35">
      <c r="A112" s="45"/>
      <c r="B112" s="55"/>
      <c r="C112" s="51" t="s">
        <v>68</v>
      </c>
      <c r="D112" s="51"/>
      <c r="E112" s="52" t="s">
        <v>28</v>
      </c>
      <c r="F112" s="53"/>
      <c r="G112" s="6">
        <v>8</v>
      </c>
      <c r="H112" s="6">
        <v>3</v>
      </c>
      <c r="I112" s="6">
        <v>4</v>
      </c>
      <c r="J112" s="6">
        <v>4</v>
      </c>
      <c r="K112" s="6">
        <v>4</v>
      </c>
      <c r="L112" s="6">
        <v>4</v>
      </c>
      <c r="M112" s="6">
        <v>4</v>
      </c>
      <c r="N112" s="6">
        <v>4</v>
      </c>
      <c r="O112" s="6">
        <v>4</v>
      </c>
      <c r="P112" s="6">
        <v>4</v>
      </c>
      <c r="Q112" s="6">
        <v>4</v>
      </c>
      <c r="R112" s="14">
        <v>8</v>
      </c>
      <c r="S112" s="13">
        <v>0</v>
      </c>
      <c r="T112" s="14">
        <v>0</v>
      </c>
      <c r="U112" s="14">
        <v>0</v>
      </c>
      <c r="V112" s="14">
        <v>0</v>
      </c>
      <c r="W112" s="14">
        <v>0</v>
      </c>
      <c r="X112" s="6">
        <v>0</v>
      </c>
    </row>
    <row r="113" spans="1:24" ht="17.399999999999999" x14ac:dyDescent="0.35">
      <c r="A113" s="45"/>
      <c r="B113" s="55"/>
      <c r="C113" s="52"/>
      <c r="D113" s="53"/>
      <c r="E113" s="19"/>
      <c r="F113" s="20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14"/>
      <c r="S113" s="16">
        <v>5</v>
      </c>
      <c r="T113" s="14"/>
      <c r="U113" s="26"/>
      <c r="V113" s="26"/>
      <c r="W113" s="26"/>
      <c r="X113" s="6"/>
    </row>
    <row r="114" spans="1:24" ht="17.399999999999999" x14ac:dyDescent="0.35">
      <c r="A114" s="45"/>
      <c r="B114" s="55"/>
      <c r="C114" s="51" t="s">
        <v>78</v>
      </c>
      <c r="D114" s="51"/>
      <c r="E114" s="52" t="s">
        <v>28</v>
      </c>
      <c r="F114" s="53"/>
      <c r="G114" s="6">
        <v>2</v>
      </c>
      <c r="H114" s="6">
        <v>3</v>
      </c>
      <c r="I114" s="6">
        <v>4</v>
      </c>
      <c r="J114" s="6">
        <v>4</v>
      </c>
      <c r="K114" s="6">
        <v>4</v>
      </c>
      <c r="L114" s="6">
        <v>4</v>
      </c>
      <c r="M114" s="6">
        <v>4</v>
      </c>
      <c r="N114" s="6">
        <v>4</v>
      </c>
      <c r="O114" s="6">
        <v>4</v>
      </c>
      <c r="P114" s="6">
        <v>4</v>
      </c>
      <c r="Q114" s="6">
        <v>4</v>
      </c>
      <c r="R114" s="6">
        <v>4</v>
      </c>
      <c r="S114" s="6">
        <v>2</v>
      </c>
      <c r="T114" s="26">
        <v>2</v>
      </c>
      <c r="U114" s="13">
        <v>0</v>
      </c>
      <c r="V114" s="26">
        <v>0</v>
      </c>
      <c r="W114" s="26">
        <v>0</v>
      </c>
      <c r="X114" s="6">
        <v>0</v>
      </c>
    </row>
    <row r="115" spans="1:24" ht="17.399999999999999" x14ac:dyDescent="0.35">
      <c r="A115" s="45"/>
      <c r="B115" s="56"/>
      <c r="C115" s="52"/>
      <c r="D115" s="53"/>
      <c r="E115" s="19"/>
      <c r="F115" s="20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26"/>
      <c r="U115" s="18">
        <v>2</v>
      </c>
      <c r="V115" s="26"/>
      <c r="W115" s="26"/>
      <c r="X115" s="6"/>
    </row>
    <row r="116" spans="1:24" ht="17.399999999999999" x14ac:dyDescent="0.35">
      <c r="A116" s="45"/>
      <c r="B116" s="45" t="s">
        <v>82</v>
      </c>
      <c r="C116" s="51" t="s">
        <v>83</v>
      </c>
      <c r="D116" s="51"/>
      <c r="E116" s="52" t="s">
        <v>19</v>
      </c>
      <c r="F116" s="53"/>
      <c r="G116" s="6">
        <v>2</v>
      </c>
      <c r="H116" s="6">
        <v>8</v>
      </c>
      <c r="I116" s="6">
        <v>8</v>
      </c>
      <c r="J116" s="6">
        <v>8</v>
      </c>
      <c r="K116" s="6">
        <v>8</v>
      </c>
      <c r="L116" s="6">
        <v>8</v>
      </c>
      <c r="M116" s="6">
        <v>8</v>
      </c>
      <c r="N116" s="6">
        <v>8</v>
      </c>
      <c r="O116" s="6">
        <v>8</v>
      </c>
      <c r="P116" s="6">
        <v>8</v>
      </c>
      <c r="Q116" s="6">
        <v>8</v>
      </c>
      <c r="R116" s="6">
        <v>8</v>
      </c>
      <c r="S116" s="6">
        <v>8</v>
      </c>
      <c r="T116" s="6">
        <v>8</v>
      </c>
      <c r="U116" s="6">
        <v>8</v>
      </c>
      <c r="V116" s="6">
        <v>8</v>
      </c>
      <c r="W116" s="13">
        <v>0</v>
      </c>
      <c r="X116" s="26">
        <v>0</v>
      </c>
    </row>
    <row r="117" spans="1:24" ht="17.399999999999999" x14ac:dyDescent="0.35">
      <c r="A117" s="45"/>
      <c r="B117" s="45"/>
      <c r="C117" s="52"/>
      <c r="D117" s="53"/>
      <c r="E117" s="19"/>
      <c r="F117" s="20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18">
        <v>2</v>
      </c>
      <c r="X117" s="26"/>
    </row>
    <row r="118" spans="1:24" ht="17.399999999999999" x14ac:dyDescent="0.35">
      <c r="A118" s="45"/>
      <c r="B118" s="45"/>
      <c r="C118" s="51" t="s">
        <v>84</v>
      </c>
      <c r="D118" s="51"/>
      <c r="E118" s="52" t="s">
        <v>19</v>
      </c>
      <c r="F118" s="53"/>
      <c r="G118" s="6">
        <v>2</v>
      </c>
      <c r="H118" s="6">
        <v>8</v>
      </c>
      <c r="I118" s="6">
        <v>8</v>
      </c>
      <c r="J118" s="6">
        <v>8</v>
      </c>
      <c r="K118" s="6">
        <v>8</v>
      </c>
      <c r="L118" s="6">
        <v>8</v>
      </c>
      <c r="M118" s="6">
        <v>8</v>
      </c>
      <c r="N118" s="6">
        <v>8</v>
      </c>
      <c r="O118" s="6">
        <v>8</v>
      </c>
      <c r="P118" s="6">
        <v>8</v>
      </c>
      <c r="Q118" s="6">
        <v>8</v>
      </c>
      <c r="R118" s="6">
        <v>8</v>
      </c>
      <c r="S118" s="6">
        <v>8</v>
      </c>
      <c r="T118" s="6">
        <v>8</v>
      </c>
      <c r="U118" s="6">
        <v>8</v>
      </c>
      <c r="V118" s="6">
        <v>8</v>
      </c>
      <c r="W118" s="6">
        <v>8</v>
      </c>
      <c r="X118" s="13">
        <v>0</v>
      </c>
    </row>
    <row r="119" spans="1:24" ht="17.399999999999999" x14ac:dyDescent="0.35">
      <c r="A119" s="45"/>
      <c r="B119" s="68"/>
      <c r="C119" s="69"/>
      <c r="D119" s="70"/>
      <c r="E119" s="27"/>
      <c r="F119" s="28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18">
        <v>2</v>
      </c>
    </row>
    <row r="120" spans="1:24" ht="16.8" x14ac:dyDescent="0.3">
      <c r="A120" s="45"/>
      <c r="B120" s="57" t="s">
        <v>14</v>
      </c>
      <c r="C120" s="58"/>
      <c r="D120" s="59"/>
      <c r="E120" s="75" t="s">
        <v>12</v>
      </c>
      <c r="F120" s="75"/>
      <c r="G120" s="42">
        <f>SUM(G17:G118)</f>
        <v>210.5</v>
      </c>
      <c r="H120" s="42"/>
      <c r="I120" s="6">
        <f>SUM(I17:I119)</f>
        <v>296</v>
      </c>
      <c r="J120" s="6">
        <f>SUM(J17:J118)-J22</f>
        <v>284</v>
      </c>
      <c r="K120" s="6">
        <f>SUM(K17:K118)-K24</f>
        <v>277</v>
      </c>
      <c r="L120" s="6">
        <f>SUM(L17:L118)-L28</f>
        <v>269</v>
      </c>
      <c r="M120" s="6">
        <f>SUM(M17:M118)-M35-M47-M49</f>
        <v>240</v>
      </c>
      <c r="N120" s="6">
        <f>SUM(N17:N118)-N37-N51-N53-N77-N91-N104</f>
        <v>202</v>
      </c>
      <c r="O120" s="6">
        <f>SUM(O17:O118)-O39-O55-O57-O79-O93-O106</f>
        <v>166</v>
      </c>
      <c r="P120" s="6">
        <f>SUM(P17:P118)-P41-P59-P61-P81-P95-P108</f>
        <v>150</v>
      </c>
      <c r="Q120" s="6">
        <f>SUM(Q17:Q118)+Q63+Q65-Q83</f>
        <v>126</v>
      </c>
      <c r="R120" s="6">
        <f>SUM(R17:R118)+R85+R98+R111-R67-R69</f>
        <v>118</v>
      </c>
      <c r="S120" s="6">
        <f>SUM(S17:S118)-S87+S100+S113</f>
        <v>64</v>
      </c>
      <c r="T120" s="6">
        <f>SUM(T17:T118)-T71-T73+T75</f>
        <v>29</v>
      </c>
      <c r="U120" s="6">
        <f>SUM(U17:U118)-U89-U102-U115</f>
        <v>16</v>
      </c>
      <c r="V120" s="6">
        <f>SUM(V17:V118)</f>
        <v>16</v>
      </c>
      <c r="W120" s="6">
        <f>SUM(W17:W118)-W117</f>
        <v>8</v>
      </c>
      <c r="X120" s="6">
        <v>2</v>
      </c>
    </row>
    <row r="121" spans="1:24" ht="16.8" x14ac:dyDescent="0.3">
      <c r="A121" s="45"/>
      <c r="B121" s="60"/>
      <c r="C121" s="61"/>
      <c r="D121" s="62"/>
      <c r="E121" s="75" t="s">
        <v>13</v>
      </c>
      <c r="F121" s="75"/>
      <c r="G121" s="42">
        <f>SUM(H17:H118)</f>
        <v>305</v>
      </c>
      <c r="H121" s="42"/>
      <c r="I121" s="6">
        <f>SUM(I17:I119)</f>
        <v>296</v>
      </c>
      <c r="J121" s="6">
        <f t="shared" ref="J121:X121" si="0">SUM(J17:J119)</f>
        <v>288</v>
      </c>
      <c r="K121" s="6">
        <f t="shared" si="0"/>
        <v>283</v>
      </c>
      <c r="L121" s="6">
        <f t="shared" si="0"/>
        <v>269.5</v>
      </c>
      <c r="M121" s="6">
        <f t="shared" si="0"/>
        <v>250</v>
      </c>
      <c r="N121" s="6">
        <f t="shared" si="0"/>
        <v>216</v>
      </c>
      <c r="O121" s="6">
        <f t="shared" si="0"/>
        <v>176</v>
      </c>
      <c r="P121" s="6">
        <f t="shared" si="0"/>
        <v>161</v>
      </c>
      <c r="Q121" s="6">
        <f t="shared" si="0"/>
        <v>118</v>
      </c>
      <c r="R121" s="6">
        <f t="shared" si="0"/>
        <v>113</v>
      </c>
      <c r="S121" s="6">
        <f t="shared" si="0"/>
        <v>59</v>
      </c>
      <c r="T121" s="6">
        <f t="shared" si="0"/>
        <v>35</v>
      </c>
      <c r="U121" s="6">
        <f t="shared" si="0"/>
        <v>22</v>
      </c>
      <c r="V121" s="6">
        <f t="shared" si="0"/>
        <v>16</v>
      </c>
      <c r="W121" s="6">
        <f>SUM(W17:W119)</f>
        <v>10</v>
      </c>
      <c r="X121" s="6">
        <f>SUM(X17:X119)</f>
        <v>2</v>
      </c>
    </row>
    <row r="122" spans="1:24" ht="17.399999999999999" x14ac:dyDescent="0.35">
      <c r="A122" s="4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</row>
  </sheetData>
  <mergeCells count="190">
    <mergeCell ref="G120:H120"/>
    <mergeCell ref="G121:H121"/>
    <mergeCell ref="C115:D115"/>
    <mergeCell ref="C117:D117"/>
    <mergeCell ref="C81:D81"/>
    <mergeCell ref="C83:D83"/>
    <mergeCell ref="C87:D87"/>
    <mergeCell ref="C89:D89"/>
    <mergeCell ref="C35:D35"/>
    <mergeCell ref="C37:D37"/>
    <mergeCell ref="C39:D39"/>
    <mergeCell ref="C41:D41"/>
    <mergeCell ref="E94:F94"/>
    <mergeCell ref="E77:F77"/>
    <mergeCell ref="E79:F79"/>
    <mergeCell ref="E85:F85"/>
    <mergeCell ref="E91:F91"/>
    <mergeCell ref="C111:D111"/>
    <mergeCell ref="C98:D98"/>
    <mergeCell ref="C93:D93"/>
    <mergeCell ref="C104:D104"/>
    <mergeCell ref="C106:D106"/>
    <mergeCell ref="C91:D91"/>
    <mergeCell ref="C79:D79"/>
    <mergeCell ref="C28:D28"/>
    <mergeCell ref="B46:B75"/>
    <mergeCell ref="C75:D75"/>
    <mergeCell ref="C73:D73"/>
    <mergeCell ref="C69:D69"/>
    <mergeCell ref="C67:D67"/>
    <mergeCell ref="C59:D59"/>
    <mergeCell ref="C55:D55"/>
    <mergeCell ref="C57:D57"/>
    <mergeCell ref="C71:D71"/>
    <mergeCell ref="C31:D31"/>
    <mergeCell ref="C65:D65"/>
    <mergeCell ref="C74:D74"/>
    <mergeCell ref="B23:B33"/>
    <mergeCell ref="B22:D22"/>
    <mergeCell ref="B19:D19"/>
    <mergeCell ref="E19:F19"/>
    <mergeCell ref="E21:F21"/>
    <mergeCell ref="E103:F103"/>
    <mergeCell ref="E105:F105"/>
    <mergeCell ref="E107:F107"/>
    <mergeCell ref="E109:F109"/>
    <mergeCell ref="E110:F110"/>
    <mergeCell ref="E64:F64"/>
    <mergeCell ref="E66:F66"/>
    <mergeCell ref="E68:F68"/>
    <mergeCell ref="E70:F70"/>
    <mergeCell ref="E72:F72"/>
    <mergeCell ref="E74:F74"/>
    <mergeCell ref="E46:F46"/>
    <mergeCell ref="E48:F48"/>
    <mergeCell ref="E50:F50"/>
    <mergeCell ref="E60:F60"/>
    <mergeCell ref="E93:F93"/>
    <mergeCell ref="E98:F98"/>
    <mergeCell ref="C47:D47"/>
    <mergeCell ref="C49:D49"/>
    <mergeCell ref="C51:D51"/>
    <mergeCell ref="C88:D88"/>
    <mergeCell ref="C100:D100"/>
    <mergeCell ref="E33:F33"/>
    <mergeCell ref="E34:F34"/>
    <mergeCell ref="E36:F36"/>
    <mergeCell ref="E38:F38"/>
    <mergeCell ref="E40:F40"/>
    <mergeCell ref="C44:D44"/>
    <mergeCell ref="C70:D70"/>
    <mergeCell ref="C72:D72"/>
    <mergeCell ref="C84:D84"/>
    <mergeCell ref="C76:D76"/>
    <mergeCell ref="C78:D78"/>
    <mergeCell ref="C80:D80"/>
    <mergeCell ref="C82:D82"/>
    <mergeCell ref="C64:D64"/>
    <mergeCell ref="C66:D66"/>
    <mergeCell ref="C68:D68"/>
    <mergeCell ref="C60:D60"/>
    <mergeCell ref="C62:D62"/>
    <mergeCell ref="C63:D63"/>
    <mergeCell ref="C95:D95"/>
    <mergeCell ref="E16:F16"/>
    <mergeCell ref="E17:F17"/>
    <mergeCell ref="E90:F90"/>
    <mergeCell ref="E92:F92"/>
    <mergeCell ref="E52:F52"/>
    <mergeCell ref="E54:F54"/>
    <mergeCell ref="E56:F56"/>
    <mergeCell ref="E58:F58"/>
    <mergeCell ref="E76:F76"/>
    <mergeCell ref="E78:F78"/>
    <mergeCell ref="E80:F80"/>
    <mergeCell ref="E82:F82"/>
    <mergeCell ref="E84:F84"/>
    <mergeCell ref="E63:F63"/>
    <mergeCell ref="E62:F62"/>
    <mergeCell ref="E32:F32"/>
    <mergeCell ref="E31:F31"/>
    <mergeCell ref="E86:F86"/>
    <mergeCell ref="E88:F88"/>
    <mergeCell ref="E23:F23"/>
    <mergeCell ref="E101:F101"/>
    <mergeCell ref="C97:D97"/>
    <mergeCell ref="C99:D99"/>
    <mergeCell ref="C101:D101"/>
    <mergeCell ref="E96:F96"/>
    <mergeCell ref="E97:F97"/>
    <mergeCell ref="E99:F99"/>
    <mergeCell ref="C90:D90"/>
    <mergeCell ref="C92:D92"/>
    <mergeCell ref="C94:D94"/>
    <mergeCell ref="C96:D96"/>
    <mergeCell ref="B90:B102"/>
    <mergeCell ref="B120:D121"/>
    <mergeCell ref="E116:F116"/>
    <mergeCell ref="C112:D112"/>
    <mergeCell ref="E118:F118"/>
    <mergeCell ref="C114:D114"/>
    <mergeCell ref="E120:F120"/>
    <mergeCell ref="E121:F121"/>
    <mergeCell ref="E114:F114"/>
    <mergeCell ref="C103:D103"/>
    <mergeCell ref="C105:D105"/>
    <mergeCell ref="C107:D107"/>
    <mergeCell ref="C109:D109"/>
    <mergeCell ref="C110:D110"/>
    <mergeCell ref="E112:F112"/>
    <mergeCell ref="C113:D113"/>
    <mergeCell ref="B103:B115"/>
    <mergeCell ref="B116:B118"/>
    <mergeCell ref="C116:D116"/>
    <mergeCell ref="C118:D118"/>
    <mergeCell ref="B76:B89"/>
    <mergeCell ref="C46:D46"/>
    <mergeCell ref="C48:D48"/>
    <mergeCell ref="E42:F42"/>
    <mergeCell ref="C40:D40"/>
    <mergeCell ref="E43:F43"/>
    <mergeCell ref="C42:D42"/>
    <mergeCell ref="E44:F44"/>
    <mergeCell ref="C43:D43"/>
    <mergeCell ref="E45:F45"/>
    <mergeCell ref="B34:B45"/>
    <mergeCell ref="C34:D34"/>
    <mergeCell ref="C36:D36"/>
    <mergeCell ref="C38:D38"/>
    <mergeCell ref="C54:D54"/>
    <mergeCell ref="C56:D56"/>
    <mergeCell ref="C58:D58"/>
    <mergeCell ref="C50:D50"/>
    <mergeCell ref="C52:D52"/>
    <mergeCell ref="C53:D53"/>
    <mergeCell ref="C77:D77"/>
    <mergeCell ref="C85:D85"/>
    <mergeCell ref="C86:D86"/>
    <mergeCell ref="A17:A122"/>
    <mergeCell ref="B17:D17"/>
    <mergeCell ref="B21:D21"/>
    <mergeCell ref="A3:B3"/>
    <mergeCell ref="A4:B4"/>
    <mergeCell ref="B6:E6"/>
    <mergeCell ref="B13:C13"/>
    <mergeCell ref="C16:D16"/>
    <mergeCell ref="A1:B1"/>
    <mergeCell ref="A2:B2"/>
    <mergeCell ref="C30:D30"/>
    <mergeCell ref="C32:D32"/>
    <mergeCell ref="C33:D33"/>
    <mergeCell ref="E25:F25"/>
    <mergeCell ref="C25:D25"/>
    <mergeCell ref="E26:F26"/>
    <mergeCell ref="C26:D26"/>
    <mergeCell ref="E27:F27"/>
    <mergeCell ref="C27:D27"/>
    <mergeCell ref="E29:F29"/>
    <mergeCell ref="C29:D29"/>
    <mergeCell ref="E30:F30"/>
    <mergeCell ref="C45:D45"/>
    <mergeCell ref="P5:R5"/>
    <mergeCell ref="C1:F1"/>
    <mergeCell ref="C2:F2"/>
    <mergeCell ref="C3:F3"/>
    <mergeCell ref="C4:F4"/>
    <mergeCell ref="P1:R1"/>
    <mergeCell ref="P2:R2"/>
    <mergeCell ref="P3:R3"/>
    <mergeCell ref="P4:R4"/>
  </mergeCells>
  <phoneticPr fontId="4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21456-037C-41E1-BB55-26A24EFAF0DC}">
  <dimension ref="A1:AB110"/>
  <sheetViews>
    <sheetView topLeftCell="A86" zoomScale="70" zoomScaleNormal="70" workbookViewId="0">
      <selection activeCell="F69" sqref="F69"/>
    </sheetView>
  </sheetViews>
  <sheetFormatPr defaultRowHeight="14.4" x14ac:dyDescent="0.3"/>
  <cols>
    <col min="1" max="1" width="13.6640625" customWidth="1"/>
    <col min="2" max="2" width="21.109375" customWidth="1"/>
    <col min="3" max="3" width="55.88671875" customWidth="1"/>
    <col min="4" max="4" width="12" customWidth="1"/>
    <col min="5" max="5" width="10.21875" customWidth="1"/>
    <col min="6" max="6" width="20.109375" customWidth="1"/>
    <col min="7" max="8" width="6.109375" customWidth="1"/>
    <col min="9" max="15" width="6" customWidth="1"/>
    <col min="16" max="16" width="5.21875" customWidth="1"/>
    <col min="17" max="19" width="6" customWidth="1"/>
    <col min="20" max="20" width="6.109375" customWidth="1"/>
    <col min="21" max="28" width="6" customWidth="1"/>
    <col min="29" max="29" width="6.109375" customWidth="1"/>
    <col min="30" max="30" width="6" customWidth="1"/>
  </cols>
  <sheetData>
    <row r="1" spans="1:28" ht="37.200000000000003" customHeight="1" x14ac:dyDescent="0.3">
      <c r="A1" s="47" t="s">
        <v>0</v>
      </c>
      <c r="B1" s="47"/>
      <c r="C1" s="41" t="s">
        <v>94</v>
      </c>
      <c r="D1" s="41"/>
      <c r="E1" s="41"/>
      <c r="F1" s="41"/>
      <c r="O1" s="7"/>
      <c r="P1" s="44" t="s">
        <v>5</v>
      </c>
      <c r="Q1" s="44"/>
      <c r="R1" s="44"/>
    </row>
    <row r="2" spans="1:28" ht="20.399999999999999" customHeight="1" x14ac:dyDescent="0.3">
      <c r="A2" s="47" t="s">
        <v>1</v>
      </c>
      <c r="B2" s="47"/>
      <c r="C2" s="42" t="s">
        <v>88</v>
      </c>
      <c r="D2" s="42"/>
      <c r="E2" s="42"/>
      <c r="F2" s="42"/>
      <c r="O2" s="35"/>
      <c r="P2" s="40" t="s">
        <v>6</v>
      </c>
      <c r="Q2" s="40"/>
      <c r="R2" s="40"/>
    </row>
    <row r="3" spans="1:28" ht="20.399999999999999" customHeight="1" x14ac:dyDescent="0.3">
      <c r="A3" s="47" t="s">
        <v>2</v>
      </c>
      <c r="B3" s="47"/>
      <c r="C3" s="43" t="s">
        <v>140</v>
      </c>
      <c r="D3" s="43"/>
      <c r="E3" s="43"/>
      <c r="F3" s="43"/>
      <c r="O3" s="36"/>
      <c r="P3" s="40" t="s">
        <v>7</v>
      </c>
      <c r="Q3" s="40"/>
      <c r="R3" s="40"/>
    </row>
    <row r="4" spans="1:28" ht="20.399999999999999" customHeight="1" x14ac:dyDescent="0.3">
      <c r="A4" s="47" t="s">
        <v>3</v>
      </c>
      <c r="B4" s="47"/>
      <c r="C4" s="43" t="s">
        <v>141</v>
      </c>
      <c r="D4" s="43"/>
      <c r="E4" s="43"/>
      <c r="F4" s="43"/>
      <c r="O4" s="37"/>
      <c r="P4" s="40" t="s">
        <v>8</v>
      </c>
      <c r="Q4" s="40"/>
      <c r="R4" s="40"/>
    </row>
    <row r="5" spans="1:28" ht="22.8" customHeight="1" x14ac:dyDescent="0.3">
      <c r="A5" s="2"/>
      <c r="B5" s="2"/>
      <c r="C5" s="2"/>
      <c r="D5" s="2"/>
      <c r="O5" s="38"/>
      <c r="P5" s="40" t="s">
        <v>9</v>
      </c>
      <c r="Q5" s="40"/>
      <c r="R5" s="40"/>
    </row>
    <row r="6" spans="1:28" ht="16.8" x14ac:dyDescent="0.3">
      <c r="A6" s="2"/>
      <c r="B6" s="48" t="s">
        <v>119</v>
      </c>
      <c r="C6" s="48"/>
      <c r="D6" s="48"/>
      <c r="E6" s="48"/>
    </row>
    <row r="7" spans="1:28" ht="17.399999999999999" thickBot="1" x14ac:dyDescent="0.35">
      <c r="A7" s="2"/>
      <c r="B7" s="34" t="s">
        <v>10</v>
      </c>
      <c r="C7" s="34" t="s">
        <v>11</v>
      </c>
      <c r="D7" s="34" t="s">
        <v>12</v>
      </c>
      <c r="E7" s="34" t="s">
        <v>13</v>
      </c>
    </row>
    <row r="8" spans="1:28" ht="17.399999999999999" thickBot="1" x14ac:dyDescent="0.35">
      <c r="A8" s="2"/>
      <c r="B8" s="3">
        <v>1</v>
      </c>
      <c r="C8" s="1" t="s">
        <v>44</v>
      </c>
      <c r="D8" s="1">
        <f ca="1">SUMIF($E$17:$F$108,"Đô",$G$17:$G$106) + SUMIF($E$17:$F$108,"Nguyên, Đô",$G$17:$G$106)/2 +SUMIF($E$17:$F$108,"All team",$G$17:$G$106)/5</f>
        <v>41.9</v>
      </c>
      <c r="E8" s="1">
        <f ca="1">SUMIF($E$17:$F$108,"Đô",$H$17:$H$106)+ SUMIF($E$17:$F$108,"Nguyên, Đô",$H$17:$H$106)/2 +SUMIF($E$17:$F$108,"All team",$H$17:$H$106)/5</f>
        <v>46.8</v>
      </c>
    </row>
    <row r="9" spans="1:28" ht="17.399999999999999" thickBot="1" x14ac:dyDescent="0.35">
      <c r="A9" s="2"/>
      <c r="B9" s="3">
        <v>2</v>
      </c>
      <c r="C9" s="1" t="s">
        <v>45</v>
      </c>
      <c r="D9" s="1">
        <f ca="1">SUMIF($E$17:$F$108,"Việt",$G$17:$G$106)+ SUMIF($E$17:$F$108,"Lợi, Việt",$G$17:$G$106)/2 +SUMIF($E$17:$F$108,"All team",$G$17:$G$106)/5</f>
        <v>74.900000000000006</v>
      </c>
      <c r="E9" s="1">
        <f ca="1">SUMIF($E$17:$F$108,"Việt",$H$17:$H$106)+ SUMIF($E$17:$F$108,"Lợi, Việt",$H$17:$H$106)/2 +SUMIF($E$17:$F$108,"All team",$H$17:$H$106)/5</f>
        <v>91.8</v>
      </c>
    </row>
    <row r="10" spans="1:28" ht="17.399999999999999" thickBot="1" x14ac:dyDescent="0.35">
      <c r="A10" s="2"/>
      <c r="B10" s="3">
        <v>3</v>
      </c>
      <c r="C10" s="1" t="s">
        <v>46</v>
      </c>
      <c r="D10" s="1">
        <f ca="1">SUMIF($E$17:$F$108,"Lợi",$G$17:$G$106)+ SUMIF($E$17:$F$108,"Lợi, Việt",$G$17:$G$106)/2 +SUMIF($E$17:$F$108,"All team",$G$17:$G$106)/5</f>
        <v>77.900000000000006</v>
      </c>
      <c r="E10" s="1">
        <f ca="1">SUMIF($E$17:$F$108,"Lợi",$H$17:$H$106)+ SUMIF($E$17:$F$108,"Lợi, Việt",$H$17:$H$106)/2 +SUMIF($E$17:$F$108,"All team",$H$17:$H$106)/5</f>
        <v>91.8</v>
      </c>
    </row>
    <row r="11" spans="1:28" ht="17.399999999999999" thickBot="1" x14ac:dyDescent="0.35">
      <c r="A11" s="2"/>
      <c r="B11" s="3">
        <v>4</v>
      </c>
      <c r="C11" s="1" t="s">
        <v>47</v>
      </c>
      <c r="D11" s="1">
        <f ca="1">SUMIF($E$17:$F$108,"Nguyên",$G$17:$G$106)+SUMIF($E$17:$F$108,"Nguyên, Khang",$G$17:$G$106)/2+SUMIF($E$17:$F$108,"Nguyên, Đô",$G$17:$G$106)/2 +SUMIF($E$17:$F$108,"All team",$G$17:$G$106)/5</f>
        <v>20.399999999999999</v>
      </c>
      <c r="E11" s="1">
        <f ca="1">SUMIF($E$17:$F$108,"Nguyên",$H$17:$H$106)+ SUMIF($E$17:$F$108,"Nguyên, Đô",$H$17:$H$106)/2 + SUMIF($E$17:$F$108,"Nguyên, Khang",$H$17:$H$106)/2+SUMIF($E$17:$F$108,"All team",$H$17:$H$106)/5</f>
        <v>24.8</v>
      </c>
    </row>
    <row r="12" spans="1:28" ht="17.399999999999999" thickBot="1" x14ac:dyDescent="0.35">
      <c r="A12" s="2"/>
      <c r="B12" s="3">
        <v>5</v>
      </c>
      <c r="C12" s="1" t="s">
        <v>95</v>
      </c>
      <c r="D12" s="1">
        <f ca="1">SUMIF($E$17:$F$108,"Khang",$G$17:$G$106)+SUMIF($E$17:$F$108,"Nguyên, Khang",$G$17:$G$106)/2 + SUMIF($E$17:$F$108,"All team",$G$17:$G$106)/5</f>
        <v>30.9</v>
      </c>
      <c r="E12" s="1">
        <f ca="1">SUMIF($E$17:$F$108,"Khang",$H$17:$H$106)+ SUMIF($E$17:$F$108,"Nguyên, Khang",$H$17:$H$106)/2+SUMIF($E$17:$F$108,"All team",$H$17:$H$106)/5</f>
        <v>36.799999999999997</v>
      </c>
    </row>
    <row r="13" spans="1:28" ht="17.399999999999999" thickBot="1" x14ac:dyDescent="0.35">
      <c r="A13" s="2"/>
      <c r="B13" s="49" t="s">
        <v>14</v>
      </c>
      <c r="C13" s="49"/>
      <c r="D13" s="4">
        <f ca="1">SUM(D8:D12)</f>
        <v>246.00000000000003</v>
      </c>
      <c r="E13" s="4">
        <f ca="1">SUM(E8:E12)</f>
        <v>292</v>
      </c>
    </row>
    <row r="14" spans="1:28" ht="16.8" x14ac:dyDescent="0.3">
      <c r="A14" s="2"/>
    </row>
    <row r="16" spans="1:28" ht="55.2" x14ac:dyDescent="0.3">
      <c r="A16" s="39" t="s">
        <v>15</v>
      </c>
      <c r="B16" s="39" t="s">
        <v>16</v>
      </c>
      <c r="C16" s="50" t="s">
        <v>17</v>
      </c>
      <c r="D16" s="50"/>
      <c r="E16" s="60" t="s">
        <v>18</v>
      </c>
      <c r="F16" s="61"/>
      <c r="G16" s="5" t="s">
        <v>12</v>
      </c>
      <c r="H16" s="5" t="s">
        <v>13</v>
      </c>
      <c r="I16" s="8" t="s">
        <v>120</v>
      </c>
      <c r="J16" s="8" t="s">
        <v>121</v>
      </c>
      <c r="K16" s="8" t="s">
        <v>122</v>
      </c>
      <c r="L16" s="8" t="s">
        <v>123</v>
      </c>
      <c r="M16" s="8" t="s">
        <v>124</v>
      </c>
      <c r="N16" s="8" t="s">
        <v>125</v>
      </c>
      <c r="O16" s="8" t="s">
        <v>126</v>
      </c>
      <c r="P16" s="8" t="s">
        <v>127</v>
      </c>
      <c r="Q16" s="11" t="s">
        <v>128</v>
      </c>
      <c r="R16" s="11" t="s">
        <v>129</v>
      </c>
      <c r="S16" s="11" t="s">
        <v>130</v>
      </c>
      <c r="T16" s="11" t="s">
        <v>131</v>
      </c>
      <c r="U16" s="11" t="s">
        <v>132</v>
      </c>
      <c r="V16" s="11" t="s">
        <v>133</v>
      </c>
      <c r="W16" s="11" t="s">
        <v>134</v>
      </c>
      <c r="X16" s="11" t="s">
        <v>135</v>
      </c>
      <c r="Y16" s="11" t="s">
        <v>136</v>
      </c>
      <c r="Z16" s="11" t="s">
        <v>137</v>
      </c>
      <c r="AA16" s="11" t="s">
        <v>138</v>
      </c>
      <c r="AB16" s="11" t="s">
        <v>139</v>
      </c>
    </row>
    <row r="17" spans="1:28" ht="16.8" x14ac:dyDescent="0.3">
      <c r="A17" s="45" t="s">
        <v>88</v>
      </c>
      <c r="B17" s="46" t="s">
        <v>79</v>
      </c>
      <c r="C17" s="46"/>
      <c r="D17" s="46"/>
      <c r="E17" s="52" t="s">
        <v>19</v>
      </c>
      <c r="F17" s="53"/>
      <c r="G17" s="6">
        <v>3</v>
      </c>
      <c r="H17" s="6">
        <v>4</v>
      </c>
      <c r="I17" s="7">
        <v>0</v>
      </c>
      <c r="J17" s="2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</row>
    <row r="18" spans="1:28" ht="16.8" x14ac:dyDescent="0.3">
      <c r="A18" s="45"/>
      <c r="B18" s="31"/>
      <c r="C18" s="32"/>
      <c r="D18" s="33"/>
      <c r="E18" s="27"/>
      <c r="F18" s="28"/>
      <c r="G18" s="6"/>
      <c r="H18" s="6"/>
      <c r="I18" s="17">
        <v>3</v>
      </c>
      <c r="J18" s="2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spans="1:28" ht="16.8" x14ac:dyDescent="0.3">
      <c r="A19" s="45"/>
      <c r="B19" s="65" t="s">
        <v>87</v>
      </c>
      <c r="C19" s="66"/>
      <c r="D19" s="67"/>
      <c r="E19" s="52" t="s">
        <v>112</v>
      </c>
      <c r="F19" s="53"/>
      <c r="G19" s="6">
        <v>3</v>
      </c>
      <c r="H19" s="6">
        <v>4</v>
      </c>
      <c r="I19" s="7">
        <v>0</v>
      </c>
      <c r="J19" s="2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</row>
    <row r="20" spans="1:28" ht="16.8" x14ac:dyDescent="0.3">
      <c r="A20" s="45"/>
      <c r="B20" s="31"/>
      <c r="C20" s="32"/>
      <c r="D20" s="33"/>
      <c r="E20" s="27"/>
      <c r="F20" s="28"/>
      <c r="G20" s="6"/>
      <c r="H20" s="6"/>
      <c r="I20" s="17">
        <v>3</v>
      </c>
      <c r="J20" s="2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spans="1:28" ht="16.8" x14ac:dyDescent="0.3">
      <c r="A21" s="45"/>
      <c r="B21" s="46" t="s">
        <v>177</v>
      </c>
      <c r="C21" s="46"/>
      <c r="D21" s="46"/>
      <c r="E21" s="52" t="s">
        <v>19</v>
      </c>
      <c r="F21" s="53"/>
      <c r="G21" s="6">
        <v>2</v>
      </c>
      <c r="H21" s="6">
        <v>4</v>
      </c>
      <c r="I21" s="6">
        <v>4</v>
      </c>
      <c r="J21" s="6">
        <v>4</v>
      </c>
      <c r="K21" s="7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</row>
    <row r="22" spans="1:28" ht="16.8" x14ac:dyDescent="0.3">
      <c r="A22" s="45"/>
      <c r="B22" s="52"/>
      <c r="C22" s="74"/>
      <c r="D22" s="53"/>
      <c r="E22" s="27"/>
      <c r="F22" s="28"/>
      <c r="G22" s="6"/>
      <c r="H22" s="6"/>
      <c r="I22" s="26"/>
      <c r="J22" s="26"/>
      <c r="K22" s="17">
        <v>2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26"/>
      <c r="Z22" s="26"/>
      <c r="AA22" s="26"/>
      <c r="AB22" s="26"/>
    </row>
    <row r="23" spans="1:28" ht="16.8" x14ac:dyDescent="0.3">
      <c r="A23" s="45"/>
      <c r="B23" s="54" t="s">
        <v>20</v>
      </c>
      <c r="C23" s="29" t="s">
        <v>113</v>
      </c>
      <c r="D23" s="28"/>
      <c r="E23" s="52" t="s">
        <v>115</v>
      </c>
      <c r="F23" s="53"/>
      <c r="G23" s="6">
        <v>4</v>
      </c>
      <c r="H23" s="6">
        <v>4</v>
      </c>
      <c r="I23" s="6">
        <v>4</v>
      </c>
      <c r="J23" s="72">
        <v>0</v>
      </c>
      <c r="K23" s="26">
        <v>0</v>
      </c>
      <c r="L23" s="26">
        <v>0</v>
      </c>
      <c r="M23" s="26">
        <v>0</v>
      </c>
      <c r="N23" s="26">
        <v>0</v>
      </c>
      <c r="O23" s="26">
        <v>0</v>
      </c>
      <c r="P23" s="26">
        <v>0</v>
      </c>
      <c r="Q23" s="26">
        <v>0</v>
      </c>
      <c r="R23" s="26">
        <v>0</v>
      </c>
      <c r="S23" s="26">
        <v>0</v>
      </c>
      <c r="T23" s="26">
        <v>0</v>
      </c>
      <c r="U23" s="26">
        <v>0</v>
      </c>
      <c r="V23" s="26">
        <v>0</v>
      </c>
      <c r="W23" s="26">
        <v>0</v>
      </c>
      <c r="X23" s="26">
        <v>0</v>
      </c>
      <c r="Y23" s="26">
        <v>0</v>
      </c>
      <c r="Z23" s="26">
        <v>0</v>
      </c>
      <c r="AA23" s="26">
        <v>0</v>
      </c>
      <c r="AB23" s="26">
        <v>0</v>
      </c>
    </row>
    <row r="24" spans="1:28" ht="16.8" customHeight="1" x14ac:dyDescent="0.3">
      <c r="A24" s="45"/>
      <c r="B24" s="55"/>
      <c r="C24" s="51" t="s">
        <v>89</v>
      </c>
      <c r="D24" s="51"/>
      <c r="E24" s="52" t="s">
        <v>114</v>
      </c>
      <c r="F24" s="53"/>
      <c r="G24" s="6">
        <v>1</v>
      </c>
      <c r="H24" s="6">
        <v>1</v>
      </c>
      <c r="I24" s="6">
        <v>1</v>
      </c>
      <c r="J24" s="7">
        <v>0</v>
      </c>
      <c r="K24" s="26">
        <v>0</v>
      </c>
      <c r="L24" s="26">
        <v>0</v>
      </c>
      <c r="M24" s="26">
        <v>0</v>
      </c>
      <c r="N24" s="26">
        <v>0</v>
      </c>
      <c r="O24" s="26">
        <v>0</v>
      </c>
      <c r="P24" s="26">
        <v>0</v>
      </c>
      <c r="Q24" s="26">
        <v>0</v>
      </c>
      <c r="R24" s="26">
        <v>0</v>
      </c>
      <c r="S24" s="26">
        <v>0</v>
      </c>
      <c r="T24" s="26">
        <v>0</v>
      </c>
      <c r="U24" s="26">
        <v>0</v>
      </c>
      <c r="V24" s="26">
        <v>0</v>
      </c>
      <c r="W24" s="26">
        <v>0</v>
      </c>
      <c r="X24" s="26">
        <v>0</v>
      </c>
      <c r="Y24" s="26">
        <v>0</v>
      </c>
      <c r="Z24" s="26">
        <v>0</v>
      </c>
      <c r="AA24" s="26">
        <v>0</v>
      </c>
      <c r="AB24" s="26">
        <v>0</v>
      </c>
    </row>
    <row r="25" spans="1:28" ht="16.8" x14ac:dyDescent="0.3">
      <c r="A25" s="45"/>
      <c r="B25" s="55"/>
      <c r="C25" s="51" t="s">
        <v>90</v>
      </c>
      <c r="D25" s="51"/>
      <c r="E25" s="52" t="s">
        <v>114</v>
      </c>
      <c r="F25" s="53"/>
      <c r="G25" s="6">
        <v>1</v>
      </c>
      <c r="H25" s="6">
        <v>1</v>
      </c>
      <c r="I25" s="6">
        <v>1</v>
      </c>
      <c r="J25" s="7">
        <v>0</v>
      </c>
      <c r="K25" s="26">
        <v>0</v>
      </c>
      <c r="L25" s="26">
        <v>0</v>
      </c>
      <c r="M25" s="26">
        <v>0</v>
      </c>
      <c r="N25" s="26">
        <v>0</v>
      </c>
      <c r="O25" s="26">
        <v>0</v>
      </c>
      <c r="P25" s="26">
        <v>0</v>
      </c>
      <c r="Q25" s="26">
        <v>0</v>
      </c>
      <c r="R25" s="26">
        <v>0</v>
      </c>
      <c r="S25" s="26">
        <v>0</v>
      </c>
      <c r="T25" s="26">
        <v>0</v>
      </c>
      <c r="U25" s="26">
        <v>0</v>
      </c>
      <c r="V25" s="26">
        <v>0</v>
      </c>
      <c r="W25" s="26">
        <v>0</v>
      </c>
      <c r="X25" s="26">
        <v>0</v>
      </c>
      <c r="Y25" s="26">
        <v>0</v>
      </c>
      <c r="Z25" s="26">
        <v>0</v>
      </c>
      <c r="AA25" s="26">
        <v>0</v>
      </c>
      <c r="AB25" s="26">
        <v>0</v>
      </c>
    </row>
    <row r="26" spans="1:28" ht="16.8" x14ac:dyDescent="0.3">
      <c r="A26" s="45"/>
      <c r="B26" s="55"/>
      <c r="C26" s="51" t="s">
        <v>91</v>
      </c>
      <c r="D26" s="51"/>
      <c r="E26" s="52" t="s">
        <v>114</v>
      </c>
      <c r="F26" s="53"/>
      <c r="G26" s="6">
        <v>1</v>
      </c>
      <c r="H26" s="6">
        <v>1</v>
      </c>
      <c r="I26" s="6">
        <v>1</v>
      </c>
      <c r="J26" s="7">
        <v>0</v>
      </c>
      <c r="K26" s="26">
        <v>0</v>
      </c>
      <c r="L26" s="26">
        <v>0</v>
      </c>
      <c r="M26" s="26">
        <v>0</v>
      </c>
      <c r="N26" s="26">
        <v>0</v>
      </c>
      <c r="O26" s="26">
        <v>0</v>
      </c>
      <c r="P26" s="26">
        <v>0</v>
      </c>
      <c r="Q26" s="26">
        <v>0</v>
      </c>
      <c r="R26" s="26">
        <v>0</v>
      </c>
      <c r="S26" s="26">
        <v>0</v>
      </c>
      <c r="T26" s="26">
        <v>0</v>
      </c>
      <c r="U26" s="26">
        <v>0</v>
      </c>
      <c r="V26" s="26">
        <v>0</v>
      </c>
      <c r="W26" s="26">
        <v>0</v>
      </c>
      <c r="X26" s="26">
        <v>0</v>
      </c>
      <c r="Y26" s="26">
        <v>0</v>
      </c>
      <c r="Z26" s="26">
        <v>0</v>
      </c>
      <c r="AA26" s="26">
        <v>0</v>
      </c>
      <c r="AB26" s="26">
        <v>0</v>
      </c>
    </row>
    <row r="27" spans="1:28" ht="16.8" x14ac:dyDescent="0.3">
      <c r="A27" s="45"/>
      <c r="B27" s="55"/>
      <c r="C27" s="51" t="s">
        <v>142</v>
      </c>
      <c r="D27" s="51"/>
      <c r="E27" s="52" t="s">
        <v>114</v>
      </c>
      <c r="F27" s="53"/>
      <c r="G27" s="6">
        <v>4</v>
      </c>
      <c r="H27" s="6">
        <v>1</v>
      </c>
      <c r="I27" s="6">
        <v>1</v>
      </c>
      <c r="J27" s="7">
        <v>0</v>
      </c>
      <c r="K27" s="26">
        <v>0</v>
      </c>
      <c r="L27" s="26">
        <v>0</v>
      </c>
      <c r="M27" s="26">
        <v>0</v>
      </c>
      <c r="N27" s="26">
        <v>0</v>
      </c>
      <c r="O27" s="26">
        <v>0</v>
      </c>
      <c r="P27" s="26">
        <v>0</v>
      </c>
      <c r="Q27" s="26">
        <v>0</v>
      </c>
      <c r="R27" s="26">
        <v>0</v>
      </c>
      <c r="S27" s="26">
        <v>0</v>
      </c>
      <c r="T27" s="26">
        <v>0</v>
      </c>
      <c r="U27" s="26">
        <v>0</v>
      </c>
      <c r="V27" s="26">
        <v>0</v>
      </c>
      <c r="W27" s="26">
        <v>0</v>
      </c>
      <c r="X27" s="26">
        <v>0</v>
      </c>
      <c r="Y27" s="26">
        <v>0</v>
      </c>
      <c r="Z27" s="26">
        <v>0</v>
      </c>
      <c r="AA27" s="26">
        <v>0</v>
      </c>
      <c r="AB27" s="26">
        <v>0</v>
      </c>
    </row>
    <row r="28" spans="1:28" ht="16.8" x14ac:dyDescent="0.3">
      <c r="A28" s="45"/>
      <c r="B28" s="55"/>
      <c r="C28" s="52"/>
      <c r="D28" s="53"/>
      <c r="E28" s="27"/>
      <c r="F28" s="28"/>
      <c r="G28" s="6"/>
      <c r="H28" s="6"/>
      <c r="I28" s="6"/>
      <c r="J28" s="36">
        <v>4</v>
      </c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6.8" x14ac:dyDescent="0.3">
      <c r="A29" s="45"/>
      <c r="B29" s="55"/>
      <c r="C29" s="51" t="s">
        <v>92</v>
      </c>
      <c r="D29" s="51"/>
      <c r="E29" s="52" t="s">
        <v>114</v>
      </c>
      <c r="F29" s="53"/>
      <c r="G29" s="6">
        <v>3</v>
      </c>
      <c r="H29" s="6">
        <v>1</v>
      </c>
      <c r="I29" s="6">
        <v>1</v>
      </c>
      <c r="J29" s="7">
        <v>0</v>
      </c>
      <c r="K29" s="26">
        <v>0</v>
      </c>
      <c r="L29" s="26">
        <v>0</v>
      </c>
      <c r="M29" s="26">
        <v>0</v>
      </c>
      <c r="N29" s="26">
        <v>0</v>
      </c>
      <c r="O29" s="26">
        <v>0</v>
      </c>
      <c r="P29" s="26">
        <v>0</v>
      </c>
      <c r="Q29" s="26">
        <v>0</v>
      </c>
      <c r="R29" s="26">
        <v>0</v>
      </c>
      <c r="S29" s="26">
        <v>0</v>
      </c>
      <c r="T29" s="26">
        <v>0</v>
      </c>
      <c r="U29" s="26">
        <v>0</v>
      </c>
      <c r="V29" s="26">
        <v>0</v>
      </c>
      <c r="W29" s="26">
        <v>0</v>
      </c>
      <c r="X29" s="26">
        <v>0</v>
      </c>
      <c r="Y29" s="26">
        <v>0</v>
      </c>
      <c r="Z29" s="26">
        <v>0</v>
      </c>
      <c r="AA29" s="26">
        <v>0</v>
      </c>
      <c r="AB29" s="26">
        <v>0</v>
      </c>
    </row>
    <row r="30" spans="1:28" ht="16.8" x14ac:dyDescent="0.3">
      <c r="A30" s="45"/>
      <c r="B30" s="55"/>
      <c r="C30" s="29"/>
      <c r="D30" s="30"/>
      <c r="E30" s="27"/>
      <c r="F30" s="28"/>
      <c r="G30" s="6"/>
      <c r="H30" s="6"/>
      <c r="I30" s="6"/>
      <c r="J30" s="36">
        <v>3</v>
      </c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6.8" x14ac:dyDescent="0.3">
      <c r="A31" s="45"/>
      <c r="B31" s="55"/>
      <c r="C31" s="63" t="s">
        <v>143</v>
      </c>
      <c r="D31" s="64"/>
      <c r="E31" s="52" t="s">
        <v>114</v>
      </c>
      <c r="F31" s="53"/>
      <c r="G31" s="6">
        <v>1</v>
      </c>
      <c r="H31" s="6">
        <v>1</v>
      </c>
      <c r="I31" s="6">
        <v>1</v>
      </c>
      <c r="J31" s="7">
        <v>0</v>
      </c>
      <c r="K31" s="26">
        <v>0</v>
      </c>
      <c r="L31" s="26">
        <v>0</v>
      </c>
      <c r="M31" s="26">
        <v>0</v>
      </c>
      <c r="N31" s="26">
        <v>0</v>
      </c>
      <c r="O31" s="26">
        <v>0</v>
      </c>
      <c r="P31" s="26">
        <v>0</v>
      </c>
      <c r="Q31" s="26">
        <v>0</v>
      </c>
      <c r="R31" s="26">
        <v>0</v>
      </c>
      <c r="S31" s="26">
        <v>0</v>
      </c>
      <c r="T31" s="26">
        <v>0</v>
      </c>
      <c r="U31" s="26">
        <v>0</v>
      </c>
      <c r="V31" s="26">
        <v>0</v>
      </c>
      <c r="W31" s="26">
        <v>0</v>
      </c>
      <c r="X31" s="26">
        <v>0</v>
      </c>
      <c r="Y31" s="26">
        <v>0</v>
      </c>
      <c r="Z31" s="26">
        <v>0</v>
      </c>
      <c r="AA31" s="26">
        <v>0</v>
      </c>
      <c r="AB31" s="26">
        <v>0</v>
      </c>
    </row>
    <row r="32" spans="1:28" ht="16.8" x14ac:dyDescent="0.3">
      <c r="A32" s="45"/>
      <c r="B32" s="56"/>
      <c r="C32" s="51" t="s">
        <v>93</v>
      </c>
      <c r="D32" s="51"/>
      <c r="E32" s="52" t="s">
        <v>19</v>
      </c>
      <c r="F32" s="53"/>
      <c r="G32" s="6">
        <v>1</v>
      </c>
      <c r="H32" s="6">
        <v>1</v>
      </c>
      <c r="I32" s="6">
        <v>1</v>
      </c>
      <c r="J32" s="7">
        <v>0</v>
      </c>
      <c r="K32" s="26">
        <v>0</v>
      </c>
      <c r="L32" s="26">
        <v>0</v>
      </c>
      <c r="M32" s="26">
        <v>0</v>
      </c>
      <c r="N32" s="26">
        <v>0</v>
      </c>
      <c r="O32" s="26">
        <v>0</v>
      </c>
      <c r="P32" s="26">
        <v>0</v>
      </c>
      <c r="Q32" s="26">
        <v>0</v>
      </c>
      <c r="R32" s="26">
        <v>0</v>
      </c>
      <c r="S32" s="26">
        <v>0</v>
      </c>
      <c r="T32" s="26">
        <v>0</v>
      </c>
      <c r="U32" s="26">
        <v>0</v>
      </c>
      <c r="V32" s="26">
        <v>0</v>
      </c>
      <c r="W32" s="26">
        <v>0</v>
      </c>
      <c r="X32" s="26">
        <v>0</v>
      </c>
      <c r="Y32" s="26">
        <v>0</v>
      </c>
      <c r="Z32" s="26">
        <v>0</v>
      </c>
      <c r="AA32" s="26">
        <v>0</v>
      </c>
      <c r="AB32" s="26">
        <v>0</v>
      </c>
    </row>
    <row r="33" spans="1:28" ht="17.399999999999999" x14ac:dyDescent="0.35">
      <c r="A33" s="45"/>
      <c r="B33" s="45" t="s">
        <v>21</v>
      </c>
      <c r="C33" s="51" t="s">
        <v>144</v>
      </c>
      <c r="D33" s="51"/>
      <c r="E33" s="52" t="s">
        <v>115</v>
      </c>
      <c r="F33" s="53"/>
      <c r="G33" s="6">
        <v>2</v>
      </c>
      <c r="H33" s="6">
        <v>4</v>
      </c>
      <c r="I33" s="6">
        <v>3</v>
      </c>
      <c r="J33" s="6">
        <v>3</v>
      </c>
      <c r="K33" s="6">
        <v>3</v>
      </c>
      <c r="L33" s="6">
        <v>3</v>
      </c>
      <c r="M33" s="13">
        <v>0</v>
      </c>
      <c r="N33" s="26">
        <v>0</v>
      </c>
      <c r="O33" s="12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26">
        <v>0</v>
      </c>
      <c r="Z33" s="26">
        <v>0</v>
      </c>
      <c r="AA33" s="26">
        <v>0</v>
      </c>
      <c r="AB33" s="26">
        <v>0</v>
      </c>
    </row>
    <row r="34" spans="1:28" ht="17.399999999999999" x14ac:dyDescent="0.35">
      <c r="A34" s="45"/>
      <c r="B34" s="45"/>
      <c r="C34" s="52"/>
      <c r="D34" s="53"/>
      <c r="E34" s="27"/>
      <c r="F34" s="28"/>
      <c r="G34" s="6"/>
      <c r="H34" s="6"/>
      <c r="I34" s="6"/>
      <c r="J34" s="6"/>
      <c r="K34" s="6"/>
      <c r="L34" s="6"/>
      <c r="M34" s="18">
        <v>2</v>
      </c>
      <c r="N34" s="26"/>
      <c r="O34" s="12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spans="1:28" ht="16.8" x14ac:dyDescent="0.3">
      <c r="A35" s="45"/>
      <c r="B35" s="45"/>
      <c r="C35" s="51" t="s">
        <v>145</v>
      </c>
      <c r="D35" s="51"/>
      <c r="E35" s="52" t="s">
        <v>115</v>
      </c>
      <c r="F35" s="53"/>
      <c r="G35" s="6">
        <v>2</v>
      </c>
      <c r="H35" s="6">
        <v>3</v>
      </c>
      <c r="I35" s="6">
        <v>3</v>
      </c>
      <c r="J35" s="6">
        <v>3</v>
      </c>
      <c r="K35" s="6">
        <v>3</v>
      </c>
      <c r="L35" s="6">
        <v>3</v>
      </c>
      <c r="M35" s="6">
        <v>3</v>
      </c>
      <c r="N35" s="71">
        <v>3</v>
      </c>
      <c r="O35" s="7">
        <v>0</v>
      </c>
      <c r="P35" s="12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26">
        <v>0</v>
      </c>
      <c r="Z35" s="26">
        <v>0</v>
      </c>
      <c r="AA35" s="26">
        <v>0</v>
      </c>
      <c r="AB35" s="26">
        <v>0</v>
      </c>
    </row>
    <row r="36" spans="1:28" ht="16.8" x14ac:dyDescent="0.3">
      <c r="A36" s="45"/>
      <c r="B36" s="45"/>
      <c r="C36" s="52"/>
      <c r="D36" s="53"/>
      <c r="E36" s="27"/>
      <c r="F36" s="28"/>
      <c r="G36" s="6"/>
      <c r="H36" s="6"/>
      <c r="I36" s="6"/>
      <c r="J36" s="6"/>
      <c r="K36" s="6"/>
      <c r="L36" s="6"/>
      <c r="M36" s="6"/>
      <c r="N36" s="26"/>
      <c r="O36" s="17">
        <v>2</v>
      </c>
      <c r="P36" s="12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spans="1:28" ht="16.8" x14ac:dyDescent="0.3">
      <c r="A37" s="45"/>
      <c r="B37" s="45"/>
      <c r="C37" s="51" t="s">
        <v>146</v>
      </c>
      <c r="D37" s="51"/>
      <c r="E37" s="52" t="s">
        <v>115</v>
      </c>
      <c r="F37" s="53"/>
      <c r="G37" s="6">
        <v>2</v>
      </c>
      <c r="H37" s="6">
        <v>4</v>
      </c>
      <c r="I37" s="6">
        <v>3</v>
      </c>
      <c r="J37" s="6">
        <v>3</v>
      </c>
      <c r="K37" s="6">
        <v>3</v>
      </c>
      <c r="L37" s="6">
        <v>3</v>
      </c>
      <c r="M37" s="6">
        <v>3</v>
      </c>
      <c r="N37" s="6">
        <v>3</v>
      </c>
      <c r="O37" s="6">
        <v>3</v>
      </c>
      <c r="P37" s="26">
        <v>3</v>
      </c>
      <c r="Q37" s="7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26">
        <v>0</v>
      </c>
      <c r="Z37" s="26">
        <v>0</v>
      </c>
      <c r="AA37" s="26">
        <v>0</v>
      </c>
      <c r="AB37" s="26">
        <v>0</v>
      </c>
    </row>
    <row r="38" spans="1:28" ht="16.8" x14ac:dyDescent="0.3">
      <c r="A38" s="45"/>
      <c r="B38" s="45"/>
      <c r="C38" s="52"/>
      <c r="D38" s="53"/>
      <c r="E38" s="27"/>
      <c r="F38" s="28"/>
      <c r="G38" s="6"/>
      <c r="H38" s="6"/>
      <c r="I38" s="6"/>
      <c r="J38" s="6"/>
      <c r="K38" s="6"/>
      <c r="L38" s="6"/>
      <c r="M38" s="6"/>
      <c r="N38" s="6"/>
      <c r="O38" s="26"/>
      <c r="P38" s="26"/>
      <c r="Q38" s="17">
        <v>2</v>
      </c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spans="1:28" ht="17.399999999999999" x14ac:dyDescent="0.35">
      <c r="A39" s="45"/>
      <c r="B39" s="45"/>
      <c r="C39" s="51" t="s">
        <v>147</v>
      </c>
      <c r="D39" s="51"/>
      <c r="E39" s="52" t="s">
        <v>115</v>
      </c>
      <c r="F39" s="53"/>
      <c r="G39" s="6">
        <v>2</v>
      </c>
      <c r="H39" s="6">
        <v>3</v>
      </c>
      <c r="I39" s="6">
        <v>3</v>
      </c>
      <c r="J39" s="6">
        <v>3</v>
      </c>
      <c r="K39" s="6">
        <v>3</v>
      </c>
      <c r="L39" s="6">
        <v>3</v>
      </c>
      <c r="M39" s="6">
        <v>3</v>
      </c>
      <c r="N39" s="6">
        <v>3</v>
      </c>
      <c r="O39" s="6">
        <v>3</v>
      </c>
      <c r="P39" s="6">
        <v>3</v>
      </c>
      <c r="Q39" s="6">
        <v>3</v>
      </c>
      <c r="R39" s="6">
        <v>3</v>
      </c>
      <c r="S39" s="13">
        <v>0</v>
      </c>
      <c r="T39" s="26">
        <v>0</v>
      </c>
      <c r="U39" s="6">
        <v>0</v>
      </c>
      <c r="V39" s="6">
        <v>0</v>
      </c>
      <c r="W39" s="6">
        <v>0</v>
      </c>
      <c r="X39" s="6">
        <v>0</v>
      </c>
      <c r="Y39" s="26">
        <v>0</v>
      </c>
      <c r="Z39" s="26">
        <v>0</v>
      </c>
      <c r="AA39" s="26">
        <v>0</v>
      </c>
      <c r="AB39" s="26">
        <v>0</v>
      </c>
    </row>
    <row r="40" spans="1:28" ht="17.399999999999999" x14ac:dyDescent="0.35">
      <c r="A40" s="45"/>
      <c r="B40" s="45"/>
      <c r="C40" s="52"/>
      <c r="D40" s="53"/>
      <c r="E40" s="27"/>
      <c r="F40" s="28"/>
      <c r="G40" s="6"/>
      <c r="H40" s="6"/>
      <c r="I40" s="6"/>
      <c r="J40" s="6"/>
      <c r="K40" s="6"/>
      <c r="L40" s="6"/>
      <c r="M40" s="6"/>
      <c r="N40" s="6"/>
      <c r="O40" s="6"/>
      <c r="P40" s="26"/>
      <c r="Q40" s="26"/>
      <c r="R40" s="6"/>
      <c r="S40" s="18">
        <v>2</v>
      </c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7.399999999999999" x14ac:dyDescent="0.35">
      <c r="A41" s="45"/>
      <c r="B41" s="45"/>
      <c r="C41" s="51" t="s">
        <v>148</v>
      </c>
      <c r="D41" s="51"/>
      <c r="E41" s="52" t="s">
        <v>115</v>
      </c>
      <c r="F41" s="53"/>
      <c r="G41" s="6">
        <v>3</v>
      </c>
      <c r="H41" s="6">
        <v>3</v>
      </c>
      <c r="I41" s="6">
        <v>3</v>
      </c>
      <c r="J41" s="6">
        <v>3</v>
      </c>
      <c r="K41" s="6">
        <v>3</v>
      </c>
      <c r="L41" s="6">
        <v>3</v>
      </c>
      <c r="M41" s="6">
        <v>3</v>
      </c>
      <c r="N41" s="6">
        <v>2</v>
      </c>
      <c r="O41" s="6">
        <v>1</v>
      </c>
      <c r="P41" s="12">
        <v>1</v>
      </c>
      <c r="Q41" s="12">
        <v>1</v>
      </c>
      <c r="R41" s="12">
        <v>1</v>
      </c>
      <c r="S41" s="12">
        <v>1</v>
      </c>
      <c r="T41" s="12">
        <v>1</v>
      </c>
      <c r="U41" s="13">
        <v>0</v>
      </c>
      <c r="V41" s="6">
        <v>0</v>
      </c>
      <c r="W41" s="6">
        <v>0</v>
      </c>
      <c r="X41" s="6">
        <v>0</v>
      </c>
      <c r="Y41" s="26">
        <v>0</v>
      </c>
      <c r="Z41" s="26">
        <v>0</v>
      </c>
      <c r="AA41" s="26">
        <v>0</v>
      </c>
      <c r="AB41" s="26">
        <v>0</v>
      </c>
    </row>
    <row r="42" spans="1:28" ht="17.399999999999999" x14ac:dyDescent="0.35">
      <c r="A42" s="45"/>
      <c r="B42" s="45"/>
      <c r="C42" s="51" t="s">
        <v>149</v>
      </c>
      <c r="D42" s="51"/>
      <c r="E42" s="52" t="s">
        <v>115</v>
      </c>
      <c r="F42" s="53"/>
      <c r="G42" s="6">
        <v>4</v>
      </c>
      <c r="H42" s="6">
        <v>3</v>
      </c>
      <c r="I42" s="6">
        <v>3</v>
      </c>
      <c r="J42" s="6">
        <v>3</v>
      </c>
      <c r="K42" s="6">
        <v>3</v>
      </c>
      <c r="L42" s="6">
        <v>1</v>
      </c>
      <c r="M42" s="6">
        <v>1</v>
      </c>
      <c r="N42" s="6">
        <v>1</v>
      </c>
      <c r="O42" s="6">
        <v>1</v>
      </c>
      <c r="P42" s="12">
        <v>1</v>
      </c>
      <c r="Q42" s="14">
        <v>1</v>
      </c>
      <c r="R42" s="14">
        <v>1</v>
      </c>
      <c r="S42" s="14">
        <v>1</v>
      </c>
      <c r="T42" s="14">
        <v>1</v>
      </c>
      <c r="U42" s="14">
        <v>1</v>
      </c>
      <c r="V42" s="14">
        <v>1</v>
      </c>
      <c r="W42" s="13">
        <v>0</v>
      </c>
      <c r="X42" s="6">
        <v>0</v>
      </c>
      <c r="Y42" s="26">
        <v>0</v>
      </c>
      <c r="Z42" s="26">
        <v>0</v>
      </c>
      <c r="AA42" s="26">
        <v>0</v>
      </c>
      <c r="AB42" s="26">
        <v>0</v>
      </c>
    </row>
    <row r="43" spans="1:28" ht="17.399999999999999" x14ac:dyDescent="0.35">
      <c r="A43" s="45"/>
      <c r="B43" s="45"/>
      <c r="C43" s="51" t="s">
        <v>22</v>
      </c>
      <c r="D43" s="51"/>
      <c r="E43" s="52" t="s">
        <v>19</v>
      </c>
      <c r="F43" s="53"/>
      <c r="G43" s="6">
        <v>5</v>
      </c>
      <c r="H43" s="6">
        <v>5</v>
      </c>
      <c r="I43" s="6">
        <v>5</v>
      </c>
      <c r="J43" s="6">
        <v>5</v>
      </c>
      <c r="K43" s="6">
        <v>5</v>
      </c>
      <c r="L43" s="6">
        <v>5</v>
      </c>
      <c r="M43" s="6">
        <v>4</v>
      </c>
      <c r="N43" s="6">
        <v>4</v>
      </c>
      <c r="O43" s="6">
        <v>4</v>
      </c>
      <c r="P43" s="12">
        <v>3</v>
      </c>
      <c r="Q43" s="14">
        <v>2</v>
      </c>
      <c r="R43" s="14">
        <v>1</v>
      </c>
      <c r="S43" s="14">
        <v>1</v>
      </c>
      <c r="T43" s="14">
        <v>1</v>
      </c>
      <c r="U43" s="14">
        <v>1</v>
      </c>
      <c r="V43" s="14">
        <v>1</v>
      </c>
      <c r="W43" s="13">
        <v>0</v>
      </c>
      <c r="X43" s="6">
        <v>0</v>
      </c>
      <c r="Y43" s="26">
        <v>0</v>
      </c>
      <c r="Z43" s="26">
        <v>0</v>
      </c>
      <c r="AA43" s="26">
        <v>0</v>
      </c>
      <c r="AB43" s="26">
        <v>0</v>
      </c>
    </row>
    <row r="44" spans="1:28" ht="16.8" x14ac:dyDescent="0.3">
      <c r="A44" s="45"/>
      <c r="B44" s="54" t="s">
        <v>23</v>
      </c>
      <c r="C44" s="51" t="s">
        <v>150</v>
      </c>
      <c r="D44" s="51"/>
      <c r="E44" s="52" t="s">
        <v>29</v>
      </c>
      <c r="F44" s="53"/>
      <c r="G44" s="6">
        <v>14</v>
      </c>
      <c r="H44" s="6">
        <v>16</v>
      </c>
      <c r="I44" s="6">
        <v>12</v>
      </c>
      <c r="J44" s="6">
        <v>8</v>
      </c>
      <c r="K44" s="6">
        <v>4</v>
      </c>
      <c r="L44" s="6">
        <v>2</v>
      </c>
      <c r="M44" s="7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26">
        <v>0</v>
      </c>
      <c r="U44" s="6">
        <v>0</v>
      </c>
      <c r="V44" s="6">
        <v>0</v>
      </c>
      <c r="W44" s="6">
        <v>0</v>
      </c>
      <c r="X44" s="6">
        <v>0</v>
      </c>
      <c r="Y44" s="26">
        <v>0</v>
      </c>
      <c r="Z44" s="26">
        <v>0</v>
      </c>
      <c r="AA44" s="26">
        <v>0</v>
      </c>
      <c r="AB44" s="26">
        <v>0</v>
      </c>
    </row>
    <row r="45" spans="1:28" ht="16.8" x14ac:dyDescent="0.3">
      <c r="A45" s="45"/>
      <c r="B45" s="55"/>
      <c r="C45" s="52"/>
      <c r="D45" s="53"/>
      <c r="E45" s="27"/>
      <c r="F45" s="28"/>
      <c r="G45" s="6"/>
      <c r="H45" s="6"/>
      <c r="I45" s="6"/>
      <c r="J45" s="6"/>
      <c r="K45" s="6"/>
      <c r="L45" s="12"/>
      <c r="M45" s="17">
        <v>2</v>
      </c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spans="1:28" ht="17.399999999999999" x14ac:dyDescent="0.35">
      <c r="A46" s="45"/>
      <c r="B46" s="55"/>
      <c r="C46" s="51" t="s">
        <v>151</v>
      </c>
      <c r="D46" s="51"/>
      <c r="E46" s="52" t="s">
        <v>62</v>
      </c>
      <c r="F46" s="53"/>
      <c r="G46" s="6">
        <v>12</v>
      </c>
      <c r="H46" s="6">
        <v>16</v>
      </c>
      <c r="I46" s="6">
        <v>12</v>
      </c>
      <c r="J46" s="6">
        <v>8</v>
      </c>
      <c r="K46" s="6">
        <v>6</v>
      </c>
      <c r="L46" s="6">
        <v>4</v>
      </c>
      <c r="M46" s="7">
        <v>0</v>
      </c>
      <c r="N46" s="6">
        <v>0</v>
      </c>
      <c r="O46" s="6">
        <v>0</v>
      </c>
      <c r="P46" s="14">
        <v>0</v>
      </c>
      <c r="Q46" s="14">
        <v>0</v>
      </c>
      <c r="R46" s="14">
        <v>0</v>
      </c>
      <c r="S46" s="6">
        <v>0</v>
      </c>
      <c r="T46" s="26">
        <v>0</v>
      </c>
      <c r="U46" s="6">
        <v>0</v>
      </c>
      <c r="V46" s="6">
        <v>0</v>
      </c>
      <c r="W46" s="6">
        <v>0</v>
      </c>
      <c r="X46" s="6">
        <v>0</v>
      </c>
      <c r="Y46" s="26">
        <v>0</v>
      </c>
      <c r="Z46" s="26">
        <v>0</v>
      </c>
      <c r="AA46" s="26">
        <v>0</v>
      </c>
      <c r="AB46" s="26">
        <v>0</v>
      </c>
    </row>
    <row r="47" spans="1:28" ht="16.8" x14ac:dyDescent="0.3">
      <c r="A47" s="45"/>
      <c r="B47" s="55"/>
      <c r="C47" s="52"/>
      <c r="D47" s="53"/>
      <c r="E47" s="27"/>
      <c r="F47" s="28"/>
      <c r="G47" s="6"/>
      <c r="H47" s="6"/>
      <c r="I47" s="6"/>
      <c r="J47" s="6"/>
      <c r="K47" s="6"/>
      <c r="L47" s="12"/>
      <c r="M47" s="17">
        <v>4</v>
      </c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 spans="1:28" ht="17.399999999999999" x14ac:dyDescent="0.35">
      <c r="A48" s="45"/>
      <c r="B48" s="55"/>
      <c r="C48" s="51" t="s">
        <v>152</v>
      </c>
      <c r="D48" s="51"/>
      <c r="E48" s="52" t="s">
        <v>29</v>
      </c>
      <c r="F48" s="53"/>
      <c r="G48" s="6">
        <v>8</v>
      </c>
      <c r="H48" s="6">
        <v>12</v>
      </c>
      <c r="I48" s="6">
        <v>10</v>
      </c>
      <c r="J48" s="6">
        <v>8</v>
      </c>
      <c r="K48" s="6">
        <v>6</v>
      </c>
      <c r="L48" s="6">
        <v>6</v>
      </c>
      <c r="M48" s="6">
        <v>6</v>
      </c>
      <c r="N48" s="71">
        <v>4</v>
      </c>
      <c r="O48" s="7">
        <v>0</v>
      </c>
      <c r="P48" s="14">
        <v>0</v>
      </c>
      <c r="Q48" s="14">
        <v>0</v>
      </c>
      <c r="R48" s="14">
        <v>0</v>
      </c>
      <c r="S48" s="6">
        <v>0</v>
      </c>
      <c r="T48" s="26">
        <v>0</v>
      </c>
      <c r="U48" s="6">
        <v>0</v>
      </c>
      <c r="V48" s="6">
        <v>0</v>
      </c>
      <c r="W48" s="6">
        <v>0</v>
      </c>
      <c r="X48" s="6">
        <v>0</v>
      </c>
      <c r="Y48" s="26">
        <v>0</v>
      </c>
      <c r="Z48" s="26">
        <v>0</v>
      </c>
      <c r="AA48" s="26">
        <v>0</v>
      </c>
      <c r="AB48" s="26">
        <v>0</v>
      </c>
    </row>
    <row r="49" spans="1:28" ht="17.399999999999999" x14ac:dyDescent="0.35">
      <c r="A49" s="45"/>
      <c r="B49" s="55"/>
      <c r="C49" s="52"/>
      <c r="D49" s="53"/>
      <c r="E49" s="27"/>
      <c r="F49" s="28"/>
      <c r="G49" s="6"/>
      <c r="H49" s="6"/>
      <c r="I49" s="6"/>
      <c r="J49" s="6"/>
      <c r="K49" s="6"/>
      <c r="L49" s="6"/>
      <c r="M49" s="6"/>
      <c r="N49" s="26"/>
      <c r="O49" s="17">
        <v>4</v>
      </c>
      <c r="P49" s="14"/>
      <c r="Q49" s="14"/>
      <c r="R49" s="14"/>
      <c r="S49" s="6"/>
      <c r="T49" s="26"/>
      <c r="U49" s="6"/>
      <c r="V49" s="6"/>
      <c r="W49" s="6"/>
      <c r="X49" s="6"/>
      <c r="Y49" s="6"/>
      <c r="Z49" s="6"/>
      <c r="AA49" s="6"/>
      <c r="AB49" s="6"/>
    </row>
    <row r="50" spans="1:28" ht="17.399999999999999" x14ac:dyDescent="0.35">
      <c r="A50" s="45"/>
      <c r="B50" s="55"/>
      <c r="C50" s="51" t="s">
        <v>153</v>
      </c>
      <c r="D50" s="51"/>
      <c r="E50" s="52" t="s">
        <v>62</v>
      </c>
      <c r="F50" s="53"/>
      <c r="G50" s="6">
        <v>8</v>
      </c>
      <c r="H50" s="6">
        <v>12</v>
      </c>
      <c r="I50" s="6">
        <v>10</v>
      </c>
      <c r="J50" s="6">
        <v>8</v>
      </c>
      <c r="K50" s="6">
        <v>6</v>
      </c>
      <c r="L50" s="6">
        <v>6</v>
      </c>
      <c r="M50" s="6">
        <v>6</v>
      </c>
      <c r="N50" s="71">
        <v>4</v>
      </c>
      <c r="O50" s="7">
        <v>0</v>
      </c>
      <c r="P50" s="14">
        <v>0</v>
      </c>
      <c r="Q50" s="14">
        <v>0</v>
      </c>
      <c r="R50" s="14">
        <v>0</v>
      </c>
      <c r="S50" s="6">
        <v>0</v>
      </c>
      <c r="T50" s="26">
        <v>0</v>
      </c>
      <c r="U50" s="6">
        <v>0</v>
      </c>
      <c r="V50" s="6">
        <v>0</v>
      </c>
      <c r="W50" s="6">
        <v>0</v>
      </c>
      <c r="X50" s="6">
        <v>0</v>
      </c>
      <c r="Y50" s="26">
        <v>0</v>
      </c>
      <c r="Z50" s="26">
        <v>0</v>
      </c>
      <c r="AA50" s="26">
        <v>0</v>
      </c>
      <c r="AB50" s="26">
        <v>0</v>
      </c>
    </row>
    <row r="51" spans="1:28" ht="17.399999999999999" x14ac:dyDescent="0.35">
      <c r="A51" s="45"/>
      <c r="B51" s="55"/>
      <c r="C51" s="52"/>
      <c r="D51" s="53"/>
      <c r="E51" s="27"/>
      <c r="F51" s="28"/>
      <c r="G51" s="6"/>
      <c r="H51" s="6"/>
      <c r="I51" s="6"/>
      <c r="J51" s="6"/>
      <c r="K51" s="6"/>
      <c r="L51" s="6"/>
      <c r="M51" s="6"/>
      <c r="N51" s="26"/>
      <c r="O51" s="17">
        <v>4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</row>
    <row r="52" spans="1:28" ht="17.399999999999999" x14ac:dyDescent="0.35">
      <c r="A52" s="45"/>
      <c r="B52" s="55"/>
      <c r="C52" s="51" t="s">
        <v>154</v>
      </c>
      <c r="D52" s="51"/>
      <c r="E52" s="52" t="s">
        <v>29</v>
      </c>
      <c r="F52" s="53"/>
      <c r="G52" s="6">
        <v>12</v>
      </c>
      <c r="H52" s="6">
        <v>14</v>
      </c>
      <c r="I52" s="6">
        <v>12</v>
      </c>
      <c r="J52" s="6">
        <v>10</v>
      </c>
      <c r="K52" s="6">
        <v>10</v>
      </c>
      <c r="L52" s="6">
        <v>10</v>
      </c>
      <c r="M52" s="6">
        <v>10</v>
      </c>
      <c r="N52" s="6">
        <v>10</v>
      </c>
      <c r="O52" s="71">
        <v>10</v>
      </c>
      <c r="P52" s="14">
        <v>10</v>
      </c>
      <c r="Q52" s="7">
        <v>0</v>
      </c>
      <c r="R52" s="14">
        <v>0</v>
      </c>
      <c r="S52" s="6">
        <v>0</v>
      </c>
      <c r="T52" s="26">
        <v>0</v>
      </c>
      <c r="U52" s="6">
        <v>0</v>
      </c>
      <c r="V52" s="6">
        <v>0</v>
      </c>
      <c r="W52" s="6">
        <v>0</v>
      </c>
      <c r="X52" s="6">
        <v>0</v>
      </c>
      <c r="Y52" s="26">
        <v>0</v>
      </c>
      <c r="Z52" s="26">
        <v>0</v>
      </c>
      <c r="AA52" s="26">
        <v>0</v>
      </c>
      <c r="AB52" s="26">
        <v>0</v>
      </c>
    </row>
    <row r="53" spans="1:28" ht="17.399999999999999" x14ac:dyDescent="0.35">
      <c r="A53" s="45"/>
      <c r="B53" s="55"/>
      <c r="C53" s="52"/>
      <c r="D53" s="53"/>
      <c r="E53" s="27"/>
      <c r="F53" s="28"/>
      <c r="G53" s="6"/>
      <c r="H53" s="6"/>
      <c r="I53" s="6"/>
      <c r="J53" s="6"/>
      <c r="K53" s="6"/>
      <c r="L53" s="6"/>
      <c r="M53" s="6"/>
      <c r="N53" s="6"/>
      <c r="O53" s="26"/>
      <c r="P53" s="14"/>
      <c r="Q53" s="17">
        <v>2</v>
      </c>
      <c r="R53" s="14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spans="1:28" ht="17.399999999999999" x14ac:dyDescent="0.35">
      <c r="A54" s="45"/>
      <c r="B54" s="55"/>
      <c r="C54" s="51" t="s">
        <v>155</v>
      </c>
      <c r="D54" s="51"/>
      <c r="E54" s="52" t="s">
        <v>62</v>
      </c>
      <c r="F54" s="53"/>
      <c r="G54" s="6">
        <v>12</v>
      </c>
      <c r="H54" s="6">
        <v>14</v>
      </c>
      <c r="I54" s="6">
        <v>12</v>
      </c>
      <c r="J54" s="6">
        <v>10</v>
      </c>
      <c r="K54" s="6">
        <v>10</v>
      </c>
      <c r="L54" s="6">
        <v>10</v>
      </c>
      <c r="M54" s="6">
        <v>10</v>
      </c>
      <c r="N54" s="6">
        <v>10</v>
      </c>
      <c r="O54" s="71">
        <v>10</v>
      </c>
      <c r="P54" s="14">
        <v>10</v>
      </c>
      <c r="Q54" s="7">
        <v>0</v>
      </c>
      <c r="R54" s="14">
        <v>0</v>
      </c>
      <c r="S54" s="6">
        <v>0</v>
      </c>
      <c r="T54" s="26">
        <v>0</v>
      </c>
      <c r="U54" s="6">
        <v>0</v>
      </c>
      <c r="V54" s="6">
        <v>0</v>
      </c>
      <c r="W54" s="6">
        <v>0</v>
      </c>
      <c r="X54" s="6">
        <v>0</v>
      </c>
      <c r="Y54" s="26">
        <v>0</v>
      </c>
      <c r="Z54" s="26">
        <v>0</v>
      </c>
      <c r="AA54" s="26">
        <v>0</v>
      </c>
      <c r="AB54" s="26">
        <v>0</v>
      </c>
    </row>
    <row r="55" spans="1:28" ht="17.399999999999999" x14ac:dyDescent="0.35">
      <c r="A55" s="45"/>
      <c r="B55" s="55"/>
      <c r="C55" s="52"/>
      <c r="D55" s="53"/>
      <c r="E55" s="27"/>
      <c r="F55" s="28"/>
      <c r="G55" s="6"/>
      <c r="H55" s="6"/>
      <c r="I55" s="6"/>
      <c r="J55" s="6"/>
      <c r="K55" s="6"/>
      <c r="L55" s="6"/>
      <c r="M55" s="6"/>
      <c r="N55" s="6"/>
      <c r="O55" s="26"/>
      <c r="P55" s="14"/>
      <c r="Q55" s="17">
        <v>2</v>
      </c>
      <c r="R55" s="14"/>
      <c r="S55" s="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17.399999999999999" x14ac:dyDescent="0.35">
      <c r="A56" s="45"/>
      <c r="B56" s="55"/>
      <c r="C56" s="51" t="s">
        <v>156</v>
      </c>
      <c r="D56" s="51"/>
      <c r="E56" s="52" t="s">
        <v>29</v>
      </c>
      <c r="F56" s="53"/>
      <c r="G56" s="6">
        <v>8</v>
      </c>
      <c r="H56" s="6">
        <v>12</v>
      </c>
      <c r="I56" s="6">
        <v>8</v>
      </c>
      <c r="J56" s="6">
        <v>8</v>
      </c>
      <c r="K56" s="6">
        <v>8</v>
      </c>
      <c r="L56" s="6">
        <v>8</v>
      </c>
      <c r="M56" s="6">
        <v>8</v>
      </c>
      <c r="N56" s="6">
        <v>8</v>
      </c>
      <c r="O56" s="6">
        <v>8</v>
      </c>
      <c r="P56" s="6">
        <v>8</v>
      </c>
      <c r="Q56" s="6">
        <v>8</v>
      </c>
      <c r="R56" s="14">
        <v>8</v>
      </c>
      <c r="S56" s="13">
        <v>0</v>
      </c>
      <c r="T56" s="26">
        <v>0</v>
      </c>
      <c r="U56" s="6">
        <v>0</v>
      </c>
      <c r="V56" s="6">
        <v>0</v>
      </c>
      <c r="W56" s="6">
        <v>0</v>
      </c>
      <c r="X56" s="6">
        <v>0</v>
      </c>
      <c r="Y56" s="26">
        <v>0</v>
      </c>
      <c r="Z56" s="26">
        <v>0</v>
      </c>
      <c r="AA56" s="26">
        <v>0</v>
      </c>
      <c r="AB56" s="26">
        <v>0</v>
      </c>
    </row>
    <row r="57" spans="1:28" ht="17.399999999999999" x14ac:dyDescent="0.35">
      <c r="A57" s="45"/>
      <c r="B57" s="55"/>
      <c r="C57" s="52"/>
      <c r="D57" s="53"/>
      <c r="E57" s="27"/>
      <c r="F57" s="28"/>
      <c r="G57" s="6"/>
      <c r="H57" s="6"/>
      <c r="I57" s="6"/>
      <c r="J57" s="6"/>
      <c r="K57" s="6"/>
      <c r="L57" s="6"/>
      <c r="M57" s="6"/>
      <c r="N57" s="6"/>
      <c r="O57" s="6"/>
      <c r="P57" s="26"/>
      <c r="Q57" s="14"/>
      <c r="R57" s="14"/>
      <c r="S57" s="18">
        <v>4</v>
      </c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7.399999999999999" x14ac:dyDescent="0.35">
      <c r="A58" s="45"/>
      <c r="B58" s="55"/>
      <c r="C58" s="51" t="s">
        <v>157</v>
      </c>
      <c r="D58" s="51"/>
      <c r="E58" s="52" t="s">
        <v>62</v>
      </c>
      <c r="F58" s="53"/>
      <c r="G58" s="6">
        <v>8</v>
      </c>
      <c r="H58" s="6">
        <v>12</v>
      </c>
      <c r="I58" s="6">
        <v>10</v>
      </c>
      <c r="J58" s="6">
        <v>10</v>
      </c>
      <c r="K58" s="6">
        <v>10</v>
      </c>
      <c r="L58" s="6">
        <v>10</v>
      </c>
      <c r="M58" s="6">
        <v>10</v>
      </c>
      <c r="N58" s="6">
        <v>10</v>
      </c>
      <c r="O58" s="6">
        <v>10</v>
      </c>
      <c r="P58" s="6">
        <v>10</v>
      </c>
      <c r="Q58" s="6">
        <v>10</v>
      </c>
      <c r="R58" s="14">
        <v>10</v>
      </c>
      <c r="S58" s="13">
        <v>0</v>
      </c>
      <c r="T58" s="26">
        <v>0</v>
      </c>
      <c r="U58" s="6">
        <v>0</v>
      </c>
      <c r="V58" s="6">
        <v>0</v>
      </c>
      <c r="W58" s="6">
        <v>0</v>
      </c>
      <c r="X58" s="6">
        <v>0</v>
      </c>
      <c r="Y58" s="26">
        <v>0</v>
      </c>
      <c r="Z58" s="26">
        <v>0</v>
      </c>
      <c r="AA58" s="26">
        <v>0</v>
      </c>
      <c r="AB58" s="26">
        <v>0</v>
      </c>
    </row>
    <row r="59" spans="1:28" ht="17.399999999999999" x14ac:dyDescent="0.35">
      <c r="A59" s="45"/>
      <c r="B59" s="55"/>
      <c r="C59" s="29"/>
      <c r="D59" s="30"/>
      <c r="E59" s="27"/>
      <c r="F59" s="28"/>
      <c r="G59" s="6"/>
      <c r="H59" s="6"/>
      <c r="I59" s="6"/>
      <c r="J59" s="6"/>
      <c r="K59" s="6"/>
      <c r="L59" s="6"/>
      <c r="M59" s="6"/>
      <c r="N59" s="6"/>
      <c r="O59" s="6"/>
      <c r="P59" s="26"/>
      <c r="Q59" s="14"/>
      <c r="R59" s="14"/>
      <c r="S59" s="18">
        <v>4</v>
      </c>
      <c r="T59" s="26"/>
      <c r="U59" s="6"/>
      <c r="V59" s="6"/>
      <c r="W59" s="6"/>
      <c r="X59" s="6"/>
      <c r="Y59" s="6"/>
      <c r="Z59" s="6"/>
      <c r="AA59" s="6"/>
      <c r="AB59" s="6"/>
    </row>
    <row r="60" spans="1:28" ht="17.399999999999999" x14ac:dyDescent="0.35">
      <c r="A60" s="45"/>
      <c r="B60" s="55"/>
      <c r="C60" s="63" t="s">
        <v>158</v>
      </c>
      <c r="D60" s="64"/>
      <c r="E60" s="52" t="s">
        <v>29</v>
      </c>
      <c r="F60" s="53"/>
      <c r="G60" s="6">
        <v>16</v>
      </c>
      <c r="H60" s="6">
        <v>14</v>
      </c>
      <c r="I60" s="6">
        <v>14</v>
      </c>
      <c r="J60" s="6">
        <v>14</v>
      </c>
      <c r="K60" s="6">
        <v>14</v>
      </c>
      <c r="L60" s="6">
        <v>14</v>
      </c>
      <c r="M60" s="6">
        <v>14</v>
      </c>
      <c r="N60" s="6">
        <v>14</v>
      </c>
      <c r="O60" s="6">
        <v>14</v>
      </c>
      <c r="P60" s="6">
        <v>14</v>
      </c>
      <c r="Q60" s="6">
        <v>14</v>
      </c>
      <c r="R60" s="6">
        <v>14</v>
      </c>
      <c r="S60" s="6">
        <v>14</v>
      </c>
      <c r="T60" s="6">
        <v>14</v>
      </c>
      <c r="U60" s="13">
        <v>0</v>
      </c>
      <c r="V60" s="6">
        <v>0</v>
      </c>
      <c r="W60" s="6">
        <v>0</v>
      </c>
      <c r="X60" s="6">
        <v>0</v>
      </c>
      <c r="Y60" s="26">
        <v>0</v>
      </c>
      <c r="Z60" s="26">
        <v>0</v>
      </c>
      <c r="AA60" s="26">
        <v>0</v>
      </c>
      <c r="AB60" s="26">
        <v>0</v>
      </c>
    </row>
    <row r="61" spans="1:28" ht="17.399999999999999" x14ac:dyDescent="0.35">
      <c r="A61" s="45"/>
      <c r="B61" s="55"/>
      <c r="C61" s="42"/>
      <c r="D61" s="42"/>
      <c r="E61" s="52"/>
      <c r="F61" s="53"/>
      <c r="G61" s="6"/>
      <c r="H61" s="6"/>
      <c r="I61" s="6"/>
      <c r="J61" s="6"/>
      <c r="K61" s="6"/>
      <c r="L61" s="6"/>
      <c r="M61" s="6"/>
      <c r="N61" s="6"/>
      <c r="O61" s="6"/>
      <c r="P61" s="26"/>
      <c r="Q61" s="26"/>
      <c r="R61" s="14"/>
      <c r="S61" s="14"/>
      <c r="T61" s="26"/>
      <c r="U61" s="16">
        <v>2</v>
      </c>
      <c r="V61" s="6"/>
      <c r="W61" s="6"/>
      <c r="X61" s="6"/>
      <c r="Y61" s="6"/>
      <c r="Z61" s="6"/>
      <c r="AA61" s="6"/>
      <c r="AB61" s="6"/>
    </row>
    <row r="62" spans="1:28" ht="17.399999999999999" x14ac:dyDescent="0.35">
      <c r="A62" s="45"/>
      <c r="B62" s="55"/>
      <c r="C62" s="51" t="s">
        <v>159</v>
      </c>
      <c r="D62" s="51"/>
      <c r="E62" s="52" t="s">
        <v>62</v>
      </c>
      <c r="F62" s="53"/>
      <c r="G62" s="6">
        <v>16</v>
      </c>
      <c r="H62" s="6">
        <v>14</v>
      </c>
      <c r="I62" s="6">
        <v>14</v>
      </c>
      <c r="J62" s="6">
        <v>14</v>
      </c>
      <c r="K62" s="6">
        <v>14</v>
      </c>
      <c r="L62" s="6">
        <v>14</v>
      </c>
      <c r="M62" s="6">
        <v>14</v>
      </c>
      <c r="N62" s="6">
        <v>14</v>
      </c>
      <c r="O62" s="6">
        <v>14</v>
      </c>
      <c r="P62" s="6">
        <v>14</v>
      </c>
      <c r="Q62" s="6">
        <v>14</v>
      </c>
      <c r="R62" s="6">
        <v>14</v>
      </c>
      <c r="S62" s="6">
        <v>14</v>
      </c>
      <c r="T62" s="6">
        <v>14</v>
      </c>
      <c r="U62" s="13">
        <v>0</v>
      </c>
      <c r="V62" s="6">
        <v>0</v>
      </c>
      <c r="W62" s="6">
        <v>0</v>
      </c>
      <c r="X62" s="6">
        <v>0</v>
      </c>
      <c r="Y62" s="26">
        <v>0</v>
      </c>
      <c r="Z62" s="26">
        <v>0</v>
      </c>
      <c r="AA62" s="26">
        <v>0</v>
      </c>
      <c r="AB62" s="26">
        <v>0</v>
      </c>
    </row>
    <row r="63" spans="1:28" ht="17.399999999999999" x14ac:dyDescent="0.35">
      <c r="A63" s="45"/>
      <c r="B63" s="55"/>
      <c r="C63" s="52"/>
      <c r="D63" s="53"/>
      <c r="E63" s="27"/>
      <c r="F63" s="28"/>
      <c r="G63" s="6"/>
      <c r="H63" s="6"/>
      <c r="I63" s="6"/>
      <c r="J63" s="6"/>
      <c r="K63" s="6"/>
      <c r="L63" s="6"/>
      <c r="M63" s="6"/>
      <c r="N63" s="6"/>
      <c r="O63" s="6"/>
      <c r="P63" s="6"/>
      <c r="Q63" s="26"/>
      <c r="R63" s="14"/>
      <c r="S63" s="6"/>
      <c r="T63" s="26"/>
      <c r="U63" s="16">
        <v>2</v>
      </c>
      <c r="V63" s="6"/>
      <c r="W63" s="6"/>
      <c r="X63" s="6"/>
      <c r="Y63" s="6"/>
      <c r="Z63" s="6"/>
      <c r="AA63" s="6"/>
      <c r="AB63" s="6"/>
    </row>
    <row r="64" spans="1:28" ht="17.399999999999999" x14ac:dyDescent="0.35">
      <c r="A64" s="45"/>
      <c r="B64" s="55"/>
      <c r="C64" s="51" t="s">
        <v>160</v>
      </c>
      <c r="D64" s="51"/>
      <c r="E64" s="52" t="s">
        <v>29</v>
      </c>
      <c r="F64" s="53"/>
      <c r="G64" s="6">
        <v>5</v>
      </c>
      <c r="H64" s="6">
        <v>10</v>
      </c>
      <c r="I64" s="6">
        <v>10</v>
      </c>
      <c r="J64" s="6">
        <v>10</v>
      </c>
      <c r="K64" s="6">
        <v>10</v>
      </c>
      <c r="L64" s="6">
        <v>10</v>
      </c>
      <c r="M64" s="6">
        <v>10</v>
      </c>
      <c r="N64" s="6">
        <v>10</v>
      </c>
      <c r="O64" s="6">
        <v>10</v>
      </c>
      <c r="P64" s="6">
        <v>10</v>
      </c>
      <c r="Q64" s="6">
        <v>10</v>
      </c>
      <c r="R64" s="6">
        <v>10</v>
      </c>
      <c r="S64" s="6">
        <v>10</v>
      </c>
      <c r="T64" s="6">
        <v>10</v>
      </c>
      <c r="U64" s="6">
        <v>10</v>
      </c>
      <c r="V64" s="6">
        <v>10</v>
      </c>
      <c r="W64" s="13">
        <v>0</v>
      </c>
      <c r="X64" s="6">
        <v>0</v>
      </c>
      <c r="Y64" s="26">
        <v>0</v>
      </c>
      <c r="Z64" s="26">
        <v>0</v>
      </c>
      <c r="AA64" s="26">
        <v>0</v>
      </c>
      <c r="AB64" s="26">
        <v>0</v>
      </c>
    </row>
    <row r="65" spans="1:28" ht="17.399999999999999" x14ac:dyDescent="0.35">
      <c r="A65" s="45"/>
      <c r="B65" s="55"/>
      <c r="C65" s="52"/>
      <c r="D65" s="53"/>
      <c r="E65" s="27"/>
      <c r="F65" s="28"/>
      <c r="G65" s="6"/>
      <c r="H65" s="6"/>
      <c r="I65" s="6"/>
      <c r="J65" s="6"/>
      <c r="K65" s="6"/>
      <c r="L65" s="6"/>
      <c r="M65" s="6"/>
      <c r="N65" s="6"/>
      <c r="O65" s="6"/>
      <c r="P65" s="6"/>
      <c r="Q65" s="14"/>
      <c r="R65" s="26"/>
      <c r="S65" s="6"/>
      <c r="T65" s="26"/>
      <c r="U65" s="6"/>
      <c r="V65" s="6"/>
      <c r="W65" s="18">
        <v>5</v>
      </c>
      <c r="X65" s="6"/>
      <c r="Y65" s="6"/>
      <c r="Z65" s="6"/>
      <c r="AA65" s="6"/>
      <c r="AB65" s="6"/>
    </row>
    <row r="66" spans="1:28" ht="17.399999999999999" x14ac:dyDescent="0.35">
      <c r="A66" s="45"/>
      <c r="B66" s="55"/>
      <c r="C66" s="51" t="s">
        <v>161</v>
      </c>
      <c r="D66" s="51"/>
      <c r="E66" s="52" t="s">
        <v>62</v>
      </c>
      <c r="F66" s="53"/>
      <c r="G66" s="6">
        <v>4</v>
      </c>
      <c r="H66" s="6">
        <v>10</v>
      </c>
      <c r="I66" s="6">
        <v>10</v>
      </c>
      <c r="J66" s="6">
        <v>10</v>
      </c>
      <c r="K66" s="6">
        <v>10</v>
      </c>
      <c r="L66" s="6">
        <v>10</v>
      </c>
      <c r="M66" s="6">
        <v>10</v>
      </c>
      <c r="N66" s="6">
        <v>10</v>
      </c>
      <c r="O66" s="6">
        <v>10</v>
      </c>
      <c r="P66" s="6">
        <v>10</v>
      </c>
      <c r="Q66" s="6">
        <v>10</v>
      </c>
      <c r="R66" s="6">
        <v>10</v>
      </c>
      <c r="S66" s="6">
        <v>10</v>
      </c>
      <c r="T66" s="6">
        <v>10</v>
      </c>
      <c r="U66" s="6">
        <v>10</v>
      </c>
      <c r="V66" s="6">
        <v>10</v>
      </c>
      <c r="W66" s="13">
        <v>0</v>
      </c>
      <c r="X66" s="6">
        <v>0</v>
      </c>
      <c r="Y66" s="26">
        <v>0</v>
      </c>
      <c r="Z66" s="26">
        <v>0</v>
      </c>
      <c r="AA66" s="26">
        <v>0</v>
      </c>
      <c r="AB66" s="26">
        <v>0</v>
      </c>
    </row>
    <row r="67" spans="1:28" ht="17.399999999999999" x14ac:dyDescent="0.35">
      <c r="A67" s="45"/>
      <c r="B67" s="55"/>
      <c r="C67" s="52"/>
      <c r="D67" s="53"/>
      <c r="E67" s="27"/>
      <c r="F67" s="28"/>
      <c r="G67" s="6"/>
      <c r="H67" s="6"/>
      <c r="I67" s="6"/>
      <c r="J67" s="6"/>
      <c r="K67" s="6"/>
      <c r="L67" s="6"/>
      <c r="M67" s="6"/>
      <c r="N67" s="6"/>
      <c r="O67" s="6"/>
      <c r="P67" s="6"/>
      <c r="Q67" s="14"/>
      <c r="R67" s="26"/>
      <c r="S67" s="6"/>
      <c r="T67" s="26"/>
      <c r="U67" s="6"/>
      <c r="V67" s="6"/>
      <c r="W67" s="18">
        <v>6</v>
      </c>
      <c r="X67" s="6"/>
      <c r="Y67" s="6"/>
      <c r="Z67" s="6"/>
      <c r="AA67" s="6"/>
      <c r="AB67" s="6"/>
    </row>
    <row r="68" spans="1:28" ht="17.399999999999999" x14ac:dyDescent="0.35">
      <c r="A68" s="45"/>
      <c r="B68" s="55"/>
      <c r="C68" s="51" t="s">
        <v>24</v>
      </c>
      <c r="D68" s="51"/>
      <c r="E68" s="52" t="s">
        <v>19</v>
      </c>
      <c r="F68" s="53"/>
      <c r="G68" s="6">
        <v>10</v>
      </c>
      <c r="H68" s="6">
        <v>6</v>
      </c>
      <c r="I68" s="6">
        <v>6</v>
      </c>
      <c r="J68" s="6">
        <v>6</v>
      </c>
      <c r="K68" s="6">
        <v>6</v>
      </c>
      <c r="L68" s="6">
        <v>6</v>
      </c>
      <c r="M68" s="6">
        <v>6</v>
      </c>
      <c r="N68" s="6">
        <v>6</v>
      </c>
      <c r="O68" s="6">
        <v>6</v>
      </c>
      <c r="P68" s="6">
        <v>6</v>
      </c>
      <c r="Q68" s="6">
        <v>6</v>
      </c>
      <c r="R68" s="6">
        <v>6</v>
      </c>
      <c r="S68" s="6">
        <v>6</v>
      </c>
      <c r="T68" s="6">
        <v>6</v>
      </c>
      <c r="U68" s="6">
        <v>6</v>
      </c>
      <c r="V68" s="6">
        <v>6</v>
      </c>
      <c r="W68" s="13">
        <v>0</v>
      </c>
      <c r="X68" s="6">
        <v>0</v>
      </c>
      <c r="Y68" s="26">
        <v>0</v>
      </c>
      <c r="Z68" s="26">
        <v>0</v>
      </c>
      <c r="AA68" s="26">
        <v>0</v>
      </c>
      <c r="AB68" s="26">
        <v>0</v>
      </c>
    </row>
    <row r="69" spans="1:28" ht="17.399999999999999" x14ac:dyDescent="0.35">
      <c r="A69" s="45"/>
      <c r="B69" s="56"/>
      <c r="C69" s="52"/>
      <c r="D69" s="53"/>
      <c r="E69" s="27"/>
      <c r="F69" s="28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14"/>
      <c r="S69" s="26"/>
      <c r="T69" s="26"/>
      <c r="U69" s="6"/>
      <c r="V69" s="6"/>
      <c r="W69" s="16">
        <v>4</v>
      </c>
      <c r="X69" s="6"/>
      <c r="Y69" s="6"/>
      <c r="Z69" s="6"/>
      <c r="AA69" s="6"/>
      <c r="AB69" s="6"/>
    </row>
    <row r="70" spans="1:28" ht="17.399999999999999" x14ac:dyDescent="0.35">
      <c r="A70" s="45"/>
      <c r="B70" s="54" t="s">
        <v>25</v>
      </c>
      <c r="C70" s="51" t="s">
        <v>162</v>
      </c>
      <c r="D70" s="51"/>
      <c r="E70" s="52" t="s">
        <v>116</v>
      </c>
      <c r="F70" s="53"/>
      <c r="G70" s="6">
        <v>2</v>
      </c>
      <c r="H70" s="6">
        <v>4</v>
      </c>
      <c r="I70" s="6">
        <v>3</v>
      </c>
      <c r="J70" s="6">
        <v>3</v>
      </c>
      <c r="K70" s="6">
        <v>3</v>
      </c>
      <c r="L70" s="6">
        <v>3</v>
      </c>
      <c r="M70" s="6">
        <v>2</v>
      </c>
      <c r="N70" s="13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26">
        <v>0</v>
      </c>
      <c r="V70" s="6">
        <v>0</v>
      </c>
      <c r="W70" s="6">
        <v>0</v>
      </c>
      <c r="X70" s="6">
        <v>0</v>
      </c>
      <c r="Y70" s="26">
        <v>0</v>
      </c>
      <c r="Z70" s="26">
        <v>0</v>
      </c>
      <c r="AA70" s="26">
        <v>0</v>
      </c>
      <c r="AB70" s="26">
        <v>0</v>
      </c>
    </row>
    <row r="71" spans="1:28" ht="17.399999999999999" x14ac:dyDescent="0.35">
      <c r="A71" s="45"/>
      <c r="B71" s="55"/>
      <c r="C71" s="52"/>
      <c r="D71" s="53"/>
      <c r="E71" s="52"/>
      <c r="F71" s="53"/>
      <c r="G71" s="6"/>
      <c r="H71" s="6"/>
      <c r="I71" s="6"/>
      <c r="J71" s="6"/>
      <c r="K71" s="6"/>
      <c r="L71" s="6"/>
      <c r="M71" s="6"/>
      <c r="N71" s="18">
        <v>2</v>
      </c>
      <c r="O71" s="6"/>
      <c r="P71" s="6"/>
      <c r="Q71" s="6"/>
      <c r="R71" s="6"/>
      <c r="S71" s="6"/>
      <c r="T71" s="6"/>
      <c r="U71" s="26"/>
      <c r="V71" s="6"/>
      <c r="W71" s="6"/>
      <c r="X71" s="6"/>
      <c r="Y71" s="6"/>
      <c r="Z71" s="6"/>
      <c r="AA71" s="6"/>
      <c r="AB71" s="6"/>
    </row>
    <row r="72" spans="1:28" ht="16.8" x14ac:dyDescent="0.3">
      <c r="A72" s="45"/>
      <c r="B72" s="55"/>
      <c r="C72" s="51" t="s">
        <v>163</v>
      </c>
      <c r="D72" s="51"/>
      <c r="E72" s="52" t="s">
        <v>116</v>
      </c>
      <c r="F72" s="53"/>
      <c r="G72" s="6">
        <v>2</v>
      </c>
      <c r="H72" s="6">
        <v>4</v>
      </c>
      <c r="I72" s="6">
        <v>3</v>
      </c>
      <c r="J72" s="6">
        <v>3</v>
      </c>
      <c r="K72" s="6">
        <v>3</v>
      </c>
      <c r="L72" s="6">
        <v>3</v>
      </c>
      <c r="M72" s="6">
        <v>3</v>
      </c>
      <c r="N72" s="6">
        <v>2</v>
      </c>
      <c r="O72" s="71">
        <v>2</v>
      </c>
      <c r="P72" s="7">
        <v>0</v>
      </c>
      <c r="Q72" s="6">
        <v>0</v>
      </c>
      <c r="R72" s="6">
        <v>0</v>
      </c>
      <c r="S72" s="6">
        <v>0</v>
      </c>
      <c r="T72" s="6">
        <v>0</v>
      </c>
      <c r="U72" s="26">
        <v>0</v>
      </c>
      <c r="V72" s="6">
        <v>0</v>
      </c>
      <c r="W72" s="6">
        <v>0</v>
      </c>
      <c r="X72" s="6">
        <v>0</v>
      </c>
      <c r="Y72" s="26">
        <v>0</v>
      </c>
      <c r="Z72" s="26">
        <v>0</v>
      </c>
      <c r="AA72" s="26">
        <v>0</v>
      </c>
      <c r="AB72" s="26">
        <v>0</v>
      </c>
    </row>
    <row r="73" spans="1:28" ht="16.8" x14ac:dyDescent="0.3">
      <c r="A73" s="45"/>
      <c r="B73" s="55"/>
      <c r="C73" s="52"/>
      <c r="D73" s="53"/>
      <c r="E73" s="52"/>
      <c r="F73" s="53"/>
      <c r="G73" s="6"/>
      <c r="H73" s="6"/>
      <c r="I73" s="6"/>
      <c r="J73" s="6"/>
      <c r="K73" s="6"/>
      <c r="L73" s="6"/>
      <c r="M73" s="6"/>
      <c r="N73" s="6"/>
      <c r="O73" s="26"/>
      <c r="P73" s="17">
        <v>2</v>
      </c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 spans="1:28" ht="16.8" x14ac:dyDescent="0.3">
      <c r="A74" s="45"/>
      <c r="B74" s="55"/>
      <c r="C74" s="51" t="s">
        <v>164</v>
      </c>
      <c r="D74" s="51"/>
      <c r="E74" s="52" t="s">
        <v>116</v>
      </c>
      <c r="F74" s="53"/>
      <c r="G74" s="6">
        <v>2</v>
      </c>
      <c r="H74" s="6">
        <v>4</v>
      </c>
      <c r="I74" s="6">
        <v>3</v>
      </c>
      <c r="J74" s="6">
        <v>3</v>
      </c>
      <c r="K74" s="6">
        <v>3</v>
      </c>
      <c r="L74" s="6">
        <v>3</v>
      </c>
      <c r="M74" s="6">
        <v>3</v>
      </c>
      <c r="N74" s="6">
        <v>3</v>
      </c>
      <c r="O74" s="6">
        <v>2</v>
      </c>
      <c r="P74" s="71">
        <v>2</v>
      </c>
      <c r="Q74" s="6">
        <v>2</v>
      </c>
      <c r="R74" s="7">
        <v>0</v>
      </c>
      <c r="S74" s="6">
        <v>0</v>
      </c>
      <c r="T74" s="6">
        <v>0</v>
      </c>
      <c r="U74" s="26">
        <v>0</v>
      </c>
      <c r="V74" s="6">
        <v>0</v>
      </c>
      <c r="W74" s="6">
        <v>0</v>
      </c>
      <c r="X74" s="6">
        <v>0</v>
      </c>
      <c r="Y74" s="26">
        <v>0</v>
      </c>
      <c r="Z74" s="26">
        <v>0</v>
      </c>
      <c r="AA74" s="26">
        <v>0</v>
      </c>
      <c r="AB74" s="26">
        <v>0</v>
      </c>
    </row>
    <row r="75" spans="1:28" ht="16.8" x14ac:dyDescent="0.3">
      <c r="A75" s="45"/>
      <c r="B75" s="55"/>
      <c r="C75" s="52"/>
      <c r="D75" s="53"/>
      <c r="E75" s="27"/>
      <c r="F75" s="28"/>
      <c r="G75" s="6"/>
      <c r="H75" s="6"/>
      <c r="I75" s="6"/>
      <c r="J75" s="6"/>
      <c r="K75" s="6"/>
      <c r="L75" s="6"/>
      <c r="M75" s="6"/>
      <c r="N75" s="6"/>
      <c r="O75" s="6"/>
      <c r="P75" s="26"/>
      <c r="Q75" s="6"/>
      <c r="R75" s="17">
        <v>2</v>
      </c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 spans="1:28" ht="17.399999999999999" x14ac:dyDescent="0.35">
      <c r="A76" s="45"/>
      <c r="B76" s="55"/>
      <c r="C76" s="51" t="s">
        <v>165</v>
      </c>
      <c r="D76" s="51"/>
      <c r="E76" s="52" t="s">
        <v>116</v>
      </c>
      <c r="F76" s="53"/>
      <c r="G76" s="6">
        <v>2</v>
      </c>
      <c r="H76" s="6">
        <v>4</v>
      </c>
      <c r="I76" s="6">
        <v>3</v>
      </c>
      <c r="J76" s="6">
        <v>3</v>
      </c>
      <c r="K76" s="6">
        <v>3</v>
      </c>
      <c r="L76" s="6">
        <v>3</v>
      </c>
      <c r="M76" s="6">
        <v>3</v>
      </c>
      <c r="N76" s="6">
        <v>3</v>
      </c>
      <c r="O76" s="6">
        <v>3</v>
      </c>
      <c r="P76" s="12">
        <v>2</v>
      </c>
      <c r="Q76" s="71">
        <v>2</v>
      </c>
      <c r="R76" s="6">
        <v>2</v>
      </c>
      <c r="S76" s="6">
        <v>2</v>
      </c>
      <c r="T76" s="13">
        <v>0</v>
      </c>
      <c r="U76" s="26">
        <v>0</v>
      </c>
      <c r="V76" s="6">
        <v>0</v>
      </c>
      <c r="W76" s="6">
        <v>0</v>
      </c>
      <c r="X76" s="6">
        <v>0</v>
      </c>
      <c r="Y76" s="26">
        <v>0</v>
      </c>
      <c r="Z76" s="26">
        <v>0</v>
      </c>
      <c r="AA76" s="26">
        <v>0</v>
      </c>
      <c r="AB76" s="26">
        <v>0</v>
      </c>
    </row>
    <row r="77" spans="1:28" ht="17.399999999999999" x14ac:dyDescent="0.35">
      <c r="A77" s="45"/>
      <c r="B77" s="55"/>
      <c r="C77" s="52"/>
      <c r="D77" s="53"/>
      <c r="E77" s="27"/>
      <c r="F77" s="28"/>
      <c r="G77" s="6"/>
      <c r="H77" s="6"/>
      <c r="I77" s="6"/>
      <c r="J77" s="6"/>
      <c r="K77" s="6"/>
      <c r="L77" s="6"/>
      <c r="M77" s="6"/>
      <c r="N77" s="6"/>
      <c r="O77" s="6"/>
      <c r="P77" s="12"/>
      <c r="Q77" s="26"/>
      <c r="R77" s="6"/>
      <c r="S77" s="6"/>
      <c r="T77" s="18">
        <v>2</v>
      </c>
      <c r="U77" s="26"/>
      <c r="V77" s="26"/>
      <c r="W77" s="26"/>
      <c r="X77" s="26"/>
      <c r="Y77" s="26"/>
      <c r="Z77" s="26"/>
      <c r="AA77" s="26"/>
      <c r="AB77" s="26"/>
    </row>
    <row r="78" spans="1:28" ht="17.399999999999999" x14ac:dyDescent="0.35">
      <c r="A78" s="45"/>
      <c r="B78" s="55"/>
      <c r="C78" s="51" t="s">
        <v>166</v>
      </c>
      <c r="D78" s="51"/>
      <c r="E78" s="52" t="s">
        <v>116</v>
      </c>
      <c r="F78" s="53"/>
      <c r="G78" s="6">
        <v>9</v>
      </c>
      <c r="H78" s="6">
        <v>4</v>
      </c>
      <c r="I78" s="6">
        <v>3</v>
      </c>
      <c r="J78" s="6">
        <v>3</v>
      </c>
      <c r="K78" s="6">
        <v>3</v>
      </c>
      <c r="L78" s="6">
        <v>3</v>
      </c>
      <c r="M78" s="6">
        <v>3</v>
      </c>
      <c r="N78" s="6">
        <v>3</v>
      </c>
      <c r="O78" s="6">
        <v>3</v>
      </c>
      <c r="P78" s="6">
        <v>3</v>
      </c>
      <c r="Q78" s="6">
        <v>3</v>
      </c>
      <c r="R78" s="6">
        <v>3</v>
      </c>
      <c r="S78" s="6">
        <v>3</v>
      </c>
      <c r="T78" s="6">
        <v>3</v>
      </c>
      <c r="U78" s="6">
        <v>3</v>
      </c>
      <c r="V78" s="13">
        <v>0</v>
      </c>
      <c r="W78" s="6">
        <v>0</v>
      </c>
      <c r="X78" s="6">
        <v>0</v>
      </c>
      <c r="Y78" s="26">
        <v>0</v>
      </c>
      <c r="Z78" s="26">
        <v>0</v>
      </c>
      <c r="AA78" s="26">
        <v>0</v>
      </c>
      <c r="AB78" s="26">
        <v>0</v>
      </c>
    </row>
    <row r="79" spans="1:28" ht="17.399999999999999" x14ac:dyDescent="0.35">
      <c r="A79" s="45"/>
      <c r="B79" s="55"/>
      <c r="C79" s="52"/>
      <c r="D79" s="53"/>
      <c r="E79" s="52"/>
      <c r="F79" s="53"/>
      <c r="G79" s="6"/>
      <c r="H79" s="6"/>
      <c r="I79" s="6"/>
      <c r="J79" s="6"/>
      <c r="K79" s="6"/>
      <c r="L79" s="6"/>
      <c r="M79" s="6"/>
      <c r="N79" s="6"/>
      <c r="O79" s="6"/>
      <c r="P79" s="6"/>
      <c r="Q79" s="14"/>
      <c r="R79" s="26"/>
      <c r="S79" s="6"/>
      <c r="T79" s="6"/>
      <c r="U79" s="26"/>
      <c r="V79" s="16">
        <v>5</v>
      </c>
      <c r="W79" s="6"/>
      <c r="X79" s="6"/>
      <c r="Y79" s="6"/>
      <c r="Z79" s="6"/>
      <c r="AA79" s="6"/>
      <c r="AB79" s="6"/>
    </row>
    <row r="80" spans="1:28" ht="17.399999999999999" x14ac:dyDescent="0.35">
      <c r="A80" s="45"/>
      <c r="B80" s="55"/>
      <c r="C80" s="51" t="s">
        <v>167</v>
      </c>
      <c r="D80" s="51"/>
      <c r="E80" s="52" t="s">
        <v>116</v>
      </c>
      <c r="F80" s="53"/>
      <c r="G80" s="6">
        <v>3</v>
      </c>
      <c r="H80" s="6">
        <v>4</v>
      </c>
      <c r="I80" s="6">
        <v>4</v>
      </c>
      <c r="J80" s="6">
        <v>4</v>
      </c>
      <c r="K80" s="6">
        <v>4</v>
      </c>
      <c r="L80" s="6">
        <v>4</v>
      </c>
      <c r="M80" s="6">
        <v>4</v>
      </c>
      <c r="N80" s="6">
        <v>4</v>
      </c>
      <c r="O80" s="6">
        <v>4</v>
      </c>
      <c r="P80" s="6">
        <v>4</v>
      </c>
      <c r="Q80" s="6">
        <v>4</v>
      </c>
      <c r="R80" s="6">
        <v>4</v>
      </c>
      <c r="S80" s="6">
        <v>4</v>
      </c>
      <c r="T80" s="6">
        <v>4</v>
      </c>
      <c r="U80" s="6">
        <v>4</v>
      </c>
      <c r="V80" s="6">
        <v>4</v>
      </c>
      <c r="W80" s="6">
        <v>4</v>
      </c>
      <c r="X80" s="13">
        <v>0</v>
      </c>
      <c r="Y80" s="26">
        <v>0</v>
      </c>
      <c r="Z80" s="26">
        <v>0</v>
      </c>
      <c r="AA80" s="26">
        <v>0</v>
      </c>
      <c r="AB80" s="26">
        <v>0</v>
      </c>
    </row>
    <row r="81" spans="1:28" ht="17.399999999999999" x14ac:dyDescent="0.35">
      <c r="A81" s="45"/>
      <c r="B81" s="55"/>
      <c r="C81" s="52"/>
      <c r="D81" s="53"/>
      <c r="E81" s="27"/>
      <c r="F81" s="28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14"/>
      <c r="S81" s="26"/>
      <c r="T81" s="6"/>
      <c r="U81" s="26"/>
      <c r="V81" s="6"/>
      <c r="W81" s="6"/>
      <c r="X81" s="18">
        <v>3</v>
      </c>
      <c r="Y81" s="26">
        <v>0</v>
      </c>
      <c r="Z81" s="26">
        <v>0</v>
      </c>
      <c r="AA81" s="26">
        <v>0</v>
      </c>
      <c r="AB81" s="26">
        <v>0</v>
      </c>
    </row>
    <row r="82" spans="1:28" ht="17.399999999999999" x14ac:dyDescent="0.35">
      <c r="A82" s="45"/>
      <c r="B82" s="54" t="s">
        <v>26</v>
      </c>
      <c r="C82" s="51" t="s">
        <v>168</v>
      </c>
      <c r="D82" s="51"/>
      <c r="E82" s="52" t="s">
        <v>19</v>
      </c>
      <c r="F82" s="53"/>
      <c r="G82" s="6">
        <v>1</v>
      </c>
      <c r="H82" s="6">
        <v>4</v>
      </c>
      <c r="I82" s="6">
        <v>4</v>
      </c>
      <c r="J82" s="6">
        <v>4</v>
      </c>
      <c r="K82" s="6">
        <v>4</v>
      </c>
      <c r="L82" s="6">
        <v>4</v>
      </c>
      <c r="M82" s="6">
        <v>4</v>
      </c>
      <c r="N82" s="26">
        <v>4</v>
      </c>
      <c r="O82" s="13">
        <v>0</v>
      </c>
      <c r="P82" s="26">
        <v>0</v>
      </c>
      <c r="Q82" s="12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26">
        <v>0</v>
      </c>
      <c r="Z82" s="26">
        <v>0</v>
      </c>
      <c r="AA82" s="26">
        <v>0</v>
      </c>
      <c r="AB82" s="26">
        <v>0</v>
      </c>
    </row>
    <row r="83" spans="1:28" ht="17.399999999999999" x14ac:dyDescent="0.35">
      <c r="A83" s="45"/>
      <c r="B83" s="55"/>
      <c r="C83" s="52"/>
      <c r="D83" s="53"/>
      <c r="E83" s="52"/>
      <c r="F83" s="53"/>
      <c r="G83" s="6"/>
      <c r="H83" s="6"/>
      <c r="I83" s="6"/>
      <c r="J83" s="6"/>
      <c r="K83" s="6"/>
      <c r="L83" s="6"/>
      <c r="M83" s="6"/>
      <c r="N83" s="26"/>
      <c r="O83" s="18">
        <v>1</v>
      </c>
      <c r="P83" s="26"/>
      <c r="Q83" s="12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 spans="1:28" ht="16.8" x14ac:dyDescent="0.3">
      <c r="A84" s="45"/>
      <c r="B84" s="55"/>
      <c r="C84" s="51" t="s">
        <v>169</v>
      </c>
      <c r="D84" s="51"/>
      <c r="E84" s="52" t="s">
        <v>19</v>
      </c>
      <c r="F84" s="53"/>
      <c r="G84" s="6">
        <v>1</v>
      </c>
      <c r="H84" s="6">
        <v>4</v>
      </c>
      <c r="I84" s="6">
        <v>4</v>
      </c>
      <c r="J84" s="6">
        <v>4</v>
      </c>
      <c r="K84" s="6">
        <v>4</v>
      </c>
      <c r="L84" s="6">
        <v>4</v>
      </c>
      <c r="M84" s="6">
        <v>4</v>
      </c>
      <c r="N84" s="6">
        <v>4</v>
      </c>
      <c r="O84" s="26">
        <v>4</v>
      </c>
      <c r="P84" s="6">
        <v>0</v>
      </c>
      <c r="Q84" s="7">
        <v>0</v>
      </c>
      <c r="R84" s="12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26">
        <v>0</v>
      </c>
      <c r="Z84" s="26">
        <v>0</v>
      </c>
      <c r="AA84" s="26">
        <v>0</v>
      </c>
      <c r="AB84" s="26">
        <v>0</v>
      </c>
    </row>
    <row r="85" spans="1:28" ht="16.8" x14ac:dyDescent="0.3">
      <c r="A85" s="45"/>
      <c r="B85" s="55"/>
      <c r="C85" s="52"/>
      <c r="D85" s="53"/>
      <c r="E85" s="52"/>
      <c r="F85" s="53"/>
      <c r="G85" s="6"/>
      <c r="H85" s="6"/>
      <c r="I85" s="6"/>
      <c r="J85" s="6"/>
      <c r="K85" s="6"/>
      <c r="L85" s="6"/>
      <c r="M85" s="6"/>
      <c r="N85" s="26"/>
      <c r="O85" s="26"/>
      <c r="P85" s="6"/>
      <c r="Q85" s="17">
        <v>1</v>
      </c>
      <c r="R85" s="12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spans="1:28" ht="16.8" x14ac:dyDescent="0.3">
      <c r="A86" s="45"/>
      <c r="B86" s="55"/>
      <c r="C86" s="51" t="s">
        <v>170</v>
      </c>
      <c r="D86" s="51"/>
      <c r="E86" s="52" t="s">
        <v>19</v>
      </c>
      <c r="F86" s="53"/>
      <c r="G86" s="6">
        <v>1</v>
      </c>
      <c r="H86" s="6">
        <v>4</v>
      </c>
      <c r="I86" s="6">
        <v>4</v>
      </c>
      <c r="J86" s="6">
        <v>4</v>
      </c>
      <c r="K86" s="6">
        <v>4</v>
      </c>
      <c r="L86" s="6">
        <v>4</v>
      </c>
      <c r="M86" s="6">
        <v>4</v>
      </c>
      <c r="N86" s="6">
        <v>4</v>
      </c>
      <c r="O86" s="6">
        <v>4</v>
      </c>
      <c r="P86" s="6">
        <v>4</v>
      </c>
      <c r="Q86" s="6">
        <v>4</v>
      </c>
      <c r="R86" s="6">
        <v>4</v>
      </c>
      <c r="S86" s="7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26">
        <v>0</v>
      </c>
      <c r="Z86" s="26">
        <v>0</v>
      </c>
      <c r="AA86" s="26">
        <v>0</v>
      </c>
      <c r="AB86" s="26">
        <v>0</v>
      </c>
    </row>
    <row r="87" spans="1:28" ht="16.8" x14ac:dyDescent="0.3">
      <c r="A87" s="45"/>
      <c r="B87" s="55"/>
      <c r="C87" s="52"/>
      <c r="D87" s="53"/>
      <c r="E87" s="27"/>
      <c r="F87" s="28"/>
      <c r="G87" s="6"/>
      <c r="H87" s="6"/>
      <c r="I87" s="6"/>
      <c r="J87" s="6"/>
      <c r="K87" s="6"/>
      <c r="L87" s="6"/>
      <c r="M87" s="6"/>
      <c r="N87" s="6"/>
      <c r="O87" s="6"/>
      <c r="P87" s="26"/>
      <c r="Q87" s="6"/>
      <c r="R87" s="26"/>
      <c r="S87" s="17">
        <v>1</v>
      </c>
      <c r="T87" s="6"/>
      <c r="U87" s="6"/>
      <c r="V87" s="6"/>
      <c r="W87" s="6"/>
      <c r="X87" s="6"/>
      <c r="Y87" s="6"/>
      <c r="Z87" s="6"/>
      <c r="AA87" s="6"/>
      <c r="AB87" s="6"/>
    </row>
    <row r="88" spans="1:28" ht="17.399999999999999" x14ac:dyDescent="0.35">
      <c r="A88" s="45"/>
      <c r="B88" s="55"/>
      <c r="C88" s="51" t="s">
        <v>171</v>
      </c>
      <c r="D88" s="51"/>
      <c r="E88" s="52" t="s">
        <v>19</v>
      </c>
      <c r="F88" s="53"/>
      <c r="G88" s="6">
        <v>4</v>
      </c>
      <c r="H88" s="6">
        <v>4</v>
      </c>
      <c r="I88" s="6">
        <v>4</v>
      </c>
      <c r="J88" s="6">
        <v>4</v>
      </c>
      <c r="K88" s="6">
        <v>4</v>
      </c>
      <c r="L88" s="6">
        <v>4</v>
      </c>
      <c r="M88" s="6">
        <v>4</v>
      </c>
      <c r="N88" s="6">
        <v>4</v>
      </c>
      <c r="O88" s="6">
        <v>4</v>
      </c>
      <c r="P88" s="6">
        <v>4</v>
      </c>
      <c r="Q88" s="6">
        <v>4</v>
      </c>
      <c r="R88" s="6">
        <v>4</v>
      </c>
      <c r="S88" s="6">
        <v>4</v>
      </c>
      <c r="T88" s="6">
        <v>4</v>
      </c>
      <c r="U88" s="13">
        <v>0</v>
      </c>
      <c r="V88" s="6">
        <v>0</v>
      </c>
      <c r="W88" s="6">
        <v>0</v>
      </c>
      <c r="X88" s="6">
        <v>0</v>
      </c>
      <c r="Y88" s="26">
        <v>0</v>
      </c>
      <c r="Z88" s="26">
        <v>0</v>
      </c>
      <c r="AA88" s="26">
        <v>0</v>
      </c>
      <c r="AB88" s="26">
        <v>0</v>
      </c>
    </row>
    <row r="89" spans="1:28" ht="17.399999999999999" x14ac:dyDescent="0.35">
      <c r="A89" s="45"/>
      <c r="B89" s="55"/>
      <c r="C89" s="51" t="s">
        <v>172</v>
      </c>
      <c r="D89" s="51"/>
      <c r="E89" s="52" t="s">
        <v>19</v>
      </c>
      <c r="F89" s="53"/>
      <c r="G89" s="6">
        <v>8</v>
      </c>
      <c r="H89" s="6">
        <v>4</v>
      </c>
      <c r="I89" s="6">
        <v>3</v>
      </c>
      <c r="J89" s="6">
        <v>3</v>
      </c>
      <c r="K89" s="6">
        <v>3</v>
      </c>
      <c r="L89" s="6">
        <v>3</v>
      </c>
      <c r="M89" s="6">
        <v>3</v>
      </c>
      <c r="N89" s="6">
        <v>3</v>
      </c>
      <c r="O89" s="6">
        <v>3</v>
      </c>
      <c r="P89" s="6">
        <v>3</v>
      </c>
      <c r="Q89" s="6">
        <v>3</v>
      </c>
      <c r="R89" s="6">
        <v>3</v>
      </c>
      <c r="S89" s="6">
        <v>3</v>
      </c>
      <c r="T89" s="6">
        <v>3</v>
      </c>
      <c r="U89" s="6">
        <v>3</v>
      </c>
      <c r="V89" s="6">
        <v>3</v>
      </c>
      <c r="W89" s="13">
        <v>0</v>
      </c>
      <c r="X89" s="6">
        <v>0</v>
      </c>
      <c r="Y89" s="26">
        <v>0</v>
      </c>
      <c r="Z89" s="26">
        <v>0</v>
      </c>
      <c r="AA89" s="26">
        <v>0</v>
      </c>
      <c r="AB89" s="26">
        <v>0</v>
      </c>
    </row>
    <row r="90" spans="1:28" ht="17.399999999999999" x14ac:dyDescent="0.35">
      <c r="A90" s="45"/>
      <c r="B90" s="55"/>
      <c r="C90" s="52"/>
      <c r="D90" s="53"/>
      <c r="E90" s="52"/>
      <c r="F90" s="53"/>
      <c r="G90" s="6"/>
      <c r="H90" s="6"/>
      <c r="I90" s="6"/>
      <c r="J90" s="6"/>
      <c r="K90" s="6"/>
      <c r="L90" s="6"/>
      <c r="M90" s="6"/>
      <c r="N90" s="26"/>
      <c r="O90" s="26"/>
      <c r="P90" s="6"/>
      <c r="Q90" s="6"/>
      <c r="R90" s="26"/>
      <c r="S90" s="14"/>
      <c r="T90" s="26"/>
      <c r="U90" s="6"/>
      <c r="V90" s="6"/>
      <c r="W90" s="16">
        <v>4</v>
      </c>
      <c r="X90" s="6"/>
      <c r="Y90" s="26"/>
      <c r="Z90" s="26"/>
      <c r="AA90" s="26"/>
      <c r="AB90" s="26"/>
    </row>
    <row r="91" spans="1:28" ht="17.399999999999999" x14ac:dyDescent="0.35">
      <c r="A91" s="45"/>
      <c r="B91" s="55"/>
      <c r="C91" s="51" t="s">
        <v>173</v>
      </c>
      <c r="D91" s="51"/>
      <c r="E91" s="52" t="s">
        <v>19</v>
      </c>
      <c r="F91" s="53"/>
      <c r="G91" s="6">
        <v>7</v>
      </c>
      <c r="H91" s="6">
        <v>4</v>
      </c>
      <c r="I91" s="6">
        <v>4</v>
      </c>
      <c r="J91" s="6">
        <v>4</v>
      </c>
      <c r="K91" s="6">
        <v>4</v>
      </c>
      <c r="L91" s="6">
        <v>4</v>
      </c>
      <c r="M91" s="6">
        <v>4</v>
      </c>
      <c r="N91" s="6">
        <v>4</v>
      </c>
      <c r="O91" s="6">
        <v>4</v>
      </c>
      <c r="P91" s="6">
        <v>4</v>
      </c>
      <c r="Q91" s="6">
        <v>4</v>
      </c>
      <c r="R91" s="6">
        <v>4</v>
      </c>
      <c r="S91" s="6">
        <v>4</v>
      </c>
      <c r="T91" s="6">
        <v>4</v>
      </c>
      <c r="U91" s="6">
        <v>4</v>
      </c>
      <c r="V91" s="6">
        <v>4</v>
      </c>
      <c r="W91" s="6">
        <v>4</v>
      </c>
      <c r="X91" s="6">
        <v>4</v>
      </c>
      <c r="Y91" s="13">
        <v>0</v>
      </c>
      <c r="Z91" s="26">
        <v>0</v>
      </c>
      <c r="AA91" s="26">
        <v>0</v>
      </c>
      <c r="AB91" s="26">
        <v>0</v>
      </c>
    </row>
    <row r="92" spans="1:28" ht="17.399999999999999" x14ac:dyDescent="0.35">
      <c r="A92" s="45"/>
      <c r="B92" s="55"/>
      <c r="C92" s="52"/>
      <c r="D92" s="53"/>
      <c r="E92" s="27"/>
      <c r="F92" s="28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26"/>
      <c r="T92" s="6"/>
      <c r="U92" s="26"/>
      <c r="V92" s="6"/>
      <c r="W92" s="6"/>
      <c r="X92" s="6"/>
      <c r="Y92" s="16">
        <v>3</v>
      </c>
      <c r="Z92" s="26"/>
      <c r="AA92" s="26"/>
      <c r="AB92" s="26"/>
    </row>
    <row r="93" spans="1:28" ht="17.399999999999999" x14ac:dyDescent="0.35">
      <c r="A93" s="45"/>
      <c r="B93" s="54" t="s">
        <v>27</v>
      </c>
      <c r="C93" s="51" t="s">
        <v>162</v>
      </c>
      <c r="D93" s="51"/>
      <c r="E93" s="52" t="s">
        <v>28</v>
      </c>
      <c r="F93" s="53"/>
      <c r="G93" s="6">
        <v>1</v>
      </c>
      <c r="H93" s="6">
        <v>4</v>
      </c>
      <c r="I93" s="6">
        <v>4</v>
      </c>
      <c r="J93" s="6">
        <v>4</v>
      </c>
      <c r="K93" s="6">
        <v>4</v>
      </c>
      <c r="L93" s="6">
        <v>4</v>
      </c>
      <c r="M93" s="6">
        <v>4</v>
      </c>
      <c r="N93" s="26">
        <v>4</v>
      </c>
      <c r="O93" s="13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26">
        <v>0</v>
      </c>
      <c r="Z93" s="26">
        <v>0</v>
      </c>
      <c r="AA93" s="26">
        <v>0</v>
      </c>
      <c r="AB93" s="26">
        <v>0</v>
      </c>
    </row>
    <row r="94" spans="1:28" ht="17.399999999999999" x14ac:dyDescent="0.35">
      <c r="A94" s="45"/>
      <c r="B94" s="55"/>
      <c r="C94" s="52"/>
      <c r="D94" s="53"/>
      <c r="E94" s="27"/>
      <c r="F94" s="28"/>
      <c r="G94" s="6"/>
      <c r="H94" s="6"/>
      <c r="I94" s="6"/>
      <c r="J94" s="6"/>
      <c r="K94" s="6"/>
      <c r="L94" s="6"/>
      <c r="M94" s="6"/>
      <c r="N94" s="26"/>
      <c r="O94" s="18">
        <v>3</v>
      </c>
      <c r="P94" s="26"/>
      <c r="Q94" s="26"/>
      <c r="R94" s="12"/>
      <c r="S94" s="6"/>
      <c r="T94" s="6"/>
      <c r="U94" s="6"/>
      <c r="V94" s="6"/>
      <c r="W94" s="6"/>
      <c r="X94" s="6"/>
      <c r="Y94" s="26"/>
      <c r="Z94" s="26"/>
      <c r="AA94" s="26"/>
      <c r="AB94" s="26"/>
    </row>
    <row r="95" spans="1:28" ht="16.8" x14ac:dyDescent="0.3">
      <c r="A95" s="45"/>
      <c r="B95" s="55"/>
      <c r="C95" s="51" t="s">
        <v>163</v>
      </c>
      <c r="D95" s="51"/>
      <c r="E95" s="52" t="s">
        <v>28</v>
      </c>
      <c r="F95" s="53"/>
      <c r="G95" s="6">
        <v>1</v>
      </c>
      <c r="H95" s="6">
        <v>4</v>
      </c>
      <c r="I95" s="6">
        <v>4</v>
      </c>
      <c r="J95" s="6">
        <v>4</v>
      </c>
      <c r="K95" s="6">
        <v>4</v>
      </c>
      <c r="L95" s="6">
        <v>4</v>
      </c>
      <c r="M95" s="6">
        <v>4</v>
      </c>
      <c r="N95" s="6">
        <v>4</v>
      </c>
      <c r="O95" s="6">
        <v>4</v>
      </c>
      <c r="P95" s="6">
        <v>4</v>
      </c>
      <c r="Q95" s="7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26">
        <v>0</v>
      </c>
      <c r="Z95" s="26">
        <v>0</v>
      </c>
      <c r="AA95" s="26">
        <v>0</v>
      </c>
      <c r="AB95" s="26">
        <v>0</v>
      </c>
    </row>
    <row r="96" spans="1:28" ht="16.8" x14ac:dyDescent="0.3">
      <c r="A96" s="45"/>
      <c r="B96" s="55"/>
      <c r="C96" s="52"/>
      <c r="D96" s="53"/>
      <c r="E96" s="27"/>
      <c r="F96" s="28"/>
      <c r="G96" s="6"/>
      <c r="H96" s="6"/>
      <c r="I96" s="6"/>
      <c r="J96" s="6"/>
      <c r="K96" s="6"/>
      <c r="L96" s="6"/>
      <c r="M96" s="6"/>
      <c r="N96" s="26"/>
      <c r="O96" s="26"/>
      <c r="P96" s="12"/>
      <c r="Q96" s="17">
        <v>3</v>
      </c>
      <c r="R96" s="6"/>
      <c r="S96" s="6"/>
      <c r="T96" s="6"/>
      <c r="U96" s="26"/>
      <c r="V96" s="26"/>
      <c r="W96" s="26"/>
      <c r="X96" s="6"/>
      <c r="Y96" s="26"/>
      <c r="Z96" s="26"/>
      <c r="AA96" s="26"/>
      <c r="AB96" s="26"/>
    </row>
    <row r="97" spans="1:28" ht="16.8" x14ac:dyDescent="0.3">
      <c r="A97" s="45"/>
      <c r="B97" s="55"/>
      <c r="C97" s="51" t="s">
        <v>164</v>
      </c>
      <c r="D97" s="51"/>
      <c r="E97" s="52" t="s">
        <v>28</v>
      </c>
      <c r="F97" s="53"/>
      <c r="G97" s="6">
        <v>1</v>
      </c>
      <c r="H97" s="6">
        <v>4</v>
      </c>
      <c r="I97" s="6">
        <v>4</v>
      </c>
      <c r="J97" s="6">
        <v>4</v>
      </c>
      <c r="K97" s="6">
        <v>4</v>
      </c>
      <c r="L97" s="6">
        <v>4</v>
      </c>
      <c r="M97" s="6">
        <v>4</v>
      </c>
      <c r="N97" s="6">
        <v>4</v>
      </c>
      <c r="O97" s="6">
        <v>4</v>
      </c>
      <c r="P97" s="6">
        <v>4</v>
      </c>
      <c r="Q97" s="6">
        <v>4</v>
      </c>
      <c r="R97" s="6">
        <v>4</v>
      </c>
      <c r="S97" s="7">
        <v>0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  <c r="Y97" s="26">
        <v>0</v>
      </c>
      <c r="Z97" s="26">
        <v>0</v>
      </c>
      <c r="AA97" s="26">
        <v>0</v>
      </c>
      <c r="AB97" s="26">
        <v>0</v>
      </c>
    </row>
    <row r="98" spans="1:28" ht="16.8" x14ac:dyDescent="0.3">
      <c r="A98" s="45"/>
      <c r="B98" s="55"/>
      <c r="C98" s="52"/>
      <c r="D98" s="53"/>
      <c r="E98" s="27"/>
      <c r="F98" s="28"/>
      <c r="G98" s="6"/>
      <c r="H98" s="6"/>
      <c r="I98" s="6"/>
      <c r="J98" s="6"/>
      <c r="K98" s="6"/>
      <c r="L98" s="6"/>
      <c r="M98" s="6"/>
      <c r="N98" s="6"/>
      <c r="O98" s="6"/>
      <c r="P98" s="26"/>
      <c r="Q98" s="6"/>
      <c r="R98" s="6"/>
      <c r="S98" s="17">
        <v>3</v>
      </c>
      <c r="T98" s="6"/>
      <c r="U98" s="26"/>
      <c r="V98" s="26"/>
      <c r="W98" s="26"/>
      <c r="X98" s="6"/>
      <c r="Y98" s="26"/>
      <c r="Z98" s="26"/>
      <c r="AA98" s="26"/>
      <c r="AB98" s="26"/>
    </row>
    <row r="99" spans="1:28" ht="17.399999999999999" x14ac:dyDescent="0.35">
      <c r="A99" s="45"/>
      <c r="B99" s="55"/>
      <c r="C99" s="51" t="s">
        <v>165</v>
      </c>
      <c r="D99" s="51"/>
      <c r="E99" s="52" t="s">
        <v>28</v>
      </c>
      <c r="F99" s="53"/>
      <c r="G99" s="6">
        <v>4</v>
      </c>
      <c r="H99" s="6">
        <v>4</v>
      </c>
      <c r="I99" s="6">
        <v>4</v>
      </c>
      <c r="J99" s="6">
        <v>4</v>
      </c>
      <c r="K99" s="6">
        <v>4</v>
      </c>
      <c r="L99" s="6">
        <v>4</v>
      </c>
      <c r="M99" s="6">
        <v>4</v>
      </c>
      <c r="N99" s="6">
        <v>4</v>
      </c>
      <c r="O99" s="6">
        <v>4</v>
      </c>
      <c r="P99" s="6">
        <v>4</v>
      </c>
      <c r="Q99" s="6">
        <v>4</v>
      </c>
      <c r="R99" s="6">
        <v>4</v>
      </c>
      <c r="S99" s="6">
        <v>4</v>
      </c>
      <c r="T99" s="6">
        <v>4</v>
      </c>
      <c r="U99" s="13">
        <v>0</v>
      </c>
      <c r="V99" s="14">
        <v>0</v>
      </c>
      <c r="W99" s="14">
        <v>0</v>
      </c>
      <c r="X99" s="6">
        <v>0</v>
      </c>
      <c r="Y99" s="26"/>
      <c r="Z99" s="26">
        <v>0</v>
      </c>
      <c r="AA99" s="26">
        <v>0</v>
      </c>
      <c r="AB99" s="26">
        <v>0</v>
      </c>
    </row>
    <row r="100" spans="1:28" ht="17.399999999999999" x14ac:dyDescent="0.35">
      <c r="A100" s="45"/>
      <c r="B100" s="55"/>
      <c r="C100" s="51" t="s">
        <v>166</v>
      </c>
      <c r="D100" s="51"/>
      <c r="E100" s="52" t="s">
        <v>28</v>
      </c>
      <c r="F100" s="53"/>
      <c r="G100" s="6">
        <v>8</v>
      </c>
      <c r="H100" s="6">
        <v>4</v>
      </c>
      <c r="I100" s="6">
        <v>4</v>
      </c>
      <c r="J100" s="6">
        <v>4</v>
      </c>
      <c r="K100" s="6">
        <v>4</v>
      </c>
      <c r="L100" s="6">
        <v>4</v>
      </c>
      <c r="M100" s="6">
        <v>4</v>
      </c>
      <c r="N100" s="6">
        <v>4</v>
      </c>
      <c r="O100" s="6">
        <v>4</v>
      </c>
      <c r="P100" s="6">
        <v>4</v>
      </c>
      <c r="Q100" s="6">
        <v>4</v>
      </c>
      <c r="R100" s="6">
        <v>4</v>
      </c>
      <c r="S100" s="6">
        <v>4</v>
      </c>
      <c r="T100" s="6">
        <v>4</v>
      </c>
      <c r="U100" s="6">
        <v>4</v>
      </c>
      <c r="V100" s="6">
        <v>4</v>
      </c>
      <c r="W100" s="13">
        <v>0</v>
      </c>
      <c r="X100" s="6">
        <v>0</v>
      </c>
      <c r="Y100" s="26"/>
      <c r="Z100" s="26">
        <v>0</v>
      </c>
      <c r="AA100" s="26">
        <v>0</v>
      </c>
      <c r="AB100" s="26">
        <v>0</v>
      </c>
    </row>
    <row r="101" spans="1:28" ht="17.399999999999999" x14ac:dyDescent="0.35">
      <c r="A101" s="45"/>
      <c r="B101" s="55"/>
      <c r="E101" s="27"/>
      <c r="F101" s="28"/>
      <c r="G101" s="6"/>
      <c r="H101" s="6"/>
      <c r="I101" s="6"/>
      <c r="J101" s="6"/>
      <c r="K101" s="6"/>
      <c r="L101" s="6"/>
      <c r="M101" s="6"/>
      <c r="N101" s="26"/>
      <c r="O101" s="6"/>
      <c r="P101" s="6"/>
      <c r="Q101" s="14"/>
      <c r="R101" s="26"/>
      <c r="S101" s="14"/>
      <c r="T101" s="14"/>
      <c r="U101" s="26"/>
      <c r="V101" s="26"/>
      <c r="W101" s="16">
        <v>5</v>
      </c>
      <c r="X101" s="6"/>
      <c r="Y101" s="26"/>
      <c r="Z101" s="26"/>
      <c r="AA101" s="26"/>
      <c r="AB101" s="26"/>
    </row>
    <row r="102" spans="1:28" ht="17.399999999999999" x14ac:dyDescent="0.35">
      <c r="A102" s="45"/>
      <c r="B102" s="55"/>
      <c r="C102" s="51" t="s">
        <v>167</v>
      </c>
      <c r="D102" s="51"/>
      <c r="E102" s="52" t="s">
        <v>28</v>
      </c>
      <c r="F102" s="53"/>
      <c r="G102" s="6">
        <v>8</v>
      </c>
      <c r="H102" s="6">
        <v>4</v>
      </c>
      <c r="I102" s="6">
        <v>4</v>
      </c>
      <c r="J102" s="6">
        <v>4</v>
      </c>
      <c r="K102" s="6">
        <v>4</v>
      </c>
      <c r="L102" s="6">
        <v>4</v>
      </c>
      <c r="M102" s="6">
        <v>4</v>
      </c>
      <c r="N102" s="6">
        <v>4</v>
      </c>
      <c r="O102" s="6">
        <v>4</v>
      </c>
      <c r="P102" s="6">
        <v>4</v>
      </c>
      <c r="Q102" s="6">
        <v>4</v>
      </c>
      <c r="R102" s="14">
        <v>4</v>
      </c>
      <c r="S102" s="14">
        <v>4</v>
      </c>
      <c r="T102" s="14">
        <v>4</v>
      </c>
      <c r="U102" s="14">
        <v>4</v>
      </c>
      <c r="V102" s="14">
        <v>4</v>
      </c>
      <c r="W102" s="14">
        <v>4</v>
      </c>
      <c r="X102" s="14">
        <v>4</v>
      </c>
      <c r="Y102" s="13">
        <v>0</v>
      </c>
      <c r="Z102" s="26">
        <v>0</v>
      </c>
      <c r="AA102" s="26">
        <v>0</v>
      </c>
      <c r="AB102" s="26">
        <v>0</v>
      </c>
    </row>
    <row r="103" spans="1:28" ht="17.399999999999999" x14ac:dyDescent="0.35">
      <c r="A103" s="45"/>
      <c r="B103" s="55"/>
      <c r="E103" s="27"/>
      <c r="F103" s="28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14"/>
      <c r="S103" s="26"/>
      <c r="T103" s="14"/>
      <c r="U103" s="26"/>
      <c r="V103" s="26"/>
      <c r="W103" s="26"/>
      <c r="X103" s="6"/>
      <c r="Y103" s="16">
        <v>5</v>
      </c>
      <c r="Z103" s="26"/>
      <c r="AA103" s="26"/>
      <c r="AB103" s="26"/>
    </row>
    <row r="104" spans="1:28" ht="17.399999999999999" x14ac:dyDescent="0.35">
      <c r="A104" s="45"/>
      <c r="B104" s="45" t="s">
        <v>174</v>
      </c>
      <c r="C104" s="51" t="s">
        <v>175</v>
      </c>
      <c r="D104" s="51"/>
      <c r="E104" s="52" t="s">
        <v>19</v>
      </c>
      <c r="F104" s="53"/>
      <c r="G104" s="6">
        <v>2</v>
      </c>
      <c r="H104" s="6">
        <v>5</v>
      </c>
      <c r="I104" s="6">
        <v>8</v>
      </c>
      <c r="J104" s="6">
        <v>8</v>
      </c>
      <c r="K104" s="6">
        <v>8</v>
      </c>
      <c r="L104" s="6">
        <v>8</v>
      </c>
      <c r="M104" s="6">
        <v>8</v>
      </c>
      <c r="N104" s="6">
        <v>8</v>
      </c>
      <c r="O104" s="6">
        <v>8</v>
      </c>
      <c r="P104" s="6">
        <v>8</v>
      </c>
      <c r="Q104" s="6">
        <v>8</v>
      </c>
      <c r="R104" s="6">
        <v>8</v>
      </c>
      <c r="S104" s="6">
        <v>8</v>
      </c>
      <c r="T104" s="6">
        <v>8</v>
      </c>
      <c r="U104" s="6">
        <v>8</v>
      </c>
      <c r="V104" s="6">
        <v>8</v>
      </c>
      <c r="W104" s="6">
        <v>8</v>
      </c>
      <c r="X104" s="6">
        <v>8</v>
      </c>
      <c r="Y104" s="6">
        <v>8</v>
      </c>
      <c r="Z104" s="6">
        <v>8</v>
      </c>
      <c r="AA104" s="13">
        <v>0</v>
      </c>
      <c r="AB104" s="26">
        <v>0</v>
      </c>
    </row>
    <row r="105" spans="1:28" ht="17.399999999999999" x14ac:dyDescent="0.35">
      <c r="A105" s="45"/>
      <c r="B105" s="45"/>
      <c r="C105" s="52"/>
      <c r="D105" s="53"/>
      <c r="E105" s="27"/>
      <c r="F105" s="28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26"/>
      <c r="X105" s="26"/>
      <c r="Y105" s="26"/>
      <c r="Z105" s="26"/>
      <c r="AA105" s="18">
        <v>2</v>
      </c>
      <c r="AB105" s="26"/>
    </row>
    <row r="106" spans="1:28" ht="17.399999999999999" x14ac:dyDescent="0.35">
      <c r="A106" s="45"/>
      <c r="B106" s="45"/>
      <c r="C106" s="51" t="s">
        <v>176</v>
      </c>
      <c r="D106" s="51"/>
      <c r="E106" s="52" t="s">
        <v>19</v>
      </c>
      <c r="F106" s="53"/>
      <c r="G106" s="6">
        <v>2</v>
      </c>
      <c r="H106" s="6">
        <v>5</v>
      </c>
      <c r="I106" s="6">
        <v>8</v>
      </c>
      <c r="J106" s="6">
        <v>8</v>
      </c>
      <c r="K106" s="6">
        <v>8</v>
      </c>
      <c r="L106" s="6">
        <v>8</v>
      </c>
      <c r="M106" s="6">
        <v>8</v>
      </c>
      <c r="N106" s="6">
        <v>8</v>
      </c>
      <c r="O106" s="6">
        <v>8</v>
      </c>
      <c r="P106" s="6">
        <v>8</v>
      </c>
      <c r="Q106" s="6">
        <v>8</v>
      </c>
      <c r="R106" s="6">
        <v>8</v>
      </c>
      <c r="S106" s="6">
        <v>8</v>
      </c>
      <c r="T106" s="6">
        <v>8</v>
      </c>
      <c r="U106" s="6">
        <v>8</v>
      </c>
      <c r="V106" s="6">
        <v>8</v>
      </c>
      <c r="W106" s="6">
        <v>8</v>
      </c>
      <c r="X106" s="6">
        <v>8</v>
      </c>
      <c r="Y106" s="6">
        <v>8</v>
      </c>
      <c r="Z106" s="6">
        <v>8</v>
      </c>
      <c r="AA106" s="26">
        <v>8</v>
      </c>
      <c r="AB106" s="13">
        <v>0</v>
      </c>
    </row>
    <row r="107" spans="1:28" ht="17.399999999999999" x14ac:dyDescent="0.35">
      <c r="A107" s="45"/>
      <c r="B107" s="68"/>
      <c r="C107" s="69"/>
      <c r="D107" s="70"/>
      <c r="E107" s="27"/>
      <c r="F107" s="28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26"/>
      <c r="Y107" s="26"/>
      <c r="Z107" s="26"/>
      <c r="AA107" s="26"/>
      <c r="AB107" s="18">
        <v>2</v>
      </c>
    </row>
    <row r="108" spans="1:28" ht="16.8" x14ac:dyDescent="0.3">
      <c r="A108" s="45"/>
      <c r="B108" s="57" t="s">
        <v>14</v>
      </c>
      <c r="C108" s="58"/>
      <c r="D108" s="59"/>
      <c r="E108" s="75" t="s">
        <v>12</v>
      </c>
      <c r="F108" s="75"/>
      <c r="G108" s="42">
        <f>SUM(G17:G106)</f>
        <v>246</v>
      </c>
      <c r="H108" s="42"/>
      <c r="I108" s="6">
        <f>SUM(I17:I107)</f>
        <v>266</v>
      </c>
      <c r="J108" s="6">
        <f>SUM(J17:J106)+J28+J30</f>
        <v>247</v>
      </c>
      <c r="K108" s="6">
        <f>SUM(K17:K106)-K22</f>
        <v>219</v>
      </c>
      <c r="L108" s="6">
        <f>SUM(L17:L106)</f>
        <v>213</v>
      </c>
      <c r="M108" s="6">
        <f>SUM(M17:M106)-M34-M45-M47</f>
        <v>202</v>
      </c>
      <c r="N108" s="6">
        <f>SUM(N17:N106)-N71</f>
        <v>194</v>
      </c>
      <c r="O108" s="6">
        <f>SUM(O17:O106)-O36-O49-O51-O83-O94</f>
        <v>173</v>
      </c>
      <c r="P108" s="6">
        <f>SUM(P17:P106)-P73</f>
        <v>165</v>
      </c>
      <c r="Q108" s="6">
        <f>SUM(Q17:Q106)-Q38-Q53-Q55-Q85-Q96</f>
        <v>137</v>
      </c>
      <c r="R108" s="6">
        <f>SUM(R17:R106)-R75</f>
        <v>134</v>
      </c>
      <c r="S108" s="6">
        <f>SUM(S17:S106)-S40-S57-S59-S87-S98</f>
        <v>105</v>
      </c>
      <c r="T108" s="6">
        <f>SUM(T17:T106)-T77</f>
        <v>103</v>
      </c>
      <c r="U108" s="6">
        <f>SUM(U17:U106)+U61+U63</f>
        <v>74</v>
      </c>
      <c r="V108" s="6">
        <f>SUM(V17:V106)+V79</f>
        <v>73</v>
      </c>
      <c r="W108" s="6">
        <f>SUM(W17:W106)-W65-W67+W69+W90+W101</f>
        <v>54</v>
      </c>
      <c r="X108" s="6">
        <f>SUM(X17:X106)-X81</f>
        <v>24</v>
      </c>
      <c r="Y108" s="6">
        <v>20</v>
      </c>
      <c r="Z108" s="6">
        <f t="shared" ref="X108:AB108" si="0">SUM(Z17:Z106)-Z65-Z67+Z69+Z90+Z101</f>
        <v>16</v>
      </c>
      <c r="AA108" s="6">
        <f>SUM(AA17:AA106)-AA105</f>
        <v>8</v>
      </c>
      <c r="AB108" s="6">
        <v>2</v>
      </c>
    </row>
    <row r="109" spans="1:28" ht="16.8" x14ac:dyDescent="0.3">
      <c r="A109" s="45"/>
      <c r="B109" s="60"/>
      <c r="C109" s="61"/>
      <c r="D109" s="62"/>
      <c r="E109" s="75" t="s">
        <v>13</v>
      </c>
      <c r="F109" s="75"/>
      <c r="G109" s="42">
        <f>SUM(H17:H106)</f>
        <v>292</v>
      </c>
      <c r="H109" s="42"/>
      <c r="I109" s="6">
        <f>SUM(I17:I107)</f>
        <v>266</v>
      </c>
      <c r="J109" s="6">
        <f t="shared" ref="J109:AB109" si="1">SUM(J17:J107)</f>
        <v>240</v>
      </c>
      <c r="K109" s="6">
        <f t="shared" si="1"/>
        <v>221</v>
      </c>
      <c r="L109" s="6">
        <f t="shared" si="1"/>
        <v>213</v>
      </c>
      <c r="M109" s="6">
        <f t="shared" si="1"/>
        <v>210</v>
      </c>
      <c r="N109" s="6">
        <f t="shared" si="1"/>
        <v>196</v>
      </c>
      <c r="O109" s="6">
        <f t="shared" si="1"/>
        <v>187</v>
      </c>
      <c r="P109" s="6">
        <f t="shared" si="1"/>
        <v>167</v>
      </c>
      <c r="Q109" s="6">
        <f t="shared" si="1"/>
        <v>147</v>
      </c>
      <c r="R109" s="6">
        <f t="shared" si="1"/>
        <v>136</v>
      </c>
      <c r="S109" s="6">
        <f t="shared" si="1"/>
        <v>119</v>
      </c>
      <c r="T109" s="6">
        <f t="shared" si="1"/>
        <v>105</v>
      </c>
      <c r="U109" s="6">
        <f t="shared" si="1"/>
        <v>70</v>
      </c>
      <c r="V109" s="6">
        <f t="shared" si="1"/>
        <v>68</v>
      </c>
      <c r="W109" s="6">
        <f t="shared" si="1"/>
        <v>52</v>
      </c>
      <c r="X109" s="6">
        <f t="shared" si="1"/>
        <v>27</v>
      </c>
      <c r="Y109" s="6">
        <f t="shared" si="1"/>
        <v>24</v>
      </c>
      <c r="Z109" s="6">
        <f t="shared" si="1"/>
        <v>16</v>
      </c>
      <c r="AA109" s="6">
        <f t="shared" si="1"/>
        <v>10</v>
      </c>
      <c r="AB109" s="6">
        <f t="shared" si="1"/>
        <v>2</v>
      </c>
    </row>
    <row r="110" spans="1:28" ht="17.399999999999999" x14ac:dyDescent="0.35">
      <c r="A110" s="4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</row>
  </sheetData>
  <mergeCells count="171">
    <mergeCell ref="B108:D109"/>
    <mergeCell ref="E108:F108"/>
    <mergeCell ref="G108:H108"/>
    <mergeCell ref="E109:F109"/>
    <mergeCell ref="G109:H109"/>
    <mergeCell ref="C98:D98"/>
    <mergeCell ref="C102:D102"/>
    <mergeCell ref="B104:B106"/>
    <mergeCell ref="C104:D104"/>
    <mergeCell ref="E104:F104"/>
    <mergeCell ref="C105:D105"/>
    <mergeCell ref="C106:D106"/>
    <mergeCell ref="E106:F106"/>
    <mergeCell ref="E99:F99"/>
    <mergeCell ref="E100:F100"/>
    <mergeCell ref="C100:D100"/>
    <mergeCell ref="E102:F102"/>
    <mergeCell ref="B93:B103"/>
    <mergeCell ref="C93:D93"/>
    <mergeCell ref="E93:F93"/>
    <mergeCell ref="C94:D94"/>
    <mergeCell ref="C95:D95"/>
    <mergeCell ref="E95:F95"/>
    <mergeCell ref="C96:D96"/>
    <mergeCell ref="C97:D97"/>
    <mergeCell ref="E97:F97"/>
    <mergeCell ref="C99:D99"/>
    <mergeCell ref="C90:D90"/>
    <mergeCell ref="E90:F90"/>
    <mergeCell ref="C91:D91"/>
    <mergeCell ref="E91:F91"/>
    <mergeCell ref="C92:D92"/>
    <mergeCell ref="E86:F86"/>
    <mergeCell ref="C87:D87"/>
    <mergeCell ref="C88:D88"/>
    <mergeCell ref="E88:F88"/>
    <mergeCell ref="C89:D89"/>
    <mergeCell ref="E89:F89"/>
    <mergeCell ref="B82:B92"/>
    <mergeCell ref="C82:D82"/>
    <mergeCell ref="E82:F82"/>
    <mergeCell ref="C83:D83"/>
    <mergeCell ref="E83:F83"/>
    <mergeCell ref="C84:D84"/>
    <mergeCell ref="E84:F84"/>
    <mergeCell ref="C85:D85"/>
    <mergeCell ref="E85:F85"/>
    <mergeCell ref="C86:D86"/>
    <mergeCell ref="C80:D80"/>
    <mergeCell ref="E80:F80"/>
    <mergeCell ref="C81:D81"/>
    <mergeCell ref="C76:D76"/>
    <mergeCell ref="E76:F76"/>
    <mergeCell ref="C77:D77"/>
    <mergeCell ref="C78:D78"/>
    <mergeCell ref="E78:F78"/>
    <mergeCell ref="C79:D79"/>
    <mergeCell ref="E79:F79"/>
    <mergeCell ref="E72:F72"/>
    <mergeCell ref="C73:D73"/>
    <mergeCell ref="E73:F73"/>
    <mergeCell ref="C74:D74"/>
    <mergeCell ref="E74:F74"/>
    <mergeCell ref="C75:D75"/>
    <mergeCell ref="C68:D68"/>
    <mergeCell ref="E68:F68"/>
    <mergeCell ref="C69:D69"/>
    <mergeCell ref="B70:B81"/>
    <mergeCell ref="C70:D70"/>
    <mergeCell ref="E70:F70"/>
    <mergeCell ref="C71:D71"/>
    <mergeCell ref="E71:F71"/>
    <mergeCell ref="C72:D72"/>
    <mergeCell ref="C67:D67"/>
    <mergeCell ref="C63:D63"/>
    <mergeCell ref="C64:D64"/>
    <mergeCell ref="E64:F64"/>
    <mergeCell ref="C65:D65"/>
    <mergeCell ref="C66:D66"/>
    <mergeCell ref="E66:F66"/>
    <mergeCell ref="C60:D60"/>
    <mergeCell ref="E60:F60"/>
    <mergeCell ref="C61:D61"/>
    <mergeCell ref="E61:F61"/>
    <mergeCell ref="C62:D62"/>
    <mergeCell ref="E62:F62"/>
    <mergeCell ref="C55:D55"/>
    <mergeCell ref="C56:D56"/>
    <mergeCell ref="E56:F56"/>
    <mergeCell ref="C57:D57"/>
    <mergeCell ref="C58:D58"/>
    <mergeCell ref="E58:F58"/>
    <mergeCell ref="C51:D51"/>
    <mergeCell ref="C52:D52"/>
    <mergeCell ref="E52:F52"/>
    <mergeCell ref="C53:D53"/>
    <mergeCell ref="C54:D54"/>
    <mergeCell ref="E54:F54"/>
    <mergeCell ref="C47:D47"/>
    <mergeCell ref="C48:D48"/>
    <mergeCell ref="E48:F48"/>
    <mergeCell ref="C49:D49"/>
    <mergeCell ref="C50:D50"/>
    <mergeCell ref="E50:F50"/>
    <mergeCell ref="C43:D43"/>
    <mergeCell ref="E43:F43"/>
    <mergeCell ref="B44:B69"/>
    <mergeCell ref="C44:D44"/>
    <mergeCell ref="E44:F44"/>
    <mergeCell ref="C45:D45"/>
    <mergeCell ref="C46:D46"/>
    <mergeCell ref="E46:F46"/>
    <mergeCell ref="C39:D39"/>
    <mergeCell ref="E39:F39"/>
    <mergeCell ref="C40:D40"/>
    <mergeCell ref="C41:D41"/>
    <mergeCell ref="E41:F41"/>
    <mergeCell ref="C42:D42"/>
    <mergeCell ref="E42:F42"/>
    <mergeCell ref="B33:B43"/>
    <mergeCell ref="C33:D33"/>
    <mergeCell ref="E33:F33"/>
    <mergeCell ref="C34:D34"/>
    <mergeCell ref="C35:D35"/>
    <mergeCell ref="E35:F35"/>
    <mergeCell ref="C36:D36"/>
    <mergeCell ref="C37:D37"/>
    <mergeCell ref="E37:F37"/>
    <mergeCell ref="C38:D38"/>
    <mergeCell ref="C31:D31"/>
    <mergeCell ref="E31:F31"/>
    <mergeCell ref="C32:D32"/>
    <mergeCell ref="E32:F32"/>
    <mergeCell ref="E26:F26"/>
    <mergeCell ref="C27:D27"/>
    <mergeCell ref="E27:F27"/>
    <mergeCell ref="C29:D29"/>
    <mergeCell ref="E29:F29"/>
    <mergeCell ref="C28:D28"/>
    <mergeCell ref="B21:D21"/>
    <mergeCell ref="E21:F21"/>
    <mergeCell ref="B22:D22"/>
    <mergeCell ref="B23:B32"/>
    <mergeCell ref="E23:F23"/>
    <mergeCell ref="C24:D24"/>
    <mergeCell ref="E24:F24"/>
    <mergeCell ref="C25:D25"/>
    <mergeCell ref="E25:F25"/>
    <mergeCell ref="C26:D26"/>
    <mergeCell ref="P5:R5"/>
    <mergeCell ref="B6:E6"/>
    <mergeCell ref="B13:C13"/>
    <mergeCell ref="C16:D16"/>
    <mergeCell ref="E16:F16"/>
    <mergeCell ref="A17:A110"/>
    <mergeCell ref="B17:D17"/>
    <mergeCell ref="E17:F17"/>
    <mergeCell ref="B19:D19"/>
    <mergeCell ref="E19:F19"/>
    <mergeCell ref="A3:B3"/>
    <mergeCell ref="C3:F3"/>
    <mergeCell ref="P3:R3"/>
    <mergeCell ref="A4:B4"/>
    <mergeCell ref="C4:F4"/>
    <mergeCell ref="P4:R4"/>
    <mergeCell ref="A1:B1"/>
    <mergeCell ref="C1:F1"/>
    <mergeCell ref="P1:R1"/>
    <mergeCell ref="A2:B2"/>
    <mergeCell ref="C2:F2"/>
    <mergeCell ref="P2:R2"/>
  </mergeCells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89EFB-A261-44BA-B8D8-8A33E4D6D14E}">
  <dimension ref="A1:X98"/>
  <sheetViews>
    <sheetView tabSelected="1" topLeftCell="A96" zoomScale="70" zoomScaleNormal="70" workbookViewId="0">
      <selection activeCell="E28" sqref="E28"/>
    </sheetView>
  </sheetViews>
  <sheetFormatPr defaultRowHeight="14.4" x14ac:dyDescent="0.3"/>
  <cols>
    <col min="1" max="1" width="13.6640625" customWidth="1"/>
    <col min="2" max="2" width="21.109375" customWidth="1"/>
    <col min="3" max="3" width="55.88671875" customWidth="1"/>
    <col min="4" max="4" width="16.88671875" customWidth="1"/>
    <col min="5" max="5" width="10.21875" customWidth="1"/>
    <col min="6" max="6" width="20.109375" customWidth="1"/>
    <col min="7" max="8" width="6.109375" customWidth="1"/>
    <col min="9" max="15" width="6" customWidth="1"/>
    <col min="16" max="16" width="5.21875" customWidth="1"/>
    <col min="17" max="19" width="6" customWidth="1"/>
    <col min="20" max="20" width="6.109375" customWidth="1"/>
    <col min="21" max="28" width="6" customWidth="1"/>
    <col min="29" max="29" width="6.109375" customWidth="1"/>
    <col min="30" max="30" width="6" customWidth="1"/>
  </cols>
  <sheetData>
    <row r="1" spans="1:21" ht="37.200000000000003" customHeight="1" x14ac:dyDescent="0.3">
      <c r="A1" s="47" t="s">
        <v>0</v>
      </c>
      <c r="B1" s="47"/>
      <c r="C1" s="41" t="s">
        <v>94</v>
      </c>
      <c r="D1" s="41"/>
      <c r="E1" s="41"/>
      <c r="F1" s="41"/>
      <c r="O1" s="7"/>
      <c r="P1" s="44" t="s">
        <v>5</v>
      </c>
      <c r="Q1" s="44"/>
      <c r="R1" s="44"/>
    </row>
    <row r="2" spans="1:21" ht="20.399999999999999" customHeight="1" x14ac:dyDescent="0.3">
      <c r="A2" s="47" t="s">
        <v>1</v>
      </c>
      <c r="B2" s="47"/>
      <c r="C2" s="42" t="s">
        <v>179</v>
      </c>
      <c r="D2" s="42"/>
      <c r="E2" s="42"/>
      <c r="F2" s="42"/>
      <c r="O2" s="35"/>
      <c r="P2" s="40" t="s">
        <v>6</v>
      </c>
      <c r="Q2" s="40"/>
      <c r="R2" s="40"/>
    </row>
    <row r="3" spans="1:21" ht="20.399999999999999" customHeight="1" x14ac:dyDescent="0.3">
      <c r="A3" s="47" t="s">
        <v>2</v>
      </c>
      <c r="B3" s="47"/>
      <c r="C3" s="43" t="s">
        <v>141</v>
      </c>
      <c r="D3" s="43"/>
      <c r="E3" s="43"/>
      <c r="F3" s="43"/>
      <c r="O3" s="36"/>
      <c r="P3" s="40" t="s">
        <v>7</v>
      </c>
      <c r="Q3" s="40"/>
      <c r="R3" s="40"/>
    </row>
    <row r="4" spans="1:21" ht="20.399999999999999" customHeight="1" x14ac:dyDescent="0.3">
      <c r="A4" s="47" t="s">
        <v>3</v>
      </c>
      <c r="B4" s="47"/>
      <c r="C4" s="43" t="s">
        <v>180</v>
      </c>
      <c r="D4" s="43"/>
      <c r="E4" s="43"/>
      <c r="F4" s="43"/>
      <c r="O4" s="37"/>
      <c r="P4" s="40" t="s">
        <v>8</v>
      </c>
      <c r="Q4" s="40"/>
      <c r="R4" s="40"/>
    </row>
    <row r="5" spans="1:21" ht="22.8" customHeight="1" x14ac:dyDescent="0.3">
      <c r="A5" s="2"/>
      <c r="B5" s="2"/>
      <c r="C5" s="2"/>
      <c r="D5" s="2"/>
      <c r="O5" s="38"/>
      <c r="P5" s="40" t="s">
        <v>9</v>
      </c>
      <c r="Q5" s="40"/>
      <c r="R5" s="40"/>
    </row>
    <row r="6" spans="1:21" ht="16.8" x14ac:dyDescent="0.3">
      <c r="A6" s="2"/>
      <c r="B6" s="48" t="s">
        <v>178</v>
      </c>
      <c r="C6" s="48"/>
      <c r="D6" s="48"/>
      <c r="E6" s="48"/>
    </row>
    <row r="7" spans="1:21" ht="17.399999999999999" thickBot="1" x14ac:dyDescent="0.35">
      <c r="A7" s="2"/>
      <c r="B7" s="34" t="s">
        <v>10</v>
      </c>
      <c r="C7" s="34" t="s">
        <v>11</v>
      </c>
      <c r="D7" s="34" t="s">
        <v>12</v>
      </c>
      <c r="E7" s="34" t="s">
        <v>13</v>
      </c>
    </row>
    <row r="8" spans="1:21" ht="17.399999999999999" thickBot="1" x14ac:dyDescent="0.35">
      <c r="A8" s="2"/>
      <c r="B8" s="3">
        <v>1</v>
      </c>
      <c r="C8" s="1" t="s">
        <v>44</v>
      </c>
      <c r="D8" s="1">
        <f ca="1">SUMIF($E$17:$F$96,"Đô",$G$17:$G$94) + SUMIF($E$17:$F$96,"Nguyên, Đô",$G$17:$G$94)/2 +SUMIF($E$17:$F$96,"All team",$G$17:$G$94)/5</f>
        <v>51.5</v>
      </c>
      <c r="E8" s="1">
        <f ca="1">SUMIF($E$17:$F$96,"Đô",$H$17:$H$94)+ SUMIF($E$17:$F$96,"Nguyên, Đô",$H$17:$H$94)/2 +SUMIF($E$17:$F$96,"All team",$H$17:$H$94)/5</f>
        <v>66.099999999999994</v>
      </c>
    </row>
    <row r="9" spans="1:21" ht="17.399999999999999" thickBot="1" x14ac:dyDescent="0.35">
      <c r="A9" s="2"/>
      <c r="B9" s="3">
        <v>2</v>
      </c>
      <c r="C9" s="1" t="s">
        <v>45</v>
      </c>
      <c r="D9" s="1">
        <f ca="1">SUMIF($E$17:$F$96,"Việt",$G$17:$G$94)+ SUMIF($E$17:$F$96,"Lợi, Việt",$G$17:$G$94)/2 +SUMIF($E$17:$F$96,"All team",$G$17:$G$94)/5</f>
        <v>20</v>
      </c>
      <c r="E9" s="1">
        <f ca="1">SUMIF($E$17:$F$96,"Việt",$H$17:$H$94)+ SUMIF($E$17:$F$96,"Lợi, Việt",$H$17:$H$94)/2 +SUMIF($E$17:$F$96,"All team",$H$17:$H$94)/5</f>
        <v>26.1</v>
      </c>
    </row>
    <row r="10" spans="1:21" ht="17.399999999999999" thickBot="1" x14ac:dyDescent="0.35">
      <c r="A10" s="2"/>
      <c r="B10" s="3">
        <v>3</v>
      </c>
      <c r="C10" s="1" t="s">
        <v>46</v>
      </c>
      <c r="D10" s="1">
        <f ca="1">SUMIF($E$17:$F$96,"Lợi",$G$17:$G$94)+ SUMIF($E$17:$F$96,"Lợi, Việt",$G$17:$G$94)/2 +SUMIF($E$17:$F$96,"All team",$G$17:$G$94)/5</f>
        <v>20</v>
      </c>
      <c r="E10" s="1">
        <f ca="1">SUMIF($E$17:$F$96,"Lợi",$H$17:$H$94)+ SUMIF($E$17:$F$96,"Lợi, Việt",$H$17:$H$94)/2 +SUMIF($E$17:$F$96,"All team",$H$17:$H$94)/5</f>
        <v>26.1</v>
      </c>
    </row>
    <row r="11" spans="1:21" ht="17.399999999999999" thickBot="1" x14ac:dyDescent="0.35">
      <c r="A11" s="2"/>
      <c r="B11" s="3">
        <v>4</v>
      </c>
      <c r="C11" s="1" t="s">
        <v>47</v>
      </c>
      <c r="D11" s="1">
        <f ca="1">SUMIF($E$17:$F$96,"Nguyên",$G$17:$G$94)+SUMIF($E$17:$F$96,"Nguyên, Khang",$G$17:$G$94)/2+SUMIF($E$17:$F$96,"Nguyên, Đô",$G$17:$G$94)/2 +SUMIF($E$17:$F$96,"All team",$G$17:$G$94)/5</f>
        <v>40</v>
      </c>
      <c r="E11" s="1">
        <f ca="1">SUMIF($E$17:$F$96,"Nguyên",$H$17:$H$94)+ SUMIF($E$17:$F$96,"Nguyên, Đô",$H$17:$H$94)/2 + SUMIF($E$17:$F$96,"Nguyên, Khang",$H$17:$H$94)/2+SUMIF($E$17:$F$96,"All team",$H$17:$H$94)/5</f>
        <v>48.1</v>
      </c>
    </row>
    <row r="12" spans="1:21" ht="17.399999999999999" thickBot="1" x14ac:dyDescent="0.35">
      <c r="A12" s="2"/>
      <c r="B12" s="3">
        <v>5</v>
      </c>
      <c r="C12" s="1" t="s">
        <v>95</v>
      </c>
      <c r="D12" s="1">
        <f ca="1">SUMIF($E$17:$F$96,"Khang",$G$17:$G$94)+SUMIF($E$17:$F$96,"Nguyên, Khang",$G$17:$G$94)/2 + SUMIF($E$17:$F$96,"All team",$G$17:$G$94)/5</f>
        <v>26.5</v>
      </c>
      <c r="E12" s="1">
        <f ca="1">SUMIF($E$17:$F$96,"Khang",$H$17:$H$94)+ SUMIF($E$17:$F$96,"Nguyên, Khang",$H$17:$H$94)/2+SUMIF($E$17:$F$96,"All team",$H$17:$H$94)/5</f>
        <v>31.6</v>
      </c>
    </row>
    <row r="13" spans="1:21" ht="17.399999999999999" thickBot="1" x14ac:dyDescent="0.35">
      <c r="A13" s="2"/>
      <c r="B13" s="49" t="s">
        <v>14</v>
      </c>
      <c r="C13" s="49"/>
      <c r="D13" s="4">
        <f ca="1">SUM(D8:D12)</f>
        <v>158</v>
      </c>
      <c r="E13" s="4">
        <f ca="1">SUM(E8:E12)</f>
        <v>197.99999999999997</v>
      </c>
    </row>
    <row r="14" spans="1:21" ht="16.8" x14ac:dyDescent="0.3">
      <c r="A14" s="2"/>
    </row>
    <row r="16" spans="1:21" ht="55.2" x14ac:dyDescent="0.3">
      <c r="A16" s="39" t="s">
        <v>15</v>
      </c>
      <c r="B16" s="39" t="s">
        <v>16</v>
      </c>
      <c r="C16" s="50" t="s">
        <v>17</v>
      </c>
      <c r="D16" s="50"/>
      <c r="E16" s="50" t="s">
        <v>18</v>
      </c>
      <c r="F16" s="50"/>
      <c r="G16" s="5" t="s">
        <v>12</v>
      </c>
      <c r="H16" s="5" t="s">
        <v>13</v>
      </c>
      <c r="I16" s="8" t="s">
        <v>139</v>
      </c>
      <c r="J16" s="8" t="s">
        <v>181</v>
      </c>
      <c r="K16" s="8" t="s">
        <v>182</v>
      </c>
      <c r="L16" s="8" t="s">
        <v>183</v>
      </c>
      <c r="M16" s="8" t="s">
        <v>184</v>
      </c>
      <c r="N16" s="8" t="s">
        <v>185</v>
      </c>
      <c r="O16" s="8" t="s">
        <v>186</v>
      </c>
      <c r="P16" s="8" t="s">
        <v>187</v>
      </c>
      <c r="Q16" s="11" t="s">
        <v>188</v>
      </c>
      <c r="R16" s="11" t="s">
        <v>189</v>
      </c>
      <c r="S16" s="11" t="s">
        <v>190</v>
      </c>
      <c r="T16" s="11" t="s">
        <v>191</v>
      </c>
      <c r="U16" s="11" t="s">
        <v>192</v>
      </c>
    </row>
    <row r="17" spans="1:24" ht="16.8" x14ac:dyDescent="0.3">
      <c r="A17" s="54" t="s">
        <v>179</v>
      </c>
      <c r="B17" s="46" t="s">
        <v>79</v>
      </c>
      <c r="C17" s="46"/>
      <c r="D17" s="46"/>
      <c r="E17" s="52" t="s">
        <v>19</v>
      </c>
      <c r="F17" s="53"/>
      <c r="G17" s="6">
        <v>3</v>
      </c>
      <c r="H17" s="6">
        <v>4</v>
      </c>
      <c r="I17" s="7">
        <v>0</v>
      </c>
      <c r="J17" s="2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</row>
    <row r="18" spans="1:24" ht="17.399999999999999" x14ac:dyDescent="0.35">
      <c r="A18" s="55"/>
      <c r="B18" s="31"/>
      <c r="C18" s="32"/>
      <c r="D18" s="33"/>
      <c r="E18" s="27"/>
      <c r="F18" s="28"/>
      <c r="G18" s="6"/>
      <c r="H18" s="6"/>
      <c r="I18" s="17">
        <v>3</v>
      </c>
      <c r="J18" s="2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15"/>
      <c r="W18" s="15"/>
      <c r="X18" s="15"/>
    </row>
    <row r="19" spans="1:24" ht="16.8" x14ac:dyDescent="0.3">
      <c r="A19" s="55"/>
      <c r="B19" s="65" t="s">
        <v>199</v>
      </c>
      <c r="C19" s="66"/>
      <c r="D19" s="67"/>
      <c r="E19" s="52" t="s">
        <v>112</v>
      </c>
      <c r="F19" s="53"/>
      <c r="G19" s="6">
        <v>3</v>
      </c>
      <c r="H19" s="6">
        <v>4</v>
      </c>
      <c r="I19" s="7">
        <v>0</v>
      </c>
      <c r="J19" s="2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</row>
    <row r="20" spans="1:24" ht="16.8" x14ac:dyDescent="0.3">
      <c r="A20" s="55"/>
      <c r="B20" s="31"/>
      <c r="C20" s="32"/>
      <c r="D20" s="33"/>
      <c r="E20" s="27"/>
      <c r="F20" s="28"/>
      <c r="G20" s="6"/>
      <c r="H20" s="6"/>
      <c r="I20" s="17">
        <v>3</v>
      </c>
      <c r="J20" s="2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4" ht="16.8" x14ac:dyDescent="0.3">
      <c r="A21" s="55"/>
      <c r="B21" s="46" t="s">
        <v>196</v>
      </c>
      <c r="C21" s="46"/>
      <c r="D21" s="46"/>
      <c r="E21" s="52" t="s">
        <v>19</v>
      </c>
      <c r="F21" s="53"/>
      <c r="G21" s="6">
        <v>2</v>
      </c>
      <c r="H21" s="6">
        <v>4</v>
      </c>
      <c r="I21" s="6">
        <v>4</v>
      </c>
      <c r="J21" s="6">
        <v>4</v>
      </c>
      <c r="K21" s="7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</row>
    <row r="22" spans="1:24" ht="16.8" x14ac:dyDescent="0.3">
      <c r="A22" s="55"/>
      <c r="B22" s="52"/>
      <c r="C22" s="74"/>
      <c r="D22" s="53"/>
      <c r="E22" s="27"/>
      <c r="F22" s="28"/>
      <c r="G22" s="6"/>
      <c r="H22" s="6"/>
      <c r="I22" s="26"/>
      <c r="J22" s="26"/>
      <c r="K22" s="17">
        <v>2</v>
      </c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4" ht="16.8" x14ac:dyDescent="0.3">
      <c r="A23" s="55"/>
      <c r="B23" s="54" t="s">
        <v>20</v>
      </c>
      <c r="C23" s="29" t="s">
        <v>113</v>
      </c>
      <c r="D23" s="28"/>
      <c r="E23" s="52" t="s">
        <v>115</v>
      </c>
      <c r="F23" s="53"/>
      <c r="G23" s="6">
        <v>4</v>
      </c>
      <c r="H23" s="6">
        <v>4</v>
      </c>
      <c r="I23" s="6">
        <v>4</v>
      </c>
      <c r="J23" s="72">
        <v>0</v>
      </c>
      <c r="K23" s="26">
        <v>0</v>
      </c>
      <c r="L23" s="26">
        <v>0</v>
      </c>
      <c r="M23" s="26">
        <v>0</v>
      </c>
      <c r="N23" s="26">
        <v>0</v>
      </c>
      <c r="O23" s="26">
        <v>0</v>
      </c>
      <c r="P23" s="26">
        <v>0</v>
      </c>
      <c r="Q23" s="26">
        <v>0</v>
      </c>
      <c r="R23" s="26">
        <v>0</v>
      </c>
      <c r="S23" s="26">
        <v>0</v>
      </c>
      <c r="T23" s="26">
        <v>0</v>
      </c>
      <c r="U23" s="26">
        <v>0</v>
      </c>
    </row>
    <row r="24" spans="1:24" ht="16.8" customHeight="1" x14ac:dyDescent="0.3">
      <c r="A24" s="55"/>
      <c r="B24" s="55"/>
      <c r="C24" s="51" t="s">
        <v>200</v>
      </c>
      <c r="D24" s="51"/>
      <c r="E24" s="52" t="s">
        <v>115</v>
      </c>
      <c r="F24" s="53"/>
      <c r="G24" s="6">
        <v>1</v>
      </c>
      <c r="H24" s="6">
        <v>1</v>
      </c>
      <c r="I24" s="6">
        <v>1</v>
      </c>
      <c r="J24" s="7">
        <v>0</v>
      </c>
      <c r="K24" s="26">
        <v>0</v>
      </c>
      <c r="L24" s="26">
        <v>0</v>
      </c>
      <c r="M24" s="26">
        <v>0</v>
      </c>
      <c r="N24" s="26">
        <v>0</v>
      </c>
      <c r="O24" s="26">
        <v>0</v>
      </c>
      <c r="P24" s="26">
        <v>0</v>
      </c>
      <c r="Q24" s="26">
        <v>0</v>
      </c>
      <c r="R24" s="26">
        <v>0</v>
      </c>
      <c r="S24" s="26">
        <v>0</v>
      </c>
      <c r="T24" s="26">
        <v>0</v>
      </c>
      <c r="U24" s="26">
        <v>0</v>
      </c>
    </row>
    <row r="25" spans="1:24" ht="16.8" x14ac:dyDescent="0.3">
      <c r="A25" s="55"/>
      <c r="B25" s="55"/>
      <c r="C25" s="51" t="s">
        <v>201</v>
      </c>
      <c r="D25" s="51"/>
      <c r="E25" s="52" t="s">
        <v>115</v>
      </c>
      <c r="F25" s="53"/>
      <c r="G25" s="6">
        <v>1</v>
      </c>
      <c r="H25" s="6">
        <v>1</v>
      </c>
      <c r="I25" s="6">
        <v>1</v>
      </c>
      <c r="J25" s="7">
        <v>0</v>
      </c>
      <c r="K25" s="26">
        <v>0</v>
      </c>
      <c r="L25" s="26">
        <v>0</v>
      </c>
      <c r="M25" s="26">
        <v>0</v>
      </c>
      <c r="N25" s="26">
        <v>0</v>
      </c>
      <c r="O25" s="26">
        <v>0</v>
      </c>
      <c r="P25" s="26">
        <v>0</v>
      </c>
      <c r="Q25" s="26">
        <v>0</v>
      </c>
      <c r="R25" s="26">
        <v>0</v>
      </c>
      <c r="S25" s="26">
        <v>0</v>
      </c>
      <c r="T25" s="26">
        <v>0</v>
      </c>
      <c r="U25" s="26">
        <v>0</v>
      </c>
    </row>
    <row r="26" spans="1:24" ht="16.8" x14ac:dyDescent="0.3">
      <c r="A26" s="55"/>
      <c r="B26" s="55"/>
      <c r="C26" s="51" t="s">
        <v>202</v>
      </c>
      <c r="D26" s="51"/>
      <c r="E26" s="52" t="s">
        <v>115</v>
      </c>
      <c r="F26" s="53"/>
      <c r="G26" s="6">
        <v>1</v>
      </c>
      <c r="H26" s="6">
        <v>1</v>
      </c>
      <c r="I26" s="6">
        <v>1</v>
      </c>
      <c r="J26" s="7">
        <v>0</v>
      </c>
      <c r="K26" s="26">
        <v>0</v>
      </c>
      <c r="L26" s="26">
        <v>0</v>
      </c>
      <c r="M26" s="26">
        <v>0</v>
      </c>
      <c r="N26" s="26">
        <v>0</v>
      </c>
      <c r="O26" s="26">
        <v>0</v>
      </c>
      <c r="P26" s="26">
        <v>0</v>
      </c>
      <c r="Q26" s="26">
        <v>0</v>
      </c>
      <c r="R26" s="26">
        <v>0</v>
      </c>
      <c r="S26" s="26">
        <v>0</v>
      </c>
      <c r="T26" s="26">
        <v>0</v>
      </c>
      <c r="U26" s="26">
        <v>0</v>
      </c>
    </row>
    <row r="27" spans="1:24" ht="16.8" x14ac:dyDescent="0.3">
      <c r="A27" s="55"/>
      <c r="B27" s="55"/>
      <c r="C27" s="51" t="s">
        <v>203</v>
      </c>
      <c r="D27" s="51"/>
      <c r="E27" s="52" t="s">
        <v>114</v>
      </c>
      <c r="F27" s="53"/>
      <c r="G27" s="6">
        <v>4</v>
      </c>
      <c r="H27" s="6">
        <v>1</v>
      </c>
      <c r="I27" s="6">
        <v>1</v>
      </c>
      <c r="J27" s="7">
        <v>0</v>
      </c>
      <c r="K27" s="26">
        <v>0</v>
      </c>
      <c r="L27" s="26">
        <v>0</v>
      </c>
      <c r="M27" s="26">
        <v>0</v>
      </c>
      <c r="N27" s="26">
        <v>0</v>
      </c>
      <c r="O27" s="26">
        <v>0</v>
      </c>
      <c r="P27" s="26">
        <v>0</v>
      </c>
      <c r="Q27" s="26">
        <v>0</v>
      </c>
      <c r="R27" s="26">
        <v>0</v>
      </c>
      <c r="S27" s="26">
        <v>0</v>
      </c>
      <c r="T27" s="26">
        <v>0</v>
      </c>
      <c r="U27" s="26">
        <v>0</v>
      </c>
    </row>
    <row r="28" spans="1:24" ht="16.8" x14ac:dyDescent="0.3">
      <c r="A28" s="55"/>
      <c r="B28" s="55"/>
      <c r="C28" s="52"/>
      <c r="D28" s="53"/>
      <c r="E28" s="27"/>
      <c r="F28" s="28"/>
      <c r="G28" s="6"/>
      <c r="H28" s="6"/>
      <c r="I28" s="6"/>
      <c r="J28" s="36">
        <v>4</v>
      </c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</row>
    <row r="29" spans="1:24" ht="16.8" x14ac:dyDescent="0.3">
      <c r="A29" s="55"/>
      <c r="B29" s="55"/>
      <c r="C29" s="51" t="s">
        <v>204</v>
      </c>
      <c r="D29" s="51"/>
      <c r="E29" s="52" t="s">
        <v>115</v>
      </c>
      <c r="F29" s="53"/>
      <c r="G29" s="6">
        <v>3</v>
      </c>
      <c r="H29" s="6">
        <v>1</v>
      </c>
      <c r="I29" s="6">
        <v>1</v>
      </c>
      <c r="J29" s="7">
        <v>0</v>
      </c>
      <c r="K29" s="26">
        <v>0</v>
      </c>
      <c r="L29" s="26">
        <v>0</v>
      </c>
      <c r="M29" s="26">
        <v>0</v>
      </c>
      <c r="N29" s="26">
        <v>0</v>
      </c>
      <c r="O29" s="26">
        <v>0</v>
      </c>
      <c r="P29" s="26">
        <v>0</v>
      </c>
      <c r="Q29" s="26">
        <v>0</v>
      </c>
      <c r="R29" s="26">
        <v>0</v>
      </c>
      <c r="S29" s="26">
        <v>0</v>
      </c>
      <c r="T29" s="26">
        <v>0</v>
      </c>
      <c r="U29" s="26">
        <v>0</v>
      </c>
    </row>
    <row r="30" spans="1:24" ht="16.8" x14ac:dyDescent="0.3">
      <c r="A30" s="55"/>
      <c r="B30" s="55"/>
      <c r="C30" s="29"/>
      <c r="D30" s="30"/>
      <c r="E30" s="27"/>
      <c r="F30" s="28"/>
      <c r="G30" s="6"/>
      <c r="H30" s="6"/>
      <c r="I30" s="6"/>
      <c r="J30" s="36">
        <v>3</v>
      </c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</row>
    <row r="31" spans="1:24" ht="16.8" x14ac:dyDescent="0.3">
      <c r="A31" s="55"/>
      <c r="B31" s="56"/>
      <c r="C31" s="51" t="s">
        <v>197</v>
      </c>
      <c r="D31" s="51"/>
      <c r="E31" s="52" t="s">
        <v>19</v>
      </c>
      <c r="F31" s="53"/>
      <c r="G31" s="6">
        <v>1</v>
      </c>
      <c r="H31" s="6">
        <v>1</v>
      </c>
      <c r="I31" s="6">
        <v>1</v>
      </c>
      <c r="J31" s="7">
        <v>0</v>
      </c>
      <c r="K31" s="26">
        <v>0</v>
      </c>
      <c r="L31" s="26">
        <v>0</v>
      </c>
      <c r="M31" s="26">
        <v>0</v>
      </c>
      <c r="N31" s="26">
        <v>0</v>
      </c>
      <c r="O31" s="26">
        <v>0</v>
      </c>
      <c r="P31" s="26">
        <v>0</v>
      </c>
      <c r="Q31" s="26">
        <v>0</v>
      </c>
      <c r="R31" s="26">
        <v>0</v>
      </c>
      <c r="S31" s="26">
        <v>0</v>
      </c>
      <c r="T31" s="26">
        <v>0</v>
      </c>
      <c r="U31" s="26">
        <v>0</v>
      </c>
    </row>
    <row r="32" spans="1:24" ht="17.399999999999999" x14ac:dyDescent="0.35">
      <c r="A32" s="55"/>
      <c r="B32" s="45" t="s">
        <v>21</v>
      </c>
      <c r="C32" s="51" t="s">
        <v>205</v>
      </c>
      <c r="D32" s="51"/>
      <c r="E32" s="52" t="s">
        <v>115</v>
      </c>
      <c r="F32" s="53"/>
      <c r="G32" s="6">
        <v>2</v>
      </c>
      <c r="H32" s="6">
        <v>4</v>
      </c>
      <c r="I32" s="6">
        <v>3</v>
      </c>
      <c r="J32" s="13">
        <v>0</v>
      </c>
      <c r="K32" s="6">
        <v>0</v>
      </c>
      <c r="L32" s="6">
        <v>0</v>
      </c>
      <c r="M32" s="26"/>
      <c r="N32" s="26">
        <v>0</v>
      </c>
      <c r="O32" s="12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</row>
    <row r="33" spans="1:21" ht="17.399999999999999" x14ac:dyDescent="0.35">
      <c r="A33" s="55"/>
      <c r="B33" s="45"/>
      <c r="C33" s="52"/>
      <c r="D33" s="53"/>
      <c r="E33" s="27"/>
      <c r="F33" s="28"/>
      <c r="G33" s="6"/>
      <c r="H33" s="6"/>
      <c r="I33" s="6"/>
      <c r="J33" s="18">
        <v>2</v>
      </c>
      <c r="K33" s="6"/>
      <c r="L33" s="6"/>
      <c r="M33" s="26"/>
      <c r="N33" s="26"/>
      <c r="O33" s="12"/>
      <c r="P33" s="6"/>
      <c r="Q33" s="6"/>
      <c r="R33" s="6"/>
      <c r="S33" s="6"/>
      <c r="T33" s="6"/>
      <c r="U33" s="6"/>
    </row>
    <row r="34" spans="1:21" ht="16.8" x14ac:dyDescent="0.3">
      <c r="A34" s="55"/>
      <c r="B34" s="45"/>
      <c r="C34" s="51" t="s">
        <v>206</v>
      </c>
      <c r="D34" s="51"/>
      <c r="E34" s="52" t="s">
        <v>115</v>
      </c>
      <c r="F34" s="53"/>
      <c r="G34" s="6">
        <v>2</v>
      </c>
      <c r="H34" s="6">
        <v>3</v>
      </c>
      <c r="I34" s="6">
        <v>3</v>
      </c>
      <c r="J34" s="6">
        <v>3</v>
      </c>
      <c r="K34" s="6">
        <v>3</v>
      </c>
      <c r="L34" s="7">
        <v>0</v>
      </c>
      <c r="M34" s="6">
        <v>0</v>
      </c>
      <c r="N34" s="71">
        <v>0</v>
      </c>
      <c r="O34" s="76">
        <v>0</v>
      </c>
      <c r="P34" s="12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</row>
    <row r="35" spans="1:21" ht="16.8" x14ac:dyDescent="0.3">
      <c r="A35" s="55"/>
      <c r="B35" s="45"/>
      <c r="C35" s="52"/>
      <c r="D35" s="53"/>
      <c r="E35" s="27"/>
      <c r="F35" s="28"/>
      <c r="G35" s="6"/>
      <c r="H35" s="6"/>
      <c r="I35" s="6"/>
      <c r="J35" s="6"/>
      <c r="K35" s="6"/>
      <c r="L35" s="17">
        <v>2</v>
      </c>
      <c r="M35" s="6"/>
      <c r="N35" s="26"/>
      <c r="O35" s="26"/>
      <c r="P35" s="12"/>
      <c r="Q35" s="6"/>
      <c r="R35" s="6"/>
      <c r="S35" s="6"/>
      <c r="T35" s="6"/>
      <c r="U35" s="6"/>
    </row>
    <row r="36" spans="1:21" ht="16.8" x14ac:dyDescent="0.3">
      <c r="A36" s="55"/>
      <c r="B36" s="45"/>
      <c r="C36" s="51" t="s">
        <v>207</v>
      </c>
      <c r="D36" s="51"/>
      <c r="E36" s="52" t="s">
        <v>115</v>
      </c>
      <c r="F36" s="53"/>
      <c r="G36" s="6">
        <v>2</v>
      </c>
      <c r="H36" s="6">
        <v>4</v>
      </c>
      <c r="I36" s="6">
        <v>3</v>
      </c>
      <c r="J36" s="6">
        <v>3</v>
      </c>
      <c r="K36" s="6">
        <v>3</v>
      </c>
      <c r="L36" s="6">
        <v>3</v>
      </c>
      <c r="M36" s="6">
        <v>3</v>
      </c>
      <c r="N36" s="7">
        <v>0</v>
      </c>
      <c r="O36" s="6">
        <v>0</v>
      </c>
      <c r="P36" s="26">
        <v>0</v>
      </c>
      <c r="Q36" s="71">
        <v>0</v>
      </c>
      <c r="R36" s="6">
        <v>0</v>
      </c>
      <c r="S36" s="6">
        <v>0</v>
      </c>
      <c r="T36" s="6">
        <v>0</v>
      </c>
      <c r="U36" s="6">
        <v>0</v>
      </c>
    </row>
    <row r="37" spans="1:21" ht="16.8" x14ac:dyDescent="0.3">
      <c r="A37" s="55"/>
      <c r="B37" s="45"/>
      <c r="C37" s="52"/>
      <c r="D37" s="53"/>
      <c r="E37" s="27"/>
      <c r="F37" s="28"/>
      <c r="G37" s="6"/>
      <c r="H37" s="6"/>
      <c r="I37" s="6"/>
      <c r="J37" s="6"/>
      <c r="K37" s="6"/>
      <c r="L37" s="6"/>
      <c r="M37" s="6"/>
      <c r="N37" s="17">
        <v>2</v>
      </c>
      <c r="O37" s="26"/>
      <c r="P37" s="26"/>
      <c r="Q37" s="26"/>
      <c r="R37" s="6"/>
      <c r="S37" s="6"/>
      <c r="T37" s="6"/>
      <c r="U37" s="6"/>
    </row>
    <row r="38" spans="1:21" ht="17.399999999999999" x14ac:dyDescent="0.35">
      <c r="A38" s="55"/>
      <c r="B38" s="45"/>
      <c r="C38" s="51" t="s">
        <v>208</v>
      </c>
      <c r="D38" s="51"/>
      <c r="E38" s="52" t="s">
        <v>115</v>
      </c>
      <c r="F38" s="53"/>
      <c r="G38" s="6">
        <v>2</v>
      </c>
      <c r="H38" s="6">
        <v>3</v>
      </c>
      <c r="I38" s="6">
        <v>3</v>
      </c>
      <c r="J38" s="6">
        <v>3</v>
      </c>
      <c r="K38" s="6">
        <v>3</v>
      </c>
      <c r="L38" s="6">
        <v>3</v>
      </c>
      <c r="M38" s="6">
        <v>3</v>
      </c>
      <c r="N38" s="6">
        <v>3</v>
      </c>
      <c r="O38" s="6">
        <v>3</v>
      </c>
      <c r="P38" s="13">
        <v>0</v>
      </c>
      <c r="Q38" s="6">
        <v>0</v>
      </c>
      <c r="R38" s="6">
        <v>0</v>
      </c>
      <c r="S38" s="71">
        <v>0</v>
      </c>
      <c r="T38" s="26">
        <v>0</v>
      </c>
      <c r="U38" s="6">
        <v>0</v>
      </c>
    </row>
    <row r="39" spans="1:21" ht="17.399999999999999" x14ac:dyDescent="0.35">
      <c r="A39" s="55"/>
      <c r="B39" s="45"/>
      <c r="C39" s="52"/>
      <c r="D39" s="53"/>
      <c r="E39" s="27"/>
      <c r="F39" s="28"/>
      <c r="G39" s="6"/>
      <c r="H39" s="6"/>
      <c r="I39" s="6"/>
      <c r="J39" s="6"/>
      <c r="K39" s="6"/>
      <c r="L39" s="6"/>
      <c r="M39" s="6"/>
      <c r="N39" s="6"/>
      <c r="O39" s="6"/>
      <c r="P39" s="18">
        <v>2</v>
      </c>
      <c r="Q39" s="26"/>
      <c r="R39" s="6"/>
      <c r="S39" s="26"/>
      <c r="T39" s="26"/>
      <c r="U39" s="26"/>
    </row>
    <row r="40" spans="1:21" ht="17.399999999999999" x14ac:dyDescent="0.35">
      <c r="A40" s="55"/>
      <c r="B40" s="45"/>
      <c r="C40" s="51" t="s">
        <v>209</v>
      </c>
      <c r="D40" s="51"/>
      <c r="E40" s="52" t="s">
        <v>115</v>
      </c>
      <c r="F40" s="53"/>
      <c r="G40" s="6">
        <v>3</v>
      </c>
      <c r="H40" s="6">
        <v>3</v>
      </c>
      <c r="I40" s="6">
        <v>3</v>
      </c>
      <c r="J40" s="6">
        <v>3</v>
      </c>
      <c r="K40" s="6">
        <v>3</v>
      </c>
      <c r="L40" s="6">
        <v>3</v>
      </c>
      <c r="M40" s="6">
        <v>3</v>
      </c>
      <c r="N40" s="6">
        <v>2</v>
      </c>
      <c r="O40" s="6">
        <v>1</v>
      </c>
      <c r="P40" s="12">
        <v>1</v>
      </c>
      <c r="Q40" s="12">
        <v>1</v>
      </c>
      <c r="R40" s="13">
        <v>0</v>
      </c>
      <c r="S40" s="12">
        <v>0</v>
      </c>
      <c r="T40" s="12">
        <v>0</v>
      </c>
      <c r="U40" s="12">
        <v>0</v>
      </c>
    </row>
    <row r="41" spans="1:21" ht="17.399999999999999" x14ac:dyDescent="0.35">
      <c r="A41" s="55"/>
      <c r="B41" s="45"/>
      <c r="C41" s="51" t="s">
        <v>198</v>
      </c>
      <c r="D41" s="51"/>
      <c r="E41" s="52" t="s">
        <v>19</v>
      </c>
      <c r="F41" s="53"/>
      <c r="G41" s="6">
        <v>5</v>
      </c>
      <c r="H41" s="6">
        <v>5</v>
      </c>
      <c r="I41" s="6">
        <v>5</v>
      </c>
      <c r="J41" s="6">
        <v>5</v>
      </c>
      <c r="K41" s="6">
        <v>5</v>
      </c>
      <c r="L41" s="6">
        <v>5</v>
      </c>
      <c r="M41" s="6">
        <v>4</v>
      </c>
      <c r="N41" s="6">
        <v>4</v>
      </c>
      <c r="O41" s="6">
        <v>4</v>
      </c>
      <c r="P41" s="12">
        <v>3</v>
      </c>
      <c r="Q41" s="14">
        <v>2</v>
      </c>
      <c r="R41" s="14">
        <v>1</v>
      </c>
      <c r="S41" s="14">
        <v>1</v>
      </c>
      <c r="T41" s="13">
        <v>0</v>
      </c>
      <c r="U41" s="14">
        <v>0</v>
      </c>
    </row>
    <row r="42" spans="1:21" ht="16.8" x14ac:dyDescent="0.3">
      <c r="A42" s="55"/>
      <c r="B42" s="54" t="s">
        <v>23</v>
      </c>
      <c r="C42" s="51" t="s">
        <v>210</v>
      </c>
      <c r="D42" s="51"/>
      <c r="E42" s="52" t="s">
        <v>77</v>
      </c>
      <c r="F42" s="53"/>
      <c r="G42" s="6">
        <v>6</v>
      </c>
      <c r="H42" s="6">
        <v>8</v>
      </c>
      <c r="I42" s="6">
        <v>12</v>
      </c>
      <c r="J42" s="7">
        <v>0</v>
      </c>
      <c r="K42" s="6">
        <v>0</v>
      </c>
      <c r="L42" s="6">
        <v>0</v>
      </c>
      <c r="M42" s="2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26">
        <v>0</v>
      </c>
      <c r="U42" s="6">
        <v>0</v>
      </c>
    </row>
    <row r="43" spans="1:21" ht="16.8" x14ac:dyDescent="0.3">
      <c r="A43" s="55"/>
      <c r="B43" s="55"/>
      <c r="C43" s="52"/>
      <c r="D43" s="53"/>
      <c r="E43" s="27"/>
      <c r="F43" s="28"/>
      <c r="G43" s="6"/>
      <c r="H43" s="6"/>
      <c r="I43" s="6"/>
      <c r="J43" s="17">
        <v>2</v>
      </c>
      <c r="K43" s="6"/>
      <c r="L43" s="12"/>
      <c r="M43" s="26"/>
      <c r="N43" s="6"/>
      <c r="O43" s="6"/>
      <c r="P43" s="6"/>
      <c r="Q43" s="6"/>
      <c r="R43" s="6"/>
      <c r="S43" s="6"/>
      <c r="T43" s="6"/>
      <c r="U43" s="6"/>
    </row>
    <row r="44" spans="1:21" ht="17.399999999999999" x14ac:dyDescent="0.35">
      <c r="A44" s="55"/>
      <c r="B44" s="55"/>
      <c r="C44" s="51" t="s">
        <v>211</v>
      </c>
      <c r="D44" s="51"/>
      <c r="E44" s="52" t="s">
        <v>28</v>
      </c>
      <c r="F44" s="53"/>
      <c r="G44" s="6">
        <v>4</v>
      </c>
      <c r="H44" s="6">
        <v>8</v>
      </c>
      <c r="I44" s="6">
        <v>12</v>
      </c>
      <c r="J44" s="7">
        <v>0</v>
      </c>
      <c r="K44" s="6">
        <v>0</v>
      </c>
      <c r="L44" s="6">
        <v>0</v>
      </c>
      <c r="M44" s="26">
        <v>0</v>
      </c>
      <c r="N44" s="6">
        <v>0</v>
      </c>
      <c r="O44" s="6">
        <v>0</v>
      </c>
      <c r="P44" s="14">
        <v>0</v>
      </c>
      <c r="Q44" s="14">
        <v>0</v>
      </c>
      <c r="R44" s="14">
        <v>0</v>
      </c>
      <c r="S44" s="6">
        <v>0</v>
      </c>
      <c r="T44" s="26">
        <v>0</v>
      </c>
      <c r="U44" s="6">
        <v>0</v>
      </c>
    </row>
    <row r="45" spans="1:21" ht="16.8" x14ac:dyDescent="0.3">
      <c r="A45" s="55"/>
      <c r="B45" s="55"/>
      <c r="C45" s="52"/>
      <c r="D45" s="53"/>
      <c r="E45" s="27"/>
      <c r="F45" s="28"/>
      <c r="G45" s="6"/>
      <c r="H45" s="6"/>
      <c r="I45" s="6"/>
      <c r="J45" s="17">
        <v>4</v>
      </c>
      <c r="K45" s="6"/>
      <c r="L45" s="12"/>
      <c r="M45" s="26"/>
      <c r="N45" s="6"/>
      <c r="O45" s="6"/>
      <c r="P45" s="6"/>
      <c r="Q45" s="6"/>
      <c r="R45" s="6"/>
      <c r="S45" s="6"/>
      <c r="T45" s="6"/>
      <c r="U45" s="6"/>
    </row>
    <row r="46" spans="1:21" ht="17.399999999999999" x14ac:dyDescent="0.35">
      <c r="A46" s="55"/>
      <c r="B46" s="55"/>
      <c r="C46" s="51" t="s">
        <v>212</v>
      </c>
      <c r="D46" s="51"/>
      <c r="E46" s="52" t="s">
        <v>77</v>
      </c>
      <c r="F46" s="53"/>
      <c r="G46" s="6">
        <v>4</v>
      </c>
      <c r="H46" s="6">
        <v>8</v>
      </c>
      <c r="I46" s="6">
        <v>10</v>
      </c>
      <c r="J46" s="6">
        <v>8</v>
      </c>
      <c r="K46" s="6">
        <v>6</v>
      </c>
      <c r="L46" s="7">
        <v>0</v>
      </c>
      <c r="M46" s="6">
        <v>0</v>
      </c>
      <c r="N46" s="71">
        <v>0</v>
      </c>
      <c r="O46" s="26">
        <v>0</v>
      </c>
      <c r="P46" s="14">
        <v>0</v>
      </c>
      <c r="Q46" s="14">
        <v>0</v>
      </c>
      <c r="R46" s="14">
        <v>0</v>
      </c>
      <c r="S46" s="6">
        <v>0</v>
      </c>
      <c r="T46" s="26">
        <v>0</v>
      </c>
      <c r="U46" s="6">
        <v>0</v>
      </c>
    </row>
    <row r="47" spans="1:21" ht="17.399999999999999" x14ac:dyDescent="0.35">
      <c r="A47" s="55"/>
      <c r="B47" s="55"/>
      <c r="C47" s="52"/>
      <c r="D47" s="53"/>
      <c r="E47" s="27"/>
      <c r="F47" s="28"/>
      <c r="G47" s="6"/>
      <c r="H47" s="6"/>
      <c r="I47" s="6"/>
      <c r="J47" s="6"/>
      <c r="K47" s="6"/>
      <c r="L47" s="17">
        <v>4</v>
      </c>
      <c r="M47" s="6"/>
      <c r="N47" s="26"/>
      <c r="O47" s="26"/>
      <c r="P47" s="14"/>
      <c r="Q47" s="14"/>
      <c r="R47" s="14"/>
      <c r="S47" s="6"/>
      <c r="T47" s="26"/>
      <c r="U47" s="6"/>
    </row>
    <row r="48" spans="1:21" ht="17.399999999999999" x14ac:dyDescent="0.35">
      <c r="A48" s="55"/>
      <c r="B48" s="55"/>
      <c r="C48" s="51" t="s">
        <v>213</v>
      </c>
      <c r="D48" s="51"/>
      <c r="E48" s="52" t="s">
        <v>28</v>
      </c>
      <c r="F48" s="53"/>
      <c r="G48" s="6">
        <v>4</v>
      </c>
      <c r="H48" s="6">
        <v>8</v>
      </c>
      <c r="I48" s="6">
        <v>10</v>
      </c>
      <c r="J48" s="6">
        <v>8</v>
      </c>
      <c r="K48" s="6">
        <v>6</v>
      </c>
      <c r="L48" s="7">
        <v>0</v>
      </c>
      <c r="M48" s="6">
        <v>0</v>
      </c>
      <c r="N48" s="71">
        <v>0</v>
      </c>
      <c r="O48" s="26">
        <v>0</v>
      </c>
      <c r="P48" s="14">
        <v>0</v>
      </c>
      <c r="Q48" s="14">
        <v>0</v>
      </c>
      <c r="R48" s="14">
        <v>0</v>
      </c>
      <c r="S48" s="6">
        <v>0</v>
      </c>
      <c r="T48" s="26">
        <v>0</v>
      </c>
      <c r="U48" s="6">
        <v>0</v>
      </c>
    </row>
    <row r="49" spans="1:21" ht="17.399999999999999" x14ac:dyDescent="0.35">
      <c r="A49" s="55"/>
      <c r="B49" s="55"/>
      <c r="C49" s="52"/>
      <c r="D49" s="53"/>
      <c r="E49" s="27"/>
      <c r="F49" s="28"/>
      <c r="G49" s="6"/>
      <c r="H49" s="6"/>
      <c r="I49" s="6"/>
      <c r="J49" s="6"/>
      <c r="K49" s="6"/>
      <c r="L49" s="17">
        <v>4</v>
      </c>
      <c r="M49" s="6"/>
      <c r="N49" s="26"/>
      <c r="O49" s="26"/>
      <c r="P49" s="14"/>
      <c r="Q49" s="14"/>
      <c r="R49" s="14"/>
      <c r="S49" s="14"/>
      <c r="T49" s="14"/>
      <c r="U49" s="14"/>
    </row>
    <row r="50" spans="1:21" ht="17.399999999999999" x14ac:dyDescent="0.35">
      <c r="A50" s="55"/>
      <c r="B50" s="55"/>
      <c r="C50" s="51" t="s">
        <v>214</v>
      </c>
      <c r="D50" s="51"/>
      <c r="E50" s="52" t="s">
        <v>29</v>
      </c>
      <c r="F50" s="53"/>
      <c r="G50" s="6">
        <v>6</v>
      </c>
      <c r="H50" s="6">
        <v>8</v>
      </c>
      <c r="I50" s="6">
        <v>12</v>
      </c>
      <c r="J50" s="6">
        <v>10</v>
      </c>
      <c r="K50" s="6">
        <v>10</v>
      </c>
      <c r="L50" s="6">
        <v>10</v>
      </c>
      <c r="M50" s="6">
        <v>10</v>
      </c>
      <c r="N50" s="7">
        <v>0</v>
      </c>
      <c r="O50" s="71">
        <v>0</v>
      </c>
      <c r="P50" s="14">
        <v>0</v>
      </c>
      <c r="Q50" s="26">
        <v>0</v>
      </c>
      <c r="R50" s="14">
        <v>0</v>
      </c>
      <c r="S50" s="6">
        <v>0</v>
      </c>
      <c r="T50" s="26">
        <v>0</v>
      </c>
      <c r="U50" s="6">
        <v>0</v>
      </c>
    </row>
    <row r="51" spans="1:21" ht="17.399999999999999" x14ac:dyDescent="0.35">
      <c r="A51" s="55"/>
      <c r="B51" s="55"/>
      <c r="C51" s="52"/>
      <c r="D51" s="53"/>
      <c r="E51" s="27"/>
      <c r="F51" s="28"/>
      <c r="G51" s="6"/>
      <c r="H51" s="6"/>
      <c r="I51" s="6"/>
      <c r="J51" s="6"/>
      <c r="K51" s="6"/>
      <c r="L51" s="6"/>
      <c r="M51" s="6"/>
      <c r="N51" s="17">
        <v>2</v>
      </c>
      <c r="O51" s="26"/>
      <c r="P51" s="14"/>
      <c r="Q51" s="26"/>
      <c r="R51" s="14"/>
      <c r="S51" s="6"/>
      <c r="T51" s="6"/>
      <c r="U51" s="6"/>
    </row>
    <row r="52" spans="1:21" ht="17.399999999999999" x14ac:dyDescent="0.35">
      <c r="A52" s="55"/>
      <c r="B52" s="55"/>
      <c r="C52" s="51" t="s">
        <v>215</v>
      </c>
      <c r="D52" s="51"/>
      <c r="E52" s="52" t="s">
        <v>62</v>
      </c>
      <c r="F52" s="53"/>
      <c r="G52" s="6">
        <v>6</v>
      </c>
      <c r="H52" s="6">
        <v>8</v>
      </c>
      <c r="I52" s="6">
        <v>12</v>
      </c>
      <c r="J52" s="6">
        <v>10</v>
      </c>
      <c r="K52" s="6">
        <v>10</v>
      </c>
      <c r="L52" s="6">
        <v>10</v>
      </c>
      <c r="M52" s="6">
        <v>10</v>
      </c>
      <c r="N52" s="7">
        <v>0</v>
      </c>
      <c r="O52" s="71">
        <v>0</v>
      </c>
      <c r="P52" s="14">
        <v>0</v>
      </c>
      <c r="Q52" s="26">
        <v>0</v>
      </c>
      <c r="R52" s="14">
        <v>0</v>
      </c>
      <c r="S52" s="6">
        <v>0</v>
      </c>
      <c r="T52" s="26">
        <v>0</v>
      </c>
      <c r="U52" s="6">
        <v>0</v>
      </c>
    </row>
    <row r="53" spans="1:21" ht="17.399999999999999" x14ac:dyDescent="0.35">
      <c r="A53" s="55"/>
      <c r="B53" s="55"/>
      <c r="C53" s="52"/>
      <c r="D53" s="53"/>
      <c r="E53" s="27"/>
      <c r="F53" s="28"/>
      <c r="G53" s="6"/>
      <c r="H53" s="6"/>
      <c r="I53" s="6"/>
      <c r="J53" s="6"/>
      <c r="K53" s="6"/>
      <c r="L53" s="6"/>
      <c r="M53" s="6"/>
      <c r="N53" s="17">
        <v>2</v>
      </c>
      <c r="O53" s="26"/>
      <c r="P53" s="14"/>
      <c r="Q53" s="26"/>
      <c r="R53" s="14"/>
      <c r="S53" s="6"/>
      <c r="T53" s="26"/>
      <c r="U53" s="26"/>
    </row>
    <row r="54" spans="1:21" ht="17.399999999999999" x14ac:dyDescent="0.35">
      <c r="A54" s="55"/>
      <c r="B54" s="55"/>
      <c r="C54" s="51" t="s">
        <v>216</v>
      </c>
      <c r="D54" s="51"/>
      <c r="E54" s="52" t="s">
        <v>29</v>
      </c>
      <c r="F54" s="53"/>
      <c r="G54" s="6">
        <v>4</v>
      </c>
      <c r="H54" s="6">
        <v>8</v>
      </c>
      <c r="I54" s="6">
        <v>8</v>
      </c>
      <c r="J54" s="6">
        <v>8</v>
      </c>
      <c r="K54" s="6">
        <v>8</v>
      </c>
      <c r="L54" s="6">
        <v>8</v>
      </c>
      <c r="M54" s="6">
        <v>8</v>
      </c>
      <c r="N54" s="6">
        <v>8</v>
      </c>
      <c r="O54" s="6">
        <v>8</v>
      </c>
      <c r="P54" s="13">
        <v>0</v>
      </c>
      <c r="Q54" s="6">
        <v>0</v>
      </c>
      <c r="R54" s="14">
        <v>0</v>
      </c>
      <c r="S54" s="26">
        <v>0</v>
      </c>
      <c r="T54" s="26">
        <v>0</v>
      </c>
      <c r="U54" s="6">
        <v>0</v>
      </c>
    </row>
    <row r="55" spans="1:21" ht="17.399999999999999" x14ac:dyDescent="0.35">
      <c r="A55" s="55"/>
      <c r="B55" s="55"/>
      <c r="C55" s="52"/>
      <c r="D55" s="53"/>
      <c r="E55" s="27"/>
      <c r="F55" s="28"/>
      <c r="G55" s="6"/>
      <c r="H55" s="6"/>
      <c r="I55" s="6"/>
      <c r="J55" s="6"/>
      <c r="K55" s="6"/>
      <c r="L55" s="6"/>
      <c r="M55" s="6"/>
      <c r="N55" s="6"/>
      <c r="O55" s="6"/>
      <c r="P55" s="18">
        <v>4</v>
      </c>
      <c r="Q55" s="14"/>
      <c r="R55" s="14"/>
      <c r="S55" s="26"/>
      <c r="T55" s="26"/>
      <c r="U55" s="26"/>
    </row>
    <row r="56" spans="1:21" ht="17.399999999999999" x14ac:dyDescent="0.35">
      <c r="A56" s="55"/>
      <c r="B56" s="55"/>
      <c r="C56" s="51" t="s">
        <v>217</v>
      </c>
      <c r="D56" s="51"/>
      <c r="E56" s="52" t="s">
        <v>62</v>
      </c>
      <c r="F56" s="53"/>
      <c r="G56" s="6">
        <v>4</v>
      </c>
      <c r="H56" s="6">
        <v>8</v>
      </c>
      <c r="I56" s="6">
        <v>8</v>
      </c>
      <c r="J56" s="6">
        <v>8</v>
      </c>
      <c r="K56" s="6">
        <v>8</v>
      </c>
      <c r="L56" s="6">
        <v>8</v>
      </c>
      <c r="M56" s="6">
        <v>8</v>
      </c>
      <c r="N56" s="6">
        <v>8</v>
      </c>
      <c r="O56" s="6">
        <v>8</v>
      </c>
      <c r="P56" s="13">
        <v>0</v>
      </c>
      <c r="Q56" s="6">
        <v>0</v>
      </c>
      <c r="R56" s="14">
        <v>0</v>
      </c>
      <c r="S56" s="26">
        <v>0</v>
      </c>
      <c r="T56" s="26">
        <v>0</v>
      </c>
      <c r="U56" s="6">
        <v>0</v>
      </c>
    </row>
    <row r="57" spans="1:21" ht="17.399999999999999" x14ac:dyDescent="0.35">
      <c r="A57" s="55"/>
      <c r="B57" s="55"/>
      <c r="C57" s="29"/>
      <c r="D57" s="30"/>
      <c r="E57" s="27"/>
      <c r="F57" s="28"/>
      <c r="G57" s="6"/>
      <c r="H57" s="6"/>
      <c r="I57" s="6"/>
      <c r="J57" s="6"/>
      <c r="K57" s="6"/>
      <c r="L57" s="6"/>
      <c r="M57" s="6"/>
      <c r="N57" s="6"/>
      <c r="O57" s="6"/>
      <c r="P57" s="18">
        <v>4</v>
      </c>
      <c r="Q57" s="14"/>
      <c r="R57" s="14"/>
      <c r="S57" s="26"/>
      <c r="T57" s="26"/>
      <c r="U57" s="6"/>
    </row>
    <row r="58" spans="1:21" ht="17.399999999999999" x14ac:dyDescent="0.35">
      <c r="A58" s="55"/>
      <c r="B58" s="55"/>
      <c r="C58" s="63" t="s">
        <v>218</v>
      </c>
      <c r="D58" s="64"/>
      <c r="E58" s="52" t="s">
        <v>77</v>
      </c>
      <c r="F58" s="53"/>
      <c r="G58" s="6">
        <v>10</v>
      </c>
      <c r="H58" s="6">
        <v>8</v>
      </c>
      <c r="I58" s="6">
        <v>8</v>
      </c>
      <c r="J58" s="6">
        <v>8</v>
      </c>
      <c r="K58" s="6">
        <v>8</v>
      </c>
      <c r="L58" s="6">
        <v>8</v>
      </c>
      <c r="M58" s="6">
        <v>8</v>
      </c>
      <c r="N58" s="6">
        <v>8</v>
      </c>
      <c r="O58" s="6">
        <v>8</v>
      </c>
      <c r="P58" s="6">
        <v>8</v>
      </c>
      <c r="Q58" s="6">
        <v>8</v>
      </c>
      <c r="R58" s="13">
        <v>0</v>
      </c>
      <c r="S58" s="6">
        <v>0</v>
      </c>
      <c r="T58" s="6">
        <v>0</v>
      </c>
      <c r="U58" s="71">
        <v>0</v>
      </c>
    </row>
    <row r="59" spans="1:21" ht="17.399999999999999" x14ac:dyDescent="0.35">
      <c r="A59" s="55"/>
      <c r="B59" s="55"/>
      <c r="C59" s="42"/>
      <c r="D59" s="42"/>
      <c r="E59" s="52"/>
      <c r="F59" s="53"/>
      <c r="G59" s="6"/>
      <c r="H59" s="6"/>
      <c r="I59" s="6"/>
      <c r="J59" s="6"/>
      <c r="K59" s="6"/>
      <c r="L59" s="6"/>
      <c r="M59" s="6"/>
      <c r="N59" s="6"/>
      <c r="O59" s="6"/>
      <c r="P59" s="26"/>
      <c r="Q59" s="26"/>
      <c r="R59" s="16">
        <v>2</v>
      </c>
      <c r="S59" s="14"/>
      <c r="T59" s="26"/>
      <c r="U59" s="26"/>
    </row>
    <row r="60" spans="1:21" ht="17.399999999999999" x14ac:dyDescent="0.35">
      <c r="A60" s="55"/>
      <c r="B60" s="55"/>
      <c r="C60" s="51" t="s">
        <v>219</v>
      </c>
      <c r="D60" s="51"/>
      <c r="E60" s="52" t="s">
        <v>28</v>
      </c>
      <c r="F60" s="53"/>
      <c r="G60" s="6">
        <v>10</v>
      </c>
      <c r="H60" s="6">
        <v>8</v>
      </c>
      <c r="I60" s="6">
        <v>8</v>
      </c>
      <c r="J60" s="6">
        <v>8</v>
      </c>
      <c r="K60" s="6">
        <v>8</v>
      </c>
      <c r="L60" s="6">
        <v>8</v>
      </c>
      <c r="M60" s="6">
        <v>8</v>
      </c>
      <c r="N60" s="6">
        <v>8</v>
      </c>
      <c r="O60" s="6">
        <v>8</v>
      </c>
      <c r="P60" s="6">
        <v>8</v>
      </c>
      <c r="Q60" s="6">
        <v>8</v>
      </c>
      <c r="R60" s="13">
        <v>0</v>
      </c>
      <c r="S60" s="6">
        <v>0</v>
      </c>
      <c r="T60" s="6">
        <v>0</v>
      </c>
      <c r="U60" s="71">
        <v>0</v>
      </c>
    </row>
    <row r="61" spans="1:21" ht="17.399999999999999" x14ac:dyDescent="0.35">
      <c r="A61" s="55"/>
      <c r="B61" s="55"/>
      <c r="C61" s="52"/>
      <c r="D61" s="53"/>
      <c r="E61" s="27"/>
      <c r="F61" s="28"/>
      <c r="G61" s="6"/>
      <c r="H61" s="6"/>
      <c r="I61" s="6"/>
      <c r="J61" s="6"/>
      <c r="K61" s="6"/>
      <c r="L61" s="6"/>
      <c r="M61" s="6"/>
      <c r="N61" s="6"/>
      <c r="O61" s="6"/>
      <c r="P61" s="6"/>
      <c r="Q61" s="26"/>
      <c r="R61" s="16">
        <v>2</v>
      </c>
      <c r="S61" s="6"/>
      <c r="T61" s="26"/>
      <c r="U61" s="26"/>
    </row>
    <row r="62" spans="1:21" ht="17.399999999999999" x14ac:dyDescent="0.35">
      <c r="A62" s="55"/>
      <c r="B62" s="55"/>
      <c r="C62" s="51" t="s">
        <v>24</v>
      </c>
      <c r="D62" s="51"/>
      <c r="E62" s="52" t="s">
        <v>19</v>
      </c>
      <c r="F62" s="53"/>
      <c r="G62" s="6">
        <v>10</v>
      </c>
      <c r="H62" s="6">
        <v>6</v>
      </c>
      <c r="I62" s="6">
        <v>6</v>
      </c>
      <c r="J62" s="6">
        <v>6</v>
      </c>
      <c r="K62" s="6">
        <v>6</v>
      </c>
      <c r="L62" s="6">
        <v>6</v>
      </c>
      <c r="M62" s="6">
        <v>6</v>
      </c>
      <c r="N62" s="6">
        <v>6</v>
      </c>
      <c r="O62" s="6">
        <v>6</v>
      </c>
      <c r="P62" s="6">
        <v>6</v>
      </c>
      <c r="Q62" s="6">
        <v>6</v>
      </c>
      <c r="R62" s="13">
        <v>0</v>
      </c>
      <c r="S62" s="6">
        <v>0</v>
      </c>
      <c r="T62" s="6">
        <v>0</v>
      </c>
      <c r="U62" s="6">
        <v>0</v>
      </c>
    </row>
    <row r="63" spans="1:21" ht="17.399999999999999" x14ac:dyDescent="0.35">
      <c r="A63" s="55"/>
      <c r="B63" s="56"/>
      <c r="C63" s="52"/>
      <c r="D63" s="53"/>
      <c r="E63" s="27"/>
      <c r="F63" s="28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16">
        <v>4</v>
      </c>
      <c r="S63" s="26"/>
      <c r="T63" s="26"/>
      <c r="U63" s="6"/>
    </row>
    <row r="64" spans="1:21" ht="17.399999999999999" x14ac:dyDescent="0.35">
      <c r="A64" s="55"/>
      <c r="B64" s="54" t="s">
        <v>25</v>
      </c>
      <c r="C64" s="51" t="s">
        <v>220</v>
      </c>
      <c r="D64" s="51"/>
      <c r="E64" s="52" t="s">
        <v>116</v>
      </c>
      <c r="F64" s="53"/>
      <c r="G64" s="6">
        <v>2</v>
      </c>
      <c r="H64" s="6">
        <v>4</v>
      </c>
      <c r="I64" s="6">
        <v>3</v>
      </c>
      <c r="J64" s="6">
        <v>3</v>
      </c>
      <c r="K64" s="13">
        <v>0</v>
      </c>
      <c r="L64" s="6">
        <v>0</v>
      </c>
      <c r="M64" s="6">
        <v>0</v>
      </c>
      <c r="N64" s="71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26">
        <v>0</v>
      </c>
    </row>
    <row r="65" spans="1:21" ht="17.399999999999999" x14ac:dyDescent="0.35">
      <c r="A65" s="55"/>
      <c r="B65" s="55"/>
      <c r="C65" s="52"/>
      <c r="D65" s="53"/>
      <c r="E65" s="52"/>
      <c r="F65" s="53"/>
      <c r="G65" s="6"/>
      <c r="H65" s="6"/>
      <c r="I65" s="6"/>
      <c r="J65" s="6"/>
      <c r="K65" s="18">
        <v>2</v>
      </c>
      <c r="L65" s="6"/>
      <c r="M65" s="6"/>
      <c r="N65" s="26"/>
      <c r="O65" s="6"/>
      <c r="P65" s="6"/>
      <c r="Q65" s="6"/>
      <c r="R65" s="6"/>
      <c r="S65" s="6"/>
      <c r="T65" s="6"/>
      <c r="U65" s="26"/>
    </row>
    <row r="66" spans="1:21" ht="16.8" x14ac:dyDescent="0.3">
      <c r="A66" s="55"/>
      <c r="B66" s="55"/>
      <c r="C66" s="51" t="s">
        <v>221</v>
      </c>
      <c r="D66" s="51"/>
      <c r="E66" s="52" t="s">
        <v>116</v>
      </c>
      <c r="F66" s="53"/>
      <c r="G66" s="6">
        <v>2</v>
      </c>
      <c r="H66" s="6">
        <v>4</v>
      </c>
      <c r="I66" s="6">
        <v>3</v>
      </c>
      <c r="J66" s="6">
        <v>3</v>
      </c>
      <c r="K66" s="6">
        <v>3</v>
      </c>
      <c r="L66" s="6">
        <v>3</v>
      </c>
      <c r="M66" s="7">
        <v>0</v>
      </c>
      <c r="N66" s="6">
        <v>0</v>
      </c>
      <c r="O66" s="71">
        <v>0</v>
      </c>
      <c r="P66" s="71">
        <v>0</v>
      </c>
      <c r="Q66" s="6">
        <v>0</v>
      </c>
      <c r="R66" s="6">
        <v>0</v>
      </c>
      <c r="S66" s="6">
        <v>0</v>
      </c>
      <c r="T66" s="6">
        <v>0</v>
      </c>
      <c r="U66" s="26">
        <v>0</v>
      </c>
    </row>
    <row r="67" spans="1:21" ht="16.8" x14ac:dyDescent="0.3">
      <c r="A67" s="55"/>
      <c r="B67" s="55"/>
      <c r="C67" s="52"/>
      <c r="D67" s="53"/>
      <c r="E67" s="52"/>
      <c r="F67" s="53"/>
      <c r="G67" s="6"/>
      <c r="H67" s="6"/>
      <c r="I67" s="6"/>
      <c r="J67" s="6"/>
      <c r="K67" s="6"/>
      <c r="L67" s="6"/>
      <c r="M67" s="17">
        <v>2</v>
      </c>
      <c r="N67" s="6"/>
      <c r="O67" s="26"/>
      <c r="P67" s="26"/>
      <c r="Q67" s="6"/>
      <c r="R67" s="6"/>
      <c r="S67" s="6"/>
      <c r="T67" s="6"/>
      <c r="U67" s="6"/>
    </row>
    <row r="68" spans="1:21" ht="16.8" x14ac:dyDescent="0.3">
      <c r="A68" s="55"/>
      <c r="B68" s="55"/>
      <c r="C68" s="51" t="s">
        <v>222</v>
      </c>
      <c r="D68" s="51"/>
      <c r="E68" s="52" t="s">
        <v>116</v>
      </c>
      <c r="F68" s="53"/>
      <c r="G68" s="6">
        <v>2</v>
      </c>
      <c r="H68" s="6">
        <v>4</v>
      </c>
      <c r="I68" s="6">
        <v>3</v>
      </c>
      <c r="J68" s="6">
        <v>3</v>
      </c>
      <c r="K68" s="6">
        <v>3</v>
      </c>
      <c r="L68" s="6">
        <v>3</v>
      </c>
      <c r="M68" s="6">
        <v>3</v>
      </c>
      <c r="N68" s="6">
        <v>3</v>
      </c>
      <c r="O68" s="7">
        <v>0</v>
      </c>
      <c r="P68" s="71">
        <v>0</v>
      </c>
      <c r="Q68" s="6">
        <v>0</v>
      </c>
      <c r="R68" s="71">
        <v>0</v>
      </c>
      <c r="S68" s="6">
        <v>0</v>
      </c>
      <c r="T68" s="6">
        <v>0</v>
      </c>
      <c r="U68" s="26">
        <v>0</v>
      </c>
    </row>
    <row r="69" spans="1:21" ht="16.8" x14ac:dyDescent="0.3">
      <c r="A69" s="55"/>
      <c r="B69" s="55"/>
      <c r="C69" s="52"/>
      <c r="D69" s="53"/>
      <c r="E69" s="27"/>
      <c r="F69" s="28"/>
      <c r="G69" s="6"/>
      <c r="H69" s="6"/>
      <c r="I69" s="6"/>
      <c r="J69" s="6"/>
      <c r="K69" s="6"/>
      <c r="L69" s="6"/>
      <c r="M69" s="6"/>
      <c r="N69" s="6"/>
      <c r="O69" s="17">
        <v>2</v>
      </c>
      <c r="P69" s="26"/>
      <c r="Q69" s="6"/>
      <c r="R69" s="26"/>
      <c r="S69" s="6"/>
      <c r="T69" s="6"/>
      <c r="U69" s="6"/>
    </row>
    <row r="70" spans="1:21" ht="17.399999999999999" x14ac:dyDescent="0.35">
      <c r="A70" s="55"/>
      <c r="B70" s="55"/>
      <c r="C70" s="51" t="s">
        <v>223</v>
      </c>
      <c r="D70" s="51"/>
      <c r="E70" s="52" t="s">
        <v>116</v>
      </c>
      <c r="F70" s="53"/>
      <c r="G70" s="6">
        <v>2</v>
      </c>
      <c r="H70" s="6">
        <v>4</v>
      </c>
      <c r="I70" s="6">
        <v>3</v>
      </c>
      <c r="J70" s="6">
        <v>3</v>
      </c>
      <c r="K70" s="6">
        <v>3</v>
      </c>
      <c r="L70" s="6">
        <v>3</v>
      </c>
      <c r="M70" s="6">
        <v>3</v>
      </c>
      <c r="N70" s="6">
        <v>3</v>
      </c>
      <c r="O70" s="6">
        <v>3</v>
      </c>
      <c r="P70" s="12">
        <v>2</v>
      </c>
      <c r="Q70" s="13">
        <v>0</v>
      </c>
      <c r="R70" s="6">
        <v>0</v>
      </c>
      <c r="S70" s="6">
        <v>0</v>
      </c>
      <c r="T70" s="71">
        <v>0</v>
      </c>
      <c r="U70" s="26">
        <v>0</v>
      </c>
    </row>
    <row r="71" spans="1:21" ht="17.399999999999999" x14ac:dyDescent="0.35">
      <c r="A71" s="55"/>
      <c r="B71" s="55"/>
      <c r="C71" s="52"/>
      <c r="D71" s="53"/>
      <c r="E71" s="27"/>
      <c r="F71" s="28"/>
      <c r="G71" s="6"/>
      <c r="H71" s="6"/>
      <c r="I71" s="6"/>
      <c r="J71" s="6"/>
      <c r="K71" s="6"/>
      <c r="L71" s="6"/>
      <c r="M71" s="6"/>
      <c r="N71" s="6"/>
      <c r="O71" s="6"/>
      <c r="P71" s="12"/>
      <c r="Q71" s="18">
        <v>2</v>
      </c>
      <c r="R71" s="6"/>
      <c r="S71" s="6"/>
      <c r="T71" s="26"/>
      <c r="U71" s="26"/>
    </row>
    <row r="72" spans="1:21" ht="17.399999999999999" x14ac:dyDescent="0.35">
      <c r="A72" s="55"/>
      <c r="B72" s="55"/>
      <c r="C72" s="51" t="s">
        <v>224</v>
      </c>
      <c r="D72" s="51"/>
      <c r="E72" s="52" t="s">
        <v>116</v>
      </c>
      <c r="F72" s="53"/>
      <c r="G72" s="6">
        <v>9</v>
      </c>
      <c r="H72" s="6">
        <v>4</v>
      </c>
      <c r="I72" s="6">
        <v>3</v>
      </c>
      <c r="J72" s="6">
        <v>3</v>
      </c>
      <c r="K72" s="6">
        <v>3</v>
      </c>
      <c r="L72" s="6">
        <v>3</v>
      </c>
      <c r="M72" s="6">
        <v>3</v>
      </c>
      <c r="N72" s="6">
        <v>3</v>
      </c>
      <c r="O72" s="6">
        <v>3</v>
      </c>
      <c r="P72" s="6">
        <v>3</v>
      </c>
      <c r="Q72" s="6">
        <v>3</v>
      </c>
      <c r="R72" s="6">
        <v>3</v>
      </c>
      <c r="S72" s="13">
        <v>0</v>
      </c>
      <c r="T72" s="6">
        <v>0</v>
      </c>
      <c r="U72" s="6">
        <v>0</v>
      </c>
    </row>
    <row r="73" spans="1:21" ht="17.399999999999999" x14ac:dyDescent="0.35">
      <c r="A73" s="55"/>
      <c r="B73" s="55"/>
      <c r="C73" s="52"/>
      <c r="D73" s="53"/>
      <c r="E73" s="52"/>
      <c r="F73" s="53"/>
      <c r="G73" s="6"/>
      <c r="H73" s="6"/>
      <c r="I73" s="6"/>
      <c r="J73" s="6"/>
      <c r="K73" s="6"/>
      <c r="L73" s="6"/>
      <c r="M73" s="6"/>
      <c r="N73" s="6"/>
      <c r="O73" s="6"/>
      <c r="P73" s="6"/>
      <c r="Q73" s="14"/>
      <c r="R73" s="26"/>
      <c r="S73" s="16">
        <v>5</v>
      </c>
      <c r="T73" s="6"/>
      <c r="U73" s="26"/>
    </row>
    <row r="74" spans="1:21" ht="17.399999999999999" x14ac:dyDescent="0.35">
      <c r="A74" s="55"/>
      <c r="B74" s="54" t="s">
        <v>26</v>
      </c>
      <c r="C74" s="51" t="s">
        <v>225</v>
      </c>
      <c r="D74" s="51"/>
      <c r="E74" s="52" t="s">
        <v>19</v>
      </c>
      <c r="F74" s="53"/>
      <c r="G74" s="6">
        <v>1</v>
      </c>
      <c r="H74" s="6">
        <v>4</v>
      </c>
      <c r="I74" s="6">
        <v>4</v>
      </c>
      <c r="J74" s="6">
        <v>4</v>
      </c>
      <c r="K74" s="13">
        <v>0</v>
      </c>
      <c r="L74" s="6">
        <v>0</v>
      </c>
      <c r="M74" s="6">
        <v>0</v>
      </c>
      <c r="N74" s="26">
        <v>0</v>
      </c>
      <c r="O74" s="71">
        <v>0</v>
      </c>
      <c r="P74" s="26">
        <v>0</v>
      </c>
      <c r="Q74" s="12">
        <v>0</v>
      </c>
      <c r="R74" s="6">
        <v>0</v>
      </c>
      <c r="S74" s="6">
        <v>0</v>
      </c>
      <c r="T74" s="6">
        <v>0</v>
      </c>
      <c r="U74" s="6">
        <v>0</v>
      </c>
    </row>
    <row r="75" spans="1:21" ht="17.399999999999999" x14ac:dyDescent="0.35">
      <c r="A75" s="55"/>
      <c r="B75" s="55"/>
      <c r="C75" s="52"/>
      <c r="D75" s="53"/>
      <c r="E75" s="52"/>
      <c r="F75" s="53"/>
      <c r="G75" s="6"/>
      <c r="H75" s="6"/>
      <c r="I75" s="6"/>
      <c r="J75" s="6"/>
      <c r="K75" s="18">
        <v>1</v>
      </c>
      <c r="L75" s="6"/>
      <c r="M75" s="6"/>
      <c r="N75" s="26"/>
      <c r="O75" s="26"/>
      <c r="P75" s="26"/>
      <c r="Q75" s="12"/>
      <c r="R75" s="6"/>
      <c r="S75" s="6"/>
      <c r="T75" s="6"/>
      <c r="U75" s="6"/>
    </row>
    <row r="76" spans="1:21" ht="16.8" x14ac:dyDescent="0.3">
      <c r="A76" s="55"/>
      <c r="B76" s="55"/>
      <c r="C76" s="51" t="s">
        <v>226</v>
      </c>
      <c r="D76" s="51"/>
      <c r="E76" s="52" t="s">
        <v>19</v>
      </c>
      <c r="F76" s="53"/>
      <c r="G76" s="6">
        <v>1</v>
      </c>
      <c r="H76" s="6">
        <v>4</v>
      </c>
      <c r="I76" s="6">
        <v>4</v>
      </c>
      <c r="J76" s="6">
        <v>4</v>
      </c>
      <c r="K76" s="6">
        <v>4</v>
      </c>
      <c r="L76" s="6">
        <v>4</v>
      </c>
      <c r="M76" s="7">
        <v>0</v>
      </c>
      <c r="N76" s="6">
        <v>0</v>
      </c>
      <c r="O76" s="26">
        <v>0</v>
      </c>
      <c r="P76" s="6">
        <v>0</v>
      </c>
      <c r="Q76" s="26">
        <v>0</v>
      </c>
      <c r="R76" s="12">
        <v>0</v>
      </c>
      <c r="S76" s="6">
        <v>0</v>
      </c>
      <c r="T76" s="6">
        <v>0</v>
      </c>
      <c r="U76" s="6">
        <v>0</v>
      </c>
    </row>
    <row r="77" spans="1:21" ht="16.8" x14ac:dyDescent="0.3">
      <c r="A77" s="55"/>
      <c r="B77" s="55"/>
      <c r="C77" s="52"/>
      <c r="D77" s="53"/>
      <c r="E77" s="52"/>
      <c r="F77" s="53"/>
      <c r="G77" s="6"/>
      <c r="H77" s="6"/>
      <c r="I77" s="6"/>
      <c r="J77" s="6"/>
      <c r="K77" s="6"/>
      <c r="L77" s="6"/>
      <c r="M77" s="17">
        <v>1</v>
      </c>
      <c r="N77" s="26"/>
      <c r="O77" s="26"/>
      <c r="P77" s="6"/>
      <c r="Q77" s="26"/>
      <c r="R77" s="12"/>
      <c r="S77" s="6"/>
      <c r="T77" s="6"/>
      <c r="U77" s="6"/>
    </row>
    <row r="78" spans="1:21" ht="16.8" x14ac:dyDescent="0.3">
      <c r="A78" s="55"/>
      <c r="B78" s="55"/>
      <c r="C78" s="51" t="s">
        <v>227</v>
      </c>
      <c r="D78" s="51"/>
      <c r="E78" s="52" t="s">
        <v>19</v>
      </c>
      <c r="F78" s="53"/>
      <c r="G78" s="6">
        <v>1</v>
      </c>
      <c r="H78" s="6">
        <v>4</v>
      </c>
      <c r="I78" s="6">
        <v>4</v>
      </c>
      <c r="J78" s="6">
        <v>4</v>
      </c>
      <c r="K78" s="6">
        <v>4</v>
      </c>
      <c r="L78" s="6">
        <v>4</v>
      </c>
      <c r="M78" s="6">
        <v>4</v>
      </c>
      <c r="N78" s="6">
        <v>4</v>
      </c>
      <c r="O78" s="7">
        <v>0</v>
      </c>
      <c r="P78" s="6">
        <v>0</v>
      </c>
      <c r="Q78" s="6">
        <v>0</v>
      </c>
      <c r="R78" s="6">
        <v>0</v>
      </c>
      <c r="S78" s="71">
        <v>0</v>
      </c>
      <c r="T78" s="6">
        <v>0</v>
      </c>
      <c r="U78" s="6">
        <v>0</v>
      </c>
    </row>
    <row r="79" spans="1:21" ht="16.8" x14ac:dyDescent="0.3">
      <c r="A79" s="55"/>
      <c r="B79" s="55"/>
      <c r="C79" s="52"/>
      <c r="D79" s="53"/>
      <c r="E79" s="27"/>
      <c r="F79" s="28"/>
      <c r="G79" s="6"/>
      <c r="H79" s="6"/>
      <c r="I79" s="6"/>
      <c r="J79" s="6"/>
      <c r="K79" s="6"/>
      <c r="L79" s="6"/>
      <c r="M79" s="6"/>
      <c r="N79" s="6"/>
      <c r="O79" s="17">
        <v>1</v>
      </c>
      <c r="P79" s="26"/>
      <c r="Q79" s="6"/>
      <c r="R79" s="26"/>
      <c r="S79" s="26"/>
      <c r="T79" s="6"/>
      <c r="U79" s="6"/>
    </row>
    <row r="80" spans="1:21" ht="17.399999999999999" x14ac:dyDescent="0.35">
      <c r="A80" s="55"/>
      <c r="B80" s="55"/>
      <c r="C80" s="51" t="s">
        <v>228</v>
      </c>
      <c r="D80" s="51"/>
      <c r="E80" s="52" t="s">
        <v>19</v>
      </c>
      <c r="F80" s="53"/>
      <c r="G80" s="6">
        <v>4</v>
      </c>
      <c r="H80" s="6">
        <v>4</v>
      </c>
      <c r="I80" s="6">
        <v>4</v>
      </c>
      <c r="J80" s="6">
        <v>4</v>
      </c>
      <c r="K80" s="6">
        <v>4</v>
      </c>
      <c r="L80" s="6">
        <v>4</v>
      </c>
      <c r="M80" s="6">
        <v>4</v>
      </c>
      <c r="N80" s="6">
        <v>4</v>
      </c>
      <c r="O80" s="6">
        <v>4</v>
      </c>
      <c r="P80" s="6">
        <v>4</v>
      </c>
      <c r="Q80" s="13">
        <v>0</v>
      </c>
      <c r="R80" s="6">
        <v>0</v>
      </c>
      <c r="S80" s="6">
        <v>0</v>
      </c>
      <c r="T80" s="6">
        <v>0</v>
      </c>
      <c r="U80" s="71">
        <v>0</v>
      </c>
    </row>
    <row r="81" spans="1:21" ht="17.399999999999999" x14ac:dyDescent="0.35">
      <c r="A81" s="55"/>
      <c r="B81" s="55"/>
      <c r="C81" s="51" t="s">
        <v>229</v>
      </c>
      <c r="D81" s="51"/>
      <c r="E81" s="52" t="s">
        <v>19</v>
      </c>
      <c r="F81" s="53"/>
      <c r="G81" s="6">
        <v>8</v>
      </c>
      <c r="H81" s="6">
        <v>4</v>
      </c>
      <c r="I81" s="6">
        <v>3</v>
      </c>
      <c r="J81" s="6">
        <v>3</v>
      </c>
      <c r="K81" s="6">
        <v>3</v>
      </c>
      <c r="L81" s="6">
        <v>3</v>
      </c>
      <c r="M81" s="6">
        <v>3</v>
      </c>
      <c r="N81" s="6">
        <v>3</v>
      </c>
      <c r="O81" s="6">
        <v>3</v>
      </c>
      <c r="P81" s="6">
        <v>3</v>
      </c>
      <c r="Q81" s="6">
        <v>3</v>
      </c>
      <c r="R81" s="6">
        <v>3</v>
      </c>
      <c r="S81" s="13">
        <v>0</v>
      </c>
      <c r="T81" s="6">
        <v>0</v>
      </c>
      <c r="U81" s="6">
        <v>0</v>
      </c>
    </row>
    <row r="82" spans="1:21" ht="17.399999999999999" x14ac:dyDescent="0.35">
      <c r="A82" s="55"/>
      <c r="B82" s="55"/>
      <c r="E82" s="52"/>
      <c r="F82" s="53"/>
      <c r="G82" s="6"/>
      <c r="H82" s="6"/>
      <c r="I82" s="6"/>
      <c r="J82" s="6"/>
      <c r="K82" s="6"/>
      <c r="L82" s="6"/>
      <c r="M82" s="6"/>
      <c r="N82" s="26"/>
      <c r="O82" s="26"/>
      <c r="P82" s="6"/>
      <c r="Q82" s="6"/>
      <c r="R82" s="26"/>
      <c r="S82" s="16">
        <v>4</v>
      </c>
      <c r="T82" s="26"/>
      <c r="U82" s="6"/>
    </row>
    <row r="83" spans="1:21" ht="17.399999999999999" x14ac:dyDescent="0.35">
      <c r="A83" s="55"/>
      <c r="B83" s="54" t="s">
        <v>27</v>
      </c>
      <c r="C83" s="51" t="s">
        <v>220</v>
      </c>
      <c r="D83" s="51"/>
      <c r="E83" s="52" t="s">
        <v>28</v>
      </c>
      <c r="F83" s="53"/>
      <c r="G83" s="6">
        <v>1</v>
      </c>
      <c r="H83" s="6">
        <v>4</v>
      </c>
      <c r="I83" s="6">
        <v>4</v>
      </c>
      <c r="J83" s="6">
        <v>4</v>
      </c>
      <c r="K83" s="6">
        <v>4</v>
      </c>
      <c r="L83" s="13">
        <v>0</v>
      </c>
      <c r="M83" s="6">
        <v>0</v>
      </c>
      <c r="N83" s="26">
        <v>0</v>
      </c>
      <c r="O83" s="71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</row>
    <row r="84" spans="1:21" ht="17.399999999999999" x14ac:dyDescent="0.35">
      <c r="A84" s="55"/>
      <c r="B84" s="55"/>
      <c r="C84" s="52"/>
      <c r="D84" s="53"/>
      <c r="E84" s="27"/>
      <c r="F84" s="28"/>
      <c r="G84" s="6"/>
      <c r="H84" s="6"/>
      <c r="I84" s="6"/>
      <c r="J84" s="6"/>
      <c r="K84" s="6"/>
      <c r="L84" s="18">
        <v>3</v>
      </c>
      <c r="M84" s="6"/>
      <c r="N84" s="26"/>
      <c r="O84" s="26"/>
      <c r="P84" s="26"/>
      <c r="Q84" s="26"/>
      <c r="R84" s="12"/>
      <c r="S84" s="6"/>
      <c r="T84" s="6"/>
      <c r="U84" s="6"/>
    </row>
    <row r="85" spans="1:21" ht="16.8" x14ac:dyDescent="0.3">
      <c r="A85" s="55"/>
      <c r="B85" s="55"/>
      <c r="C85" s="51" t="s">
        <v>221</v>
      </c>
      <c r="D85" s="51"/>
      <c r="E85" s="52" t="s">
        <v>28</v>
      </c>
      <c r="F85" s="53"/>
      <c r="G85" s="6">
        <v>1</v>
      </c>
      <c r="H85" s="6">
        <v>4</v>
      </c>
      <c r="I85" s="6">
        <v>4</v>
      </c>
      <c r="J85" s="6">
        <v>4</v>
      </c>
      <c r="K85" s="6">
        <v>4</v>
      </c>
      <c r="L85" s="6">
        <v>4</v>
      </c>
      <c r="M85" s="6">
        <v>4</v>
      </c>
      <c r="N85" s="7">
        <v>0</v>
      </c>
      <c r="O85" s="6">
        <v>0</v>
      </c>
      <c r="P85" s="6">
        <v>0</v>
      </c>
      <c r="Q85" s="71">
        <v>0</v>
      </c>
      <c r="R85" s="6">
        <v>0</v>
      </c>
      <c r="S85" s="6">
        <v>0</v>
      </c>
      <c r="T85" s="6">
        <v>0</v>
      </c>
      <c r="U85" s="6">
        <v>0</v>
      </c>
    </row>
    <row r="86" spans="1:21" ht="16.8" x14ac:dyDescent="0.3">
      <c r="A86" s="55"/>
      <c r="B86" s="55"/>
      <c r="C86" s="52"/>
      <c r="D86" s="53"/>
      <c r="E86" s="27"/>
      <c r="F86" s="28"/>
      <c r="G86" s="6"/>
      <c r="H86" s="6"/>
      <c r="I86" s="6"/>
      <c r="J86" s="6"/>
      <c r="K86" s="6"/>
      <c r="L86" s="6"/>
      <c r="M86" s="6"/>
      <c r="N86" s="17">
        <v>3</v>
      </c>
      <c r="O86" s="26"/>
      <c r="P86" s="12"/>
      <c r="Q86" s="26"/>
      <c r="R86" s="6"/>
      <c r="S86" s="6"/>
      <c r="T86" s="6"/>
      <c r="U86" s="26"/>
    </row>
    <row r="87" spans="1:21" ht="16.8" x14ac:dyDescent="0.3">
      <c r="A87" s="55"/>
      <c r="B87" s="55"/>
      <c r="C87" s="51" t="s">
        <v>222</v>
      </c>
      <c r="D87" s="51"/>
      <c r="E87" s="52" t="s">
        <v>28</v>
      </c>
      <c r="F87" s="53"/>
      <c r="G87" s="6">
        <v>1</v>
      </c>
      <c r="H87" s="6">
        <v>4</v>
      </c>
      <c r="I87" s="6">
        <v>4</v>
      </c>
      <c r="J87" s="6">
        <v>4</v>
      </c>
      <c r="K87" s="6">
        <v>4</v>
      </c>
      <c r="L87" s="6">
        <v>4</v>
      </c>
      <c r="M87" s="6">
        <v>4</v>
      </c>
      <c r="N87" s="6">
        <v>4</v>
      </c>
      <c r="O87" s="6">
        <v>4</v>
      </c>
      <c r="P87" s="7">
        <v>0</v>
      </c>
      <c r="Q87" s="6">
        <v>0</v>
      </c>
      <c r="R87" s="6">
        <v>0</v>
      </c>
      <c r="S87" s="71">
        <v>0</v>
      </c>
      <c r="T87" s="6">
        <v>0</v>
      </c>
      <c r="U87" s="6">
        <v>0</v>
      </c>
    </row>
    <row r="88" spans="1:21" ht="16.8" x14ac:dyDescent="0.3">
      <c r="A88" s="55"/>
      <c r="B88" s="55"/>
      <c r="C88" s="52"/>
      <c r="D88" s="53"/>
      <c r="E88" s="27"/>
      <c r="F88" s="28"/>
      <c r="G88" s="6"/>
      <c r="H88" s="6"/>
      <c r="I88" s="6"/>
      <c r="J88" s="6"/>
      <c r="K88" s="6"/>
      <c r="L88" s="6"/>
      <c r="M88" s="6"/>
      <c r="N88" s="6"/>
      <c r="O88" s="6"/>
      <c r="P88" s="17">
        <v>3</v>
      </c>
      <c r="Q88" s="6"/>
      <c r="R88" s="6"/>
      <c r="S88" s="26"/>
      <c r="T88" s="6"/>
      <c r="U88" s="26"/>
    </row>
    <row r="89" spans="1:21" ht="17.399999999999999" x14ac:dyDescent="0.35">
      <c r="A89" s="55"/>
      <c r="B89" s="55"/>
      <c r="C89" s="51" t="s">
        <v>223</v>
      </c>
      <c r="D89" s="51"/>
      <c r="E89" s="52" t="s">
        <v>28</v>
      </c>
      <c r="F89" s="53"/>
      <c r="G89" s="6">
        <v>4</v>
      </c>
      <c r="H89" s="6">
        <v>4</v>
      </c>
      <c r="I89" s="6">
        <v>4</v>
      </c>
      <c r="J89" s="6">
        <v>4</v>
      </c>
      <c r="K89" s="6">
        <v>4</v>
      </c>
      <c r="L89" s="6">
        <v>4</v>
      </c>
      <c r="M89" s="6">
        <v>4</v>
      </c>
      <c r="N89" s="6">
        <v>4</v>
      </c>
      <c r="O89" s="6">
        <v>4</v>
      </c>
      <c r="P89" s="6">
        <v>4</v>
      </c>
      <c r="Q89" s="6">
        <v>4</v>
      </c>
      <c r="R89" s="13">
        <v>0</v>
      </c>
      <c r="S89" s="6">
        <v>0</v>
      </c>
      <c r="T89" s="6">
        <v>0</v>
      </c>
      <c r="U89" s="71">
        <v>0</v>
      </c>
    </row>
    <row r="90" spans="1:21" ht="17.399999999999999" x14ac:dyDescent="0.35">
      <c r="A90" s="55"/>
      <c r="B90" s="55"/>
      <c r="C90" s="51" t="s">
        <v>224</v>
      </c>
      <c r="D90" s="51"/>
      <c r="E90" s="52" t="s">
        <v>28</v>
      </c>
      <c r="F90" s="53"/>
      <c r="G90" s="6">
        <v>8</v>
      </c>
      <c r="H90" s="6">
        <v>4</v>
      </c>
      <c r="I90" s="6">
        <v>4</v>
      </c>
      <c r="J90" s="6">
        <v>4</v>
      </c>
      <c r="K90" s="6">
        <v>4</v>
      </c>
      <c r="L90" s="6">
        <v>4</v>
      </c>
      <c r="M90" s="6">
        <v>4</v>
      </c>
      <c r="N90" s="6">
        <v>4</v>
      </c>
      <c r="O90" s="6">
        <v>4</v>
      </c>
      <c r="P90" s="6">
        <v>4</v>
      </c>
      <c r="Q90" s="6">
        <v>4</v>
      </c>
      <c r="R90" s="6">
        <v>4</v>
      </c>
      <c r="S90" s="6">
        <v>4</v>
      </c>
      <c r="T90" s="13">
        <v>0</v>
      </c>
      <c r="U90" s="6">
        <v>0</v>
      </c>
    </row>
    <row r="91" spans="1:21" ht="17.399999999999999" x14ac:dyDescent="0.35">
      <c r="A91" s="55"/>
      <c r="B91" s="55"/>
      <c r="E91" s="27"/>
      <c r="F91" s="28"/>
      <c r="G91" s="6"/>
      <c r="H91" s="6"/>
      <c r="I91" s="6"/>
      <c r="J91" s="6"/>
      <c r="K91" s="6"/>
      <c r="L91" s="6"/>
      <c r="M91" s="6"/>
      <c r="N91" s="26"/>
      <c r="O91" s="6"/>
      <c r="P91" s="6"/>
      <c r="Q91" s="14"/>
      <c r="R91" s="26"/>
      <c r="S91" s="14"/>
      <c r="T91" s="16">
        <v>5</v>
      </c>
      <c r="U91" s="26"/>
    </row>
    <row r="92" spans="1:21" ht="17.399999999999999" x14ac:dyDescent="0.35">
      <c r="A92" s="55"/>
      <c r="B92" s="45" t="s">
        <v>193</v>
      </c>
      <c r="C92" s="51" t="s">
        <v>194</v>
      </c>
      <c r="D92" s="51"/>
      <c r="E92" s="52" t="s">
        <v>19</v>
      </c>
      <c r="F92" s="53"/>
      <c r="G92" s="6">
        <v>2</v>
      </c>
      <c r="H92" s="6">
        <v>4</v>
      </c>
      <c r="I92" s="6">
        <v>4</v>
      </c>
      <c r="J92" s="6">
        <v>4</v>
      </c>
      <c r="K92" s="6">
        <v>4</v>
      </c>
      <c r="L92" s="6">
        <v>4</v>
      </c>
      <c r="M92" s="6">
        <v>4</v>
      </c>
      <c r="N92" s="6">
        <v>4</v>
      </c>
      <c r="O92" s="6">
        <v>4</v>
      </c>
      <c r="P92" s="6">
        <v>4</v>
      </c>
      <c r="Q92" s="6">
        <v>4</v>
      </c>
      <c r="R92" s="6">
        <v>4</v>
      </c>
      <c r="S92" s="6">
        <v>4</v>
      </c>
      <c r="T92" s="6">
        <v>4</v>
      </c>
      <c r="U92" s="13">
        <v>0</v>
      </c>
    </row>
    <row r="93" spans="1:21" ht="17.399999999999999" x14ac:dyDescent="0.35">
      <c r="A93" s="55"/>
      <c r="B93" s="45"/>
      <c r="C93" s="52"/>
      <c r="D93" s="53"/>
      <c r="E93" s="27"/>
      <c r="F93" s="28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18">
        <v>2</v>
      </c>
    </row>
    <row r="94" spans="1:21" ht="17.399999999999999" x14ac:dyDescent="0.35">
      <c r="A94" s="55"/>
      <c r="B94" s="45"/>
      <c r="C94" s="51" t="s">
        <v>195</v>
      </c>
      <c r="D94" s="51"/>
      <c r="E94" s="52" t="s">
        <v>19</v>
      </c>
      <c r="F94" s="53"/>
      <c r="G94" s="6">
        <v>2</v>
      </c>
      <c r="H94" s="6">
        <v>4</v>
      </c>
      <c r="I94" s="6">
        <v>4</v>
      </c>
      <c r="J94" s="6">
        <v>4</v>
      </c>
      <c r="K94" s="6">
        <v>4</v>
      </c>
      <c r="L94" s="6">
        <v>4</v>
      </c>
      <c r="M94" s="6">
        <v>4</v>
      </c>
      <c r="N94" s="6">
        <v>4</v>
      </c>
      <c r="O94" s="6">
        <v>4</v>
      </c>
      <c r="P94" s="6">
        <v>4</v>
      </c>
      <c r="Q94" s="6">
        <v>4</v>
      </c>
      <c r="R94" s="6">
        <v>4</v>
      </c>
      <c r="S94" s="6">
        <v>4</v>
      </c>
      <c r="T94" s="6">
        <v>4</v>
      </c>
      <c r="U94" s="13">
        <v>0</v>
      </c>
    </row>
    <row r="95" spans="1:21" ht="17.399999999999999" x14ac:dyDescent="0.35">
      <c r="A95" s="55"/>
      <c r="B95" s="68"/>
      <c r="C95" s="69"/>
      <c r="D95" s="70"/>
      <c r="E95" s="27"/>
      <c r="F95" s="28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18">
        <v>2</v>
      </c>
    </row>
    <row r="96" spans="1:21" ht="16.8" x14ac:dyDescent="0.3">
      <c r="A96" s="55"/>
      <c r="B96" s="57" t="s">
        <v>14</v>
      </c>
      <c r="C96" s="58"/>
      <c r="D96" s="59"/>
      <c r="E96" s="75" t="s">
        <v>12</v>
      </c>
      <c r="F96" s="75"/>
      <c r="G96" s="42">
        <f>SUM(G17:G94)</f>
        <v>158</v>
      </c>
      <c r="H96" s="42"/>
      <c r="I96" s="6">
        <f>SUM(I17:I95)</f>
        <v>208</v>
      </c>
      <c r="J96" s="6">
        <f>SUM(J17:J94)+J28+J30-J33-J43-J45</f>
        <v>171</v>
      </c>
      <c r="K96" s="6">
        <f>SUM(K17:K94)-K22-K65-K75</f>
        <v>142</v>
      </c>
      <c r="L96" s="6">
        <f>SUM(L17:L94)-L35-L47-L49-L84</f>
        <v>123</v>
      </c>
      <c r="M96" s="6">
        <f>SUM(M17:M94)-M67-M77</f>
        <v>115</v>
      </c>
      <c r="N96" s="6">
        <f>SUM(N17:N94)-N37-N51-N86-N53</f>
        <v>87</v>
      </c>
      <c r="O96" s="6">
        <f>SUM(O17:O94)-O69-O79</f>
        <v>79</v>
      </c>
      <c r="P96" s="6">
        <f>SUM(P17:P94)-P39-P55-P88-P57</f>
        <v>54</v>
      </c>
      <c r="Q96" s="6">
        <f>SUM(Q17:Q94)-Q71</f>
        <v>47</v>
      </c>
      <c r="R96" s="6">
        <f>SUM(R17:R94)+R59+R61+R63</f>
        <v>35</v>
      </c>
      <c r="S96" s="6">
        <f>SUM(S17:S94)+S73+S82</f>
        <v>31</v>
      </c>
      <c r="T96" s="6">
        <f>SUM(T17:T94)+T91</f>
        <v>18</v>
      </c>
      <c r="U96" s="6">
        <v>4</v>
      </c>
    </row>
    <row r="97" spans="1:21" ht="16.8" x14ac:dyDescent="0.3">
      <c r="A97" s="55"/>
      <c r="B97" s="60"/>
      <c r="C97" s="61"/>
      <c r="D97" s="62"/>
      <c r="E97" s="75" t="s">
        <v>13</v>
      </c>
      <c r="F97" s="75"/>
      <c r="G97" s="42">
        <f>SUM(H17:H94)</f>
        <v>198</v>
      </c>
      <c r="H97" s="42"/>
      <c r="I97" s="6">
        <f>SUM(I17:I95)</f>
        <v>208</v>
      </c>
      <c r="J97" s="6">
        <f t="shared" ref="J97:U97" si="0">SUM(J17:J95)</f>
        <v>172</v>
      </c>
      <c r="K97" s="6">
        <f t="shared" si="0"/>
        <v>147</v>
      </c>
      <c r="L97" s="6">
        <f t="shared" si="0"/>
        <v>136</v>
      </c>
      <c r="M97" s="6">
        <f t="shared" si="0"/>
        <v>118</v>
      </c>
      <c r="N97" s="6">
        <f t="shared" si="0"/>
        <v>96</v>
      </c>
      <c r="O97" s="6">
        <f t="shared" si="0"/>
        <v>82</v>
      </c>
      <c r="P97" s="6">
        <f t="shared" si="0"/>
        <v>67</v>
      </c>
      <c r="Q97" s="6">
        <f t="shared" si="0"/>
        <v>49</v>
      </c>
      <c r="R97" s="6">
        <f t="shared" si="0"/>
        <v>27</v>
      </c>
      <c r="S97" s="6">
        <f t="shared" si="0"/>
        <v>22</v>
      </c>
      <c r="T97" s="6">
        <f t="shared" si="0"/>
        <v>13</v>
      </c>
      <c r="U97" s="6">
        <f t="shared" si="0"/>
        <v>4</v>
      </c>
    </row>
    <row r="98" spans="1:21" ht="17.399999999999999" x14ac:dyDescent="0.35">
      <c r="A98" s="56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</row>
  </sheetData>
  <mergeCells count="152">
    <mergeCell ref="B96:D97"/>
    <mergeCell ref="E96:F96"/>
    <mergeCell ref="G96:H96"/>
    <mergeCell ref="E97:F97"/>
    <mergeCell ref="G97:H97"/>
    <mergeCell ref="C90:D90"/>
    <mergeCell ref="B92:B94"/>
    <mergeCell ref="C92:D92"/>
    <mergeCell ref="E92:F92"/>
    <mergeCell ref="C93:D93"/>
    <mergeCell ref="C94:D94"/>
    <mergeCell ref="E94:F94"/>
    <mergeCell ref="C87:D87"/>
    <mergeCell ref="E87:F87"/>
    <mergeCell ref="C88:D88"/>
    <mergeCell ref="C89:D89"/>
    <mergeCell ref="E89:F89"/>
    <mergeCell ref="E90:F90"/>
    <mergeCell ref="C83:D83"/>
    <mergeCell ref="C84:D84"/>
    <mergeCell ref="B83:B91"/>
    <mergeCell ref="E83:F83"/>
    <mergeCell ref="C85:D85"/>
    <mergeCell ref="E85:F85"/>
    <mergeCell ref="C86:D86"/>
    <mergeCell ref="C79:D79"/>
    <mergeCell ref="C80:D80"/>
    <mergeCell ref="E80:F80"/>
    <mergeCell ref="E81:F81"/>
    <mergeCell ref="C81:D81"/>
    <mergeCell ref="E82:F82"/>
    <mergeCell ref="C76:D76"/>
    <mergeCell ref="E76:F76"/>
    <mergeCell ref="C77:D77"/>
    <mergeCell ref="E77:F77"/>
    <mergeCell ref="C78:D78"/>
    <mergeCell ref="E78:F78"/>
    <mergeCell ref="C73:D73"/>
    <mergeCell ref="E73:F73"/>
    <mergeCell ref="C74:D74"/>
    <mergeCell ref="C75:D75"/>
    <mergeCell ref="B74:B82"/>
    <mergeCell ref="E74:F74"/>
    <mergeCell ref="E75:F75"/>
    <mergeCell ref="E68:F68"/>
    <mergeCell ref="C69:D69"/>
    <mergeCell ref="C70:D70"/>
    <mergeCell ref="E70:F70"/>
    <mergeCell ref="C71:D71"/>
    <mergeCell ref="C72:D72"/>
    <mergeCell ref="E72:F72"/>
    <mergeCell ref="B64:B73"/>
    <mergeCell ref="C64:D64"/>
    <mergeCell ref="E64:F64"/>
    <mergeCell ref="C65:D65"/>
    <mergeCell ref="E65:F65"/>
    <mergeCell ref="C66:D66"/>
    <mergeCell ref="E66:F66"/>
    <mergeCell ref="C67:D67"/>
    <mergeCell ref="E67:F67"/>
    <mergeCell ref="C68:D68"/>
    <mergeCell ref="C62:D62"/>
    <mergeCell ref="E62:F62"/>
    <mergeCell ref="C63:D63"/>
    <mergeCell ref="C60:D60"/>
    <mergeCell ref="E60:F60"/>
    <mergeCell ref="C61:D61"/>
    <mergeCell ref="C56:D56"/>
    <mergeCell ref="E56:F56"/>
    <mergeCell ref="C58:D58"/>
    <mergeCell ref="E58:F58"/>
    <mergeCell ref="C59:D59"/>
    <mergeCell ref="E59:F59"/>
    <mergeCell ref="C52:D52"/>
    <mergeCell ref="E52:F52"/>
    <mergeCell ref="C53:D53"/>
    <mergeCell ref="C54:D54"/>
    <mergeCell ref="E54:F54"/>
    <mergeCell ref="C55:D55"/>
    <mergeCell ref="C48:D48"/>
    <mergeCell ref="E48:F48"/>
    <mergeCell ref="C49:D49"/>
    <mergeCell ref="C50:D50"/>
    <mergeCell ref="E50:F50"/>
    <mergeCell ref="C51:D51"/>
    <mergeCell ref="B42:B63"/>
    <mergeCell ref="C42:D42"/>
    <mergeCell ref="E42:F42"/>
    <mergeCell ref="C43:D43"/>
    <mergeCell ref="C44:D44"/>
    <mergeCell ref="E44:F44"/>
    <mergeCell ref="C45:D45"/>
    <mergeCell ref="C46:D46"/>
    <mergeCell ref="E46:F46"/>
    <mergeCell ref="C47:D47"/>
    <mergeCell ref="C39:D39"/>
    <mergeCell ref="C40:D40"/>
    <mergeCell ref="E40:F40"/>
    <mergeCell ref="C41:D41"/>
    <mergeCell ref="E41:F41"/>
    <mergeCell ref="C35:D35"/>
    <mergeCell ref="C36:D36"/>
    <mergeCell ref="E36:F36"/>
    <mergeCell ref="C37:D37"/>
    <mergeCell ref="C38:D38"/>
    <mergeCell ref="E38:F38"/>
    <mergeCell ref="C31:D31"/>
    <mergeCell ref="E31:F31"/>
    <mergeCell ref="B32:B41"/>
    <mergeCell ref="C32:D32"/>
    <mergeCell ref="E32:F32"/>
    <mergeCell ref="C33:D33"/>
    <mergeCell ref="C34:D34"/>
    <mergeCell ref="E34:F34"/>
    <mergeCell ref="E26:F26"/>
    <mergeCell ref="C27:D27"/>
    <mergeCell ref="E27:F27"/>
    <mergeCell ref="C28:D28"/>
    <mergeCell ref="C29:D29"/>
    <mergeCell ref="E29:F29"/>
    <mergeCell ref="B21:D21"/>
    <mergeCell ref="E21:F21"/>
    <mergeCell ref="B22:D22"/>
    <mergeCell ref="B23:B31"/>
    <mergeCell ref="E23:F23"/>
    <mergeCell ref="C24:D24"/>
    <mergeCell ref="E24:F24"/>
    <mergeCell ref="C25:D25"/>
    <mergeCell ref="E25:F25"/>
    <mergeCell ref="C26:D26"/>
    <mergeCell ref="P5:R5"/>
    <mergeCell ref="B6:E6"/>
    <mergeCell ref="B13:C13"/>
    <mergeCell ref="C16:D16"/>
    <mergeCell ref="E16:F16"/>
    <mergeCell ref="A17:A98"/>
    <mergeCell ref="B17:D17"/>
    <mergeCell ref="E17:F17"/>
    <mergeCell ref="B19:D19"/>
    <mergeCell ref="E19:F19"/>
    <mergeCell ref="A3:B3"/>
    <mergeCell ref="C3:F3"/>
    <mergeCell ref="P3:R3"/>
    <mergeCell ref="A4:B4"/>
    <mergeCell ref="C4:F4"/>
    <mergeCell ref="P4:R4"/>
    <mergeCell ref="A1:B1"/>
    <mergeCell ref="C1:F1"/>
    <mergeCell ref="P1:R1"/>
    <mergeCell ref="A2:B2"/>
    <mergeCell ref="C2:F2"/>
    <mergeCell ref="P2:R2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sprint_1</vt:lpstr>
      <vt:lpstr>sprint_2</vt:lpstr>
      <vt:lpstr>sprint_3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TechCare</dc:creator>
  <cp:lastModifiedBy>TechCare</cp:lastModifiedBy>
  <dcterms:created xsi:type="dcterms:W3CDTF">2015-06-05T18:17:20Z</dcterms:created>
  <dcterms:modified xsi:type="dcterms:W3CDTF">2025-05-08T17:36:59Z</dcterms:modified>
</cp:coreProperties>
</file>