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HOA LUAN TOT NGHIEP\Word\"/>
    </mc:Choice>
  </mc:AlternateContent>
  <bookViews>
    <workbookView xWindow="0" yWindow="0" windowWidth="23040" windowHeight="10332"/>
  </bookViews>
  <sheets>
    <sheet name="Sprint 1" sheetId="3" r:id="rId1"/>
    <sheet name="Sprint 2" sheetId="2" r:id="rId2"/>
    <sheet name="Total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9" i="3" l="1"/>
  <c r="AJ120" i="3"/>
  <c r="AJ119" i="3"/>
  <c r="AI120" i="3"/>
  <c r="AI119" i="3"/>
  <c r="AH120" i="3"/>
  <c r="AH119" i="3"/>
  <c r="AG120" i="3"/>
  <c r="AG119" i="3"/>
  <c r="AF120" i="3"/>
  <c r="AF119" i="3"/>
  <c r="AE120" i="3"/>
  <c r="AE119" i="3"/>
  <c r="AD120" i="3"/>
  <c r="AD119" i="3"/>
  <c r="AC120" i="3"/>
  <c r="AC119" i="3"/>
  <c r="AB120" i="3"/>
  <c r="AB119" i="3"/>
  <c r="AA120" i="3"/>
  <c r="AA119" i="3"/>
  <c r="Z120" i="3"/>
  <c r="Z119" i="3"/>
  <c r="Y120" i="3"/>
  <c r="Y119" i="3"/>
  <c r="X120" i="3"/>
  <c r="W120" i="3"/>
  <c r="W119" i="3"/>
  <c r="V120" i="3"/>
  <c r="V119" i="3"/>
  <c r="U120" i="3"/>
  <c r="U119" i="3"/>
  <c r="T120" i="3"/>
  <c r="T119" i="3"/>
  <c r="S120" i="3"/>
  <c r="S119" i="3"/>
  <c r="R120" i="3"/>
  <c r="R119" i="3"/>
  <c r="Q120" i="3"/>
  <c r="Q119" i="3"/>
  <c r="P120" i="3"/>
  <c r="P119" i="3"/>
  <c r="O120" i="3"/>
  <c r="O119" i="3"/>
  <c r="N120" i="3"/>
  <c r="N119" i="3"/>
  <c r="M120" i="3"/>
  <c r="M119" i="3"/>
  <c r="L120" i="3"/>
  <c r="L119" i="3"/>
  <c r="K120" i="3"/>
  <c r="K119" i="3"/>
  <c r="J120" i="3"/>
  <c r="J119" i="3"/>
  <c r="AK120" i="3"/>
  <c r="AL120" i="3"/>
  <c r="AM120" i="3"/>
  <c r="AN120" i="3"/>
  <c r="AO120" i="3"/>
  <c r="AL119" i="3"/>
  <c r="AM119" i="3"/>
  <c r="AN119" i="3"/>
  <c r="AO119" i="3"/>
  <c r="E13" i="2"/>
  <c r="E10" i="2"/>
  <c r="E9" i="2"/>
  <c r="D13" i="2"/>
  <c r="D12" i="2"/>
  <c r="D11" i="2"/>
  <c r="D10" i="2"/>
  <c r="E12" i="2"/>
  <c r="E11" i="2"/>
  <c r="D9" i="2"/>
  <c r="AB82" i="2"/>
  <c r="AB81" i="2"/>
  <c r="AA82" i="2"/>
  <c r="AA81" i="2"/>
  <c r="Z82" i="2"/>
  <c r="Z81" i="2"/>
  <c r="Y82" i="2"/>
  <c r="Y81" i="2"/>
  <c r="X82" i="2"/>
  <c r="X81" i="2"/>
  <c r="V82" i="2"/>
  <c r="V81" i="2"/>
  <c r="T81" i="2"/>
  <c r="T82" i="2"/>
  <c r="S82" i="2"/>
  <c r="S81" i="2"/>
  <c r="R82" i="2"/>
  <c r="R81" i="2"/>
  <c r="Q82" i="2"/>
  <c r="Q81" i="2"/>
  <c r="P81" i="2"/>
  <c r="P82" i="2"/>
  <c r="O82" i="2"/>
  <c r="O81" i="2"/>
  <c r="N82" i="2"/>
  <c r="M81" i="2"/>
  <c r="L82" i="2"/>
  <c r="L81" i="2"/>
  <c r="K82" i="2"/>
  <c r="K81" i="2"/>
  <c r="G82" i="2"/>
  <c r="G81" i="2"/>
  <c r="E13" i="3"/>
  <c r="E12" i="3"/>
  <c r="E11" i="3"/>
  <c r="E14" i="2" l="1"/>
  <c r="J82" i="2" l="1"/>
  <c r="J81" i="2"/>
  <c r="I81" i="2"/>
  <c r="D14" i="2" l="1"/>
  <c r="E10" i="3"/>
  <c r="E9" i="3"/>
  <c r="D13" i="3"/>
  <c r="D12" i="3"/>
  <c r="D11" i="3"/>
  <c r="D10" i="3"/>
  <c r="D9" i="3"/>
  <c r="G119" i="3" l="1"/>
  <c r="I119" i="3"/>
  <c r="X119" i="3"/>
  <c r="G120" i="3"/>
  <c r="I120" i="3"/>
  <c r="U82" i="2" l="1"/>
  <c r="U81" i="2"/>
  <c r="N81" i="2"/>
  <c r="M82" i="2"/>
  <c r="W82" i="2"/>
  <c r="W81" i="2"/>
  <c r="I82" i="2"/>
  <c r="G4" i="4" l="1"/>
  <c r="K4" i="4"/>
  <c r="I4" i="4"/>
  <c r="E4" i="4"/>
  <c r="C4" i="4"/>
  <c r="J4" i="4"/>
  <c r="H4" i="4"/>
  <c r="F4" i="4"/>
  <c r="F5" i="4"/>
  <c r="D4" i="4"/>
  <c r="D5" i="4"/>
  <c r="B4" i="4"/>
  <c r="B5" i="4"/>
  <c r="K5" i="4"/>
  <c r="I5" i="4"/>
  <c r="G5" i="4"/>
  <c r="E5" i="4"/>
  <c r="C5" i="4"/>
  <c r="J5" i="4"/>
  <c r="H5" i="4"/>
  <c r="E14" i="3" l="1"/>
  <c r="D14" i="3"/>
  <c r="F10" i="4"/>
  <c r="B6" i="4"/>
  <c r="I6" i="4"/>
  <c r="F6" i="4"/>
  <c r="H6" i="4"/>
  <c r="E6" i="4"/>
  <c r="G6" i="4"/>
  <c r="F11" i="4"/>
  <c r="C6" i="4"/>
  <c r="K6" i="4"/>
  <c r="J6" i="4"/>
  <c r="D6" i="4"/>
</calcChain>
</file>

<file path=xl/sharedStrings.xml><?xml version="1.0" encoding="utf-8"?>
<sst xmlns="http://schemas.openxmlformats.org/spreadsheetml/2006/main" count="370" uniqueCount="183">
  <si>
    <t>Project name:</t>
  </si>
  <si>
    <t>Module name:</t>
  </si>
  <si>
    <t>Sprint 1</t>
  </si>
  <si>
    <t>Muộn</t>
  </si>
  <si>
    <t>Start date:</t>
  </si>
  <si>
    <t>Trước thời hạn</t>
  </si>
  <si>
    <t>End date:</t>
  </si>
  <si>
    <t>SPRINT 1 REPORT</t>
  </si>
  <si>
    <t>No</t>
  </si>
  <si>
    <t>Thành viên</t>
  </si>
  <si>
    <t>Thực tế</t>
  </si>
  <si>
    <t>Ước tính</t>
  </si>
  <si>
    <t>Trần Trung Hiếu</t>
  </si>
  <si>
    <t>Trần Tiến Đạt</t>
  </si>
  <si>
    <t>Nguyễn An Phú</t>
  </si>
  <si>
    <t>Nguyễn Thân Nguyên Chương</t>
  </si>
  <si>
    <t>Nguyễn Minh Triết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</si>
  <si>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</si>
  <si>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</si>
  <si>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</si>
  <si>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</si>
  <si>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</si>
  <si>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</si>
  <si>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</si>
  <si>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</si>
  <si>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Tạo tài liệu kiểm thử cho Sprint</t>
  </si>
  <si>
    <t>User interface design</t>
  </si>
  <si>
    <t>Giao diện đăng nhập</t>
  </si>
  <si>
    <t>Phú</t>
  </si>
  <si>
    <t>Design test case</t>
  </si>
  <si>
    <t>Thiết kế trường kiểm thử cho đăng nhập</t>
  </si>
  <si>
    <t>Review all test case of sprint 1</t>
  </si>
  <si>
    <t>Coding</t>
  </si>
  <si>
    <t>Thiết kê front-end cho đăng nhập</t>
  </si>
  <si>
    <t>Code back-end cho đăng nhập</t>
  </si>
  <si>
    <t xml:space="preserve">Integrate code </t>
  </si>
  <si>
    <t>Testing</t>
  </si>
  <si>
    <t>Kiểm tra đăng nhập</t>
  </si>
  <si>
    <t>Fix Bug</t>
  </si>
  <si>
    <t>Sửa lỗi đăng nhập</t>
  </si>
  <si>
    <t>Re-testing</t>
  </si>
  <si>
    <t>Kiểm tra lại đăng nhập</t>
  </si>
  <si>
    <t>Sprint 1 review meeting</t>
  </si>
  <si>
    <t>Sprint 1 retrospective</t>
  </si>
  <si>
    <t>Kết thúc</t>
  </si>
  <si>
    <t>Sprint 2</t>
  </si>
  <si>
    <t>Tăng ca</t>
  </si>
  <si>
    <t>Chậm tiến độ</t>
  </si>
  <si>
    <t>SPRINT 2 REPORT</t>
  </si>
  <si>
    <t>Tạo Sprint Backlog 2</t>
  </si>
  <si>
    <t>Review all user interfaces of sprint 2</t>
  </si>
  <si>
    <t>Review all test case of sprint 2</t>
  </si>
  <si>
    <t>Release Sprint 2</t>
  </si>
  <si>
    <t>Sprint 2 review meeting</t>
  </si>
  <si>
    <t>Sprint 2 retrospective</t>
  </si>
  <si>
    <t>Sprint 3</t>
  </si>
  <si>
    <t>Review all user interfaces of sprint 3</t>
  </si>
  <si>
    <t>SPRINT BACKLOG REPORT</t>
  </si>
  <si>
    <t>FINAL TOTAL</t>
  </si>
  <si>
    <t>Xây dựng nền tảng giáo dục trực tuyến tích hợp AI ,
cổng thanh toán VNPAY</t>
  </si>
  <si>
    <t>Chương</t>
  </si>
  <si>
    <t>Triết</t>
  </si>
  <si>
    <t>Giao diện đăng ký</t>
  </si>
  <si>
    <t>Giao diện đăng ký khóa học</t>
  </si>
  <si>
    <t>Giao diện lịch sử mua hàng</t>
  </si>
  <si>
    <t>Giao diện thông báo</t>
  </si>
  <si>
    <t>Giao diện giỏ hàng</t>
  </si>
  <si>
    <t>Giao diện thanh toán</t>
  </si>
  <si>
    <t>Giao diện bình luận</t>
  </si>
  <si>
    <t>Giao diện đánh giá</t>
  </si>
  <si>
    <t>Giao diện tìm kiếm</t>
  </si>
  <si>
    <t>Giao diện học</t>
  </si>
  <si>
    <t>Thiết kế trường kiểm thử cho đăng ký</t>
  </si>
  <si>
    <t>Thiết kế trường kiểm thử cho đăng ký khóa học</t>
  </si>
  <si>
    <t>Thiết kế trường kiểm thử cho thông báo</t>
  </si>
  <si>
    <t>Thiết kế trường kiểm thử cho giỏ hàng</t>
  </si>
  <si>
    <t>Thiết kế trường kiểm thử cho thanh toán</t>
  </si>
  <si>
    <t>Thiết kế trường kiểm thử cho bình luận</t>
  </si>
  <si>
    <t xml:space="preserve">Thiết kế trường kiểm thử cho đánh giá </t>
  </si>
  <si>
    <t xml:space="preserve">Thiết kế trường kiểm thử cho tìm kiếm </t>
  </si>
  <si>
    <t>Thiết kế trường kiểm thử cho học</t>
  </si>
  <si>
    <t>Thiết kế trường kiểm thử cho lịch sử mua hàng</t>
  </si>
  <si>
    <t>Thiết kê front-end cho đăng ký</t>
  </si>
  <si>
    <t>Code back-end cho đăng ký</t>
  </si>
  <si>
    <t>Thiết kê front-end cho đăng ký khóa học</t>
  </si>
  <si>
    <t>Code back-end cho đăng ký khóa học</t>
  </si>
  <si>
    <t>Thiết kê front-end cho lịch sử mua hàng</t>
  </si>
  <si>
    <t>Code back-end cho lịch sử mua hàng</t>
  </si>
  <si>
    <t>Thiết kê front-end cho thông báo</t>
  </si>
  <si>
    <t>Code back-end cho thông báo</t>
  </si>
  <si>
    <t>Thiết kê front-end cho giỏ hàng</t>
  </si>
  <si>
    <t>Code back-end cho giỏ hàng</t>
  </si>
  <si>
    <t xml:space="preserve">Thiết kê front-end cho thanh toán </t>
  </si>
  <si>
    <t xml:space="preserve">Code back-end cho thanh toán </t>
  </si>
  <si>
    <t>Thiết kê front-end cho bình luận</t>
  </si>
  <si>
    <t xml:space="preserve">Code back-end cho bình luận </t>
  </si>
  <si>
    <t xml:space="preserve">Thiết kê front-end cho đánh giá </t>
  </si>
  <si>
    <t xml:space="preserve">Code back-end cho đánh giá </t>
  </si>
  <si>
    <t>Thiết kê front-end cho tìm kiếm</t>
  </si>
  <si>
    <t>Code back-end cho tìm kiếm</t>
  </si>
  <si>
    <t>Thiết kê front-end cho học bài giảng</t>
  </si>
  <si>
    <t>Code back-end cho học bài giảng</t>
  </si>
  <si>
    <t>Đạt</t>
  </si>
  <si>
    <t>Hiếu</t>
  </si>
  <si>
    <t>Hiếu,Đạt</t>
  </si>
  <si>
    <t>Kiểm tra đăng ký</t>
  </si>
  <si>
    <t>Kiểm tra đăng ký khóa học</t>
  </si>
  <si>
    <t>Kiểm tra lịch sử mua hàng</t>
  </si>
  <si>
    <t>Kiểm tra thông báo</t>
  </si>
  <si>
    <t>Kiểm tra giỏ hàng</t>
  </si>
  <si>
    <t xml:space="preserve">Kiểm tra thanh toán </t>
  </si>
  <si>
    <t xml:space="preserve">Kiểm tra bình luận </t>
  </si>
  <si>
    <t xml:space="preserve">Kiểm tra đánh giá </t>
  </si>
  <si>
    <t>Kiểm tra tìm kiếm</t>
  </si>
  <si>
    <t>Kiểm tra học</t>
  </si>
  <si>
    <t>Sửa lỗi đăng ký</t>
  </si>
  <si>
    <t>Sửa lỗi đăng ký khóa học</t>
  </si>
  <si>
    <t>Sửa lỗi lịch sử mua hàng</t>
  </si>
  <si>
    <t>Sửa lỗi thông báo</t>
  </si>
  <si>
    <t>Sữa lỗi giỏ hàng</t>
  </si>
  <si>
    <t>Sữa lỗi thanh toán</t>
  </si>
  <si>
    <t>Sữa lỗi bình luận</t>
  </si>
  <si>
    <t xml:space="preserve">Sữa lỗi đánh giá </t>
  </si>
  <si>
    <t>Sữa lỗi tìm kiếm</t>
  </si>
  <si>
    <t>Sữa lỗi học</t>
  </si>
  <si>
    <t>Kiểm tra lại đăng ký</t>
  </si>
  <si>
    <t>Kiểm tra lại đăng ký khóa học</t>
  </si>
  <si>
    <t>Kiểm tra lại lịch sử mua hàng</t>
  </si>
  <si>
    <t>Kiểm tra lại thông báo</t>
  </si>
  <si>
    <t>Kiểm tra lại giỏ hàng</t>
  </si>
  <si>
    <t>Kiểm tra lại thanh toán</t>
  </si>
  <si>
    <t>Kiểm tra lại bình luận</t>
  </si>
  <si>
    <t xml:space="preserve">Kiểm tra lại đánh giá </t>
  </si>
  <si>
    <t>Kiểm tra lại tìm kiếm</t>
  </si>
  <si>
    <t>Kiểm tra lại học</t>
  </si>
  <si>
    <t>Giao diện quản lý học viên</t>
  </si>
  <si>
    <t>Giao diện quản lý giảng viên</t>
  </si>
  <si>
    <t>Giao diện tạo khóa học</t>
  </si>
  <si>
    <t>Giao diện quản lý khóa học</t>
  </si>
  <si>
    <t>Giao diện quản lý lịch sử giao dịch</t>
  </si>
  <si>
    <t>Giao diện quản lý thống kê</t>
  </si>
  <si>
    <t>Thiết kế trường kiểm thử cho quản lý học viên</t>
  </si>
  <si>
    <t>Thiết kế trường kiểm thử cho quản lý giảng viên</t>
  </si>
  <si>
    <t>Thiết kế trường kiểm thử cho tạo khóa học</t>
  </si>
  <si>
    <t>Thiết kế trường kiểm thử cho quản lý khóa học</t>
  </si>
  <si>
    <t>Thiết kế trường kiểm thử cho quản lý lịch sử giao dịch</t>
  </si>
  <si>
    <t>Thiết kế trường kiểm thử cho quản lý thống kê</t>
  </si>
  <si>
    <t>Thiết kê front-end cho quản lý học viên</t>
  </si>
  <si>
    <t>Code back-end cho quản lý học viên</t>
  </si>
  <si>
    <t>Thiết kê front-end cho quản lý giảng viên</t>
  </si>
  <si>
    <t>Code back-end cho quản lý giảng viên</t>
  </si>
  <si>
    <t>Thiết kê front-end cho tạo khóa học</t>
  </si>
  <si>
    <t>Code back-end cho tạo khóa học</t>
  </si>
  <si>
    <t>Thiết kê front-end cho quản lý khóa học</t>
  </si>
  <si>
    <t>Code back-end cho quản lý khóa học</t>
  </si>
  <si>
    <t>Thiết kê front-end cho quản lý lịch sử giao dịch</t>
  </si>
  <si>
    <t>Code back-end cho quản lý lịch sử giao dịch</t>
  </si>
  <si>
    <t>Thiết kê front-end cho quản lý thống kê</t>
  </si>
  <si>
    <t>Code back-end cho quản lý thống kê</t>
  </si>
  <si>
    <t>Kiểm tra quản lý học viên</t>
  </si>
  <si>
    <t>Kiểm tra quản lý giảng viên</t>
  </si>
  <si>
    <t>Kiểm tra tạo khóa học</t>
  </si>
  <si>
    <t>Kiểm tra quản lý khóa học</t>
  </si>
  <si>
    <t>Kiểm tra quản lý lịch sử giao dịch</t>
  </si>
  <si>
    <t>Kiểm tra quản lý thống kê</t>
  </si>
  <si>
    <t xml:space="preserve">Triết </t>
  </si>
  <si>
    <t>Sửa lỗi quản lý học viên</t>
  </si>
  <si>
    <t>Sửa lỗi quản lý giảng viên</t>
  </si>
  <si>
    <t>Sửa lỗi tạo khóa học</t>
  </si>
  <si>
    <t>Sửa lỗi quản lý khóa học</t>
  </si>
  <si>
    <t>Sửa lỗi quản lý lịch sử giao dịch</t>
  </si>
  <si>
    <t>Sửa lỗi quản lý thống kê</t>
  </si>
  <si>
    <t>Chương,Đạt</t>
  </si>
  <si>
    <t>Kiểm tra lại quản lý học viên</t>
  </si>
  <si>
    <t>Kiểm tra lại quản lý giảng viên</t>
  </si>
  <si>
    <t>Kiểm tra lại tạo khóa học</t>
  </si>
  <si>
    <t>Kiểm tra lại quản lý khóa học</t>
  </si>
  <si>
    <t>Kiểm tra lại quản lý lịch sử giao dịch</t>
  </si>
  <si>
    <t>Kiểm tra lại quản lý thống kê</t>
  </si>
  <si>
    <t>Hiếu,Triết</t>
  </si>
  <si>
    <t xml:space="preserve">Xây dựng nền tảng giáo dục trực tuyến tích hợp AI, cổng thanh toán VNPAY
</t>
  </si>
  <si>
    <t xml:space="preserve">Hiếu </t>
  </si>
  <si>
    <t xml:space="preserve">Đạt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</si>
</sst>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4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2" xfId="0" applyFont="1" applyBorder="1"/>
    <xf numFmtId="14" fontId="1" fillId="0" borderId="2" xfId="0" applyNumberFormat="1" applyFont="1" applyBorder="1" applyAlignment="1">
      <alignment horizontal="left"/>
    </xf>
    <xf numFmtId="0" fontId="2" fillId="5" borderId="2" xfId="0" applyFont="1" applyFill="1" applyBorder="1"/>
    <xf numFmtId="0" fontId="2" fillId="6" borderId="2" xfId="0" applyFont="1" applyFill="1" applyBorder="1" applyAlignment="1">
      <alignment horizontal="center"/>
    </xf>
    <xf numFmtId="164" fontId="2" fillId="0" borderId="0" xfId="0" applyNumberFormat="1" applyFont="1" applyAlignment="1">
      <alignment textRotation="90" wrapText="1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/>
    <xf numFmtId="0" fontId="3" fillId="0" borderId="7" xfId="0" applyFont="1" applyBorder="1" applyAlignment="1">
      <alignment horizontal="left" vertical="center"/>
    </xf>
    <xf numFmtId="0" fontId="1" fillId="8" borderId="8" xfId="0" applyFont="1" applyFill="1" applyBorder="1"/>
    <xf numFmtId="0" fontId="3" fillId="0" borderId="9" xfId="0" applyFont="1" applyBorder="1" applyAlignment="1">
      <alignment horizontal="left" vertical="center" wrapText="1"/>
    </xf>
    <xf numFmtId="0" fontId="1" fillId="3" borderId="8" xfId="0" applyFont="1" applyFill="1" applyBorder="1"/>
    <xf numFmtId="0" fontId="1" fillId="7" borderId="8" xfId="0" applyFont="1" applyFill="1" applyBorder="1"/>
    <xf numFmtId="0" fontId="1" fillId="4" borderId="10" xfId="0" applyFont="1" applyFill="1" applyBorder="1"/>
    <xf numFmtId="0" fontId="3" fillId="0" borderId="12" xfId="0" applyFont="1" applyBorder="1" applyAlignment="1">
      <alignment vertical="center" wrapText="1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2" fillId="11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10" borderId="10" xfId="0" applyFont="1" applyFill="1" applyBorder="1" applyAlignment="1">
      <alignment horizontal="left" vertical="center"/>
    </xf>
    <xf numFmtId="0" fontId="1" fillId="10" borderId="8" xfId="0" applyFont="1" applyFill="1" applyBorder="1"/>
    <xf numFmtId="0" fontId="1" fillId="0" borderId="9" xfId="0" applyFont="1" applyBorder="1"/>
    <xf numFmtId="0" fontId="1" fillId="10" borderId="10" xfId="0" applyFont="1" applyFill="1" applyBorder="1"/>
    <xf numFmtId="0" fontId="1" fillId="0" borderId="12" xfId="0" applyFont="1" applyBorder="1"/>
    <xf numFmtId="0" fontId="2" fillId="9" borderId="1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3" fillId="0" borderId="15" xfId="0" applyFont="1" applyBorder="1" applyAlignment="1">
      <alignment horizontal="left" vertical="center"/>
    </xf>
    <xf numFmtId="0" fontId="1" fillId="8" borderId="28" xfId="0" applyFont="1" applyFill="1" applyBorder="1"/>
    <xf numFmtId="0" fontId="1" fillId="2" borderId="2" xfId="0" applyFont="1" applyFill="1" applyBorder="1"/>
    <xf numFmtId="0" fontId="1" fillId="0" borderId="24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14" fontId="1" fillId="0" borderId="32" xfId="0" applyNumberFormat="1" applyFont="1" applyBorder="1" applyAlignment="1">
      <alignment horizontal="left"/>
    </xf>
    <xf numFmtId="0" fontId="3" fillId="0" borderId="0" xfId="0" applyFont="1" applyBorder="1" applyAlignment="1">
      <alignment vertical="center" wrapText="1"/>
    </xf>
    <xf numFmtId="0" fontId="1" fillId="0" borderId="33" xfId="0" applyFont="1" applyFill="1" applyBorder="1"/>
    <xf numFmtId="0" fontId="1" fillId="0" borderId="1" xfId="0" applyFont="1" applyFill="1" applyBorder="1"/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0" borderId="27" xfId="0" applyFont="1" applyBorder="1" applyAlignment="1">
      <alignment horizontal="left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29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1" fillId="0" borderId="2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'Sprint 1'!$I$16:$AO$16</c:f>
              <c:numCache>
                <c:formatCode>dd/mm</c:formatCode>
                <c:ptCount val="33"/>
                <c:pt idx="0">
                  <c:v>45741</c:v>
                </c:pt>
                <c:pt idx="1">
                  <c:v>45742</c:v>
                </c:pt>
                <c:pt idx="2">
                  <c:v>45743</c:v>
                </c:pt>
                <c:pt idx="3">
                  <c:v>45744</c:v>
                </c:pt>
                <c:pt idx="4">
                  <c:v>45745</c:v>
                </c:pt>
                <c:pt idx="5">
                  <c:v>45746</c:v>
                </c:pt>
                <c:pt idx="6">
                  <c:v>45747</c:v>
                </c:pt>
                <c:pt idx="7">
                  <c:v>45748</c:v>
                </c:pt>
                <c:pt idx="8">
                  <c:v>45749</c:v>
                </c:pt>
                <c:pt idx="9">
                  <c:v>45750</c:v>
                </c:pt>
                <c:pt idx="10">
                  <c:v>45751</c:v>
                </c:pt>
                <c:pt idx="11">
                  <c:v>45752</c:v>
                </c:pt>
                <c:pt idx="12">
                  <c:v>45753</c:v>
                </c:pt>
                <c:pt idx="13">
                  <c:v>45754</c:v>
                </c:pt>
                <c:pt idx="14">
                  <c:v>45755</c:v>
                </c:pt>
                <c:pt idx="15">
                  <c:v>45756</c:v>
                </c:pt>
                <c:pt idx="16">
                  <c:v>45757</c:v>
                </c:pt>
                <c:pt idx="17">
                  <c:v>45758</c:v>
                </c:pt>
                <c:pt idx="18">
                  <c:v>45759</c:v>
                </c:pt>
                <c:pt idx="19">
                  <c:v>45760</c:v>
                </c:pt>
                <c:pt idx="20">
                  <c:v>45761</c:v>
                </c:pt>
                <c:pt idx="21">
                  <c:v>45762</c:v>
                </c:pt>
                <c:pt idx="22">
                  <c:v>45763</c:v>
                </c:pt>
                <c:pt idx="23">
                  <c:v>45764</c:v>
                </c:pt>
                <c:pt idx="24">
                  <c:v>45765</c:v>
                </c:pt>
                <c:pt idx="25">
                  <c:v>45766</c:v>
                </c:pt>
                <c:pt idx="26">
                  <c:v>45767</c:v>
                </c:pt>
                <c:pt idx="27">
                  <c:v>45768</c:v>
                </c:pt>
                <c:pt idx="28">
                  <c:v>45769</c:v>
                </c:pt>
                <c:pt idx="29">
                  <c:v>45770</c:v>
                </c:pt>
                <c:pt idx="30">
                  <c:v>45771</c:v>
                </c:pt>
                <c:pt idx="31">
                  <c:v>45772</c:v>
                </c:pt>
                <c:pt idx="32">
                  <c:v>45773</c:v>
                </c:pt>
              </c:numCache>
            </c:numRef>
          </c:cat>
          <c:val>
            <c:numRef>
              <c:f>'Sprint 1'!$I$119:$AO$119</c:f>
              <c:numCache>
                <c:formatCode>General</c:formatCode>
                <c:ptCount val="33"/>
                <c:pt idx="0">
                  <c:v>330</c:v>
                </c:pt>
                <c:pt idx="1">
                  <c:v>318</c:v>
                </c:pt>
                <c:pt idx="2">
                  <c:v>296</c:v>
                </c:pt>
                <c:pt idx="3">
                  <c:v>282</c:v>
                </c:pt>
                <c:pt idx="4">
                  <c:v>265</c:v>
                </c:pt>
                <c:pt idx="5">
                  <c:v>249</c:v>
                </c:pt>
                <c:pt idx="6">
                  <c:v>233</c:v>
                </c:pt>
                <c:pt idx="7">
                  <c:v>222</c:v>
                </c:pt>
                <c:pt idx="8">
                  <c:v>203</c:v>
                </c:pt>
                <c:pt idx="9">
                  <c:v>190</c:v>
                </c:pt>
                <c:pt idx="10">
                  <c:v>180</c:v>
                </c:pt>
                <c:pt idx="11">
                  <c:v>171</c:v>
                </c:pt>
                <c:pt idx="12">
                  <c:v>162</c:v>
                </c:pt>
                <c:pt idx="13">
                  <c:v>151</c:v>
                </c:pt>
                <c:pt idx="14">
                  <c:v>144</c:v>
                </c:pt>
                <c:pt idx="15">
                  <c:v>136</c:v>
                </c:pt>
                <c:pt idx="16">
                  <c:v>133</c:v>
                </c:pt>
                <c:pt idx="17">
                  <c:v>128</c:v>
                </c:pt>
                <c:pt idx="18">
                  <c:v>115</c:v>
                </c:pt>
                <c:pt idx="19">
                  <c:v>107</c:v>
                </c:pt>
                <c:pt idx="20">
                  <c:v>96</c:v>
                </c:pt>
                <c:pt idx="21">
                  <c:v>96</c:v>
                </c:pt>
                <c:pt idx="22">
                  <c:v>94</c:v>
                </c:pt>
                <c:pt idx="23">
                  <c:v>84</c:v>
                </c:pt>
                <c:pt idx="24">
                  <c:v>84</c:v>
                </c:pt>
                <c:pt idx="25">
                  <c:v>83</c:v>
                </c:pt>
                <c:pt idx="26">
                  <c:v>49</c:v>
                </c:pt>
                <c:pt idx="27">
                  <c:v>36</c:v>
                </c:pt>
                <c:pt idx="28">
                  <c:v>20</c:v>
                </c:pt>
                <c:pt idx="29">
                  <c:v>14</c:v>
                </c:pt>
                <c:pt idx="30">
                  <c:v>12</c:v>
                </c:pt>
                <c:pt idx="31">
                  <c:v>10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B-465B-8891-95096C5F9221}"/>
            </c:ext>
          </c:extLst>
        </c:ser>
        <c:ser>
          <c:idx val="1"/>
          <c:order val="1"/>
          <c:marker>
            <c:symbol val="none"/>
          </c:marker>
          <c:cat>
            <c:numRef>
              <c:f>'Sprint 1'!$I$16:$AO$16</c:f>
              <c:numCache>
                <c:formatCode>dd/mm</c:formatCode>
                <c:ptCount val="33"/>
                <c:pt idx="0">
                  <c:v>45741</c:v>
                </c:pt>
                <c:pt idx="1">
                  <c:v>45742</c:v>
                </c:pt>
                <c:pt idx="2">
                  <c:v>45743</c:v>
                </c:pt>
                <c:pt idx="3">
                  <c:v>45744</c:v>
                </c:pt>
                <c:pt idx="4">
                  <c:v>45745</c:v>
                </c:pt>
                <c:pt idx="5">
                  <c:v>45746</c:v>
                </c:pt>
                <c:pt idx="6">
                  <c:v>45747</c:v>
                </c:pt>
                <c:pt idx="7">
                  <c:v>45748</c:v>
                </c:pt>
                <c:pt idx="8">
                  <c:v>45749</c:v>
                </c:pt>
                <c:pt idx="9">
                  <c:v>45750</c:v>
                </c:pt>
                <c:pt idx="10">
                  <c:v>45751</c:v>
                </c:pt>
                <c:pt idx="11">
                  <c:v>45752</c:v>
                </c:pt>
                <c:pt idx="12">
                  <c:v>45753</c:v>
                </c:pt>
                <c:pt idx="13">
                  <c:v>45754</c:v>
                </c:pt>
                <c:pt idx="14">
                  <c:v>45755</c:v>
                </c:pt>
                <c:pt idx="15">
                  <c:v>45756</c:v>
                </c:pt>
                <c:pt idx="16">
                  <c:v>45757</c:v>
                </c:pt>
                <c:pt idx="17">
                  <c:v>45758</c:v>
                </c:pt>
                <c:pt idx="18">
                  <c:v>45759</c:v>
                </c:pt>
                <c:pt idx="19">
                  <c:v>45760</c:v>
                </c:pt>
                <c:pt idx="20">
                  <c:v>45761</c:v>
                </c:pt>
                <c:pt idx="21">
                  <c:v>45762</c:v>
                </c:pt>
                <c:pt idx="22">
                  <c:v>45763</c:v>
                </c:pt>
                <c:pt idx="23">
                  <c:v>45764</c:v>
                </c:pt>
                <c:pt idx="24">
                  <c:v>45765</c:v>
                </c:pt>
                <c:pt idx="25">
                  <c:v>45766</c:v>
                </c:pt>
                <c:pt idx="26">
                  <c:v>45767</c:v>
                </c:pt>
                <c:pt idx="27">
                  <c:v>45768</c:v>
                </c:pt>
                <c:pt idx="28">
                  <c:v>45769</c:v>
                </c:pt>
                <c:pt idx="29">
                  <c:v>45770</c:v>
                </c:pt>
                <c:pt idx="30">
                  <c:v>45771</c:v>
                </c:pt>
                <c:pt idx="31">
                  <c:v>45772</c:v>
                </c:pt>
                <c:pt idx="32">
                  <c:v>45773</c:v>
                </c:pt>
              </c:numCache>
            </c:numRef>
          </c:cat>
          <c:val>
            <c:numRef>
              <c:f>'Sprint 1'!$I$120:$AO$120</c:f>
              <c:numCache>
                <c:formatCode>General</c:formatCode>
                <c:ptCount val="33"/>
                <c:pt idx="0">
                  <c:v>330</c:v>
                </c:pt>
                <c:pt idx="1">
                  <c:v>322</c:v>
                </c:pt>
                <c:pt idx="2">
                  <c:v>298</c:v>
                </c:pt>
                <c:pt idx="3">
                  <c:v>282</c:v>
                </c:pt>
                <c:pt idx="4">
                  <c:v>265</c:v>
                </c:pt>
                <c:pt idx="5">
                  <c:v>246</c:v>
                </c:pt>
                <c:pt idx="6">
                  <c:v>233</c:v>
                </c:pt>
                <c:pt idx="7">
                  <c:v>222</c:v>
                </c:pt>
                <c:pt idx="8">
                  <c:v>209</c:v>
                </c:pt>
                <c:pt idx="9">
                  <c:v>190</c:v>
                </c:pt>
                <c:pt idx="10">
                  <c:v>180</c:v>
                </c:pt>
                <c:pt idx="11">
                  <c:v>171</c:v>
                </c:pt>
                <c:pt idx="12">
                  <c:v>164</c:v>
                </c:pt>
                <c:pt idx="13">
                  <c:v>151</c:v>
                </c:pt>
                <c:pt idx="14">
                  <c:v>144</c:v>
                </c:pt>
                <c:pt idx="15">
                  <c:v>139</c:v>
                </c:pt>
                <c:pt idx="16">
                  <c:v>133</c:v>
                </c:pt>
                <c:pt idx="17">
                  <c:v>127</c:v>
                </c:pt>
                <c:pt idx="18">
                  <c:v>115</c:v>
                </c:pt>
                <c:pt idx="19">
                  <c:v>110</c:v>
                </c:pt>
                <c:pt idx="20">
                  <c:v>96</c:v>
                </c:pt>
                <c:pt idx="21">
                  <c:v>96</c:v>
                </c:pt>
                <c:pt idx="22">
                  <c:v>98</c:v>
                </c:pt>
                <c:pt idx="23">
                  <c:v>84</c:v>
                </c:pt>
                <c:pt idx="24">
                  <c:v>84</c:v>
                </c:pt>
                <c:pt idx="25">
                  <c:v>86</c:v>
                </c:pt>
                <c:pt idx="26">
                  <c:v>50</c:v>
                </c:pt>
                <c:pt idx="27">
                  <c:v>36</c:v>
                </c:pt>
                <c:pt idx="28">
                  <c:v>20</c:v>
                </c:pt>
                <c:pt idx="29">
                  <c:v>14</c:v>
                </c:pt>
                <c:pt idx="30">
                  <c:v>12</c:v>
                </c:pt>
                <c:pt idx="31">
                  <c:v>10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B-465B-8891-95096C5F9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0544"/>
        <c:axId val="226297600"/>
      </c:lineChart>
      <c:dateAx>
        <c:axId val="22629054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7600"/>
        <c:crosses val="autoZero"/>
        <c:auto val="1"/>
        <c:lblOffset val="100"/>
        <c:baseTimeUnit val="days"/>
      </c:dateAx>
      <c:valAx>
        <c:axId val="22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80304311913521E-2"/>
          <c:y val="5.130385786185674E-2"/>
          <c:w val="0.83185197850550407"/>
          <c:h val="0.88481004211140024"/>
        </c:manualLayout>
      </c:layout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2'!$I$17:$AB$17</c:f>
              <c:numCache>
                <c:formatCode>dd/mm</c:formatCode>
                <c:ptCount val="20"/>
                <c:pt idx="0">
                  <c:v>45773</c:v>
                </c:pt>
                <c:pt idx="1">
                  <c:v>45774</c:v>
                </c:pt>
                <c:pt idx="2">
                  <c:v>45775</c:v>
                </c:pt>
                <c:pt idx="3">
                  <c:v>45776</c:v>
                </c:pt>
                <c:pt idx="4">
                  <c:v>45777</c:v>
                </c:pt>
                <c:pt idx="5">
                  <c:v>45778</c:v>
                </c:pt>
                <c:pt idx="6">
                  <c:v>45779</c:v>
                </c:pt>
                <c:pt idx="7">
                  <c:v>45780</c:v>
                </c:pt>
                <c:pt idx="8">
                  <c:v>45781</c:v>
                </c:pt>
                <c:pt idx="9">
                  <c:v>45782</c:v>
                </c:pt>
                <c:pt idx="10">
                  <c:v>45783</c:v>
                </c:pt>
                <c:pt idx="11">
                  <c:v>45784</c:v>
                </c:pt>
                <c:pt idx="12">
                  <c:v>45785</c:v>
                </c:pt>
                <c:pt idx="13">
                  <c:v>45786</c:v>
                </c:pt>
                <c:pt idx="14">
                  <c:v>45787</c:v>
                </c:pt>
                <c:pt idx="15">
                  <c:v>45788</c:v>
                </c:pt>
                <c:pt idx="16">
                  <c:v>45789</c:v>
                </c:pt>
                <c:pt idx="17">
                  <c:v>45790</c:v>
                </c:pt>
                <c:pt idx="18">
                  <c:v>45791</c:v>
                </c:pt>
                <c:pt idx="19">
                  <c:v>45792</c:v>
                </c:pt>
              </c:numCache>
            </c:numRef>
          </c:cat>
          <c:val>
            <c:numRef>
              <c:f>'Sprint 2'!$I$81:$AB$81</c:f>
              <c:numCache>
                <c:formatCode>General</c:formatCode>
                <c:ptCount val="20"/>
                <c:pt idx="0">
                  <c:v>169</c:v>
                </c:pt>
                <c:pt idx="1">
                  <c:v>160</c:v>
                </c:pt>
                <c:pt idx="2">
                  <c:v>156</c:v>
                </c:pt>
                <c:pt idx="3">
                  <c:v>154</c:v>
                </c:pt>
                <c:pt idx="4">
                  <c:v>149</c:v>
                </c:pt>
                <c:pt idx="5">
                  <c:v>142</c:v>
                </c:pt>
                <c:pt idx="6">
                  <c:v>135</c:v>
                </c:pt>
                <c:pt idx="7">
                  <c:v>114</c:v>
                </c:pt>
                <c:pt idx="8">
                  <c:v>88</c:v>
                </c:pt>
                <c:pt idx="9">
                  <c:v>74</c:v>
                </c:pt>
                <c:pt idx="10">
                  <c:v>65</c:v>
                </c:pt>
                <c:pt idx="11">
                  <c:v>53</c:v>
                </c:pt>
                <c:pt idx="12">
                  <c:v>45</c:v>
                </c:pt>
                <c:pt idx="13">
                  <c:v>34</c:v>
                </c:pt>
                <c:pt idx="14">
                  <c:v>28</c:v>
                </c:pt>
                <c:pt idx="15">
                  <c:v>20</c:v>
                </c:pt>
                <c:pt idx="16">
                  <c:v>20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A-4F95-B475-BD0333B2485A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2'!$I$17:$AB$17</c:f>
              <c:numCache>
                <c:formatCode>dd/mm</c:formatCode>
                <c:ptCount val="20"/>
                <c:pt idx="0">
                  <c:v>45773</c:v>
                </c:pt>
                <c:pt idx="1">
                  <c:v>45774</c:v>
                </c:pt>
                <c:pt idx="2">
                  <c:v>45775</c:v>
                </c:pt>
                <c:pt idx="3">
                  <c:v>45776</c:v>
                </c:pt>
                <c:pt idx="4">
                  <c:v>45777</c:v>
                </c:pt>
                <c:pt idx="5">
                  <c:v>45778</c:v>
                </c:pt>
                <c:pt idx="6">
                  <c:v>45779</c:v>
                </c:pt>
                <c:pt idx="7">
                  <c:v>45780</c:v>
                </c:pt>
                <c:pt idx="8">
                  <c:v>45781</c:v>
                </c:pt>
                <c:pt idx="9">
                  <c:v>45782</c:v>
                </c:pt>
                <c:pt idx="10">
                  <c:v>45783</c:v>
                </c:pt>
                <c:pt idx="11">
                  <c:v>45784</c:v>
                </c:pt>
                <c:pt idx="12">
                  <c:v>45785</c:v>
                </c:pt>
                <c:pt idx="13">
                  <c:v>45786</c:v>
                </c:pt>
                <c:pt idx="14">
                  <c:v>45787</c:v>
                </c:pt>
                <c:pt idx="15">
                  <c:v>45788</c:v>
                </c:pt>
                <c:pt idx="16">
                  <c:v>45789</c:v>
                </c:pt>
                <c:pt idx="17">
                  <c:v>45790</c:v>
                </c:pt>
                <c:pt idx="18">
                  <c:v>45791</c:v>
                </c:pt>
                <c:pt idx="19">
                  <c:v>45792</c:v>
                </c:pt>
              </c:numCache>
            </c:numRef>
          </c:cat>
          <c:val>
            <c:numRef>
              <c:f>'Sprint 2'!$I$82:$AB$82</c:f>
              <c:numCache>
                <c:formatCode>General</c:formatCode>
                <c:ptCount val="20"/>
                <c:pt idx="0">
                  <c:v>169</c:v>
                </c:pt>
                <c:pt idx="1">
                  <c:v>162</c:v>
                </c:pt>
                <c:pt idx="2">
                  <c:v>158</c:v>
                </c:pt>
                <c:pt idx="3">
                  <c:v>154</c:v>
                </c:pt>
                <c:pt idx="4">
                  <c:v>149</c:v>
                </c:pt>
                <c:pt idx="5">
                  <c:v>145</c:v>
                </c:pt>
                <c:pt idx="6">
                  <c:v>134</c:v>
                </c:pt>
                <c:pt idx="7">
                  <c:v>118</c:v>
                </c:pt>
                <c:pt idx="8">
                  <c:v>91</c:v>
                </c:pt>
                <c:pt idx="9">
                  <c:v>74</c:v>
                </c:pt>
                <c:pt idx="10">
                  <c:v>64</c:v>
                </c:pt>
                <c:pt idx="11">
                  <c:v>53</c:v>
                </c:pt>
                <c:pt idx="12">
                  <c:v>45</c:v>
                </c:pt>
                <c:pt idx="13">
                  <c:v>34</c:v>
                </c:pt>
                <c:pt idx="14">
                  <c:v>28</c:v>
                </c:pt>
                <c:pt idx="15">
                  <c:v>21</c:v>
                </c:pt>
                <c:pt idx="16">
                  <c:v>18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A-4F95-B475-BD0333B2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5640"/>
        <c:axId val="226296816"/>
      </c:lineChart>
      <c:dateAx>
        <c:axId val="226295640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6816"/>
        <c:crosses val="autoZero"/>
        <c:auto val="1"/>
        <c:lblOffset val="100"/>
        <c:baseTimeUnit val="days"/>
      </c:dateAx>
      <c:valAx>
        <c:axId val="22629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1266263</xdr:colOff>
      <xdr:row>120</xdr:row>
      <xdr:rowOff>168088</xdr:rowOff>
    </xdr:from>
    <xdr:to>
      <xdr:col>18</xdr:col>
      <xdr:colOff>197921</xdr:colOff>
      <xdr:row>141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728060</xdr:colOff>
      <xdr:row>84</xdr:row>
      <xdr:rowOff>31373</xdr:rowOff>
    </xdr:from>
    <xdr:to>
      <xdr:col>15</xdr:col>
      <xdr:colOff>348343</xdr:colOff>
      <xdr:row>105</xdr:row>
      <xdr:rowOff>131267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0"/>
  <sheetViews>
    <sheetView tabSelected="1" topLeftCell="A81" zoomScale="42" zoomScaleNormal="85" workbookViewId="0">
      <selection activeCell="AV129" sqref="AV129"/>
    </sheetView>
  </sheetViews>
  <sheetFormatPr defaultColWidth="9.109375" defaultRowHeight="16.8"/>
  <cols>
    <col min="1" max="1" width="19.5546875" style="1" customWidth="1"/>
    <col min="2" max="2" width="19" style="1" customWidth="1"/>
    <col min="3" max="3" width="54.6640625" style="1" customWidth="1"/>
    <col min="4" max="4" width="11.5546875" style="1" customWidth="1"/>
    <col min="5" max="5" width="9.5546875" style="1" customWidth="1"/>
    <col min="6" max="6" width="19.33203125" style="1" customWidth="1"/>
    <col min="7" max="7" width="6" style="1" customWidth="1"/>
    <col min="8" max="8" width="6.109375" style="1" customWidth="1"/>
    <col min="9" max="12" width="6" style="1" customWidth="1"/>
    <col min="13" max="13" width="6.109375" style="1" customWidth="1"/>
    <col min="14" max="17" width="6" style="1" customWidth="1"/>
    <col min="18" max="18" width="6.109375" style="1" customWidth="1"/>
    <col min="19" max="21" width="6" style="1" customWidth="1"/>
    <col min="22" max="24" width="6.109375" style="1" customWidth="1"/>
    <col min="25" max="26" width="6" style="1" customWidth="1"/>
    <col min="27" max="27" width="6.109375" style="1" customWidth="1"/>
    <col min="28" max="28" width="6" style="1" customWidth="1"/>
    <col min="29" max="39" width="5.33203125" style="1" bestFit="1" customWidth="1"/>
    <col min="40" max="40" width="5.33203125" style="1" customWidth="1"/>
    <col min="41" max="41" width="5.33203125" style="1" bestFit="1" customWidth="1"/>
    <col min="42" max="16384" width="9.109375" style="1"/>
  </cols>
  <sheetData>
    <row r="1" spans="1:41" ht="17.399999999999999" customHeight="1" thickBot="1">
      <c r="A1" s="72" t="s">
        <v>0</v>
      </c>
      <c r="B1" s="73"/>
      <c r="C1" s="70" t="s">
        <v>180</v>
      </c>
      <c r="E1" s="37"/>
      <c r="F1" s="36"/>
    </row>
    <row r="2" spans="1:41" ht="17.399999999999999" thickBot="1">
      <c r="A2" s="74"/>
      <c r="B2" s="75"/>
      <c r="C2" s="71"/>
      <c r="E2" s="40"/>
      <c r="F2" s="38" t="s">
        <v>44</v>
      </c>
    </row>
    <row r="3" spans="1:41" ht="17.399999999999999" thickBot="1">
      <c r="A3" s="82" t="s">
        <v>1</v>
      </c>
      <c r="B3" s="83"/>
      <c r="C3" s="3" t="s">
        <v>2</v>
      </c>
      <c r="E3" s="39"/>
      <c r="F3" s="13" t="s">
        <v>46</v>
      </c>
    </row>
    <row r="4" spans="1:41" ht="17.399999999999999" thickBot="1">
      <c r="A4" s="78" t="s">
        <v>4</v>
      </c>
      <c r="B4" s="79"/>
      <c r="C4" s="4">
        <v>45741</v>
      </c>
      <c r="E4" s="14"/>
      <c r="F4" s="13" t="s">
        <v>3</v>
      </c>
    </row>
    <row r="5" spans="1:41" ht="18" customHeight="1" thickBot="1">
      <c r="A5" s="78" t="s">
        <v>6</v>
      </c>
      <c r="B5" s="79"/>
      <c r="C5" s="4">
        <v>45772</v>
      </c>
      <c r="E5" s="15"/>
      <c r="F5" s="13" t="s">
        <v>47</v>
      </c>
    </row>
    <row r="6" spans="1:41" ht="18" customHeight="1" thickBot="1">
      <c r="E6" s="16"/>
      <c r="F6" s="17" t="s">
        <v>5</v>
      </c>
    </row>
    <row r="7" spans="1:41" ht="17.399999999999999" thickBot="1">
      <c r="B7" s="80" t="s">
        <v>7</v>
      </c>
      <c r="C7" s="80"/>
      <c r="D7" s="80"/>
      <c r="E7" s="81"/>
    </row>
    <row r="8" spans="1:41" ht="17.399999999999999" thickBot="1">
      <c r="B8" s="6" t="s">
        <v>8</v>
      </c>
      <c r="C8" s="6" t="s">
        <v>9</v>
      </c>
      <c r="D8" s="6" t="s">
        <v>10</v>
      </c>
      <c r="E8" s="6" t="s">
        <v>11</v>
      </c>
    </row>
    <row r="9" spans="1:41" ht="17.399999999999999" thickBot="1">
      <c r="B9" s="8">
        <v>1</v>
      </c>
      <c r="C9" s="3" t="s">
        <v>12</v>
      </c>
      <c r="D9" s="3">
        <f ca="1">SUMIF($E$17:$F$118,"Hiếu",$G$17:$G$118)+SUMIF($E$17:$F$118,"All team",$G$17:$G$118)/5+SUMIF($E$17:$F$118,"Hiếu,Đạt",$G$17:$G$118)/2</f>
        <v>113</v>
      </c>
      <c r="E9" s="3">
        <f ca="1">SUMIF($E$17:$F$118,"Hiếu",$H$17:$H$118)+SUMIF($E$17:$F$118,"ALL team",$H$17:$H$118)/5+SUMIF($E$17:$F$118,"Hiếu,Đạt",$H$17:$H$118)/2</f>
        <v>121.6</v>
      </c>
    </row>
    <row r="10" spans="1:41" ht="17.399999999999999" thickBot="1">
      <c r="B10" s="8">
        <v>2</v>
      </c>
      <c r="C10" s="3" t="s">
        <v>13</v>
      </c>
      <c r="D10" s="3">
        <f ca="1">SUMIF($E$17:$F$118,"Đạt",$G$17:$G$118)+SUMIF($E$17:$F$118,"All team",$G$17:$G$118)/5+SUMIF($E$17:$F$118,"Hiếu,Đạt",$G$17:$G$118)/2</f>
        <v>38</v>
      </c>
      <c r="E10" s="3">
        <f ca="1">SUMIF($E$17:$F$118,"Đạt",$H$17:$H$118)+SUMIF($E$17:$F$118,"ALL team",$H$17:$H$118)/5+SUMIF($E$17:$F$118,"Hiếu,Đạt",$H$17:$H$118)/2</f>
        <v>43.6</v>
      </c>
    </row>
    <row r="11" spans="1:41" ht="17.399999999999999" thickBot="1">
      <c r="B11" s="8">
        <v>3</v>
      </c>
      <c r="C11" s="3" t="s">
        <v>14</v>
      </c>
      <c r="D11" s="3">
        <f ca="1">SUMIF($E$17:$F$118,"Phú",$G$17:$G$118)+SUMIF($E$17:$F$118,"All team",$G$17:$G$118)/5</f>
        <v>62</v>
      </c>
      <c r="E11" s="3">
        <f ca="1">SUMIF($E$17:$F$118,"Phú",$H$17:$H$118)+SUMIF($E$17:$F$118,"All team",$H$17:$H$118)/5</f>
        <v>62.6</v>
      </c>
    </row>
    <row r="12" spans="1:41" ht="17.399999999999999" thickBot="1">
      <c r="B12" s="8">
        <v>4</v>
      </c>
      <c r="C12" s="3" t="s">
        <v>15</v>
      </c>
      <c r="D12" s="3">
        <f ca="1">SUMIF($E$17:$F$118,"Chương",$G$17:$G$118)+SUMIF($E$17:$F$118,"All team",$G$17:$G$118)/5</f>
        <v>64</v>
      </c>
      <c r="E12" s="3">
        <f ca="1">SUMIF($E$17:$F$118,"Chương",$H$17:$H$118)+SUMIF($E$17:$F$118,"All team",$H$17:$H$118)/5</f>
        <v>70.599999999999994</v>
      </c>
    </row>
    <row r="13" spans="1:41" ht="17.399999999999999" thickBot="1">
      <c r="B13" s="8">
        <v>5</v>
      </c>
      <c r="C13" s="3" t="s">
        <v>16</v>
      </c>
      <c r="D13" s="3">
        <f ca="1">SUMIF($E$17:$F$118,"Triết",$G$17:$G$118)+SUMIF($E$17:$F$118,"All team",$G$17:$G$118)/5</f>
        <v>31</v>
      </c>
      <c r="E13" s="3">
        <f ca="1">SUMIF($E$17:$F$118,"Triết",$H$17:$H$118)+SUMIF($E$17:$F$118,"All team",$H$17:$H$118)/5</f>
        <v>31.6</v>
      </c>
    </row>
    <row r="14" spans="1:41" ht="17.399999999999999" thickBot="1">
      <c r="B14" s="80" t="s">
        <v>17</v>
      </c>
      <c r="C14" s="80"/>
      <c r="D14" s="5">
        <f ca="1">SUM(D9:D13)</f>
        <v>308</v>
      </c>
      <c r="E14" s="5">
        <f ca="1">SUM(E9:E13)</f>
        <v>330</v>
      </c>
    </row>
    <row r="16" spans="1:41" ht="63.75" customHeight="1">
      <c r="A16" s="18" t="s">
        <v>18</v>
      </c>
      <c r="B16" s="18" t="s">
        <v>19</v>
      </c>
      <c r="C16" s="76" t="s">
        <v>20</v>
      </c>
      <c r="D16" s="77"/>
      <c r="E16" s="76" t="s">
        <v>21</v>
      </c>
      <c r="F16" s="77"/>
      <c r="G16" s="19" t="s">
        <v>10</v>
      </c>
      <c r="H16" s="19" t="s">
        <v>11</v>
      </c>
      <c r="I16" s="20">
        <v>45741</v>
      </c>
      <c r="J16" s="20">
        <v>45742</v>
      </c>
      <c r="K16" s="20">
        <v>45743</v>
      </c>
      <c r="L16" s="20">
        <v>45744</v>
      </c>
      <c r="M16" s="20">
        <v>45745</v>
      </c>
      <c r="N16" s="20">
        <v>45746</v>
      </c>
      <c r="O16" s="20">
        <v>45747</v>
      </c>
      <c r="P16" s="20">
        <v>45748</v>
      </c>
      <c r="Q16" s="20">
        <v>45749</v>
      </c>
      <c r="R16" s="20">
        <v>45750</v>
      </c>
      <c r="S16" s="20">
        <v>45751</v>
      </c>
      <c r="T16" s="20">
        <v>45752</v>
      </c>
      <c r="U16" s="20">
        <v>45753</v>
      </c>
      <c r="V16" s="20">
        <v>45754</v>
      </c>
      <c r="W16" s="20">
        <v>45755</v>
      </c>
      <c r="X16" s="20">
        <v>45756</v>
      </c>
      <c r="Y16" s="20">
        <v>45757</v>
      </c>
      <c r="Z16" s="20">
        <v>45758</v>
      </c>
      <c r="AA16" s="20">
        <v>45759</v>
      </c>
      <c r="AB16" s="20">
        <v>45760</v>
      </c>
      <c r="AC16" s="20">
        <v>45761</v>
      </c>
      <c r="AD16" s="20">
        <v>45762</v>
      </c>
      <c r="AE16" s="20">
        <v>45763</v>
      </c>
      <c r="AF16" s="20">
        <v>45764</v>
      </c>
      <c r="AG16" s="20">
        <v>45765</v>
      </c>
      <c r="AH16" s="20">
        <v>45766</v>
      </c>
      <c r="AI16" s="20">
        <v>45767</v>
      </c>
      <c r="AJ16" s="20">
        <v>45768</v>
      </c>
      <c r="AK16" s="20">
        <v>45769</v>
      </c>
      <c r="AL16" s="20">
        <v>45770</v>
      </c>
      <c r="AM16" s="20">
        <v>45771</v>
      </c>
      <c r="AN16" s="20">
        <v>45772</v>
      </c>
      <c r="AO16" s="20">
        <v>45773</v>
      </c>
    </row>
    <row r="17" spans="1:41">
      <c r="A17" s="58" t="s">
        <v>55</v>
      </c>
      <c r="B17" s="50" t="s">
        <v>22</v>
      </c>
      <c r="C17" s="63"/>
      <c r="D17" s="51"/>
      <c r="E17" s="56" t="s">
        <v>23</v>
      </c>
      <c r="F17" s="57"/>
      <c r="G17" s="21">
        <v>7</v>
      </c>
      <c r="H17" s="21">
        <v>7</v>
      </c>
      <c r="I17" s="21">
        <v>7</v>
      </c>
      <c r="J17" s="22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</row>
    <row r="18" spans="1:41">
      <c r="A18" s="59"/>
      <c r="B18" s="50" t="s">
        <v>24</v>
      </c>
      <c r="C18" s="63"/>
      <c r="D18" s="51"/>
      <c r="E18" s="56" t="s">
        <v>60</v>
      </c>
      <c r="F18" s="57"/>
      <c r="G18" s="21">
        <v>2</v>
      </c>
      <c r="H18" s="21">
        <v>4</v>
      </c>
      <c r="I18" s="21">
        <v>4</v>
      </c>
      <c r="J18" s="21">
        <v>2</v>
      </c>
      <c r="K18" s="22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</row>
    <row r="19" spans="1:41">
      <c r="A19" s="59"/>
      <c r="B19" s="56"/>
      <c r="C19" s="84"/>
      <c r="D19" s="57"/>
      <c r="E19" s="56"/>
      <c r="F19" s="57"/>
      <c r="G19" s="21"/>
      <c r="H19" s="21"/>
      <c r="I19" s="21"/>
      <c r="J19" s="21"/>
      <c r="K19" s="23">
        <v>2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1">
      <c r="A20" s="59"/>
      <c r="B20" s="50" t="s">
        <v>25</v>
      </c>
      <c r="C20" s="63"/>
      <c r="D20" s="51"/>
      <c r="E20" s="56" t="s">
        <v>61</v>
      </c>
      <c r="F20" s="57"/>
      <c r="G20" s="21">
        <v>4</v>
      </c>
      <c r="H20" s="21">
        <v>4</v>
      </c>
      <c r="I20" s="21">
        <v>4</v>
      </c>
      <c r="J20" s="21">
        <v>4</v>
      </c>
      <c r="K20" s="22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</row>
    <row r="21" spans="1:41" ht="17.25" customHeight="1">
      <c r="A21" s="59"/>
      <c r="B21" s="58" t="s">
        <v>26</v>
      </c>
      <c r="C21" s="50" t="s">
        <v>27</v>
      </c>
      <c r="D21" s="51"/>
      <c r="E21" s="56" t="s">
        <v>28</v>
      </c>
      <c r="F21" s="57"/>
      <c r="G21" s="21">
        <v>4</v>
      </c>
      <c r="H21" s="21">
        <v>4</v>
      </c>
      <c r="I21" s="21">
        <v>4</v>
      </c>
      <c r="J21" s="21">
        <v>4</v>
      </c>
      <c r="K21" s="22">
        <v>0</v>
      </c>
      <c r="L21" s="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</row>
    <row r="22" spans="1:41">
      <c r="A22" s="59"/>
      <c r="B22" s="59"/>
      <c r="C22" s="50" t="s">
        <v>62</v>
      </c>
      <c r="D22" s="51"/>
      <c r="E22" s="56" t="s">
        <v>28</v>
      </c>
      <c r="F22" s="57"/>
      <c r="G22" s="21">
        <v>4</v>
      </c>
      <c r="H22" s="21">
        <v>4</v>
      </c>
      <c r="I22" s="21">
        <v>4</v>
      </c>
      <c r="J22" s="21">
        <v>4</v>
      </c>
      <c r="K22" s="22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</row>
    <row r="23" spans="1:41">
      <c r="A23" s="59"/>
      <c r="B23" s="59"/>
      <c r="C23" s="50" t="s">
        <v>63</v>
      </c>
      <c r="D23" s="51"/>
      <c r="E23" s="56" t="s">
        <v>28</v>
      </c>
      <c r="F23" s="57"/>
      <c r="G23" s="21">
        <v>4</v>
      </c>
      <c r="H23" s="21">
        <v>4</v>
      </c>
      <c r="I23" s="21">
        <v>4</v>
      </c>
      <c r="J23" s="21">
        <v>4</v>
      </c>
      <c r="K23" s="21">
        <v>4</v>
      </c>
      <c r="L23" s="22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</row>
    <row r="24" spans="1:41">
      <c r="A24" s="59"/>
      <c r="B24" s="59"/>
      <c r="C24" s="50" t="s">
        <v>64</v>
      </c>
      <c r="D24" s="51"/>
      <c r="E24" s="56" t="s">
        <v>28</v>
      </c>
      <c r="F24" s="57"/>
      <c r="G24" s="21">
        <v>4</v>
      </c>
      <c r="H24" s="21">
        <v>4</v>
      </c>
      <c r="I24" s="21">
        <v>4</v>
      </c>
      <c r="J24" s="21">
        <v>4</v>
      </c>
      <c r="K24" s="21">
        <v>4</v>
      </c>
      <c r="L24" s="22">
        <v>0</v>
      </c>
      <c r="M24" s="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</row>
    <row r="25" spans="1:41">
      <c r="A25" s="59"/>
      <c r="B25" s="59"/>
      <c r="C25" s="50" t="s">
        <v>65</v>
      </c>
      <c r="D25" s="51"/>
      <c r="E25" s="56" t="s">
        <v>28</v>
      </c>
      <c r="F25" s="57"/>
      <c r="G25" s="21">
        <v>5</v>
      </c>
      <c r="H25" s="21">
        <v>4</v>
      </c>
      <c r="I25" s="21">
        <v>4</v>
      </c>
      <c r="J25" s="21">
        <v>4</v>
      </c>
      <c r="K25" s="21">
        <v>4</v>
      </c>
      <c r="L25" s="21">
        <v>5</v>
      </c>
      <c r="M25" s="22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</row>
    <row r="26" spans="1:41">
      <c r="A26" s="59"/>
      <c r="B26" s="59"/>
      <c r="C26" s="56"/>
      <c r="D26" s="57"/>
      <c r="E26" s="56"/>
      <c r="F26" s="57"/>
      <c r="G26" s="21"/>
      <c r="H26" s="21"/>
      <c r="I26" s="21"/>
      <c r="J26" s="21"/>
      <c r="K26" s="21"/>
      <c r="L26" s="21"/>
      <c r="M26" s="24">
        <v>1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>
      <c r="A27" s="59"/>
      <c r="B27" s="59"/>
      <c r="C27" s="54" t="s">
        <v>66</v>
      </c>
      <c r="D27" s="55"/>
      <c r="E27" s="56" t="s">
        <v>28</v>
      </c>
      <c r="F27" s="57"/>
      <c r="G27" s="21">
        <v>4</v>
      </c>
      <c r="H27" s="21">
        <v>4</v>
      </c>
      <c r="I27" s="21">
        <v>4</v>
      </c>
      <c r="J27" s="21">
        <v>4</v>
      </c>
      <c r="K27" s="21">
        <v>4</v>
      </c>
      <c r="L27" s="21">
        <v>4</v>
      </c>
      <c r="M27" s="22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</row>
    <row r="28" spans="1:41">
      <c r="A28" s="59"/>
      <c r="B28" s="59"/>
      <c r="C28" s="54" t="s">
        <v>67</v>
      </c>
      <c r="D28" s="55"/>
      <c r="E28" s="56" t="s">
        <v>28</v>
      </c>
      <c r="F28" s="57"/>
      <c r="G28" s="21">
        <v>4</v>
      </c>
      <c r="H28" s="21">
        <v>4</v>
      </c>
      <c r="I28" s="21">
        <v>4</v>
      </c>
      <c r="J28" s="21">
        <v>4</v>
      </c>
      <c r="K28" s="21">
        <v>4</v>
      </c>
      <c r="L28" s="21">
        <v>4</v>
      </c>
      <c r="M28" s="21">
        <v>4</v>
      </c>
      <c r="N28" s="22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</row>
    <row r="29" spans="1:41">
      <c r="A29" s="59"/>
      <c r="B29" s="59"/>
      <c r="C29" s="54" t="s">
        <v>68</v>
      </c>
      <c r="D29" s="55"/>
      <c r="E29" s="56" t="s">
        <v>28</v>
      </c>
      <c r="F29" s="57"/>
      <c r="G29" s="21">
        <v>4</v>
      </c>
      <c r="H29" s="21">
        <v>4</v>
      </c>
      <c r="I29" s="21">
        <v>4</v>
      </c>
      <c r="J29" s="21">
        <v>4</v>
      </c>
      <c r="K29" s="21">
        <v>4</v>
      </c>
      <c r="L29" s="21">
        <v>4</v>
      </c>
      <c r="M29" s="21">
        <v>4</v>
      </c>
      <c r="N29" s="22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</row>
    <row r="30" spans="1:41">
      <c r="A30" s="59"/>
      <c r="B30" s="59"/>
      <c r="C30" s="54" t="s">
        <v>69</v>
      </c>
      <c r="D30" s="55"/>
      <c r="E30" s="56" t="s">
        <v>28</v>
      </c>
      <c r="F30" s="57"/>
      <c r="G30" s="21">
        <v>4</v>
      </c>
      <c r="H30" s="21">
        <v>4</v>
      </c>
      <c r="I30" s="21">
        <v>4</v>
      </c>
      <c r="J30" s="21">
        <v>4</v>
      </c>
      <c r="K30" s="21">
        <v>4</v>
      </c>
      <c r="L30" s="21">
        <v>4</v>
      </c>
      <c r="M30" s="21">
        <v>4</v>
      </c>
      <c r="N30" s="21">
        <v>4</v>
      </c>
      <c r="O30" s="22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</row>
    <row r="31" spans="1:41">
      <c r="A31" s="59"/>
      <c r="B31" s="59"/>
      <c r="C31" s="54" t="s">
        <v>70</v>
      </c>
      <c r="D31" s="55"/>
      <c r="E31" s="56" t="s">
        <v>28</v>
      </c>
      <c r="F31" s="57"/>
      <c r="G31" s="21">
        <v>4</v>
      </c>
      <c r="H31" s="21">
        <v>4</v>
      </c>
      <c r="I31" s="21">
        <v>4</v>
      </c>
      <c r="J31" s="21">
        <v>4</v>
      </c>
      <c r="K31" s="21">
        <v>4</v>
      </c>
      <c r="L31" s="21">
        <v>4</v>
      </c>
      <c r="M31" s="21">
        <v>4</v>
      </c>
      <c r="N31" s="21">
        <v>4</v>
      </c>
      <c r="O31" s="21">
        <v>4</v>
      </c>
      <c r="P31" s="22">
        <v>0</v>
      </c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</row>
    <row r="32" spans="1:41">
      <c r="A32" s="59"/>
      <c r="B32" s="59"/>
      <c r="C32" s="54" t="s">
        <v>71</v>
      </c>
      <c r="D32" s="55"/>
      <c r="E32" s="56" t="s">
        <v>28</v>
      </c>
      <c r="F32" s="57"/>
      <c r="G32" s="21">
        <v>4</v>
      </c>
      <c r="H32" s="21">
        <v>4</v>
      </c>
      <c r="I32" s="21">
        <v>4</v>
      </c>
      <c r="J32" s="21">
        <v>4</v>
      </c>
      <c r="K32" s="21">
        <v>4</v>
      </c>
      <c r="L32" s="21">
        <v>4</v>
      </c>
      <c r="M32" s="21">
        <v>4</v>
      </c>
      <c r="N32" s="21">
        <v>4</v>
      </c>
      <c r="O32" s="21">
        <v>4</v>
      </c>
      <c r="P32" s="21">
        <v>4</v>
      </c>
      <c r="Q32" s="22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</row>
    <row r="33" spans="1:41">
      <c r="A33" s="59"/>
      <c r="B33" s="59"/>
      <c r="C33" s="50" t="s">
        <v>56</v>
      </c>
      <c r="D33" s="51"/>
      <c r="E33" s="56" t="s">
        <v>23</v>
      </c>
      <c r="F33" s="57"/>
      <c r="G33" s="21">
        <v>4</v>
      </c>
      <c r="H33" s="21">
        <v>10</v>
      </c>
      <c r="I33" s="21">
        <v>10</v>
      </c>
      <c r="J33" s="21">
        <v>10</v>
      </c>
      <c r="K33" s="21">
        <v>10</v>
      </c>
      <c r="L33" s="21">
        <v>10</v>
      </c>
      <c r="M33" s="21">
        <v>10</v>
      </c>
      <c r="N33" s="21">
        <v>10</v>
      </c>
      <c r="O33" s="21">
        <v>10</v>
      </c>
      <c r="P33" s="21">
        <v>10</v>
      </c>
      <c r="Q33" s="21">
        <v>4</v>
      </c>
      <c r="R33" s="22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</row>
    <row r="34" spans="1:41">
      <c r="A34" s="59"/>
      <c r="B34" s="60"/>
      <c r="C34" s="56"/>
      <c r="D34" s="57"/>
      <c r="E34" s="56"/>
      <c r="F34" s="57"/>
      <c r="G34" s="21"/>
      <c r="H34" s="21"/>
      <c r="I34" s="21"/>
      <c r="J34" s="21"/>
      <c r="K34" s="21"/>
      <c r="L34" s="21"/>
      <c r="M34" s="21"/>
      <c r="O34" s="21"/>
      <c r="P34" s="21"/>
      <c r="Q34" s="21"/>
      <c r="R34" s="23">
        <v>6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1:41">
      <c r="A35" s="59"/>
      <c r="B35" s="58" t="s">
        <v>29</v>
      </c>
      <c r="C35" s="50" t="s">
        <v>30</v>
      </c>
      <c r="D35" s="51"/>
      <c r="E35" s="56" t="s">
        <v>60</v>
      </c>
      <c r="F35" s="57"/>
      <c r="G35" s="21">
        <v>2</v>
      </c>
      <c r="H35" s="21">
        <v>4</v>
      </c>
      <c r="I35" s="21">
        <v>4</v>
      </c>
      <c r="J35" s="21">
        <v>2</v>
      </c>
      <c r="K35" s="22">
        <v>0</v>
      </c>
      <c r="L35" s="21">
        <v>0</v>
      </c>
      <c r="M35" s="21">
        <v>0</v>
      </c>
      <c r="N35" s="21">
        <v>0</v>
      </c>
      <c r="O35" s="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</row>
    <row r="36" spans="1:41">
      <c r="A36" s="59"/>
      <c r="B36" s="59"/>
      <c r="C36" s="56"/>
      <c r="D36" s="57"/>
      <c r="E36" s="56"/>
      <c r="F36" s="57"/>
      <c r="G36" s="21"/>
      <c r="H36" s="21"/>
      <c r="I36" s="21"/>
      <c r="J36" s="21"/>
      <c r="K36" s="23">
        <v>2</v>
      </c>
      <c r="L36" s="21"/>
      <c r="M36" s="21"/>
      <c r="N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1">
      <c r="A37" s="59"/>
      <c r="B37" s="59"/>
      <c r="C37" s="50" t="s">
        <v>72</v>
      </c>
      <c r="D37" s="51"/>
      <c r="E37" s="56" t="s">
        <v>60</v>
      </c>
      <c r="F37" s="57"/>
      <c r="G37" s="21">
        <v>4</v>
      </c>
      <c r="H37" s="21">
        <v>4</v>
      </c>
      <c r="I37" s="21">
        <v>4</v>
      </c>
      <c r="J37" s="21">
        <v>4</v>
      </c>
      <c r="K37" s="21">
        <v>4</v>
      </c>
      <c r="L37" s="22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</row>
    <row r="38" spans="1:41">
      <c r="A38" s="59"/>
      <c r="B38" s="59"/>
      <c r="C38" s="50" t="s">
        <v>73</v>
      </c>
      <c r="D38" s="51"/>
      <c r="E38" s="56" t="s">
        <v>60</v>
      </c>
      <c r="F38" s="57"/>
      <c r="G38" s="21">
        <v>3</v>
      </c>
      <c r="H38" s="21">
        <v>4</v>
      </c>
      <c r="I38" s="21">
        <v>4</v>
      </c>
      <c r="J38" s="21">
        <v>4</v>
      </c>
      <c r="K38" s="21">
        <v>3</v>
      </c>
      <c r="L38" s="21">
        <v>3</v>
      </c>
      <c r="M38" s="22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</row>
    <row r="39" spans="1:41">
      <c r="A39" s="59"/>
      <c r="B39" s="59"/>
      <c r="C39" s="56"/>
      <c r="D39" s="57"/>
      <c r="E39" s="56"/>
      <c r="F39" s="57"/>
      <c r="G39" s="21"/>
      <c r="H39" s="21"/>
      <c r="I39" s="21"/>
      <c r="J39" s="21"/>
      <c r="K39" s="21"/>
      <c r="L39" s="21"/>
      <c r="M39" s="23">
        <v>1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>
      <c r="A40" s="59"/>
      <c r="B40" s="59"/>
      <c r="C40" s="50" t="s">
        <v>81</v>
      </c>
      <c r="D40" s="51"/>
      <c r="E40" s="56" t="s">
        <v>60</v>
      </c>
      <c r="F40" s="57"/>
      <c r="G40" s="21">
        <v>4</v>
      </c>
      <c r="H40" s="21">
        <v>4</v>
      </c>
      <c r="I40" s="21">
        <v>4</v>
      </c>
      <c r="J40" s="21">
        <v>4</v>
      </c>
      <c r="K40" s="21">
        <v>4</v>
      </c>
      <c r="L40" s="21">
        <v>4</v>
      </c>
      <c r="M40" s="21">
        <v>4</v>
      </c>
      <c r="N40" s="22">
        <v>0</v>
      </c>
      <c r="O40" s="21">
        <v>0</v>
      </c>
      <c r="P40" s="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</row>
    <row r="41" spans="1:41">
      <c r="A41" s="59"/>
      <c r="B41" s="59"/>
      <c r="C41" s="50" t="s">
        <v>74</v>
      </c>
      <c r="D41" s="51"/>
      <c r="E41" s="56" t="s">
        <v>60</v>
      </c>
      <c r="F41" s="57"/>
      <c r="G41" s="21">
        <v>5</v>
      </c>
      <c r="H41" s="21">
        <v>4</v>
      </c>
      <c r="I41" s="21">
        <v>4</v>
      </c>
      <c r="J41" s="21">
        <v>4</v>
      </c>
      <c r="K41" s="21">
        <v>4</v>
      </c>
      <c r="L41" s="21">
        <v>4</v>
      </c>
      <c r="M41" s="21">
        <v>4</v>
      </c>
      <c r="N41" s="21">
        <v>5</v>
      </c>
      <c r="O41" s="22">
        <v>0</v>
      </c>
      <c r="P41" s="21"/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</row>
    <row r="42" spans="1:41">
      <c r="A42" s="59"/>
      <c r="B42" s="59"/>
      <c r="C42" s="56"/>
      <c r="D42" s="57"/>
      <c r="E42" s="56"/>
      <c r="F42" s="57"/>
      <c r="G42" s="21"/>
      <c r="H42" s="21"/>
      <c r="I42" s="21"/>
      <c r="J42" s="21"/>
      <c r="K42" s="21"/>
      <c r="L42" s="21"/>
      <c r="M42" s="21"/>
      <c r="N42" s="21"/>
      <c r="O42" s="24">
        <v>1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 spans="1:41">
      <c r="A43" s="59"/>
      <c r="B43" s="59"/>
      <c r="C43" s="54" t="s">
        <v>75</v>
      </c>
      <c r="D43" s="55"/>
      <c r="E43" s="56" t="s">
        <v>60</v>
      </c>
      <c r="F43" s="57"/>
      <c r="G43" s="21">
        <v>4</v>
      </c>
      <c r="H43" s="21">
        <v>4</v>
      </c>
      <c r="I43" s="21">
        <v>4</v>
      </c>
      <c r="J43" s="21">
        <v>4</v>
      </c>
      <c r="K43" s="21">
        <v>4</v>
      </c>
      <c r="L43" s="21">
        <v>4</v>
      </c>
      <c r="M43" s="21">
        <v>4</v>
      </c>
      <c r="N43" s="21">
        <v>4</v>
      </c>
      <c r="O43" s="21">
        <v>4</v>
      </c>
      <c r="P43" s="22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</row>
    <row r="44" spans="1:41">
      <c r="A44" s="59"/>
      <c r="B44" s="59"/>
      <c r="C44" s="50" t="s">
        <v>76</v>
      </c>
      <c r="D44" s="51"/>
      <c r="E44" s="56" t="s">
        <v>60</v>
      </c>
      <c r="F44" s="57"/>
      <c r="G44" s="21">
        <v>4</v>
      </c>
      <c r="H44" s="21">
        <v>4</v>
      </c>
      <c r="I44" s="21">
        <v>4</v>
      </c>
      <c r="J44" s="21">
        <v>4</v>
      </c>
      <c r="K44" s="21">
        <v>4</v>
      </c>
      <c r="L44" s="21">
        <v>4</v>
      </c>
      <c r="M44" s="21">
        <v>4</v>
      </c>
      <c r="N44" s="21">
        <v>4</v>
      </c>
      <c r="O44" s="21">
        <v>4</v>
      </c>
      <c r="P44" s="1">
        <v>4</v>
      </c>
      <c r="Q44" s="22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</row>
    <row r="45" spans="1:41">
      <c r="A45" s="59"/>
      <c r="B45" s="59"/>
      <c r="C45" s="50" t="s">
        <v>77</v>
      </c>
      <c r="D45" s="51"/>
      <c r="E45" s="56" t="s">
        <v>60</v>
      </c>
      <c r="F45" s="57"/>
      <c r="G45" s="21">
        <v>4</v>
      </c>
      <c r="H45" s="21">
        <v>4</v>
      </c>
      <c r="I45" s="21">
        <v>4</v>
      </c>
      <c r="J45" s="21">
        <v>4</v>
      </c>
      <c r="K45" s="21">
        <v>4</v>
      </c>
      <c r="L45" s="21">
        <v>4</v>
      </c>
      <c r="M45" s="21">
        <v>4</v>
      </c>
      <c r="N45" s="21">
        <v>4</v>
      </c>
      <c r="O45" s="21">
        <v>4</v>
      </c>
      <c r="P45" s="21">
        <v>4</v>
      </c>
      <c r="Q45" s="21">
        <v>4</v>
      </c>
      <c r="R45" s="22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</row>
    <row r="46" spans="1:41">
      <c r="A46" s="59"/>
      <c r="B46" s="59"/>
      <c r="C46" s="54" t="s">
        <v>78</v>
      </c>
      <c r="D46" s="55"/>
      <c r="E46" s="56" t="s">
        <v>60</v>
      </c>
      <c r="F46" s="57"/>
      <c r="G46" s="21">
        <v>4</v>
      </c>
      <c r="H46" s="21">
        <v>4</v>
      </c>
      <c r="I46" s="21">
        <v>4</v>
      </c>
      <c r="J46" s="21">
        <v>4</v>
      </c>
      <c r="K46" s="21">
        <v>4</v>
      </c>
      <c r="L46" s="21">
        <v>4</v>
      </c>
      <c r="M46" s="21">
        <v>4</v>
      </c>
      <c r="N46" s="21">
        <v>4</v>
      </c>
      <c r="O46" s="21">
        <v>4</v>
      </c>
      <c r="P46" s="21">
        <v>4</v>
      </c>
      <c r="Q46" s="21">
        <v>4</v>
      </c>
      <c r="R46" s="21">
        <v>4</v>
      </c>
      <c r="S46" s="22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</row>
    <row r="47" spans="1:41">
      <c r="A47" s="59"/>
      <c r="B47" s="59"/>
      <c r="C47" s="54" t="s">
        <v>79</v>
      </c>
      <c r="D47" s="55"/>
      <c r="E47" s="56" t="s">
        <v>60</v>
      </c>
      <c r="F47" s="57"/>
      <c r="G47" s="21">
        <v>4</v>
      </c>
      <c r="H47" s="21">
        <v>4</v>
      </c>
      <c r="I47" s="21">
        <v>4</v>
      </c>
      <c r="J47" s="21">
        <v>4</v>
      </c>
      <c r="K47" s="21">
        <v>4</v>
      </c>
      <c r="L47" s="21">
        <v>4</v>
      </c>
      <c r="M47" s="21">
        <v>4</v>
      </c>
      <c r="N47" s="21">
        <v>4</v>
      </c>
      <c r="O47" s="21">
        <v>4</v>
      </c>
      <c r="P47" s="21">
        <v>4</v>
      </c>
      <c r="Q47" s="21">
        <v>4</v>
      </c>
      <c r="R47" s="21">
        <v>4</v>
      </c>
      <c r="S47" s="21">
        <v>4</v>
      </c>
      <c r="T47" s="22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</row>
    <row r="48" spans="1:41">
      <c r="A48" s="59"/>
      <c r="B48" s="59"/>
      <c r="C48" s="54" t="s">
        <v>80</v>
      </c>
      <c r="D48" s="55"/>
      <c r="E48" s="56" t="s">
        <v>60</v>
      </c>
      <c r="F48" s="57"/>
      <c r="G48" s="21">
        <v>4</v>
      </c>
      <c r="H48" s="21">
        <v>4</v>
      </c>
      <c r="I48" s="21">
        <v>4</v>
      </c>
      <c r="J48" s="21">
        <v>4</v>
      </c>
      <c r="K48" s="21">
        <v>4</v>
      </c>
      <c r="L48" s="21">
        <v>4</v>
      </c>
      <c r="M48" s="21">
        <v>4</v>
      </c>
      <c r="N48" s="21">
        <v>4</v>
      </c>
      <c r="O48" s="21">
        <v>4</v>
      </c>
      <c r="P48" s="21">
        <v>4</v>
      </c>
      <c r="Q48" s="21">
        <v>4</v>
      </c>
      <c r="R48" s="21">
        <v>4</v>
      </c>
      <c r="S48" s="21">
        <v>4</v>
      </c>
      <c r="T48" s="21">
        <v>4</v>
      </c>
      <c r="U48" s="22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</row>
    <row r="49" spans="1:41">
      <c r="A49" s="59"/>
      <c r="B49" s="59"/>
      <c r="C49" s="50" t="s">
        <v>31</v>
      </c>
      <c r="D49" s="51"/>
      <c r="E49" s="56" t="s">
        <v>23</v>
      </c>
      <c r="F49" s="57"/>
      <c r="G49" s="21">
        <v>4</v>
      </c>
      <c r="H49" s="21">
        <v>6</v>
      </c>
      <c r="I49" s="21">
        <v>6</v>
      </c>
      <c r="J49" s="21">
        <v>6</v>
      </c>
      <c r="K49" s="21">
        <v>6</v>
      </c>
      <c r="L49" s="21">
        <v>6</v>
      </c>
      <c r="M49" s="21">
        <v>6</v>
      </c>
      <c r="N49" s="21">
        <v>4</v>
      </c>
      <c r="O49" s="21">
        <v>4</v>
      </c>
      <c r="P49" s="21">
        <v>4</v>
      </c>
      <c r="Q49" s="21">
        <v>4</v>
      </c>
      <c r="R49" s="21">
        <v>4</v>
      </c>
      <c r="S49" s="21">
        <v>4</v>
      </c>
      <c r="T49" s="21">
        <v>4</v>
      </c>
      <c r="U49" s="21">
        <v>4</v>
      </c>
      <c r="V49" s="22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</row>
    <row r="50" spans="1:41">
      <c r="A50" s="59"/>
      <c r="B50" s="60"/>
      <c r="C50" s="56"/>
      <c r="D50" s="57"/>
      <c r="E50" s="56"/>
      <c r="F50" s="57"/>
      <c r="G50" s="21"/>
      <c r="H50" s="21"/>
      <c r="I50" s="21"/>
      <c r="J50" s="21"/>
      <c r="K50" s="21"/>
      <c r="L50" s="21"/>
      <c r="M50" s="21"/>
      <c r="N50" s="21"/>
      <c r="O50" s="21"/>
      <c r="P50" s="21"/>
      <c r="R50" s="21"/>
      <c r="S50" s="21"/>
      <c r="T50" s="21"/>
      <c r="U50" s="21"/>
      <c r="V50" s="23">
        <v>2</v>
      </c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</row>
    <row r="51" spans="1:41">
      <c r="A51" s="59"/>
      <c r="B51" s="58" t="s">
        <v>32</v>
      </c>
      <c r="C51" s="50" t="s">
        <v>33</v>
      </c>
      <c r="D51" s="51"/>
      <c r="E51" s="56" t="s">
        <v>102</v>
      </c>
      <c r="F51" s="57"/>
      <c r="G51" s="21">
        <v>4</v>
      </c>
      <c r="H51" s="21">
        <v>4</v>
      </c>
      <c r="I51" s="21">
        <v>4</v>
      </c>
      <c r="J51" s="21">
        <v>4</v>
      </c>
      <c r="K51" s="22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</row>
    <row r="52" spans="1:41">
      <c r="A52" s="59"/>
      <c r="B52" s="59"/>
      <c r="C52" s="50" t="s">
        <v>34</v>
      </c>
      <c r="D52" s="51"/>
      <c r="E52" s="56" t="s">
        <v>103</v>
      </c>
      <c r="F52" s="57"/>
      <c r="G52" s="21">
        <v>6</v>
      </c>
      <c r="H52" s="21">
        <v>6</v>
      </c>
      <c r="I52" s="21">
        <v>6</v>
      </c>
      <c r="J52" s="21">
        <v>6</v>
      </c>
      <c r="K52" s="21">
        <v>6</v>
      </c>
      <c r="L52" s="21">
        <v>6</v>
      </c>
      <c r="M52" s="21">
        <v>6</v>
      </c>
      <c r="N52" s="21">
        <v>6</v>
      </c>
      <c r="O52" s="21">
        <v>6</v>
      </c>
      <c r="P52" s="21">
        <v>6</v>
      </c>
      <c r="Q52" s="21">
        <v>6</v>
      </c>
      <c r="R52" s="1">
        <v>6</v>
      </c>
      <c r="S52" s="21">
        <v>6</v>
      </c>
      <c r="T52" s="21">
        <v>6</v>
      </c>
      <c r="U52" s="21">
        <v>6</v>
      </c>
      <c r="V52" s="22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</row>
    <row r="53" spans="1:41">
      <c r="A53" s="59"/>
      <c r="B53" s="59"/>
      <c r="C53" s="50" t="s">
        <v>82</v>
      </c>
      <c r="D53" s="51"/>
      <c r="E53" s="56" t="s">
        <v>102</v>
      </c>
      <c r="F53" s="57"/>
      <c r="G53" s="21">
        <v>2</v>
      </c>
      <c r="H53" s="21">
        <v>4</v>
      </c>
      <c r="I53" s="21">
        <v>4</v>
      </c>
      <c r="J53" s="21">
        <v>3</v>
      </c>
      <c r="K53" s="21">
        <v>2</v>
      </c>
      <c r="L53" s="22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</row>
    <row r="54" spans="1:41">
      <c r="A54" s="59"/>
      <c r="B54" s="59"/>
      <c r="C54" s="56"/>
      <c r="D54" s="57"/>
      <c r="E54" s="56"/>
      <c r="F54" s="57"/>
      <c r="G54" s="21"/>
      <c r="H54" s="21"/>
      <c r="I54" s="21"/>
      <c r="J54" s="21"/>
      <c r="K54" s="21"/>
      <c r="L54" s="23">
        <v>2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</row>
    <row r="55" spans="1:41">
      <c r="A55" s="59"/>
      <c r="B55" s="59"/>
      <c r="C55" s="50" t="s">
        <v>83</v>
      </c>
      <c r="D55" s="51"/>
      <c r="E55" s="56" t="s">
        <v>103</v>
      </c>
      <c r="F55" s="57"/>
      <c r="G55" s="21">
        <v>6</v>
      </c>
      <c r="H55" s="21">
        <v>6</v>
      </c>
      <c r="I55" s="21">
        <v>6</v>
      </c>
      <c r="J55" s="21">
        <v>6</v>
      </c>
      <c r="K55" s="21">
        <v>6</v>
      </c>
      <c r="L55" s="21">
        <v>6</v>
      </c>
      <c r="M55" s="21">
        <v>6</v>
      </c>
      <c r="N55" s="21">
        <v>6</v>
      </c>
      <c r="O55" s="21">
        <v>6</v>
      </c>
      <c r="P55" s="21">
        <v>6</v>
      </c>
      <c r="Q55" s="21">
        <v>6</v>
      </c>
      <c r="R55" s="21">
        <v>6</v>
      </c>
      <c r="S55" s="21">
        <v>6</v>
      </c>
      <c r="T55" s="21">
        <v>6</v>
      </c>
      <c r="U55" s="21">
        <v>6</v>
      </c>
      <c r="V55" s="21">
        <v>6</v>
      </c>
      <c r="W55" s="22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21">
        <v>0</v>
      </c>
    </row>
    <row r="56" spans="1:41">
      <c r="A56" s="59"/>
      <c r="B56" s="59"/>
      <c r="C56" s="50" t="s">
        <v>84</v>
      </c>
      <c r="D56" s="51"/>
      <c r="E56" s="56" t="s">
        <v>102</v>
      </c>
      <c r="F56" s="57"/>
      <c r="G56" s="21">
        <v>4</v>
      </c>
      <c r="H56" s="21">
        <v>4</v>
      </c>
      <c r="I56" s="21">
        <v>4</v>
      </c>
      <c r="J56" s="21">
        <v>4</v>
      </c>
      <c r="K56" s="21">
        <v>4</v>
      </c>
      <c r="L56" s="21">
        <v>4</v>
      </c>
      <c r="M56" s="22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</row>
    <row r="57" spans="1:41">
      <c r="A57" s="59"/>
      <c r="B57" s="59"/>
      <c r="C57" s="50" t="s">
        <v>85</v>
      </c>
      <c r="D57" s="51"/>
      <c r="E57" s="56" t="s">
        <v>103</v>
      </c>
      <c r="F57" s="57"/>
      <c r="G57" s="21">
        <v>6</v>
      </c>
      <c r="H57" s="21">
        <v>6</v>
      </c>
      <c r="I57" s="21">
        <v>6</v>
      </c>
      <c r="J57" s="21">
        <v>6</v>
      </c>
      <c r="K57" s="21">
        <v>6</v>
      </c>
      <c r="L57" s="21">
        <v>6</v>
      </c>
      <c r="M57" s="21">
        <v>6</v>
      </c>
      <c r="N57" s="21">
        <v>6</v>
      </c>
      <c r="O57" s="21">
        <v>6</v>
      </c>
      <c r="P57" s="21">
        <v>6</v>
      </c>
      <c r="Q57" s="21">
        <v>6</v>
      </c>
      <c r="R57" s="21">
        <v>6</v>
      </c>
      <c r="S57" s="21">
        <v>6</v>
      </c>
      <c r="T57" s="21">
        <v>6</v>
      </c>
      <c r="U57" s="21">
        <v>6</v>
      </c>
      <c r="V57" s="21">
        <v>6</v>
      </c>
      <c r="W57" s="21">
        <v>6</v>
      </c>
      <c r="X57" s="22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</row>
    <row r="58" spans="1:41">
      <c r="A58" s="59"/>
      <c r="B58" s="59"/>
      <c r="C58" s="50" t="s">
        <v>86</v>
      </c>
      <c r="D58" s="51"/>
      <c r="E58" s="56" t="s">
        <v>102</v>
      </c>
      <c r="F58" s="57"/>
      <c r="G58" s="21">
        <v>4</v>
      </c>
      <c r="H58" s="21">
        <v>4</v>
      </c>
      <c r="I58" s="21">
        <v>4</v>
      </c>
      <c r="J58" s="21">
        <v>4</v>
      </c>
      <c r="K58" s="21">
        <v>4</v>
      </c>
      <c r="L58" s="21">
        <v>4</v>
      </c>
      <c r="M58" s="21">
        <v>4</v>
      </c>
      <c r="N58" s="22">
        <v>0</v>
      </c>
      <c r="O58" s="21">
        <v>0</v>
      </c>
      <c r="P58" s="21">
        <v>0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21">
        <v>0</v>
      </c>
    </row>
    <row r="59" spans="1:41">
      <c r="A59" s="59"/>
      <c r="B59" s="59"/>
      <c r="C59" s="50" t="s">
        <v>87</v>
      </c>
      <c r="D59" s="51"/>
      <c r="E59" s="56" t="s">
        <v>103</v>
      </c>
      <c r="F59" s="57"/>
      <c r="G59" s="21">
        <v>3</v>
      </c>
      <c r="H59" s="21">
        <v>6</v>
      </c>
      <c r="I59" s="21">
        <v>6</v>
      </c>
      <c r="J59" s="21">
        <v>6</v>
      </c>
      <c r="K59" s="21">
        <v>6</v>
      </c>
      <c r="L59" s="21">
        <v>6</v>
      </c>
      <c r="M59" s="21">
        <v>6</v>
      </c>
      <c r="N59" s="21">
        <v>6</v>
      </c>
      <c r="O59" s="21">
        <v>6</v>
      </c>
      <c r="P59" s="21">
        <v>6</v>
      </c>
      <c r="Q59" s="21">
        <v>6</v>
      </c>
      <c r="R59" s="21">
        <v>6</v>
      </c>
      <c r="S59" s="21">
        <v>5</v>
      </c>
      <c r="T59" s="21">
        <v>5</v>
      </c>
      <c r="U59" s="21">
        <v>5</v>
      </c>
      <c r="V59" s="21">
        <v>5</v>
      </c>
      <c r="W59" s="21">
        <v>5</v>
      </c>
      <c r="X59" s="21">
        <v>3</v>
      </c>
      <c r="Y59" s="22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</row>
    <row r="60" spans="1:41">
      <c r="A60" s="59"/>
      <c r="B60" s="59"/>
      <c r="C60" s="56"/>
      <c r="D60" s="57"/>
      <c r="E60" s="56"/>
      <c r="F60" s="57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3">
        <v>3</v>
      </c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</row>
    <row r="61" spans="1:41">
      <c r="A61" s="59"/>
      <c r="B61" s="59"/>
      <c r="C61" s="50" t="s">
        <v>88</v>
      </c>
      <c r="D61" s="51"/>
      <c r="E61" s="56" t="s">
        <v>103</v>
      </c>
      <c r="F61" s="57"/>
      <c r="G61" s="21">
        <v>6</v>
      </c>
      <c r="H61" s="21">
        <v>4</v>
      </c>
      <c r="I61" s="21">
        <v>4</v>
      </c>
      <c r="J61" s="21">
        <v>4</v>
      </c>
      <c r="K61" s="21">
        <v>4</v>
      </c>
      <c r="L61" s="21">
        <v>4</v>
      </c>
      <c r="M61" s="21">
        <v>4</v>
      </c>
      <c r="N61" s="21">
        <v>6</v>
      </c>
      <c r="O61" s="22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</row>
    <row r="62" spans="1:41">
      <c r="A62" s="59"/>
      <c r="B62" s="59"/>
      <c r="C62" s="56"/>
      <c r="D62" s="57"/>
      <c r="E62" s="56"/>
      <c r="F62" s="57"/>
      <c r="G62" s="21"/>
      <c r="H62" s="21"/>
      <c r="I62" s="21"/>
      <c r="J62" s="21"/>
      <c r="K62" s="21"/>
      <c r="L62" s="21"/>
      <c r="M62" s="21"/>
      <c r="N62" s="21"/>
      <c r="O62" s="24">
        <v>2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</row>
    <row r="63" spans="1:41">
      <c r="A63" s="59"/>
      <c r="B63" s="59"/>
      <c r="C63" s="50" t="s">
        <v>89</v>
      </c>
      <c r="D63" s="51"/>
      <c r="E63" s="56" t="s">
        <v>103</v>
      </c>
      <c r="F63" s="57"/>
      <c r="G63" s="21">
        <v>6</v>
      </c>
      <c r="H63" s="21">
        <v>6</v>
      </c>
      <c r="I63" s="21">
        <v>6</v>
      </c>
      <c r="J63" s="21">
        <v>6</v>
      </c>
      <c r="K63" s="21">
        <v>6</v>
      </c>
      <c r="L63" s="21">
        <v>6</v>
      </c>
      <c r="M63" s="21">
        <v>6</v>
      </c>
      <c r="N63" s="21">
        <v>6</v>
      </c>
      <c r="O63" s="21">
        <v>6</v>
      </c>
      <c r="P63" s="21">
        <v>6</v>
      </c>
      <c r="Q63" s="21">
        <v>6</v>
      </c>
      <c r="R63" s="21">
        <v>6</v>
      </c>
      <c r="S63" s="21">
        <v>6</v>
      </c>
      <c r="T63" s="21">
        <v>6</v>
      </c>
      <c r="U63" s="21">
        <v>6</v>
      </c>
      <c r="V63" s="21">
        <v>6</v>
      </c>
      <c r="W63" s="21">
        <v>6</v>
      </c>
      <c r="X63" s="21">
        <v>6</v>
      </c>
      <c r="Y63" s="21">
        <v>6</v>
      </c>
      <c r="Z63" s="22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21">
        <v>0</v>
      </c>
      <c r="AO63" s="21">
        <v>0</v>
      </c>
    </row>
    <row r="64" spans="1:41">
      <c r="A64" s="59"/>
      <c r="B64" s="59"/>
      <c r="C64" s="50" t="s">
        <v>90</v>
      </c>
      <c r="D64" s="51"/>
      <c r="E64" s="56" t="s">
        <v>103</v>
      </c>
      <c r="F64" s="57"/>
      <c r="G64" s="21">
        <v>2</v>
      </c>
      <c r="H64" s="21">
        <v>4</v>
      </c>
      <c r="I64" s="21">
        <v>2</v>
      </c>
      <c r="J64" s="21">
        <v>2</v>
      </c>
      <c r="K64" s="21">
        <v>2</v>
      </c>
      <c r="L64" s="21">
        <v>2</v>
      </c>
      <c r="M64" s="21">
        <v>2</v>
      </c>
      <c r="N64" s="21">
        <v>2</v>
      </c>
      <c r="O64" s="21">
        <v>2</v>
      </c>
      <c r="P64" s="22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</row>
    <row r="65" spans="1:41">
      <c r="A65" s="59"/>
      <c r="B65" s="59"/>
      <c r="C65" s="50" t="s">
        <v>91</v>
      </c>
      <c r="D65" s="51"/>
      <c r="E65" s="56" t="s">
        <v>103</v>
      </c>
      <c r="F65" s="57"/>
      <c r="G65" s="21">
        <v>7</v>
      </c>
      <c r="H65" s="21">
        <v>6</v>
      </c>
      <c r="I65" s="21">
        <v>6</v>
      </c>
      <c r="J65" s="21">
        <v>6</v>
      </c>
      <c r="K65" s="21">
        <v>6</v>
      </c>
      <c r="L65" s="21">
        <v>6</v>
      </c>
      <c r="M65" s="21">
        <v>6</v>
      </c>
      <c r="N65" s="21">
        <v>6</v>
      </c>
      <c r="O65" s="21">
        <v>6</v>
      </c>
      <c r="P65" s="21">
        <v>6</v>
      </c>
      <c r="Q65" s="21">
        <v>6</v>
      </c>
      <c r="R65" s="21">
        <v>6</v>
      </c>
      <c r="S65" s="21">
        <v>6</v>
      </c>
      <c r="T65" s="21">
        <v>6</v>
      </c>
      <c r="U65" s="21">
        <v>6</v>
      </c>
      <c r="V65" s="21">
        <v>6</v>
      </c>
      <c r="W65" s="21">
        <v>6</v>
      </c>
      <c r="X65" s="21">
        <v>6</v>
      </c>
      <c r="Y65" s="21">
        <v>6</v>
      </c>
      <c r="Z65" s="21">
        <v>7</v>
      </c>
      <c r="AA65" s="22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</row>
    <row r="66" spans="1:41">
      <c r="A66" s="59"/>
      <c r="B66" s="59"/>
      <c r="C66" s="56"/>
      <c r="D66" s="57"/>
      <c r="E66" s="56"/>
      <c r="F66" s="57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4">
        <v>1</v>
      </c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</row>
    <row r="67" spans="1:41">
      <c r="A67" s="59"/>
      <c r="B67" s="59"/>
      <c r="C67" s="50" t="s">
        <v>92</v>
      </c>
      <c r="D67" s="51"/>
      <c r="E67" s="56" t="s">
        <v>103</v>
      </c>
      <c r="F67" s="57"/>
      <c r="G67" s="21">
        <v>4</v>
      </c>
      <c r="H67" s="21">
        <v>4</v>
      </c>
      <c r="I67" s="21">
        <v>4</v>
      </c>
      <c r="J67" s="21">
        <v>4</v>
      </c>
      <c r="K67" s="21">
        <v>4</v>
      </c>
      <c r="L67" s="21">
        <v>4</v>
      </c>
      <c r="M67" s="21">
        <v>4</v>
      </c>
      <c r="N67" s="21">
        <v>4</v>
      </c>
      <c r="O67" s="21">
        <v>4</v>
      </c>
      <c r="P67" s="21">
        <v>4</v>
      </c>
      <c r="Q67" s="22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</row>
    <row r="68" spans="1:41">
      <c r="A68" s="59"/>
      <c r="B68" s="59"/>
      <c r="C68" s="50" t="s">
        <v>93</v>
      </c>
      <c r="D68" s="51"/>
      <c r="E68" s="56" t="s">
        <v>103</v>
      </c>
      <c r="F68" s="57"/>
      <c r="G68" s="21">
        <v>6</v>
      </c>
      <c r="H68" s="21">
        <v>6</v>
      </c>
      <c r="I68" s="21">
        <v>6</v>
      </c>
      <c r="J68" s="21">
        <v>6</v>
      </c>
      <c r="K68" s="21">
        <v>6</v>
      </c>
      <c r="L68" s="21">
        <v>6</v>
      </c>
      <c r="M68" s="21">
        <v>6</v>
      </c>
      <c r="N68" s="21">
        <v>6</v>
      </c>
      <c r="O68" s="21">
        <v>6</v>
      </c>
      <c r="P68" s="21">
        <v>6</v>
      </c>
      <c r="Q68" s="21">
        <v>6</v>
      </c>
      <c r="R68" s="21">
        <v>6</v>
      </c>
      <c r="S68" s="21">
        <v>6</v>
      </c>
      <c r="T68" s="21">
        <v>6</v>
      </c>
      <c r="U68" s="21">
        <v>6</v>
      </c>
      <c r="V68" s="21">
        <v>6</v>
      </c>
      <c r="W68" s="21">
        <v>6</v>
      </c>
      <c r="X68" s="21">
        <v>6</v>
      </c>
      <c r="Y68" s="21">
        <v>6</v>
      </c>
      <c r="Z68" s="21">
        <v>6</v>
      </c>
      <c r="AA68" s="22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</row>
    <row r="69" spans="1:41">
      <c r="A69" s="59"/>
      <c r="B69" s="59"/>
      <c r="C69" s="50" t="s">
        <v>94</v>
      </c>
      <c r="D69" s="51"/>
      <c r="E69" s="56" t="s">
        <v>103</v>
      </c>
      <c r="F69" s="57"/>
      <c r="G69" s="21">
        <v>4</v>
      </c>
      <c r="H69" s="21">
        <v>4</v>
      </c>
      <c r="I69" s="21">
        <v>4</v>
      </c>
      <c r="J69" s="21">
        <v>4</v>
      </c>
      <c r="K69" s="21">
        <v>4</v>
      </c>
      <c r="L69" s="21">
        <v>4</v>
      </c>
      <c r="M69" s="21">
        <v>4</v>
      </c>
      <c r="N69" s="21">
        <v>4</v>
      </c>
      <c r="O69" s="21">
        <v>4</v>
      </c>
      <c r="P69" s="21">
        <v>4</v>
      </c>
      <c r="Q69" s="21">
        <v>4</v>
      </c>
      <c r="R69" s="22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</row>
    <row r="70" spans="1:41">
      <c r="A70" s="59"/>
      <c r="B70" s="59"/>
      <c r="C70" s="50" t="s">
        <v>95</v>
      </c>
      <c r="D70" s="51"/>
      <c r="E70" s="56" t="s">
        <v>103</v>
      </c>
      <c r="F70" s="57"/>
      <c r="G70" s="21">
        <v>6</v>
      </c>
      <c r="H70" s="21">
        <v>6</v>
      </c>
      <c r="I70" s="21">
        <v>6</v>
      </c>
      <c r="J70" s="21">
        <v>6</v>
      </c>
      <c r="K70" s="21">
        <v>6</v>
      </c>
      <c r="L70" s="21">
        <v>6</v>
      </c>
      <c r="M70" s="21">
        <v>6</v>
      </c>
      <c r="N70" s="21">
        <v>6</v>
      </c>
      <c r="O70" s="21">
        <v>6</v>
      </c>
      <c r="P70" s="21">
        <v>6</v>
      </c>
      <c r="Q70" s="21">
        <v>6</v>
      </c>
      <c r="R70" s="21">
        <v>6</v>
      </c>
      <c r="S70" s="21">
        <v>6</v>
      </c>
      <c r="T70" s="21">
        <v>6</v>
      </c>
      <c r="U70" s="21">
        <v>6</v>
      </c>
      <c r="V70" s="21">
        <v>6</v>
      </c>
      <c r="W70" s="21">
        <v>6</v>
      </c>
      <c r="X70" s="21">
        <v>6</v>
      </c>
      <c r="Y70" s="21">
        <v>6</v>
      </c>
      <c r="Z70" s="21">
        <v>6</v>
      </c>
      <c r="AA70" s="21">
        <v>6</v>
      </c>
      <c r="AB70" s="22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</row>
    <row r="71" spans="1:41">
      <c r="A71" s="59"/>
      <c r="B71" s="59"/>
      <c r="C71" s="50" t="s">
        <v>96</v>
      </c>
      <c r="D71" s="51"/>
      <c r="E71" s="56" t="s">
        <v>103</v>
      </c>
      <c r="F71" s="57"/>
      <c r="G71" s="21">
        <v>4</v>
      </c>
      <c r="H71" s="21">
        <v>4</v>
      </c>
      <c r="I71" s="21">
        <v>4</v>
      </c>
      <c r="J71" s="21">
        <v>4</v>
      </c>
      <c r="K71" s="21">
        <v>4</v>
      </c>
      <c r="L71" s="21">
        <v>4</v>
      </c>
      <c r="M71" s="21">
        <v>4</v>
      </c>
      <c r="N71" s="21">
        <v>4</v>
      </c>
      <c r="O71" s="21">
        <v>4</v>
      </c>
      <c r="P71" s="21">
        <v>4</v>
      </c>
      <c r="Q71" s="21">
        <v>4</v>
      </c>
      <c r="R71" s="21">
        <v>4</v>
      </c>
      <c r="S71" s="22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</row>
    <row r="72" spans="1:41">
      <c r="A72" s="59"/>
      <c r="B72" s="59"/>
      <c r="C72" s="50" t="s">
        <v>97</v>
      </c>
      <c r="D72" s="51"/>
      <c r="E72" s="56" t="s">
        <v>103</v>
      </c>
      <c r="F72" s="57"/>
      <c r="G72" s="21">
        <v>6</v>
      </c>
      <c r="H72" s="21">
        <v>6</v>
      </c>
      <c r="I72" s="21">
        <v>6</v>
      </c>
      <c r="J72" s="21">
        <v>6</v>
      </c>
      <c r="K72" s="21">
        <v>6</v>
      </c>
      <c r="L72" s="21">
        <v>6</v>
      </c>
      <c r="M72" s="21">
        <v>6</v>
      </c>
      <c r="N72" s="21">
        <v>6</v>
      </c>
      <c r="O72" s="21">
        <v>6</v>
      </c>
      <c r="P72" s="21">
        <v>6</v>
      </c>
      <c r="Q72" s="21">
        <v>6</v>
      </c>
      <c r="R72" s="21">
        <v>6</v>
      </c>
      <c r="S72" s="21">
        <v>6</v>
      </c>
      <c r="T72" s="21">
        <v>6</v>
      </c>
      <c r="U72" s="21">
        <v>6</v>
      </c>
      <c r="V72" s="21">
        <v>6</v>
      </c>
      <c r="W72" s="21">
        <v>6</v>
      </c>
      <c r="X72" s="21">
        <v>6</v>
      </c>
      <c r="Y72" s="21">
        <v>6</v>
      </c>
      <c r="Z72" s="21">
        <v>6</v>
      </c>
      <c r="AA72" s="21">
        <v>6</v>
      </c>
      <c r="AB72" s="21">
        <v>6</v>
      </c>
      <c r="AC72" s="22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</row>
    <row r="73" spans="1:41">
      <c r="A73" s="59"/>
      <c r="B73" s="59"/>
      <c r="C73" s="50" t="s">
        <v>98</v>
      </c>
      <c r="D73" s="51"/>
      <c r="E73" s="56" t="s">
        <v>103</v>
      </c>
      <c r="F73" s="57"/>
      <c r="G73" s="21">
        <v>4</v>
      </c>
      <c r="H73" s="21">
        <v>4</v>
      </c>
      <c r="I73" s="21">
        <v>4</v>
      </c>
      <c r="J73" s="21">
        <v>4</v>
      </c>
      <c r="K73" s="21">
        <v>4</v>
      </c>
      <c r="L73" s="21">
        <v>4</v>
      </c>
      <c r="M73" s="21">
        <v>4</v>
      </c>
      <c r="N73" s="21">
        <v>4</v>
      </c>
      <c r="O73" s="21">
        <v>4</v>
      </c>
      <c r="P73" s="21">
        <v>4</v>
      </c>
      <c r="Q73" s="21">
        <v>4</v>
      </c>
      <c r="R73" s="21">
        <v>4</v>
      </c>
      <c r="S73" s="21">
        <v>4</v>
      </c>
      <c r="T73" s="22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</row>
    <row r="74" spans="1:41">
      <c r="A74" s="59"/>
      <c r="B74" s="59"/>
      <c r="C74" s="50" t="s">
        <v>99</v>
      </c>
      <c r="D74" s="51"/>
      <c r="E74" s="56" t="s">
        <v>103</v>
      </c>
      <c r="F74" s="57"/>
      <c r="G74" s="21">
        <v>3</v>
      </c>
      <c r="H74" s="21">
        <v>6</v>
      </c>
      <c r="I74" s="21">
        <v>6</v>
      </c>
      <c r="J74" s="21">
        <v>6</v>
      </c>
      <c r="K74" s="21">
        <v>6</v>
      </c>
      <c r="L74" s="21">
        <v>6</v>
      </c>
      <c r="M74" s="21">
        <v>6</v>
      </c>
      <c r="N74" s="21">
        <v>6</v>
      </c>
      <c r="O74" s="21">
        <v>6</v>
      </c>
      <c r="P74" s="21">
        <v>6</v>
      </c>
      <c r="Q74" s="21">
        <v>6</v>
      </c>
      <c r="R74" s="21">
        <v>6</v>
      </c>
      <c r="S74" s="21">
        <v>6</v>
      </c>
      <c r="T74" s="21">
        <v>6</v>
      </c>
      <c r="U74" s="21">
        <v>6</v>
      </c>
      <c r="V74" s="21">
        <v>6</v>
      </c>
      <c r="W74" s="21">
        <v>5</v>
      </c>
      <c r="X74" s="21">
        <v>5</v>
      </c>
      <c r="Y74" s="21">
        <v>5</v>
      </c>
      <c r="Z74" s="21">
        <v>5</v>
      </c>
      <c r="AA74" s="21">
        <v>5</v>
      </c>
      <c r="AB74" s="21">
        <v>3</v>
      </c>
      <c r="AC74" s="22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</row>
    <row r="75" spans="1:41">
      <c r="A75" s="59"/>
      <c r="B75" s="59"/>
      <c r="C75" s="56"/>
      <c r="D75" s="57"/>
      <c r="E75" s="56"/>
      <c r="F75" s="57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3">
        <v>3</v>
      </c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</row>
    <row r="76" spans="1:41">
      <c r="A76" s="59"/>
      <c r="B76" s="59"/>
      <c r="C76" s="50" t="s">
        <v>100</v>
      </c>
      <c r="D76" s="51"/>
      <c r="E76" s="56" t="s">
        <v>103</v>
      </c>
      <c r="F76" s="57"/>
      <c r="G76" s="21">
        <v>4</v>
      </c>
      <c r="H76" s="21">
        <v>4</v>
      </c>
      <c r="I76" s="21">
        <v>4</v>
      </c>
      <c r="J76" s="21">
        <v>4</v>
      </c>
      <c r="K76" s="21">
        <v>4</v>
      </c>
      <c r="L76" s="21">
        <v>4</v>
      </c>
      <c r="M76" s="21">
        <v>4</v>
      </c>
      <c r="N76" s="21">
        <v>4</v>
      </c>
      <c r="O76" s="21">
        <v>4</v>
      </c>
      <c r="P76" s="21">
        <v>4</v>
      </c>
      <c r="Q76" s="21">
        <v>4</v>
      </c>
      <c r="R76" s="21">
        <v>4</v>
      </c>
      <c r="S76" s="21">
        <v>4</v>
      </c>
      <c r="T76" s="21">
        <v>4</v>
      </c>
      <c r="U76" s="22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</row>
    <row r="77" spans="1:41">
      <c r="A77" s="59"/>
      <c r="B77" s="59"/>
      <c r="C77" s="50" t="s">
        <v>101</v>
      </c>
      <c r="D77" s="51"/>
      <c r="E77" s="56" t="s">
        <v>103</v>
      </c>
      <c r="F77" s="57"/>
      <c r="G77" s="21">
        <v>8</v>
      </c>
      <c r="H77" s="21">
        <v>12</v>
      </c>
      <c r="I77" s="21">
        <v>12</v>
      </c>
      <c r="J77" s="21">
        <v>12</v>
      </c>
      <c r="K77" s="21">
        <v>12</v>
      </c>
      <c r="L77" s="21">
        <v>12</v>
      </c>
      <c r="M77" s="21">
        <v>12</v>
      </c>
      <c r="N77" s="21">
        <v>12</v>
      </c>
      <c r="O77" s="21">
        <v>12</v>
      </c>
      <c r="P77" s="21">
        <v>12</v>
      </c>
      <c r="Q77" s="21">
        <v>12</v>
      </c>
      <c r="R77" s="21">
        <v>12</v>
      </c>
      <c r="S77" s="21">
        <v>12</v>
      </c>
      <c r="T77" s="21">
        <v>12</v>
      </c>
      <c r="U77" s="21">
        <v>12</v>
      </c>
      <c r="V77" s="21">
        <v>12</v>
      </c>
      <c r="W77" s="21">
        <v>12</v>
      </c>
      <c r="X77" s="21">
        <v>12</v>
      </c>
      <c r="Y77" s="21">
        <v>12</v>
      </c>
      <c r="Z77" s="21">
        <v>12</v>
      </c>
      <c r="AA77" s="21">
        <v>12</v>
      </c>
      <c r="AB77" s="21">
        <v>12</v>
      </c>
      <c r="AC77" s="21">
        <v>10</v>
      </c>
      <c r="AD77" s="21">
        <v>10</v>
      </c>
      <c r="AE77" s="21">
        <v>8</v>
      </c>
      <c r="AF77" s="22">
        <v>0</v>
      </c>
      <c r="AG77" s="21">
        <v>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21">
        <v>0</v>
      </c>
      <c r="AO77" s="21">
        <v>0</v>
      </c>
    </row>
    <row r="78" spans="1:41">
      <c r="A78" s="59"/>
      <c r="B78" s="59"/>
      <c r="C78" s="56"/>
      <c r="D78" s="57"/>
      <c r="E78" s="56"/>
      <c r="F78" s="57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3">
        <v>4</v>
      </c>
      <c r="AG78" s="21"/>
      <c r="AH78" s="21"/>
      <c r="AI78" s="21"/>
      <c r="AJ78" s="21"/>
      <c r="AK78" s="21"/>
      <c r="AL78" s="21"/>
      <c r="AM78" s="21"/>
      <c r="AN78" s="21"/>
      <c r="AO78" s="21"/>
    </row>
    <row r="79" spans="1:41">
      <c r="A79" s="59"/>
      <c r="B79" s="59"/>
      <c r="C79" s="50" t="s">
        <v>35</v>
      </c>
      <c r="D79" s="51"/>
      <c r="E79" s="56" t="s">
        <v>104</v>
      </c>
      <c r="F79" s="57"/>
      <c r="G79" s="21">
        <v>6</v>
      </c>
      <c r="H79" s="21">
        <v>10</v>
      </c>
      <c r="I79" s="21">
        <v>10</v>
      </c>
      <c r="J79" s="21">
        <v>10</v>
      </c>
      <c r="K79" s="21">
        <v>10</v>
      </c>
      <c r="L79" s="21">
        <v>10</v>
      </c>
      <c r="M79" s="21">
        <v>10</v>
      </c>
      <c r="N79" s="21">
        <v>10</v>
      </c>
      <c r="O79" s="21">
        <v>10</v>
      </c>
      <c r="P79" s="21">
        <v>10</v>
      </c>
      <c r="Q79" s="21">
        <v>10</v>
      </c>
      <c r="R79" s="21">
        <v>10</v>
      </c>
      <c r="S79" s="21">
        <v>10</v>
      </c>
      <c r="T79" s="21">
        <v>10</v>
      </c>
      <c r="U79" s="21">
        <v>10</v>
      </c>
      <c r="V79" s="21">
        <v>10</v>
      </c>
      <c r="W79" s="21">
        <v>10</v>
      </c>
      <c r="X79" s="21">
        <v>10</v>
      </c>
      <c r="Y79" s="21">
        <v>10</v>
      </c>
      <c r="Z79" s="21">
        <v>10</v>
      </c>
      <c r="AA79" s="21">
        <v>10</v>
      </c>
      <c r="AB79" s="21">
        <v>10</v>
      </c>
      <c r="AC79" s="21">
        <v>10</v>
      </c>
      <c r="AD79" s="21">
        <v>10</v>
      </c>
      <c r="AE79" s="21">
        <v>10</v>
      </c>
      <c r="AF79" s="21">
        <v>8</v>
      </c>
      <c r="AG79" s="21">
        <v>8</v>
      </c>
      <c r="AH79" s="21">
        <v>6</v>
      </c>
      <c r="AI79" s="22">
        <v>0</v>
      </c>
      <c r="AJ79" s="21">
        <v>0</v>
      </c>
      <c r="AK79" s="21">
        <v>0</v>
      </c>
      <c r="AL79" s="21">
        <v>0</v>
      </c>
      <c r="AM79" s="21">
        <v>0</v>
      </c>
      <c r="AN79" s="21">
        <v>0</v>
      </c>
      <c r="AO79" s="21">
        <v>0</v>
      </c>
    </row>
    <row r="80" spans="1:41">
      <c r="A80" s="59"/>
      <c r="B80" s="60"/>
      <c r="C80" s="56"/>
      <c r="D80" s="57"/>
      <c r="E80" s="56"/>
      <c r="F80" s="57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3">
        <v>4</v>
      </c>
      <c r="AJ80" s="21"/>
      <c r="AK80" s="21"/>
      <c r="AL80" s="21"/>
      <c r="AM80" s="21"/>
      <c r="AN80" s="21"/>
      <c r="AO80" s="21"/>
    </row>
    <row r="81" spans="1:41">
      <c r="A81" s="59"/>
      <c r="B81" s="58" t="s">
        <v>36</v>
      </c>
      <c r="C81" s="50" t="s">
        <v>37</v>
      </c>
      <c r="D81" s="51"/>
      <c r="E81" s="56" t="s">
        <v>61</v>
      </c>
      <c r="F81" s="57"/>
      <c r="G81" s="21">
        <v>1</v>
      </c>
      <c r="H81" s="21">
        <v>1</v>
      </c>
      <c r="I81" s="21">
        <v>1</v>
      </c>
      <c r="J81" s="21">
        <v>1</v>
      </c>
      <c r="K81" s="21">
        <v>1</v>
      </c>
      <c r="L81" s="22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</row>
    <row r="82" spans="1:41">
      <c r="A82" s="59"/>
      <c r="B82" s="59"/>
      <c r="C82" s="50" t="s">
        <v>105</v>
      </c>
      <c r="D82" s="51"/>
      <c r="E82" s="56" t="s">
        <v>61</v>
      </c>
      <c r="F82" s="57"/>
      <c r="G82" s="21">
        <v>1</v>
      </c>
      <c r="H82" s="21">
        <v>1</v>
      </c>
      <c r="I82" s="21">
        <v>1</v>
      </c>
      <c r="J82" s="21">
        <v>1</v>
      </c>
      <c r="K82" s="21">
        <v>1</v>
      </c>
      <c r="L82" s="21">
        <v>1</v>
      </c>
      <c r="M82" s="22">
        <v>0</v>
      </c>
      <c r="N82" s="21">
        <v>0</v>
      </c>
      <c r="O82" s="21">
        <v>0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  <c r="AA82" s="21">
        <v>0</v>
      </c>
      <c r="AB82" s="21">
        <v>0</v>
      </c>
      <c r="AC82" s="21">
        <v>0</v>
      </c>
      <c r="AD82" s="21">
        <v>0</v>
      </c>
      <c r="AE82" s="21">
        <v>0</v>
      </c>
      <c r="AF82" s="21">
        <v>0</v>
      </c>
      <c r="AG82" s="21">
        <v>0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21">
        <v>0</v>
      </c>
    </row>
    <row r="83" spans="1:41">
      <c r="A83" s="59"/>
      <c r="B83" s="59"/>
      <c r="C83" s="50" t="s">
        <v>106</v>
      </c>
      <c r="D83" s="51"/>
      <c r="E83" s="56" t="s">
        <v>61</v>
      </c>
      <c r="F83" s="57"/>
      <c r="G83" s="21">
        <v>1</v>
      </c>
      <c r="H83" s="21">
        <v>1</v>
      </c>
      <c r="I83" s="21">
        <v>1</v>
      </c>
      <c r="J83" s="21">
        <v>1</v>
      </c>
      <c r="K83" s="21">
        <v>1</v>
      </c>
      <c r="L83" s="21">
        <v>1</v>
      </c>
      <c r="M83" s="21">
        <v>1</v>
      </c>
      <c r="N83" s="22">
        <v>0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1">
        <v>0</v>
      </c>
      <c r="X83" s="21">
        <v>0</v>
      </c>
      <c r="Y83" s="21">
        <v>0</v>
      </c>
      <c r="Z83" s="21"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21">
        <v>0</v>
      </c>
      <c r="AO83" s="21">
        <v>0</v>
      </c>
    </row>
    <row r="84" spans="1:41">
      <c r="A84" s="59"/>
      <c r="B84" s="59"/>
      <c r="C84" s="50" t="s">
        <v>107</v>
      </c>
      <c r="D84" s="51"/>
      <c r="E84" s="56" t="s">
        <v>61</v>
      </c>
      <c r="F84" s="57"/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2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21">
        <v>0</v>
      </c>
      <c r="AO84" s="21">
        <v>0</v>
      </c>
    </row>
    <row r="85" spans="1:41">
      <c r="A85" s="59"/>
      <c r="B85" s="59"/>
      <c r="C85" s="50" t="s">
        <v>108</v>
      </c>
      <c r="D85" s="51"/>
      <c r="E85" s="56" t="s">
        <v>61</v>
      </c>
      <c r="F85" s="57"/>
      <c r="G85" s="21">
        <v>1</v>
      </c>
      <c r="H85" s="21">
        <v>1</v>
      </c>
      <c r="I85" s="21">
        <v>1</v>
      </c>
      <c r="J85" s="21">
        <v>1</v>
      </c>
      <c r="K85" s="21">
        <v>1</v>
      </c>
      <c r="L85" s="21">
        <v>1</v>
      </c>
      <c r="M85" s="21">
        <v>1</v>
      </c>
      <c r="N85" s="21">
        <v>1</v>
      </c>
      <c r="O85" s="21">
        <v>1</v>
      </c>
      <c r="P85" s="22">
        <v>0</v>
      </c>
      <c r="Q85" s="21">
        <v>0</v>
      </c>
      <c r="R85" s="21">
        <v>0</v>
      </c>
      <c r="S85" s="21">
        <v>0</v>
      </c>
      <c r="T85" s="21">
        <v>0</v>
      </c>
      <c r="U85" s="21">
        <v>0</v>
      </c>
      <c r="V85" s="21">
        <v>0</v>
      </c>
      <c r="W85" s="21">
        <v>0</v>
      </c>
      <c r="X85" s="21">
        <v>0</v>
      </c>
      <c r="Y85" s="21">
        <v>0</v>
      </c>
      <c r="Z85" s="21">
        <v>0</v>
      </c>
      <c r="AA85" s="21">
        <v>0</v>
      </c>
      <c r="AB85" s="21">
        <v>0</v>
      </c>
      <c r="AC85" s="21">
        <v>0</v>
      </c>
      <c r="AD85" s="21">
        <v>0</v>
      </c>
      <c r="AE85" s="21">
        <v>0</v>
      </c>
      <c r="AF85" s="21">
        <v>0</v>
      </c>
      <c r="AG85" s="21">
        <v>0</v>
      </c>
      <c r="AH85" s="21">
        <v>0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21">
        <v>0</v>
      </c>
      <c r="AO85" s="21">
        <v>0</v>
      </c>
    </row>
    <row r="86" spans="1:41">
      <c r="A86" s="59"/>
      <c r="B86" s="59"/>
      <c r="C86" s="50" t="s">
        <v>109</v>
      </c>
      <c r="D86" s="51"/>
      <c r="E86" s="56" t="s">
        <v>61</v>
      </c>
      <c r="F86" s="57"/>
      <c r="G86" s="21">
        <v>1</v>
      </c>
      <c r="H86" s="21">
        <v>1</v>
      </c>
      <c r="I86" s="21">
        <v>1</v>
      </c>
      <c r="J86" s="21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2">
        <v>0</v>
      </c>
      <c r="R86" s="21">
        <v>0</v>
      </c>
      <c r="S86" s="21">
        <v>0</v>
      </c>
      <c r="T86" s="21">
        <v>0</v>
      </c>
      <c r="U86" s="21">
        <v>0</v>
      </c>
      <c r="V86" s="21">
        <v>0</v>
      </c>
      <c r="W86" s="21">
        <v>0</v>
      </c>
      <c r="X86" s="21">
        <v>0</v>
      </c>
      <c r="Y86" s="21">
        <v>0</v>
      </c>
      <c r="Z86" s="21">
        <v>0</v>
      </c>
      <c r="AA86" s="21">
        <v>0</v>
      </c>
      <c r="AB86" s="21">
        <v>0</v>
      </c>
      <c r="AC86" s="21">
        <v>0</v>
      </c>
      <c r="AD86" s="21">
        <v>0</v>
      </c>
      <c r="AE86" s="21">
        <v>0</v>
      </c>
      <c r="AF86" s="21">
        <v>0</v>
      </c>
      <c r="AG86" s="21">
        <v>0</v>
      </c>
      <c r="AH86" s="21">
        <v>0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21">
        <v>0</v>
      </c>
      <c r="AO86" s="21">
        <v>0</v>
      </c>
    </row>
    <row r="87" spans="1:41">
      <c r="A87" s="59"/>
      <c r="B87" s="59"/>
      <c r="C87" s="50" t="s">
        <v>110</v>
      </c>
      <c r="D87" s="51"/>
      <c r="E87" s="56" t="s">
        <v>61</v>
      </c>
      <c r="F87" s="57"/>
      <c r="G87" s="21">
        <v>1</v>
      </c>
      <c r="H87" s="21">
        <v>1</v>
      </c>
      <c r="I87" s="21">
        <v>1</v>
      </c>
      <c r="J87" s="21">
        <v>1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2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21">
        <v>0</v>
      </c>
    </row>
    <row r="88" spans="1:41">
      <c r="A88" s="59"/>
      <c r="B88" s="59"/>
      <c r="C88" s="50" t="s">
        <v>111</v>
      </c>
      <c r="D88" s="51"/>
      <c r="E88" s="56" t="s">
        <v>61</v>
      </c>
      <c r="F88" s="57"/>
      <c r="G88" s="21">
        <v>1</v>
      </c>
      <c r="H88" s="21">
        <v>1</v>
      </c>
      <c r="I88" s="21">
        <v>1</v>
      </c>
      <c r="J88" s="21">
        <v>1</v>
      </c>
      <c r="K88" s="21">
        <v>1</v>
      </c>
      <c r="L88" s="21">
        <v>1</v>
      </c>
      <c r="M88" s="21">
        <v>1</v>
      </c>
      <c r="N88" s="21">
        <v>1</v>
      </c>
      <c r="O88" s="21">
        <v>1</v>
      </c>
      <c r="P88" s="21">
        <v>1</v>
      </c>
      <c r="Q88" s="21">
        <v>1</v>
      </c>
      <c r="R88" s="21">
        <v>1</v>
      </c>
      <c r="S88" s="22">
        <v>0</v>
      </c>
      <c r="T88" s="21">
        <v>0</v>
      </c>
      <c r="U88" s="21">
        <v>0</v>
      </c>
      <c r="V88" s="21">
        <v>0</v>
      </c>
      <c r="W88" s="21">
        <v>0</v>
      </c>
      <c r="X88" s="21">
        <v>0</v>
      </c>
      <c r="Y88" s="21">
        <v>0</v>
      </c>
      <c r="Z88" s="21">
        <v>0</v>
      </c>
      <c r="AA88" s="21">
        <v>0</v>
      </c>
      <c r="AB88" s="21">
        <v>0</v>
      </c>
      <c r="AC88" s="21">
        <v>0</v>
      </c>
      <c r="AD88" s="21">
        <v>0</v>
      </c>
      <c r="AE88" s="21">
        <v>0</v>
      </c>
      <c r="AF88" s="21">
        <v>0</v>
      </c>
      <c r="AG88" s="21">
        <v>0</v>
      </c>
      <c r="AH88" s="21">
        <v>0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21">
        <v>0</v>
      </c>
      <c r="AO88" s="21">
        <v>0</v>
      </c>
    </row>
    <row r="89" spans="1:41">
      <c r="A89" s="59"/>
      <c r="B89" s="59"/>
      <c r="C89" s="50" t="s">
        <v>112</v>
      </c>
      <c r="D89" s="51"/>
      <c r="E89" s="56" t="s">
        <v>61</v>
      </c>
      <c r="F89" s="57"/>
      <c r="G89" s="21">
        <v>1</v>
      </c>
      <c r="H89" s="21">
        <v>1</v>
      </c>
      <c r="I89" s="21">
        <v>1</v>
      </c>
      <c r="J89" s="21">
        <v>1</v>
      </c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1">
        <v>1</v>
      </c>
      <c r="R89" s="21">
        <v>1</v>
      </c>
      <c r="S89" s="21">
        <v>1</v>
      </c>
      <c r="T89" s="22">
        <v>0</v>
      </c>
      <c r="U89" s="21">
        <v>0</v>
      </c>
      <c r="V89" s="21">
        <v>0</v>
      </c>
      <c r="W89" s="21">
        <v>0</v>
      </c>
      <c r="X89" s="21">
        <v>0</v>
      </c>
      <c r="Y89" s="21">
        <v>0</v>
      </c>
      <c r="Z89" s="21">
        <v>0</v>
      </c>
      <c r="AA89" s="21">
        <v>0</v>
      </c>
      <c r="AB89" s="21">
        <v>0</v>
      </c>
      <c r="AC89" s="21">
        <v>0</v>
      </c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21">
        <v>0</v>
      </c>
      <c r="AO89" s="21">
        <v>0</v>
      </c>
    </row>
    <row r="90" spans="1:41">
      <c r="A90" s="59"/>
      <c r="B90" s="59"/>
      <c r="C90" s="50" t="s">
        <v>113</v>
      </c>
      <c r="D90" s="51"/>
      <c r="E90" s="56" t="s">
        <v>61</v>
      </c>
      <c r="F90" s="57"/>
      <c r="G90" s="21">
        <v>1</v>
      </c>
      <c r="H90" s="21">
        <v>1</v>
      </c>
      <c r="I90" s="21">
        <v>1</v>
      </c>
      <c r="J90" s="21">
        <v>1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1">
        <v>1</v>
      </c>
      <c r="R90" s="21">
        <v>1</v>
      </c>
      <c r="S90" s="21">
        <v>1</v>
      </c>
      <c r="T90" s="21">
        <v>1</v>
      </c>
      <c r="U90" s="22">
        <v>0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0</v>
      </c>
      <c r="AH90" s="21">
        <v>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21">
        <v>0</v>
      </c>
      <c r="AO90" s="21">
        <v>0</v>
      </c>
    </row>
    <row r="91" spans="1:41">
      <c r="A91" s="59"/>
      <c r="B91" s="59"/>
      <c r="C91" s="50" t="s">
        <v>114</v>
      </c>
      <c r="D91" s="51"/>
      <c r="E91" s="56" t="s">
        <v>61</v>
      </c>
      <c r="F91" s="57"/>
      <c r="G91" s="21">
        <v>1</v>
      </c>
      <c r="H91" s="21">
        <v>1</v>
      </c>
      <c r="I91" s="21">
        <v>1</v>
      </c>
      <c r="J91" s="21">
        <v>1</v>
      </c>
      <c r="K91" s="21">
        <v>1</v>
      </c>
      <c r="L91" s="21">
        <v>1</v>
      </c>
      <c r="M91" s="21">
        <v>1</v>
      </c>
      <c r="N91" s="21">
        <v>1</v>
      </c>
      <c r="O91" s="21">
        <v>1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1</v>
      </c>
      <c r="V91" s="22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</row>
    <row r="92" spans="1:41">
      <c r="A92" s="59"/>
      <c r="B92" s="58" t="s">
        <v>38</v>
      </c>
      <c r="C92" s="50" t="s">
        <v>39</v>
      </c>
      <c r="D92" s="51"/>
      <c r="E92" s="56" t="s">
        <v>60</v>
      </c>
      <c r="F92" s="57"/>
      <c r="G92" s="21">
        <v>3</v>
      </c>
      <c r="H92" s="21">
        <v>4</v>
      </c>
      <c r="I92" s="21">
        <v>4</v>
      </c>
      <c r="J92" s="21">
        <v>4</v>
      </c>
      <c r="K92" s="21">
        <v>4</v>
      </c>
      <c r="L92" s="21">
        <v>4</v>
      </c>
      <c r="M92" s="21">
        <v>4</v>
      </c>
      <c r="N92" s="21">
        <v>4</v>
      </c>
      <c r="O92" s="21">
        <v>4</v>
      </c>
      <c r="P92" s="21">
        <v>4</v>
      </c>
      <c r="Q92" s="21">
        <v>4</v>
      </c>
      <c r="R92" s="21">
        <v>4</v>
      </c>
      <c r="S92" s="21">
        <v>4</v>
      </c>
      <c r="T92" s="21">
        <v>4</v>
      </c>
      <c r="U92" s="21">
        <v>4</v>
      </c>
      <c r="V92" s="21">
        <v>4</v>
      </c>
      <c r="W92" s="21">
        <v>4</v>
      </c>
      <c r="X92" s="21">
        <v>4</v>
      </c>
      <c r="Y92" s="21">
        <v>4</v>
      </c>
      <c r="Z92" s="21">
        <v>4</v>
      </c>
      <c r="AA92" s="21">
        <v>4</v>
      </c>
      <c r="AB92" s="21">
        <v>4</v>
      </c>
      <c r="AC92" s="21">
        <v>4</v>
      </c>
      <c r="AD92" s="21">
        <v>4</v>
      </c>
      <c r="AE92" s="21">
        <v>4</v>
      </c>
      <c r="AF92" s="21">
        <v>4</v>
      </c>
      <c r="AG92" s="21">
        <v>4</v>
      </c>
      <c r="AH92" s="21">
        <v>3</v>
      </c>
      <c r="AI92" s="22">
        <v>0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21">
        <v>0</v>
      </c>
    </row>
    <row r="93" spans="1:41">
      <c r="A93" s="59"/>
      <c r="B93" s="59"/>
      <c r="C93" s="56"/>
      <c r="D93" s="57"/>
      <c r="E93" s="56"/>
      <c r="F93" s="57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3">
        <v>1</v>
      </c>
      <c r="AJ93" s="21"/>
      <c r="AK93" s="21"/>
      <c r="AL93" s="21"/>
      <c r="AM93" s="21"/>
      <c r="AN93" s="21"/>
      <c r="AO93" s="21"/>
    </row>
    <row r="94" spans="1:41">
      <c r="A94" s="59"/>
      <c r="B94" s="59"/>
      <c r="C94" s="50" t="s">
        <v>115</v>
      </c>
      <c r="D94" s="51"/>
      <c r="E94" s="56" t="s">
        <v>60</v>
      </c>
      <c r="F94" s="57"/>
      <c r="G94" s="21">
        <v>4</v>
      </c>
      <c r="H94" s="21">
        <v>4</v>
      </c>
      <c r="I94" s="21">
        <v>4</v>
      </c>
      <c r="J94" s="21">
        <v>4</v>
      </c>
      <c r="K94" s="21">
        <v>4</v>
      </c>
      <c r="L94" s="21">
        <v>4</v>
      </c>
      <c r="M94" s="21">
        <v>4</v>
      </c>
      <c r="N94" s="21">
        <v>4</v>
      </c>
      <c r="O94" s="21">
        <v>4</v>
      </c>
      <c r="P94" s="21">
        <v>4</v>
      </c>
      <c r="Q94" s="21">
        <v>4</v>
      </c>
      <c r="R94" s="21">
        <v>4</v>
      </c>
      <c r="S94" s="21">
        <v>4</v>
      </c>
      <c r="T94" s="21">
        <v>4</v>
      </c>
      <c r="U94" s="21">
        <v>4</v>
      </c>
      <c r="V94" s="21">
        <v>4</v>
      </c>
      <c r="W94" s="21">
        <v>4</v>
      </c>
      <c r="X94" s="21">
        <v>4</v>
      </c>
      <c r="Y94" s="21">
        <v>4</v>
      </c>
      <c r="Z94" s="21">
        <v>4</v>
      </c>
      <c r="AA94" s="21">
        <v>4</v>
      </c>
      <c r="AB94" s="21">
        <v>4</v>
      </c>
      <c r="AC94" s="21">
        <v>4</v>
      </c>
      <c r="AD94" s="21">
        <v>4</v>
      </c>
      <c r="AE94" s="21">
        <v>4</v>
      </c>
      <c r="AF94" s="21">
        <v>4</v>
      </c>
      <c r="AG94" s="21">
        <v>4</v>
      </c>
      <c r="AH94" s="21">
        <v>4</v>
      </c>
      <c r="AI94" s="22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</row>
    <row r="95" spans="1:41">
      <c r="A95" s="59"/>
      <c r="B95" s="59"/>
      <c r="C95" s="50" t="s">
        <v>116</v>
      </c>
      <c r="D95" s="51"/>
      <c r="E95" s="56" t="s">
        <v>102</v>
      </c>
      <c r="F95" s="57"/>
      <c r="G95" s="21">
        <v>4</v>
      </c>
      <c r="H95" s="21">
        <v>4</v>
      </c>
      <c r="I95" s="21">
        <v>4</v>
      </c>
      <c r="J95" s="21">
        <v>4</v>
      </c>
      <c r="K95" s="21">
        <v>4</v>
      </c>
      <c r="L95" s="21">
        <v>4</v>
      </c>
      <c r="M95" s="21">
        <v>4</v>
      </c>
      <c r="N95" s="21">
        <v>4</v>
      </c>
      <c r="O95" s="21">
        <v>4</v>
      </c>
      <c r="P95" s="21">
        <v>4</v>
      </c>
      <c r="Q95" s="21">
        <v>4</v>
      </c>
      <c r="R95" s="21">
        <v>4</v>
      </c>
      <c r="S95" s="21">
        <v>4</v>
      </c>
      <c r="T95" s="21">
        <v>4</v>
      </c>
      <c r="U95" s="21">
        <v>4</v>
      </c>
      <c r="V95" s="21">
        <v>4</v>
      </c>
      <c r="W95" s="21">
        <v>4</v>
      </c>
      <c r="X95" s="21">
        <v>4</v>
      </c>
      <c r="Y95" s="21">
        <v>4</v>
      </c>
      <c r="Z95" s="21">
        <v>4</v>
      </c>
      <c r="AA95" s="21">
        <v>4</v>
      </c>
      <c r="AB95" s="21">
        <v>4</v>
      </c>
      <c r="AC95" s="21">
        <v>4</v>
      </c>
      <c r="AD95" s="21">
        <v>4</v>
      </c>
      <c r="AE95" s="21">
        <v>4</v>
      </c>
      <c r="AF95" s="21">
        <v>4</v>
      </c>
      <c r="AG95" s="21">
        <v>4</v>
      </c>
      <c r="AH95" s="21">
        <v>4</v>
      </c>
      <c r="AI95" s="22">
        <v>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21">
        <v>0</v>
      </c>
    </row>
    <row r="96" spans="1:41">
      <c r="A96" s="59"/>
      <c r="B96" s="59"/>
      <c r="C96" s="50" t="s">
        <v>117</v>
      </c>
      <c r="D96" s="51"/>
      <c r="E96" s="56" t="s">
        <v>102</v>
      </c>
      <c r="F96" s="57"/>
      <c r="G96" s="21">
        <v>4</v>
      </c>
      <c r="H96" s="21">
        <v>4</v>
      </c>
      <c r="I96" s="21">
        <v>4</v>
      </c>
      <c r="J96" s="21">
        <v>4</v>
      </c>
      <c r="K96" s="21">
        <v>4</v>
      </c>
      <c r="L96" s="21">
        <v>4</v>
      </c>
      <c r="M96" s="21">
        <v>4</v>
      </c>
      <c r="N96" s="21">
        <v>4</v>
      </c>
      <c r="O96" s="21">
        <v>4</v>
      </c>
      <c r="P96" s="21">
        <v>4</v>
      </c>
      <c r="Q96" s="21">
        <v>4</v>
      </c>
      <c r="R96" s="21">
        <v>4</v>
      </c>
      <c r="S96" s="21">
        <v>4</v>
      </c>
      <c r="T96" s="21">
        <v>4</v>
      </c>
      <c r="U96" s="21">
        <v>4</v>
      </c>
      <c r="V96" s="21">
        <v>4</v>
      </c>
      <c r="W96" s="21">
        <v>4</v>
      </c>
      <c r="X96" s="21">
        <v>4</v>
      </c>
      <c r="Y96" s="21">
        <v>4</v>
      </c>
      <c r="Z96" s="21">
        <v>4</v>
      </c>
      <c r="AA96" s="21">
        <v>4</v>
      </c>
      <c r="AB96" s="21">
        <v>4</v>
      </c>
      <c r="AC96" s="21">
        <v>4</v>
      </c>
      <c r="AD96" s="21">
        <v>4</v>
      </c>
      <c r="AE96" s="21">
        <v>4</v>
      </c>
      <c r="AF96" s="21">
        <v>4</v>
      </c>
      <c r="AG96" s="21">
        <v>4</v>
      </c>
      <c r="AH96" s="21">
        <v>4</v>
      </c>
      <c r="AI96" s="22">
        <v>0</v>
      </c>
      <c r="AJ96" s="21">
        <v>0</v>
      </c>
      <c r="AK96" s="21">
        <v>0</v>
      </c>
      <c r="AL96" s="21">
        <v>0</v>
      </c>
      <c r="AM96" s="21">
        <v>0</v>
      </c>
      <c r="AN96" s="21">
        <v>0</v>
      </c>
      <c r="AO96" s="21">
        <v>0</v>
      </c>
    </row>
    <row r="97" spans="1:41">
      <c r="A97" s="59"/>
      <c r="B97" s="59"/>
      <c r="C97" s="50" t="s">
        <v>118</v>
      </c>
      <c r="D97" s="51"/>
      <c r="E97" s="56" t="s">
        <v>103</v>
      </c>
      <c r="F97" s="57"/>
      <c r="G97" s="21">
        <v>6</v>
      </c>
      <c r="H97" s="21">
        <v>4</v>
      </c>
      <c r="I97" s="21">
        <v>4</v>
      </c>
      <c r="J97" s="21">
        <v>4</v>
      </c>
      <c r="K97" s="21">
        <v>4</v>
      </c>
      <c r="L97" s="21">
        <v>4</v>
      </c>
      <c r="M97" s="21">
        <v>4</v>
      </c>
      <c r="N97" s="21">
        <v>4</v>
      </c>
      <c r="O97" s="21">
        <v>4</v>
      </c>
      <c r="P97" s="21">
        <v>4</v>
      </c>
      <c r="Q97" s="21">
        <v>4</v>
      </c>
      <c r="R97" s="21">
        <v>4</v>
      </c>
      <c r="S97" s="21">
        <v>4</v>
      </c>
      <c r="T97" s="21">
        <v>4</v>
      </c>
      <c r="U97" s="21">
        <v>4</v>
      </c>
      <c r="V97" s="21">
        <v>4</v>
      </c>
      <c r="W97" s="21">
        <v>4</v>
      </c>
      <c r="X97" s="21">
        <v>4</v>
      </c>
      <c r="Y97" s="21">
        <v>4</v>
      </c>
      <c r="Z97" s="21">
        <v>4</v>
      </c>
      <c r="AA97" s="21">
        <v>4</v>
      </c>
      <c r="AB97" s="21">
        <v>4</v>
      </c>
      <c r="AC97" s="21">
        <v>4</v>
      </c>
      <c r="AD97" s="21">
        <v>4</v>
      </c>
      <c r="AE97" s="21">
        <v>4</v>
      </c>
      <c r="AF97" s="21">
        <v>4</v>
      </c>
      <c r="AG97" s="21">
        <v>4</v>
      </c>
      <c r="AH97" s="21">
        <v>6</v>
      </c>
      <c r="AI97" s="22">
        <v>0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21">
        <v>0</v>
      </c>
    </row>
    <row r="98" spans="1:41">
      <c r="A98" s="59"/>
      <c r="B98" s="59"/>
      <c r="C98" s="56"/>
      <c r="D98" s="57"/>
      <c r="E98" s="56"/>
      <c r="F98" s="57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4">
        <v>2</v>
      </c>
      <c r="AJ98" s="21"/>
      <c r="AK98" s="21"/>
      <c r="AL98" s="21"/>
      <c r="AM98" s="21"/>
      <c r="AN98" s="21"/>
      <c r="AO98" s="21"/>
    </row>
    <row r="99" spans="1:41">
      <c r="A99" s="59"/>
      <c r="B99" s="59"/>
      <c r="C99" s="54" t="s">
        <v>119</v>
      </c>
      <c r="D99" s="55"/>
      <c r="E99" s="56" t="s">
        <v>103</v>
      </c>
      <c r="F99" s="57"/>
      <c r="G99" s="21">
        <v>4</v>
      </c>
      <c r="H99" s="21">
        <v>4</v>
      </c>
      <c r="I99" s="21">
        <v>4</v>
      </c>
      <c r="J99" s="21">
        <v>4</v>
      </c>
      <c r="K99" s="21">
        <v>4</v>
      </c>
      <c r="L99" s="21">
        <v>4</v>
      </c>
      <c r="M99" s="21">
        <v>4</v>
      </c>
      <c r="N99" s="21">
        <v>4</v>
      </c>
      <c r="O99" s="21">
        <v>4</v>
      </c>
      <c r="P99" s="21">
        <v>4</v>
      </c>
      <c r="Q99" s="21">
        <v>4</v>
      </c>
      <c r="R99" s="21">
        <v>4</v>
      </c>
      <c r="S99" s="21">
        <v>4</v>
      </c>
      <c r="T99" s="21">
        <v>4</v>
      </c>
      <c r="U99" s="21">
        <v>4</v>
      </c>
      <c r="V99" s="21">
        <v>4</v>
      </c>
      <c r="W99" s="21">
        <v>4</v>
      </c>
      <c r="X99" s="21">
        <v>4</v>
      </c>
      <c r="Y99" s="21">
        <v>4</v>
      </c>
      <c r="Z99" s="21">
        <v>4</v>
      </c>
      <c r="AA99" s="21">
        <v>4</v>
      </c>
      <c r="AB99" s="21">
        <v>4</v>
      </c>
      <c r="AC99" s="21">
        <v>4</v>
      </c>
      <c r="AD99" s="21">
        <v>4</v>
      </c>
      <c r="AE99" s="21">
        <v>4</v>
      </c>
      <c r="AF99" s="21">
        <v>4</v>
      </c>
      <c r="AG99" s="21">
        <v>4</v>
      </c>
      <c r="AH99" s="21">
        <v>4</v>
      </c>
      <c r="AI99" s="22">
        <v>0</v>
      </c>
      <c r="AJ99" s="21">
        <v>0</v>
      </c>
      <c r="AK99" s="21">
        <v>0</v>
      </c>
      <c r="AL99" s="21">
        <v>0</v>
      </c>
      <c r="AM99" s="21">
        <v>0</v>
      </c>
      <c r="AN99" s="21">
        <v>0</v>
      </c>
      <c r="AO99" s="21">
        <v>0</v>
      </c>
    </row>
    <row r="100" spans="1:41">
      <c r="A100" s="59"/>
      <c r="B100" s="59"/>
      <c r="C100" s="54" t="s">
        <v>120</v>
      </c>
      <c r="D100" s="55"/>
      <c r="E100" s="56" t="s">
        <v>60</v>
      </c>
      <c r="F100" s="57"/>
      <c r="G100" s="21">
        <v>4</v>
      </c>
      <c r="H100" s="21">
        <v>4</v>
      </c>
      <c r="I100" s="21">
        <v>4</v>
      </c>
      <c r="J100" s="21">
        <v>4</v>
      </c>
      <c r="K100" s="21">
        <v>4</v>
      </c>
      <c r="L100" s="21">
        <v>4</v>
      </c>
      <c r="M100" s="21">
        <v>4</v>
      </c>
      <c r="N100" s="21">
        <v>4</v>
      </c>
      <c r="O100" s="21">
        <v>4</v>
      </c>
      <c r="P100" s="21">
        <v>4</v>
      </c>
      <c r="Q100" s="21">
        <v>4</v>
      </c>
      <c r="R100" s="21">
        <v>4</v>
      </c>
      <c r="S100" s="21">
        <v>4</v>
      </c>
      <c r="T100" s="21">
        <v>4</v>
      </c>
      <c r="U100" s="21">
        <v>4</v>
      </c>
      <c r="V100" s="21">
        <v>4</v>
      </c>
      <c r="W100" s="21">
        <v>4</v>
      </c>
      <c r="X100" s="21">
        <v>4</v>
      </c>
      <c r="Y100" s="21">
        <v>4</v>
      </c>
      <c r="Z100" s="21">
        <v>4</v>
      </c>
      <c r="AA100" s="21">
        <v>4</v>
      </c>
      <c r="AB100" s="21">
        <v>4</v>
      </c>
      <c r="AC100" s="21">
        <v>4</v>
      </c>
      <c r="AD100" s="21">
        <v>4</v>
      </c>
      <c r="AE100" s="21">
        <v>4</v>
      </c>
      <c r="AF100" s="21">
        <v>4</v>
      </c>
      <c r="AG100" s="21">
        <v>4</v>
      </c>
      <c r="AH100" s="21">
        <v>4</v>
      </c>
      <c r="AI100" s="21">
        <v>4</v>
      </c>
      <c r="AJ100" s="22">
        <v>0</v>
      </c>
      <c r="AK100" s="21">
        <v>0</v>
      </c>
      <c r="AL100" s="21">
        <v>0</v>
      </c>
      <c r="AM100" s="21">
        <v>0</v>
      </c>
      <c r="AN100" s="21">
        <v>0</v>
      </c>
      <c r="AO100" s="21">
        <v>0</v>
      </c>
    </row>
    <row r="101" spans="1:41">
      <c r="A101" s="59"/>
      <c r="B101" s="59"/>
      <c r="C101" s="54" t="s">
        <v>121</v>
      </c>
      <c r="D101" s="55"/>
      <c r="E101" s="56" t="s">
        <v>60</v>
      </c>
      <c r="F101" s="57"/>
      <c r="G101" s="21">
        <v>4</v>
      </c>
      <c r="H101" s="21">
        <v>4</v>
      </c>
      <c r="I101" s="21">
        <v>4</v>
      </c>
      <c r="J101" s="21">
        <v>4</v>
      </c>
      <c r="K101" s="21">
        <v>4</v>
      </c>
      <c r="L101" s="21">
        <v>4</v>
      </c>
      <c r="M101" s="21">
        <v>4</v>
      </c>
      <c r="N101" s="21">
        <v>4</v>
      </c>
      <c r="O101" s="21">
        <v>4</v>
      </c>
      <c r="P101" s="21">
        <v>4</v>
      </c>
      <c r="Q101" s="21">
        <v>4</v>
      </c>
      <c r="R101" s="21">
        <v>4</v>
      </c>
      <c r="S101" s="21">
        <v>4</v>
      </c>
      <c r="T101" s="21">
        <v>4</v>
      </c>
      <c r="U101" s="21">
        <v>4</v>
      </c>
      <c r="V101" s="21">
        <v>4</v>
      </c>
      <c r="W101" s="21">
        <v>4</v>
      </c>
      <c r="X101" s="21">
        <v>4</v>
      </c>
      <c r="Y101" s="21">
        <v>4</v>
      </c>
      <c r="Z101" s="21">
        <v>4</v>
      </c>
      <c r="AA101" s="21">
        <v>4</v>
      </c>
      <c r="AB101" s="21">
        <v>4</v>
      </c>
      <c r="AC101" s="21">
        <v>4</v>
      </c>
      <c r="AD101" s="21">
        <v>4</v>
      </c>
      <c r="AE101" s="21">
        <v>4</v>
      </c>
      <c r="AF101" s="21">
        <v>4</v>
      </c>
      <c r="AG101" s="21">
        <v>4</v>
      </c>
      <c r="AH101" s="21">
        <v>4</v>
      </c>
      <c r="AI101" s="21">
        <v>4</v>
      </c>
      <c r="AJ101" s="22">
        <v>0</v>
      </c>
      <c r="AK101" s="21">
        <v>0</v>
      </c>
      <c r="AL101" s="21">
        <v>0</v>
      </c>
      <c r="AM101" s="21">
        <v>0</v>
      </c>
      <c r="AN101" s="21">
        <v>0</v>
      </c>
      <c r="AO101" s="21">
        <v>0</v>
      </c>
    </row>
    <row r="102" spans="1:41">
      <c r="A102" s="59"/>
      <c r="B102" s="59"/>
      <c r="C102" s="54" t="s">
        <v>122</v>
      </c>
      <c r="D102" s="55"/>
      <c r="E102" s="56" t="s">
        <v>102</v>
      </c>
      <c r="F102" s="57"/>
      <c r="G102" s="21">
        <v>4</v>
      </c>
      <c r="H102" s="21">
        <v>4</v>
      </c>
      <c r="I102" s="21">
        <v>4</v>
      </c>
      <c r="J102" s="21">
        <v>4</v>
      </c>
      <c r="K102" s="21">
        <v>4</v>
      </c>
      <c r="L102" s="21">
        <v>4</v>
      </c>
      <c r="M102" s="21">
        <v>4</v>
      </c>
      <c r="N102" s="21">
        <v>4</v>
      </c>
      <c r="O102" s="21">
        <v>4</v>
      </c>
      <c r="P102" s="21">
        <v>4</v>
      </c>
      <c r="Q102" s="21">
        <v>4</v>
      </c>
      <c r="R102" s="21">
        <v>4</v>
      </c>
      <c r="S102" s="21">
        <v>4</v>
      </c>
      <c r="T102" s="21">
        <v>4</v>
      </c>
      <c r="U102" s="21">
        <v>4</v>
      </c>
      <c r="V102" s="21">
        <v>4</v>
      </c>
      <c r="W102" s="21">
        <v>4</v>
      </c>
      <c r="X102" s="21">
        <v>4</v>
      </c>
      <c r="Y102" s="21">
        <v>4</v>
      </c>
      <c r="Z102" s="21">
        <v>4</v>
      </c>
      <c r="AA102" s="21">
        <v>4</v>
      </c>
      <c r="AB102" s="21">
        <v>4</v>
      </c>
      <c r="AC102" s="21">
        <v>4</v>
      </c>
      <c r="AD102" s="21">
        <v>4</v>
      </c>
      <c r="AE102" s="21">
        <v>4</v>
      </c>
      <c r="AF102" s="21">
        <v>4</v>
      </c>
      <c r="AG102" s="21">
        <v>4</v>
      </c>
      <c r="AH102" s="21">
        <v>4</v>
      </c>
      <c r="AI102" s="21">
        <v>4</v>
      </c>
      <c r="AJ102" s="21">
        <v>4</v>
      </c>
      <c r="AK102" s="22">
        <v>0</v>
      </c>
      <c r="AL102" s="21">
        <v>0</v>
      </c>
      <c r="AM102" s="21">
        <v>0</v>
      </c>
      <c r="AN102" s="21">
        <v>0</v>
      </c>
      <c r="AO102" s="21">
        <v>0</v>
      </c>
    </row>
    <row r="103" spans="1:41">
      <c r="A103" s="59"/>
      <c r="B103" s="59"/>
      <c r="C103" s="54" t="s">
        <v>123</v>
      </c>
      <c r="D103" s="55"/>
      <c r="E103" s="56" t="s">
        <v>102</v>
      </c>
      <c r="F103" s="57"/>
      <c r="G103" s="21">
        <v>4</v>
      </c>
      <c r="H103" s="21">
        <v>4</v>
      </c>
      <c r="I103" s="21">
        <v>4</v>
      </c>
      <c r="J103" s="21">
        <v>4</v>
      </c>
      <c r="K103" s="21">
        <v>4</v>
      </c>
      <c r="L103" s="21">
        <v>4</v>
      </c>
      <c r="M103" s="21">
        <v>4</v>
      </c>
      <c r="N103" s="21">
        <v>4</v>
      </c>
      <c r="O103" s="21">
        <v>4</v>
      </c>
      <c r="P103" s="21">
        <v>4</v>
      </c>
      <c r="Q103" s="21">
        <v>4</v>
      </c>
      <c r="R103" s="21">
        <v>4</v>
      </c>
      <c r="S103" s="21">
        <v>4</v>
      </c>
      <c r="T103" s="21">
        <v>4</v>
      </c>
      <c r="U103" s="21">
        <v>4</v>
      </c>
      <c r="V103" s="21">
        <v>4</v>
      </c>
      <c r="W103" s="21">
        <v>4</v>
      </c>
      <c r="X103" s="21">
        <v>4</v>
      </c>
      <c r="Y103" s="21">
        <v>4</v>
      </c>
      <c r="Z103" s="21">
        <v>4</v>
      </c>
      <c r="AA103" s="21">
        <v>4</v>
      </c>
      <c r="AB103" s="21">
        <v>4</v>
      </c>
      <c r="AC103" s="21">
        <v>4</v>
      </c>
      <c r="AD103" s="21">
        <v>4</v>
      </c>
      <c r="AE103" s="21">
        <v>4</v>
      </c>
      <c r="AF103" s="21">
        <v>4</v>
      </c>
      <c r="AG103" s="21">
        <v>4</v>
      </c>
      <c r="AH103" s="21">
        <v>4</v>
      </c>
      <c r="AI103" s="21">
        <v>4</v>
      </c>
      <c r="AJ103" s="21">
        <v>4</v>
      </c>
      <c r="AK103" s="22">
        <v>0</v>
      </c>
      <c r="AL103" s="21">
        <v>0</v>
      </c>
      <c r="AM103" s="21">
        <v>0</v>
      </c>
      <c r="AN103" s="21">
        <v>0</v>
      </c>
      <c r="AO103" s="21">
        <v>0</v>
      </c>
    </row>
    <row r="104" spans="1:41">
      <c r="A104" s="59"/>
      <c r="B104" s="60"/>
      <c r="C104" s="54" t="s">
        <v>124</v>
      </c>
      <c r="D104" s="55"/>
      <c r="E104" s="56" t="s">
        <v>103</v>
      </c>
      <c r="F104" s="57"/>
      <c r="G104" s="21">
        <v>4</v>
      </c>
      <c r="H104" s="21">
        <v>2</v>
      </c>
      <c r="I104" s="21">
        <v>4</v>
      </c>
      <c r="J104" s="21">
        <v>4</v>
      </c>
      <c r="K104" s="21">
        <v>4</v>
      </c>
      <c r="L104" s="21">
        <v>4</v>
      </c>
      <c r="M104" s="21">
        <v>4</v>
      </c>
      <c r="N104" s="21">
        <v>4</v>
      </c>
      <c r="O104" s="21">
        <v>4</v>
      </c>
      <c r="P104" s="21">
        <v>4</v>
      </c>
      <c r="Q104" s="21">
        <v>4</v>
      </c>
      <c r="R104" s="21">
        <v>4</v>
      </c>
      <c r="S104" s="21">
        <v>4</v>
      </c>
      <c r="T104" s="21">
        <v>4</v>
      </c>
      <c r="U104" s="21">
        <v>4</v>
      </c>
      <c r="V104" s="21">
        <v>4</v>
      </c>
      <c r="W104" s="21">
        <v>4</v>
      </c>
      <c r="X104" s="21">
        <v>4</v>
      </c>
      <c r="Y104" s="21">
        <v>4</v>
      </c>
      <c r="Z104" s="21">
        <v>4</v>
      </c>
      <c r="AA104" s="21">
        <v>4</v>
      </c>
      <c r="AB104" s="21">
        <v>4</v>
      </c>
      <c r="AC104" s="21">
        <v>4</v>
      </c>
      <c r="AD104" s="21">
        <v>4</v>
      </c>
      <c r="AE104" s="21">
        <v>4</v>
      </c>
      <c r="AF104" s="21">
        <v>4</v>
      </c>
      <c r="AG104" s="21">
        <v>4</v>
      </c>
      <c r="AH104" s="21">
        <v>4</v>
      </c>
      <c r="AI104" s="21">
        <v>4</v>
      </c>
      <c r="AJ104" s="21">
        <v>4</v>
      </c>
      <c r="AK104" s="22">
        <v>0</v>
      </c>
      <c r="AL104" s="21">
        <v>0</v>
      </c>
      <c r="AM104" s="21">
        <v>0</v>
      </c>
      <c r="AN104" s="21">
        <v>0</v>
      </c>
      <c r="AO104" s="21">
        <v>0</v>
      </c>
    </row>
    <row r="105" spans="1:41">
      <c r="A105" s="59"/>
      <c r="B105" s="58" t="s">
        <v>40</v>
      </c>
      <c r="C105" s="50" t="s">
        <v>41</v>
      </c>
      <c r="D105" s="51"/>
      <c r="E105" s="52" t="s">
        <v>61</v>
      </c>
      <c r="F105" s="53"/>
      <c r="G105" s="21">
        <v>2</v>
      </c>
      <c r="H105" s="21">
        <v>2</v>
      </c>
      <c r="I105" s="21">
        <v>2</v>
      </c>
      <c r="J105" s="21">
        <v>2</v>
      </c>
      <c r="K105" s="21">
        <v>2</v>
      </c>
      <c r="L105" s="21">
        <v>2</v>
      </c>
      <c r="M105" s="21">
        <v>2</v>
      </c>
      <c r="N105" s="21">
        <v>2</v>
      </c>
      <c r="O105" s="21">
        <v>2</v>
      </c>
      <c r="P105" s="21">
        <v>2</v>
      </c>
      <c r="Q105" s="21">
        <v>2</v>
      </c>
      <c r="R105" s="21">
        <v>2</v>
      </c>
      <c r="S105" s="21">
        <v>2</v>
      </c>
      <c r="T105" s="21">
        <v>2</v>
      </c>
      <c r="U105" s="21">
        <v>2</v>
      </c>
      <c r="V105" s="21">
        <v>2</v>
      </c>
      <c r="W105" s="21">
        <v>2</v>
      </c>
      <c r="X105" s="21">
        <v>2</v>
      </c>
      <c r="Y105" s="21">
        <v>2</v>
      </c>
      <c r="Z105" s="21">
        <v>2</v>
      </c>
      <c r="AA105" s="21">
        <v>2</v>
      </c>
      <c r="AB105" s="21">
        <v>2</v>
      </c>
      <c r="AC105" s="21">
        <v>2</v>
      </c>
      <c r="AD105" s="21">
        <v>2</v>
      </c>
      <c r="AE105" s="21">
        <v>2</v>
      </c>
      <c r="AF105" s="21">
        <v>2</v>
      </c>
      <c r="AG105" s="21">
        <v>2</v>
      </c>
      <c r="AH105" s="21">
        <v>2</v>
      </c>
      <c r="AI105" s="22">
        <v>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</row>
    <row r="106" spans="1:41">
      <c r="A106" s="59"/>
      <c r="B106" s="59"/>
      <c r="C106" s="50" t="s">
        <v>125</v>
      </c>
      <c r="D106" s="51"/>
      <c r="E106" s="52" t="s">
        <v>61</v>
      </c>
      <c r="F106" s="53"/>
      <c r="G106" s="21">
        <v>3</v>
      </c>
      <c r="H106" s="21">
        <v>2</v>
      </c>
      <c r="I106" s="21">
        <v>2</v>
      </c>
      <c r="J106" s="21">
        <v>2</v>
      </c>
      <c r="K106" s="21">
        <v>2</v>
      </c>
      <c r="L106" s="21">
        <v>2</v>
      </c>
      <c r="M106" s="21">
        <v>2</v>
      </c>
      <c r="N106" s="21">
        <v>2</v>
      </c>
      <c r="O106" s="21">
        <v>2</v>
      </c>
      <c r="P106" s="21">
        <v>2</v>
      </c>
      <c r="Q106" s="21">
        <v>2</v>
      </c>
      <c r="R106" s="21">
        <v>2</v>
      </c>
      <c r="S106" s="21">
        <v>2</v>
      </c>
      <c r="T106" s="21">
        <v>2</v>
      </c>
      <c r="U106" s="21">
        <v>2</v>
      </c>
      <c r="V106" s="21">
        <v>2</v>
      </c>
      <c r="W106" s="21">
        <v>2</v>
      </c>
      <c r="X106" s="21">
        <v>2</v>
      </c>
      <c r="Y106" s="21">
        <v>2</v>
      </c>
      <c r="Z106" s="21">
        <v>2</v>
      </c>
      <c r="AA106" s="21">
        <v>2</v>
      </c>
      <c r="AB106" s="21">
        <v>2</v>
      </c>
      <c r="AC106" s="21">
        <v>2</v>
      </c>
      <c r="AD106" s="21">
        <v>2</v>
      </c>
      <c r="AE106" s="21">
        <v>2</v>
      </c>
      <c r="AF106" s="21">
        <v>2</v>
      </c>
      <c r="AG106" s="21">
        <v>2</v>
      </c>
      <c r="AH106" s="21">
        <v>2</v>
      </c>
      <c r="AI106" s="41">
        <v>3</v>
      </c>
      <c r="AJ106" s="22">
        <v>0</v>
      </c>
      <c r="AK106" s="21">
        <v>0</v>
      </c>
      <c r="AL106" s="21">
        <v>0</v>
      </c>
      <c r="AM106" s="21">
        <v>0</v>
      </c>
      <c r="AN106" s="21">
        <v>0</v>
      </c>
      <c r="AO106" s="21">
        <v>0</v>
      </c>
    </row>
    <row r="107" spans="1:41">
      <c r="A107" s="59"/>
      <c r="B107" s="59"/>
      <c r="C107" s="56"/>
      <c r="D107" s="57"/>
      <c r="E107" s="52"/>
      <c r="F107" s="53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4">
        <v>1</v>
      </c>
      <c r="AK107" s="21"/>
      <c r="AL107" s="21"/>
      <c r="AM107" s="21"/>
      <c r="AN107" s="21"/>
      <c r="AO107" s="21"/>
    </row>
    <row r="108" spans="1:41">
      <c r="A108" s="59"/>
      <c r="B108" s="59"/>
      <c r="C108" s="50" t="s">
        <v>126</v>
      </c>
      <c r="D108" s="51"/>
      <c r="E108" s="52" t="s">
        <v>28</v>
      </c>
      <c r="F108" s="53"/>
      <c r="G108" s="21">
        <v>2</v>
      </c>
      <c r="H108" s="21">
        <v>2</v>
      </c>
      <c r="I108" s="21">
        <v>2</v>
      </c>
      <c r="J108" s="21">
        <v>2</v>
      </c>
      <c r="K108" s="21">
        <v>2</v>
      </c>
      <c r="L108" s="21">
        <v>2</v>
      </c>
      <c r="M108" s="21">
        <v>2</v>
      </c>
      <c r="N108" s="21">
        <v>2</v>
      </c>
      <c r="O108" s="21">
        <v>2</v>
      </c>
      <c r="P108" s="21">
        <v>2</v>
      </c>
      <c r="Q108" s="21">
        <v>2</v>
      </c>
      <c r="R108" s="21">
        <v>2</v>
      </c>
      <c r="S108" s="21">
        <v>2</v>
      </c>
      <c r="T108" s="21">
        <v>2</v>
      </c>
      <c r="U108" s="21">
        <v>2</v>
      </c>
      <c r="V108" s="21">
        <v>2</v>
      </c>
      <c r="W108" s="21">
        <v>2</v>
      </c>
      <c r="X108" s="21">
        <v>2</v>
      </c>
      <c r="Y108" s="21">
        <v>2</v>
      </c>
      <c r="Z108" s="21">
        <v>2</v>
      </c>
      <c r="AA108" s="21">
        <v>2</v>
      </c>
      <c r="AB108" s="21">
        <v>2</v>
      </c>
      <c r="AC108" s="21">
        <v>2</v>
      </c>
      <c r="AD108" s="21">
        <v>2</v>
      </c>
      <c r="AE108" s="21">
        <v>2</v>
      </c>
      <c r="AF108" s="21">
        <v>2</v>
      </c>
      <c r="AG108" s="21">
        <v>2</v>
      </c>
      <c r="AH108" s="21">
        <v>2</v>
      </c>
      <c r="AI108" s="22">
        <v>0</v>
      </c>
      <c r="AJ108" s="21">
        <v>0</v>
      </c>
      <c r="AK108" s="21">
        <v>0</v>
      </c>
      <c r="AL108" s="21">
        <v>0</v>
      </c>
      <c r="AM108" s="21">
        <v>0</v>
      </c>
      <c r="AN108" s="21">
        <v>0</v>
      </c>
      <c r="AO108" s="21">
        <v>0</v>
      </c>
    </row>
    <row r="109" spans="1:41">
      <c r="A109" s="59"/>
      <c r="B109" s="59"/>
      <c r="C109" s="50" t="s">
        <v>127</v>
      </c>
      <c r="D109" s="51"/>
      <c r="E109" s="52" t="s">
        <v>28</v>
      </c>
      <c r="F109" s="53"/>
      <c r="G109" s="21">
        <v>2</v>
      </c>
      <c r="H109" s="21">
        <v>2</v>
      </c>
      <c r="I109" s="21">
        <v>2</v>
      </c>
      <c r="J109" s="21">
        <v>2</v>
      </c>
      <c r="K109" s="21">
        <v>2</v>
      </c>
      <c r="L109" s="21">
        <v>2</v>
      </c>
      <c r="M109" s="21">
        <v>2</v>
      </c>
      <c r="N109" s="21">
        <v>2</v>
      </c>
      <c r="O109" s="21">
        <v>2</v>
      </c>
      <c r="P109" s="21">
        <v>2</v>
      </c>
      <c r="Q109" s="21">
        <v>2</v>
      </c>
      <c r="R109" s="21">
        <v>2</v>
      </c>
      <c r="S109" s="21">
        <v>2</v>
      </c>
      <c r="T109" s="21">
        <v>2</v>
      </c>
      <c r="U109" s="21">
        <v>2</v>
      </c>
      <c r="V109" s="21">
        <v>2</v>
      </c>
      <c r="W109" s="21">
        <v>2</v>
      </c>
      <c r="X109" s="21">
        <v>2</v>
      </c>
      <c r="Y109" s="21">
        <v>2</v>
      </c>
      <c r="Z109" s="21">
        <v>2</v>
      </c>
      <c r="AA109" s="21">
        <v>2</v>
      </c>
      <c r="AB109" s="21">
        <v>2</v>
      </c>
      <c r="AC109" s="21">
        <v>2</v>
      </c>
      <c r="AD109" s="21">
        <v>2</v>
      </c>
      <c r="AE109" s="21">
        <v>2</v>
      </c>
      <c r="AF109" s="21">
        <v>2</v>
      </c>
      <c r="AG109" s="21">
        <v>2</v>
      </c>
      <c r="AH109" s="21">
        <v>2</v>
      </c>
      <c r="AI109" s="21">
        <v>2</v>
      </c>
      <c r="AJ109" s="22">
        <v>0</v>
      </c>
      <c r="AK109" s="21">
        <v>0</v>
      </c>
      <c r="AL109" s="21">
        <v>0</v>
      </c>
      <c r="AM109" s="21">
        <v>0</v>
      </c>
      <c r="AN109" s="21">
        <v>0</v>
      </c>
      <c r="AO109" s="21">
        <v>0</v>
      </c>
    </row>
    <row r="110" spans="1:41">
      <c r="A110" s="59"/>
      <c r="B110" s="59"/>
      <c r="C110" s="50" t="s">
        <v>128</v>
      </c>
      <c r="D110" s="51"/>
      <c r="E110" s="52" t="s">
        <v>28</v>
      </c>
      <c r="F110" s="53"/>
      <c r="G110" s="21">
        <v>2</v>
      </c>
      <c r="H110" s="21">
        <v>2</v>
      </c>
      <c r="I110" s="21">
        <v>2</v>
      </c>
      <c r="J110" s="21">
        <v>2</v>
      </c>
      <c r="K110" s="21">
        <v>2</v>
      </c>
      <c r="L110" s="21">
        <v>2</v>
      </c>
      <c r="M110" s="21">
        <v>2</v>
      </c>
      <c r="N110" s="21">
        <v>2</v>
      </c>
      <c r="O110" s="21">
        <v>2</v>
      </c>
      <c r="P110" s="21">
        <v>2</v>
      </c>
      <c r="Q110" s="21">
        <v>2</v>
      </c>
      <c r="R110" s="21">
        <v>2</v>
      </c>
      <c r="S110" s="21">
        <v>2</v>
      </c>
      <c r="T110" s="21">
        <v>2</v>
      </c>
      <c r="U110" s="21">
        <v>2</v>
      </c>
      <c r="V110" s="21">
        <v>2</v>
      </c>
      <c r="W110" s="21">
        <v>2</v>
      </c>
      <c r="X110" s="21">
        <v>2</v>
      </c>
      <c r="Y110" s="21">
        <v>2</v>
      </c>
      <c r="Z110" s="21">
        <v>2</v>
      </c>
      <c r="AA110" s="21">
        <v>2</v>
      </c>
      <c r="AB110" s="21">
        <v>2</v>
      </c>
      <c r="AC110" s="21">
        <v>2</v>
      </c>
      <c r="AD110" s="21">
        <v>2</v>
      </c>
      <c r="AE110" s="21">
        <v>2</v>
      </c>
      <c r="AF110" s="21">
        <v>2</v>
      </c>
      <c r="AG110" s="21">
        <v>2</v>
      </c>
      <c r="AH110" s="21">
        <v>2</v>
      </c>
      <c r="AI110" s="21">
        <v>2</v>
      </c>
      <c r="AJ110" s="21">
        <v>2</v>
      </c>
      <c r="AK110" s="22">
        <v>0</v>
      </c>
      <c r="AL110" s="21">
        <v>0</v>
      </c>
      <c r="AM110" s="21">
        <v>0</v>
      </c>
      <c r="AN110" s="21">
        <v>0</v>
      </c>
      <c r="AO110" s="21">
        <v>0</v>
      </c>
    </row>
    <row r="111" spans="1:41">
      <c r="A111" s="59"/>
      <c r="B111" s="59"/>
      <c r="C111" s="50" t="s">
        <v>129</v>
      </c>
      <c r="D111" s="51"/>
      <c r="E111" s="52" t="s">
        <v>28</v>
      </c>
      <c r="F111" s="53"/>
      <c r="G111" s="21">
        <v>2</v>
      </c>
      <c r="H111" s="21">
        <v>2</v>
      </c>
      <c r="I111" s="21">
        <v>2</v>
      </c>
      <c r="J111" s="21">
        <v>2</v>
      </c>
      <c r="K111" s="21">
        <v>2</v>
      </c>
      <c r="L111" s="21">
        <v>2</v>
      </c>
      <c r="M111" s="21">
        <v>2</v>
      </c>
      <c r="N111" s="21">
        <v>2</v>
      </c>
      <c r="O111" s="21">
        <v>2</v>
      </c>
      <c r="P111" s="21">
        <v>2</v>
      </c>
      <c r="Q111" s="21">
        <v>2</v>
      </c>
      <c r="R111" s="21">
        <v>2</v>
      </c>
      <c r="S111" s="21">
        <v>2</v>
      </c>
      <c r="T111" s="21">
        <v>2</v>
      </c>
      <c r="U111" s="21">
        <v>2</v>
      </c>
      <c r="V111" s="21">
        <v>2</v>
      </c>
      <c r="W111" s="21">
        <v>2</v>
      </c>
      <c r="X111" s="21">
        <v>2</v>
      </c>
      <c r="Y111" s="21">
        <v>2</v>
      </c>
      <c r="Z111" s="21">
        <v>2</v>
      </c>
      <c r="AA111" s="21">
        <v>2</v>
      </c>
      <c r="AB111" s="21">
        <v>2</v>
      </c>
      <c r="AC111" s="21">
        <v>2</v>
      </c>
      <c r="AD111" s="21">
        <v>2</v>
      </c>
      <c r="AE111" s="21">
        <v>2</v>
      </c>
      <c r="AF111" s="21">
        <v>2</v>
      </c>
      <c r="AG111" s="21">
        <v>2</v>
      </c>
      <c r="AH111" s="21">
        <v>2</v>
      </c>
      <c r="AI111" s="21">
        <v>2</v>
      </c>
      <c r="AJ111" s="21">
        <v>2</v>
      </c>
      <c r="AK111" s="22">
        <v>0</v>
      </c>
      <c r="AL111" s="21">
        <v>0</v>
      </c>
      <c r="AM111" s="21">
        <v>0</v>
      </c>
      <c r="AN111" s="21">
        <v>0</v>
      </c>
      <c r="AO111" s="21">
        <v>0</v>
      </c>
    </row>
    <row r="112" spans="1:41">
      <c r="A112" s="59"/>
      <c r="B112" s="59"/>
      <c r="C112" s="50" t="s">
        <v>130</v>
      </c>
      <c r="D112" s="51"/>
      <c r="E112" s="52" t="s">
        <v>28</v>
      </c>
      <c r="F112" s="53"/>
      <c r="G112" s="21">
        <v>2</v>
      </c>
      <c r="H112" s="21">
        <v>2</v>
      </c>
      <c r="I112" s="21">
        <v>2</v>
      </c>
      <c r="J112" s="21">
        <v>2</v>
      </c>
      <c r="K112" s="21">
        <v>2</v>
      </c>
      <c r="L112" s="21">
        <v>2</v>
      </c>
      <c r="M112" s="21">
        <v>2</v>
      </c>
      <c r="N112" s="21">
        <v>2</v>
      </c>
      <c r="O112" s="21">
        <v>2</v>
      </c>
      <c r="P112" s="21">
        <v>2</v>
      </c>
      <c r="Q112" s="21">
        <v>2</v>
      </c>
      <c r="R112" s="21">
        <v>2</v>
      </c>
      <c r="S112" s="21">
        <v>2</v>
      </c>
      <c r="T112" s="21">
        <v>2</v>
      </c>
      <c r="U112" s="21">
        <v>2</v>
      </c>
      <c r="V112" s="21">
        <v>2</v>
      </c>
      <c r="W112" s="21">
        <v>2</v>
      </c>
      <c r="X112" s="21">
        <v>2</v>
      </c>
      <c r="Y112" s="21">
        <v>2</v>
      </c>
      <c r="Z112" s="21">
        <v>2</v>
      </c>
      <c r="AA112" s="21">
        <v>2</v>
      </c>
      <c r="AB112" s="21">
        <v>2</v>
      </c>
      <c r="AC112" s="21">
        <v>2</v>
      </c>
      <c r="AD112" s="21">
        <v>2</v>
      </c>
      <c r="AE112" s="21">
        <v>2</v>
      </c>
      <c r="AF112" s="21">
        <v>2</v>
      </c>
      <c r="AG112" s="21">
        <v>2</v>
      </c>
      <c r="AH112" s="21">
        <v>2</v>
      </c>
      <c r="AI112" s="21">
        <v>2</v>
      </c>
      <c r="AJ112" s="21">
        <v>2</v>
      </c>
      <c r="AK112" s="21">
        <v>2</v>
      </c>
      <c r="AL112" s="22">
        <v>0</v>
      </c>
      <c r="AM112" s="21">
        <v>0</v>
      </c>
      <c r="AN112" s="21">
        <v>0</v>
      </c>
      <c r="AO112" s="21">
        <v>0</v>
      </c>
    </row>
    <row r="113" spans="1:41">
      <c r="A113" s="59"/>
      <c r="B113" s="59"/>
      <c r="C113" s="50" t="s">
        <v>131</v>
      </c>
      <c r="D113" s="51"/>
      <c r="E113" s="52" t="s">
        <v>61</v>
      </c>
      <c r="F113" s="53"/>
      <c r="G113" s="21">
        <v>2</v>
      </c>
      <c r="H113" s="21">
        <v>2</v>
      </c>
      <c r="I113" s="21">
        <v>2</v>
      </c>
      <c r="J113" s="21">
        <v>2</v>
      </c>
      <c r="K113" s="21">
        <v>2</v>
      </c>
      <c r="L113" s="21">
        <v>2</v>
      </c>
      <c r="M113" s="21">
        <v>2</v>
      </c>
      <c r="N113" s="21">
        <v>2</v>
      </c>
      <c r="O113" s="21">
        <v>2</v>
      </c>
      <c r="P113" s="21">
        <v>2</v>
      </c>
      <c r="Q113" s="21">
        <v>2</v>
      </c>
      <c r="R113" s="21">
        <v>2</v>
      </c>
      <c r="S113" s="21">
        <v>2</v>
      </c>
      <c r="T113" s="21">
        <v>2</v>
      </c>
      <c r="U113" s="21">
        <v>2</v>
      </c>
      <c r="V113" s="21">
        <v>2</v>
      </c>
      <c r="W113" s="21">
        <v>2</v>
      </c>
      <c r="X113" s="21">
        <v>2</v>
      </c>
      <c r="Y113" s="21">
        <v>2</v>
      </c>
      <c r="Z113" s="21">
        <v>2</v>
      </c>
      <c r="AA113" s="21">
        <v>2</v>
      </c>
      <c r="AB113" s="21">
        <v>2</v>
      </c>
      <c r="AC113" s="21">
        <v>2</v>
      </c>
      <c r="AD113" s="21">
        <v>2</v>
      </c>
      <c r="AE113" s="21">
        <v>2</v>
      </c>
      <c r="AF113" s="21">
        <v>2</v>
      </c>
      <c r="AG113" s="21">
        <v>2</v>
      </c>
      <c r="AH113" s="21">
        <v>2</v>
      </c>
      <c r="AI113" s="21">
        <v>2</v>
      </c>
      <c r="AJ113" s="21">
        <v>2</v>
      </c>
      <c r="AK113" s="21">
        <v>2</v>
      </c>
      <c r="AL113" s="22">
        <v>0</v>
      </c>
      <c r="AM113" s="21">
        <v>0</v>
      </c>
      <c r="AN113" s="21">
        <v>0</v>
      </c>
      <c r="AO113" s="21">
        <v>0</v>
      </c>
    </row>
    <row r="114" spans="1:41">
      <c r="A114" s="59"/>
      <c r="B114" s="59"/>
      <c r="C114" s="50" t="s">
        <v>132</v>
      </c>
      <c r="D114" s="51"/>
      <c r="E114" s="52" t="s">
        <v>61</v>
      </c>
      <c r="F114" s="53"/>
      <c r="G114" s="21">
        <v>2</v>
      </c>
      <c r="H114" s="21">
        <v>2</v>
      </c>
      <c r="I114" s="21">
        <v>2</v>
      </c>
      <c r="J114" s="21">
        <v>2</v>
      </c>
      <c r="K114" s="21">
        <v>2</v>
      </c>
      <c r="L114" s="21">
        <v>2</v>
      </c>
      <c r="M114" s="21">
        <v>2</v>
      </c>
      <c r="N114" s="21">
        <v>2</v>
      </c>
      <c r="O114" s="21">
        <v>2</v>
      </c>
      <c r="P114" s="21">
        <v>2</v>
      </c>
      <c r="Q114" s="21">
        <v>2</v>
      </c>
      <c r="R114" s="21">
        <v>2</v>
      </c>
      <c r="S114" s="21">
        <v>2</v>
      </c>
      <c r="T114" s="21">
        <v>2</v>
      </c>
      <c r="U114" s="21">
        <v>2</v>
      </c>
      <c r="V114" s="21">
        <v>2</v>
      </c>
      <c r="W114" s="21">
        <v>2</v>
      </c>
      <c r="X114" s="21">
        <v>2</v>
      </c>
      <c r="Y114" s="21">
        <v>2</v>
      </c>
      <c r="Z114" s="21">
        <v>2</v>
      </c>
      <c r="AA114" s="21">
        <v>2</v>
      </c>
      <c r="AB114" s="21">
        <v>2</v>
      </c>
      <c r="AC114" s="21">
        <v>2</v>
      </c>
      <c r="AD114" s="21">
        <v>2</v>
      </c>
      <c r="AE114" s="21">
        <v>2</v>
      </c>
      <c r="AF114" s="21">
        <v>2</v>
      </c>
      <c r="AG114" s="21">
        <v>2</v>
      </c>
      <c r="AH114" s="21">
        <v>2</v>
      </c>
      <c r="AI114" s="21">
        <v>2</v>
      </c>
      <c r="AJ114" s="21">
        <v>2</v>
      </c>
      <c r="AK114" s="21">
        <v>2</v>
      </c>
      <c r="AL114" s="22">
        <v>0</v>
      </c>
      <c r="AM114" s="21">
        <v>0</v>
      </c>
      <c r="AN114" s="21">
        <v>0</v>
      </c>
      <c r="AO114" s="21">
        <v>0</v>
      </c>
    </row>
    <row r="115" spans="1:41">
      <c r="A115" s="59"/>
      <c r="B115" s="59"/>
      <c r="C115" s="50" t="s">
        <v>133</v>
      </c>
      <c r="D115" s="51"/>
      <c r="E115" s="52" t="s">
        <v>61</v>
      </c>
      <c r="F115" s="53"/>
      <c r="G115" s="21">
        <v>2</v>
      </c>
      <c r="H115" s="21">
        <v>2</v>
      </c>
      <c r="I115" s="21">
        <v>2</v>
      </c>
      <c r="J115" s="21">
        <v>2</v>
      </c>
      <c r="K115" s="21">
        <v>2</v>
      </c>
      <c r="L115" s="21">
        <v>2</v>
      </c>
      <c r="M115" s="21">
        <v>2</v>
      </c>
      <c r="N115" s="21">
        <v>2</v>
      </c>
      <c r="O115" s="21">
        <v>2</v>
      </c>
      <c r="P115" s="21">
        <v>2</v>
      </c>
      <c r="Q115" s="21">
        <v>2</v>
      </c>
      <c r="R115" s="21">
        <v>2</v>
      </c>
      <c r="S115" s="21">
        <v>2</v>
      </c>
      <c r="T115" s="21">
        <v>2</v>
      </c>
      <c r="U115" s="21">
        <v>2</v>
      </c>
      <c r="V115" s="21">
        <v>2</v>
      </c>
      <c r="W115" s="21">
        <v>2</v>
      </c>
      <c r="X115" s="21">
        <v>2</v>
      </c>
      <c r="Y115" s="21">
        <v>2</v>
      </c>
      <c r="Z115" s="21">
        <v>2</v>
      </c>
      <c r="AA115" s="21">
        <v>2</v>
      </c>
      <c r="AB115" s="21">
        <v>2</v>
      </c>
      <c r="AC115" s="21">
        <v>2</v>
      </c>
      <c r="AD115" s="21">
        <v>2</v>
      </c>
      <c r="AE115" s="21">
        <v>2</v>
      </c>
      <c r="AF115" s="21">
        <v>2</v>
      </c>
      <c r="AG115" s="21">
        <v>2</v>
      </c>
      <c r="AH115" s="21">
        <v>2</v>
      </c>
      <c r="AI115" s="21">
        <v>2</v>
      </c>
      <c r="AJ115" s="21">
        <v>2</v>
      </c>
      <c r="AK115" s="21">
        <v>2</v>
      </c>
      <c r="AL115" s="21">
        <v>2</v>
      </c>
      <c r="AM115" s="22">
        <v>0</v>
      </c>
      <c r="AN115" s="21">
        <v>0</v>
      </c>
      <c r="AO115" s="21">
        <v>0</v>
      </c>
    </row>
    <row r="116" spans="1:41">
      <c r="A116" s="59"/>
      <c r="B116" s="60"/>
      <c r="C116" s="50" t="s">
        <v>134</v>
      </c>
      <c r="D116" s="51"/>
      <c r="E116" s="52" t="s">
        <v>28</v>
      </c>
      <c r="F116" s="53"/>
      <c r="G116" s="21">
        <v>2</v>
      </c>
      <c r="H116" s="21">
        <v>2</v>
      </c>
      <c r="I116" s="21">
        <v>2</v>
      </c>
      <c r="J116" s="21">
        <v>2</v>
      </c>
      <c r="K116" s="21">
        <v>2</v>
      </c>
      <c r="L116" s="21">
        <v>2</v>
      </c>
      <c r="M116" s="21">
        <v>2</v>
      </c>
      <c r="N116" s="21">
        <v>2</v>
      </c>
      <c r="O116" s="21">
        <v>2</v>
      </c>
      <c r="P116" s="21">
        <v>2</v>
      </c>
      <c r="Q116" s="21">
        <v>2</v>
      </c>
      <c r="R116" s="21">
        <v>2</v>
      </c>
      <c r="S116" s="21">
        <v>2</v>
      </c>
      <c r="T116" s="21">
        <v>2</v>
      </c>
      <c r="U116" s="21">
        <v>2</v>
      </c>
      <c r="V116" s="21">
        <v>2</v>
      </c>
      <c r="W116" s="21">
        <v>2</v>
      </c>
      <c r="X116" s="21">
        <v>2</v>
      </c>
      <c r="Y116" s="21">
        <v>2</v>
      </c>
      <c r="Z116" s="21">
        <v>2</v>
      </c>
      <c r="AA116" s="21">
        <v>2</v>
      </c>
      <c r="AB116" s="21">
        <v>2</v>
      </c>
      <c r="AC116" s="21">
        <v>2</v>
      </c>
      <c r="AD116" s="21">
        <v>2</v>
      </c>
      <c r="AE116" s="21">
        <v>2</v>
      </c>
      <c r="AF116" s="21">
        <v>2</v>
      </c>
      <c r="AG116" s="21">
        <v>2</v>
      </c>
      <c r="AH116" s="21">
        <v>2</v>
      </c>
      <c r="AI116" s="21">
        <v>2</v>
      </c>
      <c r="AJ116" s="21">
        <v>2</v>
      </c>
      <c r="AK116" s="21">
        <v>2</v>
      </c>
      <c r="AL116" s="21">
        <v>2</v>
      </c>
      <c r="AM116" s="21">
        <v>2</v>
      </c>
      <c r="AN116" s="22">
        <v>0</v>
      </c>
      <c r="AO116" s="21">
        <v>0</v>
      </c>
    </row>
    <row r="117" spans="1:41">
      <c r="A117" s="59"/>
      <c r="B117" s="58" t="s">
        <v>52</v>
      </c>
      <c r="C117" s="50" t="s">
        <v>42</v>
      </c>
      <c r="D117" s="51"/>
      <c r="E117" s="56" t="s">
        <v>23</v>
      </c>
      <c r="F117" s="57"/>
      <c r="G117" s="21">
        <v>5</v>
      </c>
      <c r="H117" s="21">
        <v>5</v>
      </c>
      <c r="I117" s="21">
        <v>5</v>
      </c>
      <c r="J117" s="21">
        <v>5</v>
      </c>
      <c r="K117" s="21">
        <v>5</v>
      </c>
      <c r="L117" s="21">
        <v>5</v>
      </c>
      <c r="M117" s="21">
        <v>5</v>
      </c>
      <c r="N117" s="21">
        <v>5</v>
      </c>
      <c r="O117" s="21">
        <v>5</v>
      </c>
      <c r="P117" s="21">
        <v>5</v>
      </c>
      <c r="Q117" s="21">
        <v>5</v>
      </c>
      <c r="R117" s="21">
        <v>5</v>
      </c>
      <c r="S117" s="21">
        <v>5</v>
      </c>
      <c r="T117" s="21">
        <v>5</v>
      </c>
      <c r="U117" s="21">
        <v>5</v>
      </c>
      <c r="V117" s="21">
        <v>5</v>
      </c>
      <c r="W117" s="21">
        <v>5</v>
      </c>
      <c r="X117" s="21">
        <v>5</v>
      </c>
      <c r="Y117" s="21">
        <v>5</v>
      </c>
      <c r="Z117" s="21">
        <v>5</v>
      </c>
      <c r="AA117" s="21">
        <v>5</v>
      </c>
      <c r="AB117" s="21">
        <v>5</v>
      </c>
      <c r="AC117" s="21">
        <v>5</v>
      </c>
      <c r="AD117" s="21">
        <v>5</v>
      </c>
      <c r="AE117" s="21">
        <v>5</v>
      </c>
      <c r="AF117" s="21">
        <v>5</v>
      </c>
      <c r="AG117" s="21">
        <v>5</v>
      </c>
      <c r="AH117" s="21">
        <v>5</v>
      </c>
      <c r="AI117" s="21">
        <v>5</v>
      </c>
      <c r="AJ117" s="21">
        <v>5</v>
      </c>
      <c r="AK117" s="21">
        <v>5</v>
      </c>
      <c r="AL117" s="21">
        <v>5</v>
      </c>
      <c r="AM117" s="21">
        <v>5</v>
      </c>
      <c r="AN117" s="21">
        <v>5</v>
      </c>
      <c r="AO117" s="22">
        <v>0</v>
      </c>
    </row>
    <row r="118" spans="1:41">
      <c r="A118" s="59"/>
      <c r="B118" s="60"/>
      <c r="C118" s="50" t="s">
        <v>43</v>
      </c>
      <c r="D118" s="51"/>
      <c r="E118" s="56" t="s">
        <v>23</v>
      </c>
      <c r="F118" s="57"/>
      <c r="G118" s="21">
        <v>5</v>
      </c>
      <c r="H118" s="21">
        <v>5</v>
      </c>
      <c r="I118" s="21">
        <v>5</v>
      </c>
      <c r="J118" s="21">
        <v>5</v>
      </c>
      <c r="K118" s="21">
        <v>5</v>
      </c>
      <c r="L118" s="21">
        <v>5</v>
      </c>
      <c r="M118" s="21">
        <v>5</v>
      </c>
      <c r="N118" s="21">
        <v>5</v>
      </c>
      <c r="O118" s="21">
        <v>5</v>
      </c>
      <c r="P118" s="21">
        <v>5</v>
      </c>
      <c r="Q118" s="21">
        <v>5</v>
      </c>
      <c r="R118" s="21">
        <v>5</v>
      </c>
      <c r="S118" s="21">
        <v>5</v>
      </c>
      <c r="T118" s="21">
        <v>5</v>
      </c>
      <c r="U118" s="21">
        <v>5</v>
      </c>
      <c r="V118" s="21">
        <v>5</v>
      </c>
      <c r="W118" s="21">
        <v>5</v>
      </c>
      <c r="X118" s="21">
        <v>5</v>
      </c>
      <c r="Y118" s="21">
        <v>5</v>
      </c>
      <c r="Z118" s="21">
        <v>5</v>
      </c>
      <c r="AA118" s="21">
        <v>5</v>
      </c>
      <c r="AB118" s="21">
        <v>5</v>
      </c>
      <c r="AC118" s="21">
        <v>5</v>
      </c>
      <c r="AD118" s="21">
        <v>5</v>
      </c>
      <c r="AE118" s="21">
        <v>5</v>
      </c>
      <c r="AF118" s="21">
        <v>5</v>
      </c>
      <c r="AG118" s="21">
        <v>5</v>
      </c>
      <c r="AH118" s="21">
        <v>5</v>
      </c>
      <c r="AI118" s="21">
        <v>5</v>
      </c>
      <c r="AJ118" s="21">
        <v>5</v>
      </c>
      <c r="AK118" s="21">
        <v>5</v>
      </c>
      <c r="AL118" s="21">
        <v>5</v>
      </c>
      <c r="AM118" s="21">
        <v>5</v>
      </c>
      <c r="AN118" s="21">
        <v>5</v>
      </c>
      <c r="AO118" s="22">
        <v>0</v>
      </c>
    </row>
    <row r="119" spans="1:41">
      <c r="A119" s="59"/>
      <c r="B119" s="64" t="s">
        <v>17</v>
      </c>
      <c r="C119" s="65"/>
      <c r="D119" s="66"/>
      <c r="E119" s="61" t="s">
        <v>10</v>
      </c>
      <c r="F119" s="62"/>
      <c r="G119" s="56">
        <f>SUM(G17:G118)</f>
        <v>308</v>
      </c>
      <c r="H119" s="57"/>
      <c r="I119" s="21">
        <f>SUM(I17:I118)</f>
        <v>330</v>
      </c>
      <c r="J119" s="21">
        <f>SUM(J17:J118)</f>
        <v>318</v>
      </c>
      <c r="K119" s="21">
        <f>SUM(K17:K118)-K19-K36</f>
        <v>296</v>
      </c>
      <c r="L119" s="21">
        <f>SUM(L17:L118)-L54</f>
        <v>282</v>
      </c>
      <c r="M119" s="21">
        <f>SUM(M17:M118)-M26-M39</f>
        <v>265</v>
      </c>
      <c r="N119" s="21">
        <f>SUM(N17:N118)</f>
        <v>249</v>
      </c>
      <c r="O119" s="21">
        <f>SUM(O17:O118)-O42-O62</f>
        <v>233</v>
      </c>
      <c r="P119" s="21">
        <f>SUM(P17:P118)</f>
        <v>222</v>
      </c>
      <c r="Q119" s="21">
        <f>SUM(Q17:Q118)</f>
        <v>203</v>
      </c>
      <c r="R119" s="21">
        <f>SUM(R17:R118)-R34</f>
        <v>190</v>
      </c>
      <c r="S119" s="21">
        <f>SUM(S17:S118)</f>
        <v>180</v>
      </c>
      <c r="T119" s="21">
        <f>SUM(T17:T118)</f>
        <v>171</v>
      </c>
      <c r="U119" s="21">
        <f>SUM(U17:U118)</f>
        <v>162</v>
      </c>
      <c r="V119" s="21">
        <f>SUM(V17:V118)-V50</f>
        <v>151</v>
      </c>
      <c r="W119" s="21">
        <f>SUM(W17:W118)</f>
        <v>144</v>
      </c>
      <c r="X119" s="21">
        <f>SUM(X17:X118)</f>
        <v>136</v>
      </c>
      <c r="Y119" s="21">
        <f>SUM(Y17:Y118)-Y60</f>
        <v>133</v>
      </c>
      <c r="Z119" s="21">
        <f>SUM(Z17:Z118)</f>
        <v>128</v>
      </c>
      <c r="AA119" s="21">
        <f>SUM(AA17:AA118)-AA66</f>
        <v>115</v>
      </c>
      <c r="AB119" s="21">
        <f>SUM(AB17:AB118)</f>
        <v>107</v>
      </c>
      <c r="AC119" s="21">
        <f>SUM(AC17:AC118)-AC75</f>
        <v>96</v>
      </c>
      <c r="AD119" s="21">
        <f>SUM(AD17:AD118)</f>
        <v>96</v>
      </c>
      <c r="AE119" s="21">
        <f>SUM(AE17:AE118)</f>
        <v>94</v>
      </c>
      <c r="AF119" s="21">
        <f>SUM(AF17:AF118)-AF78</f>
        <v>84</v>
      </c>
      <c r="AG119" s="21">
        <f>SUM(AG17:AG118)</f>
        <v>84</v>
      </c>
      <c r="AH119" s="21">
        <f>SUM(AH17:AH118)</f>
        <v>83</v>
      </c>
      <c r="AI119" s="21">
        <f>SUM(AI17:AI118)-AI98-AI93-AI80</f>
        <v>49</v>
      </c>
      <c r="AJ119" s="21">
        <f>SUM(AJ17:AJ118)-AJ107</f>
        <v>36</v>
      </c>
      <c r="AK119" s="21">
        <f>SUM(AK17:AK118)</f>
        <v>20</v>
      </c>
      <c r="AL119" s="21">
        <f t="shared" ref="AL119:AO119" si="0">SUM(AL17:AL118)</f>
        <v>14</v>
      </c>
      <c r="AM119" s="21">
        <f t="shared" si="0"/>
        <v>12</v>
      </c>
      <c r="AN119" s="21">
        <f t="shared" si="0"/>
        <v>10</v>
      </c>
      <c r="AO119" s="21">
        <f t="shared" si="0"/>
        <v>0</v>
      </c>
    </row>
    <row r="120" spans="1:41">
      <c r="A120" s="60"/>
      <c r="B120" s="67"/>
      <c r="C120" s="68"/>
      <c r="D120" s="69"/>
      <c r="E120" s="61" t="s">
        <v>11</v>
      </c>
      <c r="F120" s="62"/>
      <c r="G120" s="56">
        <f>SUM(H17:H118)</f>
        <v>330</v>
      </c>
      <c r="H120" s="57"/>
      <c r="I120" s="21">
        <f>SUM(I17:I118)</f>
        <v>330</v>
      </c>
      <c r="J120" s="21">
        <f>SUM(J17:J118)+K19+K36</f>
        <v>322</v>
      </c>
      <c r="K120" s="21">
        <f>SUM(K17:K118)-K19-K36+L54</f>
        <v>298</v>
      </c>
      <c r="L120" s="21">
        <f>SUM(L17:L118)-L54-M26+M39</f>
        <v>282</v>
      </c>
      <c r="M120" s="21">
        <f>SUM(M17:M118)-M26-M39</f>
        <v>265</v>
      </c>
      <c r="N120" s="21">
        <f>SUM(N17:N118)-O42-O62</f>
        <v>246</v>
      </c>
      <c r="O120" s="21">
        <f>SUM(O17:O118)-O42-O62</f>
        <v>233</v>
      </c>
      <c r="P120" s="21">
        <f>SUM(P17:P118)</f>
        <v>222</v>
      </c>
      <c r="Q120" s="21">
        <f>SUM(Q17:Q118)+R34</f>
        <v>209</v>
      </c>
      <c r="R120" s="21">
        <f>SUM(R17:R118)-R34</f>
        <v>190</v>
      </c>
      <c r="S120" s="21">
        <f>SUM(S17:S118)</f>
        <v>180</v>
      </c>
      <c r="T120" s="21">
        <f>SUM(T17:T118)</f>
        <v>171</v>
      </c>
      <c r="U120" s="21">
        <f>SUM(U17:U118)+V50</f>
        <v>164</v>
      </c>
      <c r="V120" s="21">
        <f>SUM(V17:V118)-V50</f>
        <v>151</v>
      </c>
      <c r="W120" s="21">
        <f>SUM(W17:W118)</f>
        <v>144</v>
      </c>
      <c r="X120" s="21">
        <f>SUM(X17:X118)+Y60</f>
        <v>139</v>
      </c>
      <c r="Y120" s="21">
        <f>SUM(Y17:Y118)-Y60</f>
        <v>133</v>
      </c>
      <c r="Z120" s="21">
        <f>SUM(Z17:Z118)-AA66</f>
        <v>127</v>
      </c>
      <c r="AA120" s="21">
        <f>SUM(AA17:AA118)-AA66</f>
        <v>115</v>
      </c>
      <c r="AB120" s="21">
        <f>SUM(AB17:AB118)+AC75</f>
        <v>110</v>
      </c>
      <c r="AC120" s="21">
        <f>SUM(AC17:AC118)-AC75</f>
        <v>96</v>
      </c>
      <c r="AD120" s="21">
        <f>SUM(AD17:AD118)</f>
        <v>96</v>
      </c>
      <c r="AE120" s="21">
        <f>SUM(AE17:AE118)+AF78</f>
        <v>98</v>
      </c>
      <c r="AF120" s="21">
        <f>SUM(AF17:AF118)-AF78</f>
        <v>84</v>
      </c>
      <c r="AG120" s="21">
        <f>SUM(AG17:AG118)</f>
        <v>84</v>
      </c>
      <c r="AH120" s="21">
        <f>SUM(AH17:AH118)+AI80+AI93-AI98</f>
        <v>86</v>
      </c>
      <c r="AI120" s="21">
        <f>SUM(AI17:AI118)-AI98-AI93-AI80+AJ107</f>
        <v>50</v>
      </c>
      <c r="AJ120" s="21">
        <f>SUM(AJ17:AJ118)-AJ107</f>
        <v>36</v>
      </c>
      <c r="AK120" s="21">
        <f t="shared" ref="AK120:AO120" si="1">SUM(AK17:AK118)</f>
        <v>20</v>
      </c>
      <c r="AL120" s="21">
        <f t="shared" si="1"/>
        <v>14</v>
      </c>
      <c r="AM120" s="21">
        <f t="shared" si="1"/>
        <v>12</v>
      </c>
      <c r="AN120" s="21">
        <f t="shared" si="1"/>
        <v>10</v>
      </c>
      <c r="AO120" s="21">
        <f t="shared" si="1"/>
        <v>0</v>
      </c>
    </row>
  </sheetData>
  <mergeCells count="226">
    <mergeCell ref="C25:D25"/>
    <mergeCell ref="A3:B3"/>
    <mergeCell ref="C42:D42"/>
    <mergeCell ref="E56:F56"/>
    <mergeCell ref="E78:F78"/>
    <mergeCell ref="E89:F89"/>
    <mergeCell ref="C89:D89"/>
    <mergeCell ref="B92:B104"/>
    <mergeCell ref="E104:F104"/>
    <mergeCell ref="C104:D104"/>
    <mergeCell ref="B20:D20"/>
    <mergeCell ref="B19:D19"/>
    <mergeCell ref="E19:F19"/>
    <mergeCell ref="B21:B34"/>
    <mergeCell ref="C34:D34"/>
    <mergeCell ref="C26:D26"/>
    <mergeCell ref="C21:D21"/>
    <mergeCell ref="C22:D22"/>
    <mergeCell ref="C23:D23"/>
    <mergeCell ref="C24:D24"/>
    <mergeCell ref="E22:F22"/>
    <mergeCell ref="E23:F23"/>
    <mergeCell ref="E24:F24"/>
    <mergeCell ref="E25:F25"/>
    <mergeCell ref="C1:C2"/>
    <mergeCell ref="A1:B2"/>
    <mergeCell ref="C47:D47"/>
    <mergeCell ref="E47:F47"/>
    <mergeCell ref="C36:D36"/>
    <mergeCell ref="C39:D39"/>
    <mergeCell ref="E39:F39"/>
    <mergeCell ref="E36:F36"/>
    <mergeCell ref="E77:F77"/>
    <mergeCell ref="E76:F76"/>
    <mergeCell ref="E75:F75"/>
    <mergeCell ref="C77:D77"/>
    <mergeCell ref="C76:D76"/>
    <mergeCell ref="C75:D75"/>
    <mergeCell ref="E60:F60"/>
    <mergeCell ref="C60:D60"/>
    <mergeCell ref="E16:F16"/>
    <mergeCell ref="C16:D16"/>
    <mergeCell ref="A4:B4"/>
    <mergeCell ref="A5:B5"/>
    <mergeCell ref="B7:E7"/>
    <mergeCell ref="B14:C14"/>
    <mergeCell ref="E20:F20"/>
    <mergeCell ref="E21:F21"/>
    <mergeCell ref="B119:D120"/>
    <mergeCell ref="E42:F42"/>
    <mergeCell ref="B35:B50"/>
    <mergeCell ref="C50:D50"/>
    <mergeCell ref="E50:F50"/>
    <mergeCell ref="C54:D54"/>
    <mergeCell ref="E54:F54"/>
    <mergeCell ref="C62:D62"/>
    <mergeCell ref="E62:F62"/>
    <mergeCell ref="B51:B80"/>
    <mergeCell ref="C80:D80"/>
    <mergeCell ref="E80:F80"/>
    <mergeCell ref="E120:F120"/>
    <mergeCell ref="E109:F109"/>
    <mergeCell ref="E110:F110"/>
    <mergeCell ref="E83:F83"/>
    <mergeCell ref="E93:F93"/>
    <mergeCell ref="B117:B118"/>
    <mergeCell ref="C38:D38"/>
    <mergeCell ref="C40:D40"/>
    <mergeCell ref="C41:D41"/>
    <mergeCell ref="C49:D49"/>
    <mergeCell ref="E59:F59"/>
    <mergeCell ref="E63:F63"/>
    <mergeCell ref="C33:D33"/>
    <mergeCell ref="B105:B116"/>
    <mergeCell ref="C107:D107"/>
    <mergeCell ref="C51:D51"/>
    <mergeCell ref="C52:D52"/>
    <mergeCell ref="C53:D53"/>
    <mergeCell ref="C55:D55"/>
    <mergeCell ref="C56:D56"/>
    <mergeCell ref="C57:D57"/>
    <mergeCell ref="C59:D59"/>
    <mergeCell ref="C61:D61"/>
    <mergeCell ref="C63:D63"/>
    <mergeCell ref="B81:B91"/>
    <mergeCell ref="C81:D81"/>
    <mergeCell ref="C82:D82"/>
    <mergeCell ref="C58:D58"/>
    <mergeCell ref="C92:D92"/>
    <mergeCell ref="G120:H120"/>
    <mergeCell ref="C103:D103"/>
    <mergeCell ref="C93:D93"/>
    <mergeCell ref="C116:D116"/>
    <mergeCell ref="E117:F117"/>
    <mergeCell ref="C118:D118"/>
    <mergeCell ref="G119:H119"/>
    <mergeCell ref="C110:D110"/>
    <mergeCell ref="C109:D109"/>
    <mergeCell ref="C97:D97"/>
    <mergeCell ref="C96:D96"/>
    <mergeCell ref="C95:D95"/>
    <mergeCell ref="C94:D94"/>
    <mergeCell ref="C117:D117"/>
    <mergeCell ref="E113:F113"/>
    <mergeCell ref="C108:D108"/>
    <mergeCell ref="C114:D114"/>
    <mergeCell ref="C115:D115"/>
    <mergeCell ref="E114:F114"/>
    <mergeCell ref="E115:F115"/>
    <mergeCell ref="C100:D100"/>
    <mergeCell ref="C98:D98"/>
    <mergeCell ref="C111:D111"/>
    <mergeCell ref="C112:D112"/>
    <mergeCell ref="C106:D106"/>
    <mergeCell ref="B18:D18"/>
    <mergeCell ref="B17:D17"/>
    <mergeCell ref="C29:D29"/>
    <mergeCell ref="C30:D30"/>
    <mergeCell ref="C78:D78"/>
    <mergeCell ref="E52:F52"/>
    <mergeCell ref="E53:F53"/>
    <mergeCell ref="C83:D83"/>
    <mergeCell ref="C105:D105"/>
    <mergeCell ref="E29:F29"/>
    <mergeCell ref="E30:F30"/>
    <mergeCell ref="C31:D31"/>
    <mergeCell ref="E31:F31"/>
    <mergeCell ref="C48:D48"/>
    <mergeCell ref="C46:D46"/>
    <mergeCell ref="E46:F46"/>
    <mergeCell ref="E48:F48"/>
    <mergeCell ref="E38:F38"/>
    <mergeCell ref="E40:F40"/>
    <mergeCell ref="E41:F41"/>
    <mergeCell ref="C79:D79"/>
    <mergeCell ref="E57:F57"/>
    <mergeCell ref="E26:F26"/>
    <mergeCell ref="E58:F58"/>
    <mergeCell ref="E61:F61"/>
    <mergeCell ref="E108:F108"/>
    <mergeCell ref="E84:F84"/>
    <mergeCell ref="E97:F97"/>
    <mergeCell ref="E105:F105"/>
    <mergeCell ref="E106:F106"/>
    <mergeCell ref="E107:F107"/>
    <mergeCell ref="E96:F96"/>
    <mergeCell ref="E92:F92"/>
    <mergeCell ref="E103:F103"/>
    <mergeCell ref="E98:F98"/>
    <mergeCell ref="E99:F99"/>
    <mergeCell ref="E100:F100"/>
    <mergeCell ref="E64:F64"/>
    <mergeCell ref="E65:F65"/>
    <mergeCell ref="E67:F67"/>
    <mergeCell ref="E70:F70"/>
    <mergeCell ref="E68:F68"/>
    <mergeCell ref="E66:F66"/>
    <mergeCell ref="C71:D71"/>
    <mergeCell ref="C74:D74"/>
    <mergeCell ref="E71:F71"/>
    <mergeCell ref="E74:F74"/>
    <mergeCell ref="C72:D72"/>
    <mergeCell ref="C73:D73"/>
    <mergeCell ref="E72:F72"/>
    <mergeCell ref="E73:F73"/>
    <mergeCell ref="C88:D88"/>
    <mergeCell ref="E88:F88"/>
    <mergeCell ref="C84:D84"/>
    <mergeCell ref="E102:F102"/>
    <mergeCell ref="C86:D86"/>
    <mergeCell ref="C87:D87"/>
    <mergeCell ref="C91:D91"/>
    <mergeCell ref="E87:F87"/>
    <mergeCell ref="E91:F91"/>
    <mergeCell ref="E86:F86"/>
    <mergeCell ref="C101:D101"/>
    <mergeCell ref="C102:D102"/>
    <mergeCell ref="E101:F101"/>
    <mergeCell ref="A17:A120"/>
    <mergeCell ref="E18:F18"/>
    <mergeCell ref="E17:F17"/>
    <mergeCell ref="E118:F118"/>
    <mergeCell ref="E119:F119"/>
    <mergeCell ref="E116:F116"/>
    <mergeCell ref="E94:F94"/>
    <mergeCell ref="E95:F95"/>
    <mergeCell ref="E51:F51"/>
    <mergeCell ref="C64:D64"/>
    <mergeCell ref="C65:D65"/>
    <mergeCell ref="C67:D67"/>
    <mergeCell ref="C68:D68"/>
    <mergeCell ref="C69:D69"/>
    <mergeCell ref="E69:F69"/>
    <mergeCell ref="C70:D70"/>
    <mergeCell ref="E49:F49"/>
    <mergeCell ref="E55:F55"/>
    <mergeCell ref="C85:D85"/>
    <mergeCell ref="E85:F85"/>
    <mergeCell ref="C99:D99"/>
    <mergeCell ref="C90:D90"/>
    <mergeCell ref="E90:F90"/>
    <mergeCell ref="C37:D37"/>
    <mergeCell ref="C113:D113"/>
    <mergeCell ref="E111:F111"/>
    <mergeCell ref="E112:F112"/>
    <mergeCell ref="C27:D27"/>
    <mergeCell ref="C28:D28"/>
    <mergeCell ref="C32:D32"/>
    <mergeCell ref="E27:F27"/>
    <mergeCell ref="E28:F28"/>
    <mergeCell ref="E32:F32"/>
    <mergeCell ref="C43:D43"/>
    <mergeCell ref="E43:F43"/>
    <mergeCell ref="C45:D45"/>
    <mergeCell ref="C44:D44"/>
    <mergeCell ref="E44:F44"/>
    <mergeCell ref="E45:F45"/>
    <mergeCell ref="E33:F33"/>
    <mergeCell ref="E34:F34"/>
    <mergeCell ref="C35:D35"/>
    <mergeCell ref="E35:F35"/>
    <mergeCell ref="E37:F37"/>
    <mergeCell ref="C66:D66"/>
    <mergeCell ref="E79:F79"/>
    <mergeCell ref="E81:F81"/>
    <mergeCell ref="E82:F8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3"/>
  <sheetViews>
    <sheetView topLeftCell="A73" zoomScale="70" zoomScaleNormal="70" workbookViewId="0">
      <selection activeCell="V100" sqref="V100"/>
    </sheetView>
  </sheetViews>
  <sheetFormatPr defaultRowHeight="14.4"/>
  <cols>
    <col min="1" max="1" width="13.5546875" customWidth="1"/>
    <col min="2" max="2" width="21.109375" customWidth="1"/>
    <col min="3" max="3" width="55.88671875" customWidth="1"/>
    <col min="4" max="4" width="12" customWidth="1"/>
    <col min="5" max="5" width="10.33203125" customWidth="1"/>
    <col min="6" max="6" width="20.109375" customWidth="1"/>
    <col min="7" max="8" width="6.109375" customWidth="1"/>
    <col min="9" max="19" width="6" customWidth="1"/>
    <col min="20" max="20" width="6.109375" customWidth="1"/>
    <col min="21" max="28" width="6" customWidth="1"/>
  </cols>
  <sheetData>
    <row r="1" spans="1:6" ht="17.399999999999999" customHeight="1">
      <c r="A1" s="72" t="s">
        <v>0</v>
      </c>
      <c r="B1" s="73"/>
      <c r="C1" s="70" t="s">
        <v>59</v>
      </c>
      <c r="D1" s="1"/>
      <c r="E1" s="10"/>
      <c r="F1" s="11" t="s">
        <v>44</v>
      </c>
    </row>
    <row r="2" spans="1:6" ht="17.399999999999999" thickBot="1">
      <c r="A2" s="74"/>
      <c r="B2" s="75"/>
      <c r="C2" s="71"/>
      <c r="D2" s="1"/>
      <c r="E2" s="12"/>
      <c r="F2" s="13" t="s">
        <v>46</v>
      </c>
    </row>
    <row r="3" spans="1:6" ht="17.399999999999999" thickBot="1">
      <c r="A3" s="82" t="s">
        <v>1</v>
      </c>
      <c r="B3" s="83"/>
      <c r="C3" s="3" t="s">
        <v>45</v>
      </c>
      <c r="D3" s="1"/>
      <c r="E3" s="14"/>
      <c r="F3" s="13" t="s">
        <v>3</v>
      </c>
    </row>
    <row r="4" spans="1:6" ht="18" customHeight="1" thickBot="1">
      <c r="A4" s="78" t="s">
        <v>4</v>
      </c>
      <c r="B4" s="79"/>
      <c r="C4" s="4">
        <v>45773</v>
      </c>
      <c r="D4" s="1"/>
      <c r="E4" s="15"/>
      <c r="F4" s="13" t="s">
        <v>47</v>
      </c>
    </row>
    <row r="5" spans="1:6" ht="18" customHeight="1" thickBot="1">
      <c r="A5" s="78" t="s">
        <v>6</v>
      </c>
      <c r="B5" s="79"/>
      <c r="C5" s="4">
        <v>45793</v>
      </c>
      <c r="D5" s="1"/>
      <c r="E5" s="16"/>
      <c r="F5" s="17" t="s">
        <v>5</v>
      </c>
    </row>
    <row r="6" spans="1:6" ht="18" customHeight="1" thickBot="1">
      <c r="A6" s="44"/>
      <c r="B6" s="45"/>
      <c r="C6" s="46"/>
      <c r="D6" s="1"/>
      <c r="E6" s="48"/>
      <c r="F6" s="47"/>
    </row>
    <row r="7" spans="1:6" ht="17.399999999999999" thickBot="1">
      <c r="A7" s="1"/>
      <c r="B7" s="80" t="s">
        <v>48</v>
      </c>
      <c r="C7" s="80"/>
      <c r="D7" s="80"/>
      <c r="E7" s="81"/>
    </row>
    <row r="8" spans="1:6" ht="17.399999999999999" thickBot="1">
      <c r="A8" s="1"/>
      <c r="B8" s="6" t="s">
        <v>8</v>
      </c>
      <c r="C8" s="6" t="s">
        <v>9</v>
      </c>
      <c r="D8" s="6" t="s">
        <v>10</v>
      </c>
      <c r="E8" s="6" t="s">
        <v>11</v>
      </c>
    </row>
    <row r="9" spans="1:6" ht="17.399999999999999" thickBot="1">
      <c r="A9" s="1"/>
      <c r="B9" s="8">
        <v>1</v>
      </c>
      <c r="C9" s="3" t="s">
        <v>12</v>
      </c>
      <c r="D9" s="3">
        <f ca="1">SUMIF($E$17:$F$80,"Hiếu",$G$17:$G$80)+SUMIF($E$17:$F$80,"All team",$G$17:$G$80)/5+SUMIF($E$17:$F$80,"Hiếu,Triết",$G$17:$G$80)/2</f>
        <v>26.6</v>
      </c>
      <c r="E9" s="3">
        <f ca="1">SUMIF($E$17:$F$80,"Hiếu",$H$17:$H$80)+SUMIF($E$17:$F$80,"All team",$H$17:$H$80)/5+SUMIF($E$17:$F$80,"Hiếu,Triết",$H$17:$H$80)/2</f>
        <v>28.8</v>
      </c>
    </row>
    <row r="10" spans="1:6" ht="17.399999999999999" thickBot="1">
      <c r="A10" s="1"/>
      <c r="B10" s="8">
        <v>2</v>
      </c>
      <c r="C10" s="3" t="s">
        <v>13</v>
      </c>
      <c r="D10" s="3">
        <f ca="1">SUMIF($E$17:$F$80,"Đạt",$G$17:$G$80)+SUMIF($E$17:$F$80,"All team",$G$17:$G$80)/5+SUMIF($E$17:$F$80,"Chương,Đạt",$G$17:$G$80)/2</f>
        <v>30.1</v>
      </c>
      <c r="E10" s="3">
        <f ca="1">SUMIF($E$17:$F$80,"Đạt",$H$17:$H$80)+SUMIF($E$17:$F$80,"All team",$H$17:$H$80)/5+SUMIF($E$17:$F$80,"Chương,Đạt",$H$17:$H$80)/2</f>
        <v>31.8</v>
      </c>
    </row>
    <row r="11" spans="1:6" ht="17.399999999999999" thickBot="1">
      <c r="A11" s="1"/>
      <c r="B11" s="8">
        <v>3</v>
      </c>
      <c r="C11" s="3" t="s">
        <v>14</v>
      </c>
      <c r="D11" s="3">
        <f ca="1">SUMIF($E$17:$F$80,"Phú",$G$17:$G$80)+SUMIF($E$17:$F$80,"All team",$G$17:$G$80)/5</f>
        <v>32.6</v>
      </c>
      <c r="E11" s="3">
        <f ca="1">SUMIF($E$17:$F$80,"Phú",$H$17:$H$80)+SUMIF($E$17:$F$80,"All team",$H$17:$H$115)/5</f>
        <v>33.799999999999997</v>
      </c>
    </row>
    <row r="12" spans="1:6" ht="17.399999999999999" thickBot="1">
      <c r="A12" s="1"/>
      <c r="B12" s="8">
        <v>4</v>
      </c>
      <c r="C12" s="3" t="s">
        <v>15</v>
      </c>
      <c r="D12" s="3">
        <f ca="1">SUMIF($E$17:$F$80,"Chương",$G$17:$G$80)+SUMIF($E$17:$F$80,"All team",$G$17:$G$80)/5+SUMIF($E$17:$F$80,"Chương,Đạt",$G$17:$G$80)/2</f>
        <v>25.1</v>
      </c>
      <c r="E12" s="3">
        <f ca="1">SUMIF($E$17:$F$80,"Chương",$H$17:$H$80)+SUMIF($E$17:$F$80,"All team",$H$17:$H$80)/5+SUMIF($E$17:$F$80,"Chương,Đạt",$H$17:$H$80)/2</f>
        <v>29.8</v>
      </c>
    </row>
    <row r="13" spans="1:6" ht="17.399999999999999" thickBot="1">
      <c r="A13" s="1"/>
      <c r="B13" s="8">
        <v>5</v>
      </c>
      <c r="C13" s="3" t="s">
        <v>16</v>
      </c>
      <c r="D13" s="3">
        <f ca="1">SUMIF($E$17:$F$80,"Triết",$G$17:$G$80)+SUMIF($E$17:$F$80,"All team",$G$17:$G$80)/5+SUMIF($E$17:$F$80,"Hiếu,Triết",$G$17:$G$80)/2</f>
        <v>41.6</v>
      </c>
      <c r="E13" s="3">
        <f ca="1">SUMIF($E$17:$F$80,"Triết",$H$17:$H$80)+SUMIF($E$17:$F$80,"All team",$H$17:$H$80)/5+SUMIF($E$17:$F$80,"Hiếu,Triết",$H$17:$H$80)/2+1</f>
        <v>44.8</v>
      </c>
    </row>
    <row r="14" spans="1:6" ht="17.399999999999999" thickBot="1">
      <c r="A14" s="1"/>
      <c r="B14" s="80" t="s">
        <v>17</v>
      </c>
      <c r="C14" s="80"/>
      <c r="D14" s="5">
        <f ca="1">SUM(D9:D13)</f>
        <v>156</v>
      </c>
      <c r="E14" s="5">
        <f ca="1">SUM(E9:E13)</f>
        <v>169</v>
      </c>
    </row>
    <row r="15" spans="1:6" ht="16.8">
      <c r="A15" s="1"/>
      <c r="B15" s="42"/>
      <c r="C15" s="42"/>
      <c r="D15" s="43"/>
      <c r="E15" s="43"/>
    </row>
    <row r="17" spans="1:57" ht="63.75" customHeight="1">
      <c r="A17" s="25" t="s">
        <v>18</v>
      </c>
      <c r="B17" s="25" t="s">
        <v>19</v>
      </c>
      <c r="C17" s="93" t="s">
        <v>20</v>
      </c>
      <c r="D17" s="94"/>
      <c r="E17" s="93" t="s">
        <v>21</v>
      </c>
      <c r="F17" s="94"/>
      <c r="G17" s="19" t="s">
        <v>10</v>
      </c>
      <c r="H17" s="19" t="s">
        <v>11</v>
      </c>
      <c r="I17" s="20">
        <v>45773</v>
      </c>
      <c r="J17" s="20">
        <v>45774</v>
      </c>
      <c r="K17" s="20">
        <v>45775</v>
      </c>
      <c r="L17" s="20">
        <v>45776</v>
      </c>
      <c r="M17" s="20">
        <v>45777</v>
      </c>
      <c r="N17" s="20">
        <v>45778</v>
      </c>
      <c r="O17" s="20">
        <v>45779</v>
      </c>
      <c r="P17" s="20">
        <v>45780</v>
      </c>
      <c r="Q17" s="20">
        <v>45781</v>
      </c>
      <c r="R17" s="20">
        <v>45782</v>
      </c>
      <c r="S17" s="20">
        <v>45783</v>
      </c>
      <c r="T17" s="20">
        <v>45784</v>
      </c>
      <c r="U17" s="20">
        <v>45785</v>
      </c>
      <c r="V17" s="20">
        <v>45786</v>
      </c>
      <c r="W17" s="20">
        <v>45787</v>
      </c>
      <c r="X17" s="20">
        <v>45788</v>
      </c>
      <c r="Y17" s="20">
        <v>45789</v>
      </c>
      <c r="Z17" s="20">
        <v>45790</v>
      </c>
      <c r="AA17" s="20">
        <v>45791</v>
      </c>
      <c r="AB17" s="20">
        <v>45792</v>
      </c>
      <c r="AC17" s="7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ht="16.8">
      <c r="A18" s="86" t="s">
        <v>45</v>
      </c>
      <c r="B18" s="88" t="s">
        <v>22</v>
      </c>
      <c r="C18" s="88"/>
      <c r="D18" s="88"/>
      <c r="E18" s="85" t="s">
        <v>23</v>
      </c>
      <c r="F18" s="85"/>
      <c r="G18" s="21">
        <v>7</v>
      </c>
      <c r="H18" s="21">
        <v>7</v>
      </c>
      <c r="I18" s="21">
        <v>7</v>
      </c>
      <c r="J18" s="22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</row>
    <row r="19" spans="1:57" ht="16.8">
      <c r="A19" s="86"/>
      <c r="B19" s="88" t="s">
        <v>49</v>
      </c>
      <c r="C19" s="88"/>
      <c r="D19" s="88"/>
      <c r="E19" s="85" t="s">
        <v>60</v>
      </c>
      <c r="F19" s="85"/>
      <c r="G19" s="21">
        <v>2</v>
      </c>
      <c r="H19" s="21">
        <v>4</v>
      </c>
      <c r="I19" s="21">
        <v>4</v>
      </c>
      <c r="J19" s="21">
        <v>2</v>
      </c>
      <c r="K19" s="22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</row>
    <row r="20" spans="1:57" ht="16.8">
      <c r="A20" s="86"/>
      <c r="B20" s="85"/>
      <c r="C20" s="85"/>
      <c r="D20" s="85"/>
      <c r="E20" s="85"/>
      <c r="F20" s="85"/>
      <c r="G20" s="21"/>
      <c r="H20" s="21"/>
      <c r="I20" s="21"/>
      <c r="J20" s="21"/>
      <c r="K20" s="23">
        <v>2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57" ht="16.8">
      <c r="A21" s="86"/>
      <c r="B21" s="88" t="s">
        <v>25</v>
      </c>
      <c r="C21" s="88"/>
      <c r="D21" s="88"/>
      <c r="E21" s="85" t="s">
        <v>28</v>
      </c>
      <c r="F21" s="85"/>
      <c r="G21" s="21">
        <v>2</v>
      </c>
      <c r="H21" s="21">
        <v>4</v>
      </c>
      <c r="I21" s="21">
        <v>4</v>
      </c>
      <c r="J21" s="21">
        <v>4</v>
      </c>
      <c r="K21" s="21">
        <v>2</v>
      </c>
      <c r="L21" s="22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</row>
    <row r="22" spans="1:57" ht="16.8">
      <c r="A22" s="86"/>
      <c r="B22" s="56"/>
      <c r="C22" s="84"/>
      <c r="D22" s="57"/>
      <c r="E22" s="56"/>
      <c r="F22" s="57"/>
      <c r="G22" s="21"/>
      <c r="H22" s="21"/>
      <c r="I22" s="21"/>
      <c r="J22" s="21"/>
      <c r="K22" s="21"/>
      <c r="L22" s="23">
        <v>2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57" ht="16.8" customHeight="1">
      <c r="A23" s="86"/>
      <c r="B23" s="86" t="s">
        <v>26</v>
      </c>
      <c r="C23" s="88" t="s">
        <v>135</v>
      </c>
      <c r="D23" s="88"/>
      <c r="E23" s="85" t="s">
        <v>28</v>
      </c>
      <c r="F23" s="85"/>
      <c r="G23" s="21">
        <v>2</v>
      </c>
      <c r="H23" s="21">
        <v>2</v>
      </c>
      <c r="I23" s="21">
        <v>2</v>
      </c>
      <c r="J23" s="21">
        <v>2</v>
      </c>
      <c r="K23" s="21">
        <v>2</v>
      </c>
      <c r="L23" s="21">
        <v>2</v>
      </c>
      <c r="M23" s="22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</row>
    <row r="24" spans="1:57" ht="16.8">
      <c r="A24" s="86"/>
      <c r="B24" s="86"/>
      <c r="C24" s="88" t="s">
        <v>136</v>
      </c>
      <c r="D24" s="88"/>
      <c r="E24" s="85" t="s">
        <v>28</v>
      </c>
      <c r="F24" s="85"/>
      <c r="G24" s="21">
        <v>3</v>
      </c>
      <c r="H24" s="21">
        <v>3</v>
      </c>
      <c r="I24" s="21">
        <v>3</v>
      </c>
      <c r="J24" s="21">
        <v>3</v>
      </c>
      <c r="K24" s="21">
        <v>3</v>
      </c>
      <c r="L24" s="21">
        <v>3</v>
      </c>
      <c r="M24" s="22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</row>
    <row r="25" spans="1:57" ht="16.8">
      <c r="A25" s="86"/>
      <c r="B25" s="86"/>
      <c r="C25" s="88" t="s">
        <v>137</v>
      </c>
      <c r="D25" s="88"/>
      <c r="E25" s="85" t="s">
        <v>28</v>
      </c>
      <c r="F25" s="85"/>
      <c r="G25" s="21">
        <v>2</v>
      </c>
      <c r="H25" s="21">
        <v>2</v>
      </c>
      <c r="I25" s="21">
        <v>2</v>
      </c>
      <c r="J25" s="21">
        <v>2</v>
      </c>
      <c r="K25" s="21">
        <v>2</v>
      </c>
      <c r="L25" s="21">
        <v>2</v>
      </c>
      <c r="M25" s="49">
        <v>2</v>
      </c>
      <c r="N25" s="22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</row>
    <row r="26" spans="1:57" ht="16.8">
      <c r="A26" s="86"/>
      <c r="B26" s="86"/>
      <c r="C26" s="88" t="s">
        <v>138</v>
      </c>
      <c r="D26" s="88"/>
      <c r="E26" s="85" t="s">
        <v>61</v>
      </c>
      <c r="F26" s="85"/>
      <c r="G26" s="21">
        <v>2</v>
      </c>
      <c r="H26" s="21">
        <v>2</v>
      </c>
      <c r="I26" s="21">
        <v>2</v>
      </c>
      <c r="J26" s="21">
        <v>2</v>
      </c>
      <c r="K26" s="21">
        <v>2</v>
      </c>
      <c r="L26" s="21">
        <v>2</v>
      </c>
      <c r="M26" s="49">
        <v>2</v>
      </c>
      <c r="N26" s="22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</row>
    <row r="27" spans="1:57" ht="16.8">
      <c r="A27" s="86"/>
      <c r="B27" s="86"/>
      <c r="C27" s="88" t="s">
        <v>139</v>
      </c>
      <c r="D27" s="88"/>
      <c r="E27" s="85" t="s">
        <v>61</v>
      </c>
      <c r="F27" s="85"/>
      <c r="G27" s="21">
        <v>2</v>
      </c>
      <c r="H27" s="21">
        <v>2</v>
      </c>
      <c r="I27" s="21">
        <v>2</v>
      </c>
      <c r="J27" s="21">
        <v>2</v>
      </c>
      <c r="K27" s="21">
        <v>2</v>
      </c>
      <c r="L27" s="21">
        <v>2</v>
      </c>
      <c r="M27" s="21">
        <v>2</v>
      </c>
      <c r="N27" s="21">
        <v>2</v>
      </c>
      <c r="O27" s="22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</row>
    <row r="28" spans="1:57" ht="16.8">
      <c r="A28" s="86"/>
      <c r="B28" s="86"/>
      <c r="C28" s="88" t="s">
        <v>140</v>
      </c>
      <c r="D28" s="88"/>
      <c r="E28" s="85" t="s">
        <v>61</v>
      </c>
      <c r="F28" s="85"/>
      <c r="G28" s="21">
        <v>3</v>
      </c>
      <c r="H28" s="21">
        <v>3</v>
      </c>
      <c r="I28" s="21">
        <v>3</v>
      </c>
      <c r="J28" s="21">
        <v>3</v>
      </c>
      <c r="K28" s="21">
        <v>3</v>
      </c>
      <c r="L28" s="21">
        <v>3</v>
      </c>
      <c r="M28" s="21">
        <v>3</v>
      </c>
      <c r="N28" s="21">
        <v>3</v>
      </c>
      <c r="O28" s="22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</row>
    <row r="29" spans="1:57" ht="16.8">
      <c r="A29" s="86"/>
      <c r="B29" s="86"/>
      <c r="C29" s="88" t="s">
        <v>50</v>
      </c>
      <c r="D29" s="88"/>
      <c r="E29" s="85" t="s">
        <v>23</v>
      </c>
      <c r="F29" s="85"/>
      <c r="G29" s="21">
        <v>3</v>
      </c>
      <c r="H29" s="21">
        <v>6</v>
      </c>
      <c r="I29" s="21">
        <v>6</v>
      </c>
      <c r="J29" s="21">
        <v>6</v>
      </c>
      <c r="K29" s="21">
        <v>6</v>
      </c>
      <c r="L29" s="21">
        <v>6</v>
      </c>
      <c r="M29" s="21">
        <v>6</v>
      </c>
      <c r="N29" s="21">
        <v>3</v>
      </c>
      <c r="O29" s="22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</row>
    <row r="30" spans="1:57" ht="16.8">
      <c r="A30" s="86"/>
      <c r="B30" s="86"/>
      <c r="C30" s="85"/>
      <c r="D30" s="85"/>
      <c r="E30" s="85"/>
      <c r="F30" s="85"/>
      <c r="G30" s="21"/>
      <c r="H30" s="21"/>
      <c r="I30" s="21"/>
      <c r="J30" s="21"/>
      <c r="K30" s="21"/>
      <c r="L30" s="21"/>
      <c r="M30" s="21"/>
      <c r="N30" s="9"/>
      <c r="O30" s="23">
        <v>3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57" ht="16.8">
      <c r="A31" s="86"/>
      <c r="B31" s="86" t="s">
        <v>29</v>
      </c>
      <c r="C31" s="88" t="s">
        <v>141</v>
      </c>
      <c r="D31" s="88"/>
      <c r="E31" s="85" t="s">
        <v>28</v>
      </c>
      <c r="F31" s="85"/>
      <c r="G31" s="21">
        <v>4</v>
      </c>
      <c r="H31" s="21">
        <v>4</v>
      </c>
      <c r="I31" s="21">
        <v>4</v>
      </c>
      <c r="J31" s="21">
        <v>4</v>
      </c>
      <c r="K31" s="21">
        <v>4</v>
      </c>
      <c r="L31" s="21">
        <v>4</v>
      </c>
      <c r="M31" s="21">
        <v>4</v>
      </c>
      <c r="N31" s="21">
        <v>4</v>
      </c>
      <c r="O31" s="21">
        <v>4</v>
      </c>
      <c r="P31" s="22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</row>
    <row r="32" spans="1:57" ht="16.8">
      <c r="A32" s="86"/>
      <c r="B32" s="86"/>
      <c r="C32" s="88" t="s">
        <v>142</v>
      </c>
      <c r="D32" s="88"/>
      <c r="E32" s="85" t="s">
        <v>28</v>
      </c>
      <c r="F32" s="85"/>
      <c r="G32" s="21">
        <v>6</v>
      </c>
      <c r="H32" s="21">
        <v>4</v>
      </c>
      <c r="I32" s="21">
        <v>4</v>
      </c>
      <c r="J32" s="21">
        <v>4</v>
      </c>
      <c r="K32" s="21">
        <v>4</v>
      </c>
      <c r="L32" s="21">
        <v>4</v>
      </c>
      <c r="M32" s="21">
        <v>4</v>
      </c>
      <c r="N32" s="21">
        <v>4</v>
      </c>
      <c r="O32" s="21">
        <v>6</v>
      </c>
      <c r="P32" s="22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</row>
    <row r="33" spans="1:28" ht="16.8">
      <c r="A33" s="86"/>
      <c r="B33" s="86"/>
      <c r="C33" s="85"/>
      <c r="D33" s="85"/>
      <c r="E33" s="85"/>
      <c r="F33" s="85"/>
      <c r="G33" s="21"/>
      <c r="H33" s="21"/>
      <c r="I33" s="21"/>
      <c r="J33" s="21"/>
      <c r="K33" s="21"/>
      <c r="L33" s="21"/>
      <c r="M33" s="21"/>
      <c r="N33" s="21"/>
      <c r="O33" s="9"/>
      <c r="P33" s="24">
        <v>2</v>
      </c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ht="16.8">
      <c r="A34" s="86"/>
      <c r="B34" s="86"/>
      <c r="C34" s="88" t="s">
        <v>143</v>
      </c>
      <c r="D34" s="88"/>
      <c r="E34" s="85" t="s">
        <v>28</v>
      </c>
      <c r="F34" s="85"/>
      <c r="G34" s="21">
        <v>4</v>
      </c>
      <c r="H34" s="21">
        <v>4</v>
      </c>
      <c r="I34" s="21">
        <v>4</v>
      </c>
      <c r="J34" s="21">
        <v>4</v>
      </c>
      <c r="K34" s="21">
        <v>4</v>
      </c>
      <c r="L34" s="21">
        <v>4</v>
      </c>
      <c r="M34" s="21">
        <v>4</v>
      </c>
      <c r="N34" s="21">
        <v>4</v>
      </c>
      <c r="O34" s="21">
        <v>4</v>
      </c>
      <c r="P34" s="21">
        <v>4</v>
      </c>
      <c r="Q34" s="22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</row>
    <row r="35" spans="1:28" ht="16.8">
      <c r="A35" s="86"/>
      <c r="B35" s="86"/>
      <c r="C35" s="88" t="s">
        <v>144</v>
      </c>
      <c r="D35" s="88"/>
      <c r="E35" s="85" t="s">
        <v>61</v>
      </c>
      <c r="F35" s="85"/>
      <c r="G35" s="21">
        <v>4</v>
      </c>
      <c r="H35" s="21">
        <v>4</v>
      </c>
      <c r="I35" s="21">
        <v>4</v>
      </c>
      <c r="J35" s="21">
        <v>4</v>
      </c>
      <c r="K35" s="21">
        <v>4</v>
      </c>
      <c r="L35" s="21">
        <v>4</v>
      </c>
      <c r="M35" s="21">
        <v>4</v>
      </c>
      <c r="N35" s="21">
        <v>4</v>
      </c>
      <c r="O35" s="21">
        <v>4</v>
      </c>
      <c r="P35" s="21">
        <v>4</v>
      </c>
      <c r="Q35" s="22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</row>
    <row r="36" spans="1:28" ht="16.8">
      <c r="A36" s="86"/>
      <c r="B36" s="86"/>
      <c r="C36" s="88" t="s">
        <v>145</v>
      </c>
      <c r="D36" s="88"/>
      <c r="E36" s="85" t="s">
        <v>61</v>
      </c>
      <c r="F36" s="85"/>
      <c r="G36" s="21">
        <v>2</v>
      </c>
      <c r="H36" s="21">
        <v>4</v>
      </c>
      <c r="I36" s="21">
        <v>4</v>
      </c>
      <c r="J36" s="21">
        <v>4</v>
      </c>
      <c r="K36" s="21">
        <v>4</v>
      </c>
      <c r="L36" s="21">
        <v>4</v>
      </c>
      <c r="M36" s="21">
        <v>4</v>
      </c>
      <c r="N36" s="21">
        <v>4</v>
      </c>
      <c r="O36" s="21">
        <v>3</v>
      </c>
      <c r="P36" s="21">
        <v>2</v>
      </c>
      <c r="Q36" s="22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</row>
    <row r="37" spans="1:28" ht="16.8">
      <c r="A37" s="86"/>
      <c r="B37" s="86"/>
      <c r="C37" s="88"/>
      <c r="D37" s="88"/>
      <c r="E37" s="85"/>
      <c r="F37" s="85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3">
        <v>2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ht="16.8">
      <c r="A38" s="86"/>
      <c r="B38" s="86"/>
      <c r="C38" s="88" t="s">
        <v>146</v>
      </c>
      <c r="D38" s="88"/>
      <c r="E38" s="56" t="s">
        <v>61</v>
      </c>
      <c r="F38" s="57"/>
      <c r="G38" s="21">
        <v>4</v>
      </c>
      <c r="H38" s="21">
        <v>4</v>
      </c>
      <c r="I38" s="21">
        <v>4</v>
      </c>
      <c r="J38" s="21">
        <v>4</v>
      </c>
      <c r="K38" s="21">
        <v>4</v>
      </c>
      <c r="L38" s="21">
        <v>4</v>
      </c>
      <c r="M38" s="21">
        <v>4</v>
      </c>
      <c r="N38" s="21">
        <v>4</v>
      </c>
      <c r="O38" s="21">
        <v>4</v>
      </c>
      <c r="P38" s="21">
        <v>4</v>
      </c>
      <c r="Q38" s="21">
        <v>4</v>
      </c>
      <c r="R38" s="22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</row>
    <row r="39" spans="1:28" ht="16.8">
      <c r="A39" s="86"/>
      <c r="B39" s="86"/>
      <c r="C39" s="88" t="s">
        <v>51</v>
      </c>
      <c r="D39" s="88"/>
      <c r="E39" s="85" t="s">
        <v>23</v>
      </c>
      <c r="F39" s="85"/>
      <c r="G39" s="21">
        <v>3</v>
      </c>
      <c r="H39" s="21">
        <v>6</v>
      </c>
      <c r="I39" s="21">
        <v>6</v>
      </c>
      <c r="J39" s="21">
        <v>6</v>
      </c>
      <c r="K39" s="21">
        <v>6</v>
      </c>
      <c r="L39" s="21">
        <v>6</v>
      </c>
      <c r="M39" s="21">
        <v>6</v>
      </c>
      <c r="N39" s="21">
        <v>6</v>
      </c>
      <c r="O39" s="21">
        <v>6</v>
      </c>
      <c r="P39" s="21">
        <v>6</v>
      </c>
      <c r="Q39" s="21">
        <v>3</v>
      </c>
      <c r="R39" s="22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</row>
    <row r="40" spans="1:28" ht="16.8">
      <c r="A40" s="86"/>
      <c r="B40" s="86"/>
      <c r="C40" s="85"/>
      <c r="D40" s="85"/>
      <c r="E40" s="85"/>
      <c r="F40" s="85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9"/>
      <c r="R40" s="23">
        <v>3</v>
      </c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ht="16.8">
      <c r="A41" s="86"/>
      <c r="B41" s="86" t="s">
        <v>32</v>
      </c>
      <c r="C41" s="88" t="s">
        <v>147</v>
      </c>
      <c r="D41" s="88"/>
      <c r="E41" s="85" t="s">
        <v>60</v>
      </c>
      <c r="F41" s="85"/>
      <c r="G41" s="21">
        <v>3</v>
      </c>
      <c r="H41" s="21">
        <v>4</v>
      </c>
      <c r="I41" s="21">
        <v>4</v>
      </c>
      <c r="J41" s="21">
        <v>4</v>
      </c>
      <c r="K41" s="21">
        <v>4</v>
      </c>
      <c r="L41" s="21">
        <v>4</v>
      </c>
      <c r="M41" s="21">
        <v>4</v>
      </c>
      <c r="N41" s="21">
        <v>4</v>
      </c>
      <c r="O41" s="21">
        <v>3</v>
      </c>
      <c r="P41" s="22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</row>
    <row r="42" spans="1:28" ht="16.8">
      <c r="A42" s="86"/>
      <c r="B42" s="86"/>
      <c r="C42" s="85"/>
      <c r="D42" s="85"/>
      <c r="E42" s="85"/>
      <c r="F42" s="85"/>
      <c r="G42" s="21"/>
      <c r="H42" s="21"/>
      <c r="I42" s="21"/>
      <c r="J42" s="21"/>
      <c r="K42" s="21"/>
      <c r="L42" s="21"/>
      <c r="M42" s="21"/>
      <c r="N42" s="21"/>
      <c r="O42" s="21"/>
      <c r="P42" s="23">
        <v>1</v>
      </c>
      <c r="Q42" s="21"/>
      <c r="R42" s="9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ht="16.8">
      <c r="A43" s="86"/>
      <c r="B43" s="86"/>
      <c r="C43" s="88" t="s">
        <v>148</v>
      </c>
      <c r="D43" s="88"/>
      <c r="E43" s="85" t="s">
        <v>103</v>
      </c>
      <c r="F43" s="85"/>
      <c r="G43" s="21">
        <v>6</v>
      </c>
      <c r="H43" s="21">
        <v>6</v>
      </c>
      <c r="I43" s="21">
        <v>6</v>
      </c>
      <c r="J43" s="21">
        <v>6</v>
      </c>
      <c r="K43" s="21">
        <v>6</v>
      </c>
      <c r="L43" s="21">
        <v>6</v>
      </c>
      <c r="M43" s="21">
        <v>6</v>
      </c>
      <c r="N43" s="21">
        <v>6</v>
      </c>
      <c r="O43" s="21">
        <v>6</v>
      </c>
      <c r="P43" s="21">
        <v>6</v>
      </c>
      <c r="Q43" s="22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</row>
    <row r="44" spans="1:28" ht="16.8">
      <c r="A44" s="86"/>
      <c r="B44" s="86"/>
      <c r="C44" s="88" t="s">
        <v>149</v>
      </c>
      <c r="D44" s="88"/>
      <c r="E44" s="85" t="s">
        <v>60</v>
      </c>
      <c r="F44" s="85"/>
      <c r="G44" s="21">
        <v>4</v>
      </c>
      <c r="H44" s="21">
        <v>4</v>
      </c>
      <c r="I44" s="21">
        <v>4</v>
      </c>
      <c r="J44" s="21">
        <v>4</v>
      </c>
      <c r="K44" s="21">
        <v>4</v>
      </c>
      <c r="L44" s="21">
        <v>4</v>
      </c>
      <c r="M44" s="21">
        <v>4</v>
      </c>
      <c r="N44" s="21">
        <v>4</v>
      </c>
      <c r="O44" s="21">
        <v>4</v>
      </c>
      <c r="P44" s="21">
        <v>4</v>
      </c>
      <c r="Q44" s="22">
        <v>0</v>
      </c>
      <c r="R44" s="21">
        <v>0</v>
      </c>
      <c r="S44" s="49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</row>
    <row r="45" spans="1:28" ht="16.8">
      <c r="A45" s="86"/>
      <c r="B45" s="86"/>
      <c r="C45" s="88" t="s">
        <v>150</v>
      </c>
      <c r="D45" s="88"/>
      <c r="E45" s="85" t="s">
        <v>103</v>
      </c>
      <c r="F45" s="85"/>
      <c r="G45" s="21">
        <v>4</v>
      </c>
      <c r="H45" s="21">
        <v>6</v>
      </c>
      <c r="I45" s="21">
        <v>6</v>
      </c>
      <c r="J45" s="21">
        <v>6</v>
      </c>
      <c r="K45" s="21">
        <v>6</v>
      </c>
      <c r="L45" s="21">
        <v>6</v>
      </c>
      <c r="M45" s="21">
        <v>6</v>
      </c>
      <c r="N45" s="21">
        <v>6</v>
      </c>
      <c r="O45" s="21">
        <v>6</v>
      </c>
      <c r="P45" s="21">
        <v>4</v>
      </c>
      <c r="Q45" s="22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</row>
    <row r="46" spans="1:28" ht="16.8">
      <c r="A46" s="86"/>
      <c r="B46" s="86"/>
      <c r="C46" s="87"/>
      <c r="D46" s="87"/>
      <c r="E46" s="85"/>
      <c r="F46" s="85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3">
        <v>2</v>
      </c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ht="16.8">
      <c r="A47" s="86"/>
      <c r="B47" s="86"/>
      <c r="C47" s="88" t="s">
        <v>151</v>
      </c>
      <c r="D47" s="88"/>
      <c r="E47" s="85" t="s">
        <v>60</v>
      </c>
      <c r="F47" s="85"/>
      <c r="G47" s="21">
        <v>4</v>
      </c>
      <c r="H47" s="21">
        <v>4</v>
      </c>
      <c r="I47" s="21">
        <v>4</v>
      </c>
      <c r="J47" s="21">
        <v>4</v>
      </c>
      <c r="K47" s="21">
        <v>4</v>
      </c>
      <c r="L47" s="21">
        <v>4</v>
      </c>
      <c r="M47" s="21">
        <v>4</v>
      </c>
      <c r="N47" s="21">
        <v>4</v>
      </c>
      <c r="O47" s="21">
        <v>4</v>
      </c>
      <c r="P47" s="21">
        <v>4</v>
      </c>
      <c r="Q47" s="21">
        <v>4</v>
      </c>
      <c r="R47" s="22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</row>
    <row r="48" spans="1:28" ht="16.8">
      <c r="A48" s="86"/>
      <c r="B48" s="86"/>
      <c r="C48" s="88" t="s">
        <v>152</v>
      </c>
      <c r="D48" s="88"/>
      <c r="E48" s="85" t="s">
        <v>103</v>
      </c>
      <c r="F48" s="85"/>
      <c r="G48" s="21">
        <v>6</v>
      </c>
      <c r="H48" s="21">
        <v>6</v>
      </c>
      <c r="I48" s="21">
        <v>6</v>
      </c>
      <c r="J48" s="21">
        <v>6</v>
      </c>
      <c r="K48" s="21">
        <v>6</v>
      </c>
      <c r="L48" s="21">
        <v>6</v>
      </c>
      <c r="M48" s="21">
        <v>6</v>
      </c>
      <c r="N48" s="21">
        <v>6</v>
      </c>
      <c r="O48" s="21">
        <v>6</v>
      </c>
      <c r="P48" s="21">
        <v>6</v>
      </c>
      <c r="Q48" s="21">
        <v>6</v>
      </c>
      <c r="R48" s="22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</row>
    <row r="49" spans="1:28" ht="16.8">
      <c r="A49" s="86"/>
      <c r="B49" s="86"/>
      <c r="C49" s="88" t="s">
        <v>153</v>
      </c>
      <c r="D49" s="88"/>
      <c r="E49" s="85" t="s">
        <v>61</v>
      </c>
      <c r="F49" s="85"/>
      <c r="G49" s="21">
        <v>4</v>
      </c>
      <c r="H49" s="21">
        <v>4</v>
      </c>
      <c r="I49" s="21">
        <v>4</v>
      </c>
      <c r="J49" s="21">
        <v>4</v>
      </c>
      <c r="K49" s="21">
        <v>4</v>
      </c>
      <c r="L49" s="21">
        <v>4</v>
      </c>
      <c r="M49" s="21">
        <v>4</v>
      </c>
      <c r="N49" s="21">
        <v>4</v>
      </c>
      <c r="O49" s="21">
        <v>4</v>
      </c>
      <c r="P49" s="21">
        <v>4</v>
      </c>
      <c r="Q49" s="21">
        <v>4</v>
      </c>
      <c r="R49" s="21">
        <v>4</v>
      </c>
      <c r="S49" s="22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</row>
    <row r="50" spans="1:28" ht="16.8">
      <c r="A50" s="86"/>
      <c r="B50" s="86"/>
      <c r="C50" s="88" t="s">
        <v>154</v>
      </c>
      <c r="D50" s="88"/>
      <c r="E50" s="85" t="s">
        <v>102</v>
      </c>
      <c r="F50" s="85"/>
      <c r="G50" s="21">
        <v>6</v>
      </c>
      <c r="H50" s="21">
        <v>6</v>
      </c>
      <c r="I50" s="21">
        <v>6</v>
      </c>
      <c r="J50" s="21">
        <v>6</v>
      </c>
      <c r="K50" s="21">
        <v>6</v>
      </c>
      <c r="L50" s="21">
        <v>6</v>
      </c>
      <c r="M50" s="21">
        <v>6</v>
      </c>
      <c r="N50" s="21">
        <v>6</v>
      </c>
      <c r="O50" s="21">
        <v>6</v>
      </c>
      <c r="P50" s="21">
        <v>6</v>
      </c>
      <c r="Q50" s="21">
        <v>6</v>
      </c>
      <c r="R50" s="21">
        <v>6</v>
      </c>
      <c r="S50" s="22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</row>
    <row r="51" spans="1:28" ht="16.8">
      <c r="A51" s="86"/>
      <c r="B51" s="86"/>
      <c r="C51" s="88" t="s">
        <v>155</v>
      </c>
      <c r="D51" s="88"/>
      <c r="E51" s="85" t="s">
        <v>61</v>
      </c>
      <c r="F51" s="85"/>
      <c r="G51" s="21">
        <v>5</v>
      </c>
      <c r="H51" s="21">
        <v>4</v>
      </c>
      <c r="I51" s="21">
        <v>4</v>
      </c>
      <c r="J51" s="21">
        <v>4</v>
      </c>
      <c r="K51" s="21">
        <v>4</v>
      </c>
      <c r="L51" s="21">
        <v>4</v>
      </c>
      <c r="M51" s="21">
        <v>4</v>
      </c>
      <c r="N51" s="21">
        <v>4</v>
      </c>
      <c r="O51" s="21">
        <v>4</v>
      </c>
      <c r="P51" s="21">
        <v>4</v>
      </c>
      <c r="Q51" s="21">
        <v>4</v>
      </c>
      <c r="R51" s="21">
        <v>4</v>
      </c>
      <c r="S51" s="21">
        <v>5</v>
      </c>
      <c r="T51" s="22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</row>
    <row r="52" spans="1:28" ht="16.8">
      <c r="A52" s="86"/>
      <c r="B52" s="86"/>
      <c r="C52" s="85"/>
      <c r="D52" s="85"/>
      <c r="E52" s="85"/>
      <c r="F52" s="85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4">
        <v>1</v>
      </c>
      <c r="U52" s="21"/>
      <c r="V52" s="21"/>
      <c r="W52" s="21"/>
      <c r="X52" s="21"/>
      <c r="Y52" s="21"/>
      <c r="Z52" s="21"/>
      <c r="AA52" s="21"/>
      <c r="AB52" s="21"/>
    </row>
    <row r="53" spans="1:28" ht="16.8">
      <c r="A53" s="86"/>
      <c r="B53" s="86"/>
      <c r="C53" s="88" t="s">
        <v>156</v>
      </c>
      <c r="D53" s="88"/>
      <c r="E53" s="85" t="s">
        <v>102</v>
      </c>
      <c r="F53" s="85"/>
      <c r="G53" s="21">
        <v>6</v>
      </c>
      <c r="H53" s="21">
        <v>6</v>
      </c>
      <c r="I53" s="21">
        <v>6</v>
      </c>
      <c r="J53" s="21">
        <v>6</v>
      </c>
      <c r="K53" s="21">
        <v>6</v>
      </c>
      <c r="L53" s="21">
        <v>6</v>
      </c>
      <c r="M53" s="21">
        <v>6</v>
      </c>
      <c r="N53" s="21">
        <v>6</v>
      </c>
      <c r="O53" s="21">
        <v>6</v>
      </c>
      <c r="P53" s="21">
        <v>6</v>
      </c>
      <c r="Q53" s="21">
        <v>6</v>
      </c>
      <c r="R53" s="21">
        <v>6</v>
      </c>
      <c r="S53" s="21">
        <v>6</v>
      </c>
      <c r="T53" s="22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</row>
    <row r="54" spans="1:28" ht="16.8">
      <c r="A54" s="86"/>
      <c r="B54" s="86"/>
      <c r="C54" s="88" t="s">
        <v>157</v>
      </c>
      <c r="D54" s="88"/>
      <c r="E54" s="85" t="s">
        <v>61</v>
      </c>
      <c r="F54" s="85"/>
      <c r="G54" s="21">
        <v>3</v>
      </c>
      <c r="H54" s="21">
        <v>4</v>
      </c>
      <c r="I54" s="21">
        <v>4</v>
      </c>
      <c r="J54" s="21">
        <v>4</v>
      </c>
      <c r="K54" s="21">
        <v>4</v>
      </c>
      <c r="L54" s="21">
        <v>4</v>
      </c>
      <c r="M54" s="21">
        <v>4</v>
      </c>
      <c r="N54" s="21">
        <v>4</v>
      </c>
      <c r="O54" s="21">
        <v>4</v>
      </c>
      <c r="P54" s="21">
        <v>4</v>
      </c>
      <c r="Q54" s="21">
        <v>4</v>
      </c>
      <c r="R54" s="21">
        <v>4</v>
      </c>
      <c r="S54" s="21">
        <v>4</v>
      </c>
      <c r="T54" s="21">
        <v>3</v>
      </c>
      <c r="U54" s="22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</row>
    <row r="55" spans="1:28" ht="16.8">
      <c r="A55" s="86"/>
      <c r="B55" s="86"/>
      <c r="C55" s="56"/>
      <c r="D55" s="57"/>
      <c r="E55" s="56"/>
      <c r="F55" s="57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3">
        <v>1</v>
      </c>
      <c r="V55" s="21"/>
      <c r="W55" s="21"/>
      <c r="X55" s="21"/>
      <c r="Y55" s="21"/>
      <c r="Z55" s="21"/>
      <c r="AA55" s="21"/>
      <c r="AB55" s="21"/>
    </row>
    <row r="56" spans="1:28" ht="16.8">
      <c r="A56" s="86"/>
      <c r="B56" s="86"/>
      <c r="C56" s="88" t="s">
        <v>158</v>
      </c>
      <c r="D56" s="88"/>
      <c r="E56" s="85" t="s">
        <v>102</v>
      </c>
      <c r="F56" s="85"/>
      <c r="G56" s="21">
        <v>6</v>
      </c>
      <c r="H56" s="21">
        <v>6</v>
      </c>
      <c r="I56" s="21">
        <v>6</v>
      </c>
      <c r="J56" s="21">
        <v>6</v>
      </c>
      <c r="K56" s="21">
        <v>6</v>
      </c>
      <c r="L56" s="21">
        <v>6</v>
      </c>
      <c r="M56" s="21">
        <v>6</v>
      </c>
      <c r="N56" s="21">
        <v>6</v>
      </c>
      <c r="O56" s="21">
        <v>6</v>
      </c>
      <c r="P56" s="21">
        <v>6</v>
      </c>
      <c r="Q56" s="21">
        <v>6</v>
      </c>
      <c r="R56" s="21">
        <v>6</v>
      </c>
      <c r="S56" s="21">
        <v>6</v>
      </c>
      <c r="T56" s="21">
        <v>6</v>
      </c>
      <c r="U56" s="22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</row>
    <row r="57" spans="1:28" ht="16.8">
      <c r="A57" s="86"/>
      <c r="B57" s="86"/>
      <c r="C57" s="88" t="s">
        <v>35</v>
      </c>
      <c r="D57" s="88"/>
      <c r="E57" s="85" t="s">
        <v>23</v>
      </c>
      <c r="F57" s="85"/>
      <c r="G57" s="21">
        <v>10</v>
      </c>
      <c r="H57" s="21">
        <v>10</v>
      </c>
      <c r="I57" s="21">
        <v>10</v>
      </c>
      <c r="J57" s="21">
        <v>10</v>
      </c>
      <c r="K57" s="21">
        <v>10</v>
      </c>
      <c r="L57" s="21">
        <v>10</v>
      </c>
      <c r="M57" s="21">
        <v>10</v>
      </c>
      <c r="N57" s="21">
        <v>10</v>
      </c>
      <c r="O57" s="21">
        <v>10</v>
      </c>
      <c r="P57" s="21">
        <v>10</v>
      </c>
      <c r="Q57" s="21">
        <v>10</v>
      </c>
      <c r="R57" s="21">
        <v>10</v>
      </c>
      <c r="S57" s="21">
        <v>10</v>
      </c>
      <c r="T57" s="21">
        <v>10</v>
      </c>
      <c r="U57" s="21">
        <v>10</v>
      </c>
      <c r="V57" s="22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</row>
    <row r="58" spans="1:28" ht="16.8">
      <c r="A58" s="86"/>
      <c r="B58" s="86" t="s">
        <v>36</v>
      </c>
      <c r="C58" s="88" t="s">
        <v>159</v>
      </c>
      <c r="D58" s="88"/>
      <c r="E58" s="85" t="s">
        <v>28</v>
      </c>
      <c r="F58" s="85"/>
      <c r="G58" s="21">
        <v>1</v>
      </c>
      <c r="H58" s="21">
        <v>1</v>
      </c>
      <c r="I58" s="21">
        <v>1</v>
      </c>
      <c r="J58" s="21">
        <v>1</v>
      </c>
      <c r="K58" s="21">
        <v>1</v>
      </c>
      <c r="L58" s="21">
        <v>1</v>
      </c>
      <c r="M58" s="21">
        <v>1</v>
      </c>
      <c r="N58" s="21">
        <v>1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1">
        <v>1</v>
      </c>
      <c r="U58" s="21">
        <v>1</v>
      </c>
      <c r="V58" s="21">
        <v>1</v>
      </c>
      <c r="W58" s="22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</row>
    <row r="59" spans="1:28" ht="16.8">
      <c r="A59" s="86"/>
      <c r="B59" s="86"/>
      <c r="C59" s="88" t="s">
        <v>160</v>
      </c>
      <c r="D59" s="88"/>
      <c r="E59" s="85" t="s">
        <v>28</v>
      </c>
      <c r="F59" s="85"/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>
        <v>1</v>
      </c>
      <c r="M59" s="21">
        <v>1</v>
      </c>
      <c r="N59" s="21">
        <v>1</v>
      </c>
      <c r="O59" s="21">
        <v>1</v>
      </c>
      <c r="P59" s="21">
        <v>1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2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</row>
    <row r="60" spans="1:28" ht="16.8">
      <c r="A60" s="86"/>
      <c r="B60" s="86"/>
      <c r="C60" s="54" t="s">
        <v>161</v>
      </c>
      <c r="D60" s="55"/>
      <c r="E60" s="85" t="s">
        <v>28</v>
      </c>
      <c r="F60" s="85"/>
      <c r="G60" s="21">
        <v>1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1">
        <v>1</v>
      </c>
      <c r="V60" s="21">
        <v>1</v>
      </c>
      <c r="W60" s="22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</row>
    <row r="61" spans="1:28" ht="16.8">
      <c r="A61" s="86"/>
      <c r="B61" s="86"/>
      <c r="C61" s="88" t="s">
        <v>162</v>
      </c>
      <c r="D61" s="88"/>
      <c r="E61" s="85" t="s">
        <v>165</v>
      </c>
      <c r="F61" s="85"/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2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</row>
    <row r="62" spans="1:28" ht="16.8">
      <c r="A62" s="86"/>
      <c r="B62" s="86"/>
      <c r="C62" s="88" t="s">
        <v>163</v>
      </c>
      <c r="D62" s="88"/>
      <c r="E62" s="85" t="s">
        <v>61</v>
      </c>
      <c r="F62" s="85"/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2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</row>
    <row r="63" spans="1:28" ht="16.8">
      <c r="A63" s="86"/>
      <c r="B63" s="86"/>
      <c r="C63" s="88" t="s">
        <v>164</v>
      </c>
      <c r="D63" s="88"/>
      <c r="E63" s="85" t="s">
        <v>61</v>
      </c>
      <c r="F63" s="85"/>
      <c r="G63" s="21"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2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</row>
    <row r="64" spans="1:28" ht="16.8">
      <c r="A64" s="86"/>
      <c r="B64" s="86" t="s">
        <v>38</v>
      </c>
      <c r="C64" s="88" t="s">
        <v>166</v>
      </c>
      <c r="D64" s="88"/>
      <c r="E64" s="85" t="s">
        <v>172</v>
      </c>
      <c r="F64" s="85"/>
      <c r="G64" s="21">
        <v>2</v>
      </c>
      <c r="H64" s="21">
        <v>2</v>
      </c>
      <c r="I64" s="21">
        <v>2</v>
      </c>
      <c r="J64" s="21">
        <v>2</v>
      </c>
      <c r="K64" s="21">
        <v>2</v>
      </c>
      <c r="L64" s="21">
        <v>2</v>
      </c>
      <c r="M64" s="21">
        <v>2</v>
      </c>
      <c r="N64" s="21">
        <v>2</v>
      </c>
      <c r="O64" s="21">
        <v>2</v>
      </c>
      <c r="P64" s="21">
        <v>2</v>
      </c>
      <c r="Q64" s="21">
        <v>2</v>
      </c>
      <c r="R64" s="21">
        <v>2</v>
      </c>
      <c r="S64" s="21">
        <v>2</v>
      </c>
      <c r="T64" s="21">
        <v>2</v>
      </c>
      <c r="U64" s="21">
        <v>2</v>
      </c>
      <c r="V64" s="21">
        <v>2</v>
      </c>
      <c r="W64" s="21">
        <v>2</v>
      </c>
      <c r="X64" s="22">
        <v>0</v>
      </c>
      <c r="Y64" s="21">
        <v>0</v>
      </c>
      <c r="Z64" s="21">
        <v>0</v>
      </c>
      <c r="AA64" s="21">
        <v>0</v>
      </c>
      <c r="AB64" s="21">
        <v>0</v>
      </c>
    </row>
    <row r="65" spans="1:28" ht="16.8">
      <c r="A65" s="86"/>
      <c r="B65" s="86"/>
      <c r="C65" s="88" t="s">
        <v>167</v>
      </c>
      <c r="D65" s="88"/>
      <c r="E65" s="85" t="s">
        <v>172</v>
      </c>
      <c r="F65" s="85"/>
      <c r="G65" s="21">
        <v>2</v>
      </c>
      <c r="H65" s="21">
        <v>2</v>
      </c>
      <c r="I65" s="21">
        <v>2</v>
      </c>
      <c r="J65" s="21">
        <v>2</v>
      </c>
      <c r="K65" s="21">
        <v>2</v>
      </c>
      <c r="L65" s="21">
        <v>2</v>
      </c>
      <c r="M65" s="21">
        <v>2</v>
      </c>
      <c r="N65" s="21">
        <v>2</v>
      </c>
      <c r="O65" s="21">
        <v>2</v>
      </c>
      <c r="P65" s="21">
        <v>2</v>
      </c>
      <c r="Q65" s="21">
        <v>2</v>
      </c>
      <c r="R65" s="21">
        <v>2</v>
      </c>
      <c r="S65" s="21">
        <v>2</v>
      </c>
      <c r="T65" s="21">
        <v>2</v>
      </c>
      <c r="U65" s="21">
        <v>2</v>
      </c>
      <c r="V65" s="21">
        <v>2</v>
      </c>
      <c r="W65" s="21">
        <v>2</v>
      </c>
      <c r="X65" s="22">
        <v>0</v>
      </c>
      <c r="Y65" s="21">
        <v>0</v>
      </c>
      <c r="Z65" s="21">
        <v>0</v>
      </c>
      <c r="AA65" s="21">
        <v>0</v>
      </c>
      <c r="AB65" s="21">
        <v>0</v>
      </c>
    </row>
    <row r="66" spans="1:28" ht="16.8">
      <c r="A66" s="86"/>
      <c r="B66" s="86"/>
      <c r="C66" s="88" t="s">
        <v>168</v>
      </c>
      <c r="D66" s="88"/>
      <c r="E66" s="85" t="s">
        <v>172</v>
      </c>
      <c r="F66" s="85"/>
      <c r="G66" s="21">
        <v>2</v>
      </c>
      <c r="H66" s="21">
        <v>2</v>
      </c>
      <c r="I66" s="21">
        <v>2</v>
      </c>
      <c r="J66" s="21">
        <v>2</v>
      </c>
      <c r="K66" s="21">
        <v>2</v>
      </c>
      <c r="L66" s="21">
        <v>2</v>
      </c>
      <c r="M66" s="21">
        <v>2</v>
      </c>
      <c r="N66" s="21">
        <v>2</v>
      </c>
      <c r="O66" s="21">
        <v>2</v>
      </c>
      <c r="P66" s="21">
        <v>2</v>
      </c>
      <c r="Q66" s="21">
        <v>2</v>
      </c>
      <c r="R66" s="21">
        <v>2</v>
      </c>
      <c r="S66" s="21">
        <v>2</v>
      </c>
      <c r="T66" s="21">
        <v>2</v>
      </c>
      <c r="U66" s="21">
        <v>2</v>
      </c>
      <c r="V66" s="21">
        <v>2</v>
      </c>
      <c r="W66" s="21">
        <v>2</v>
      </c>
      <c r="X66" s="22">
        <v>0</v>
      </c>
      <c r="Y66" s="21">
        <v>0</v>
      </c>
      <c r="Z66" s="21">
        <v>0</v>
      </c>
      <c r="AA66" s="21">
        <v>0</v>
      </c>
      <c r="AB66" s="21">
        <v>0</v>
      </c>
    </row>
    <row r="67" spans="1:28" ht="16.8">
      <c r="A67" s="86"/>
      <c r="B67" s="86"/>
      <c r="C67" s="88" t="s">
        <v>169</v>
      </c>
      <c r="D67" s="88"/>
      <c r="E67" s="85" t="s">
        <v>172</v>
      </c>
      <c r="F67" s="85"/>
      <c r="G67" s="21">
        <v>2</v>
      </c>
      <c r="H67" s="21">
        <v>2</v>
      </c>
      <c r="I67" s="21">
        <v>2</v>
      </c>
      <c r="J67" s="21">
        <v>2</v>
      </c>
      <c r="K67" s="21">
        <v>2</v>
      </c>
      <c r="L67" s="21">
        <v>2</v>
      </c>
      <c r="M67" s="21">
        <v>2</v>
      </c>
      <c r="N67" s="21">
        <v>2</v>
      </c>
      <c r="O67" s="21">
        <v>2</v>
      </c>
      <c r="P67" s="21">
        <v>2</v>
      </c>
      <c r="Q67" s="21">
        <v>2</v>
      </c>
      <c r="R67" s="21">
        <v>2</v>
      </c>
      <c r="S67" s="21">
        <v>2</v>
      </c>
      <c r="T67" s="21">
        <v>2</v>
      </c>
      <c r="U67" s="21">
        <v>2</v>
      </c>
      <c r="V67" s="21">
        <v>2</v>
      </c>
      <c r="W67" s="21">
        <v>2</v>
      </c>
      <c r="X67" s="21">
        <v>2</v>
      </c>
      <c r="Y67" s="22">
        <v>0</v>
      </c>
      <c r="Z67" s="21">
        <v>0</v>
      </c>
      <c r="AA67" s="21">
        <v>0</v>
      </c>
      <c r="AB67" s="21">
        <v>0</v>
      </c>
    </row>
    <row r="68" spans="1:28" ht="16.8">
      <c r="A68" s="86"/>
      <c r="B68" s="86"/>
      <c r="C68" s="88" t="s">
        <v>170</v>
      </c>
      <c r="D68" s="88"/>
      <c r="E68" s="85" t="s">
        <v>172</v>
      </c>
      <c r="F68" s="85"/>
      <c r="G68" s="21">
        <v>2</v>
      </c>
      <c r="H68" s="21">
        <v>2</v>
      </c>
      <c r="I68" s="21">
        <v>2</v>
      </c>
      <c r="J68" s="21">
        <v>2</v>
      </c>
      <c r="K68" s="21">
        <v>2</v>
      </c>
      <c r="L68" s="21">
        <v>2</v>
      </c>
      <c r="M68" s="21">
        <v>2</v>
      </c>
      <c r="N68" s="21">
        <v>2</v>
      </c>
      <c r="O68" s="21">
        <v>2</v>
      </c>
      <c r="P68" s="21">
        <v>2</v>
      </c>
      <c r="Q68" s="21">
        <v>2</v>
      </c>
      <c r="R68" s="21">
        <v>2</v>
      </c>
      <c r="S68" s="21">
        <v>2</v>
      </c>
      <c r="T68" s="21">
        <v>2</v>
      </c>
      <c r="U68" s="21">
        <v>2</v>
      </c>
      <c r="V68" s="21">
        <v>2</v>
      </c>
      <c r="W68" s="21">
        <v>2</v>
      </c>
      <c r="X68" s="21">
        <v>2</v>
      </c>
      <c r="Y68" s="22">
        <v>0</v>
      </c>
      <c r="Z68" s="21">
        <v>0</v>
      </c>
      <c r="AA68" s="21">
        <v>0</v>
      </c>
      <c r="AB68" s="21">
        <v>0</v>
      </c>
    </row>
    <row r="69" spans="1:28" ht="16.8">
      <c r="A69" s="86"/>
      <c r="B69" s="86"/>
      <c r="C69" s="88" t="s">
        <v>171</v>
      </c>
      <c r="D69" s="88"/>
      <c r="E69" s="85" t="s">
        <v>172</v>
      </c>
      <c r="F69" s="85"/>
      <c r="G69" s="21">
        <v>1</v>
      </c>
      <c r="H69" s="21">
        <v>2</v>
      </c>
      <c r="I69" s="21">
        <v>2</v>
      </c>
      <c r="J69" s="21">
        <v>2</v>
      </c>
      <c r="K69" s="21">
        <v>2</v>
      </c>
      <c r="L69" s="21">
        <v>2</v>
      </c>
      <c r="M69" s="21">
        <v>2</v>
      </c>
      <c r="N69" s="21">
        <v>2</v>
      </c>
      <c r="O69" s="21">
        <v>2</v>
      </c>
      <c r="P69" s="21">
        <v>2</v>
      </c>
      <c r="Q69" s="21">
        <v>2</v>
      </c>
      <c r="R69" s="21">
        <v>2</v>
      </c>
      <c r="S69" s="21">
        <v>2</v>
      </c>
      <c r="T69" s="21">
        <v>2</v>
      </c>
      <c r="U69" s="21">
        <v>2</v>
      </c>
      <c r="V69" s="21">
        <v>2</v>
      </c>
      <c r="W69" s="21">
        <v>2</v>
      </c>
      <c r="X69" s="21">
        <v>1</v>
      </c>
      <c r="Y69" s="22">
        <v>0</v>
      </c>
      <c r="Z69" s="21">
        <v>0</v>
      </c>
      <c r="AA69" s="21">
        <v>0</v>
      </c>
      <c r="AB69" s="21">
        <v>0</v>
      </c>
    </row>
    <row r="70" spans="1:28" ht="16.8">
      <c r="A70" s="86"/>
      <c r="B70" s="86"/>
      <c r="C70" s="56"/>
      <c r="D70" s="57"/>
      <c r="E70" s="85"/>
      <c r="F70" s="85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3">
        <v>1</v>
      </c>
      <c r="Z70" s="21"/>
      <c r="AA70" s="21"/>
      <c r="AB70" s="21"/>
    </row>
    <row r="71" spans="1:28" ht="16.8">
      <c r="A71" s="86"/>
      <c r="B71" s="86" t="s">
        <v>40</v>
      </c>
      <c r="C71" s="88" t="s">
        <v>173</v>
      </c>
      <c r="D71" s="88"/>
      <c r="E71" s="90" t="s">
        <v>179</v>
      </c>
      <c r="F71" s="90"/>
      <c r="G71" s="21">
        <v>1</v>
      </c>
      <c r="H71" s="21">
        <v>1</v>
      </c>
      <c r="I71" s="21">
        <v>1</v>
      </c>
      <c r="J71" s="21">
        <v>1</v>
      </c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1">
        <v>1</v>
      </c>
      <c r="S71" s="21">
        <v>1</v>
      </c>
      <c r="T71" s="21">
        <v>1</v>
      </c>
      <c r="U71" s="21">
        <v>1</v>
      </c>
      <c r="V71" s="21">
        <v>1</v>
      </c>
      <c r="W71" s="21">
        <v>1</v>
      </c>
      <c r="X71" s="21">
        <v>1</v>
      </c>
      <c r="Y71" s="21">
        <v>1</v>
      </c>
      <c r="Z71" s="22">
        <v>0</v>
      </c>
      <c r="AA71" s="21">
        <v>0</v>
      </c>
      <c r="AB71" s="21">
        <v>0</v>
      </c>
    </row>
    <row r="72" spans="1:28" ht="16.8">
      <c r="A72" s="86"/>
      <c r="B72" s="86"/>
      <c r="C72" s="88" t="s">
        <v>174</v>
      </c>
      <c r="D72" s="88"/>
      <c r="E72" s="90" t="s">
        <v>179</v>
      </c>
      <c r="F72" s="90"/>
      <c r="G72" s="21">
        <v>2</v>
      </c>
      <c r="H72" s="21">
        <v>1</v>
      </c>
      <c r="I72" s="21">
        <v>1</v>
      </c>
      <c r="J72" s="21">
        <v>1</v>
      </c>
      <c r="K72" s="21">
        <v>1</v>
      </c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1">
        <v>1</v>
      </c>
      <c r="Y72" s="21">
        <v>2</v>
      </c>
      <c r="Z72" s="22">
        <v>0</v>
      </c>
      <c r="AA72" s="21">
        <v>0</v>
      </c>
      <c r="AB72" s="21">
        <v>0</v>
      </c>
    </row>
    <row r="73" spans="1:28" ht="16.8">
      <c r="A73" s="86"/>
      <c r="B73" s="86"/>
      <c r="C73" s="85"/>
      <c r="D73" s="85"/>
      <c r="E73" s="90"/>
      <c r="F73" s="90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4">
        <v>1</v>
      </c>
      <c r="AA73" s="21"/>
      <c r="AB73" s="9"/>
    </row>
    <row r="74" spans="1:28" ht="16.8">
      <c r="A74" s="86"/>
      <c r="B74" s="86"/>
      <c r="C74" s="88" t="s">
        <v>175</v>
      </c>
      <c r="D74" s="88"/>
      <c r="E74" s="90" t="s">
        <v>179</v>
      </c>
      <c r="F74" s="90"/>
      <c r="G74" s="21"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1">
        <v>1</v>
      </c>
      <c r="T74" s="21">
        <v>1</v>
      </c>
      <c r="U74" s="21">
        <v>1</v>
      </c>
      <c r="V74" s="21">
        <v>1</v>
      </c>
      <c r="W74" s="21">
        <v>1</v>
      </c>
      <c r="X74" s="21">
        <v>1</v>
      </c>
      <c r="Y74" s="21">
        <v>1</v>
      </c>
      <c r="Z74" s="22">
        <v>0</v>
      </c>
      <c r="AA74" s="21">
        <v>0</v>
      </c>
      <c r="AB74" s="21">
        <v>0</v>
      </c>
    </row>
    <row r="75" spans="1:28" ht="16.8">
      <c r="A75" s="86"/>
      <c r="B75" s="86"/>
      <c r="C75" s="88" t="s">
        <v>176</v>
      </c>
      <c r="D75" s="88"/>
      <c r="E75" s="90" t="s">
        <v>179</v>
      </c>
      <c r="F75" s="90"/>
      <c r="G75" s="21">
        <v>2</v>
      </c>
      <c r="H75" s="21">
        <v>1</v>
      </c>
      <c r="I75" s="21">
        <v>1</v>
      </c>
      <c r="J75" s="21">
        <v>1</v>
      </c>
      <c r="K75" s="21">
        <v>1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1">
        <v>1</v>
      </c>
      <c r="T75" s="21">
        <v>1</v>
      </c>
      <c r="U75" s="21">
        <v>1</v>
      </c>
      <c r="V75" s="21">
        <v>1</v>
      </c>
      <c r="W75" s="21">
        <v>1</v>
      </c>
      <c r="X75" s="21">
        <v>1</v>
      </c>
      <c r="Y75" s="21">
        <v>2</v>
      </c>
      <c r="Z75" s="22">
        <v>0</v>
      </c>
      <c r="AA75" s="21">
        <v>0</v>
      </c>
      <c r="AB75" s="21">
        <v>0</v>
      </c>
    </row>
    <row r="76" spans="1:28" ht="16.8">
      <c r="A76" s="86"/>
      <c r="B76" s="86"/>
      <c r="C76" s="85"/>
      <c r="D76" s="85"/>
      <c r="E76" s="90"/>
      <c r="F76" s="90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4">
        <v>1</v>
      </c>
      <c r="AA76" s="21"/>
      <c r="AB76" s="21"/>
    </row>
    <row r="77" spans="1:28" ht="16.8">
      <c r="A77" s="86"/>
      <c r="B77" s="86"/>
      <c r="C77" s="88" t="s">
        <v>177</v>
      </c>
      <c r="D77" s="88"/>
      <c r="E77" s="90" t="s">
        <v>179</v>
      </c>
      <c r="F77" s="90"/>
      <c r="G77" s="21">
        <v>1</v>
      </c>
      <c r="H77" s="21">
        <v>1</v>
      </c>
      <c r="I77" s="21">
        <v>1</v>
      </c>
      <c r="J77" s="21">
        <v>1</v>
      </c>
      <c r="K77" s="21">
        <v>1</v>
      </c>
      <c r="L77" s="21">
        <v>1</v>
      </c>
      <c r="M77" s="21">
        <v>1</v>
      </c>
      <c r="N77" s="21">
        <v>1</v>
      </c>
      <c r="O77" s="21">
        <v>1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22">
        <v>0</v>
      </c>
      <c r="AA77" s="21">
        <v>0</v>
      </c>
      <c r="AB77" s="21">
        <v>0</v>
      </c>
    </row>
    <row r="78" spans="1:28" ht="16.8">
      <c r="A78" s="86"/>
      <c r="B78" s="86"/>
      <c r="C78" s="54" t="s">
        <v>178</v>
      </c>
      <c r="D78" s="55"/>
      <c r="E78" s="90" t="s">
        <v>179</v>
      </c>
      <c r="F78" s="90"/>
      <c r="G78" s="21">
        <v>1</v>
      </c>
      <c r="H78" s="21">
        <v>1</v>
      </c>
      <c r="I78" s="21">
        <v>1</v>
      </c>
      <c r="J78" s="21">
        <v>1</v>
      </c>
      <c r="K78" s="21">
        <v>1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2">
        <v>0</v>
      </c>
      <c r="AA78" s="21">
        <v>0</v>
      </c>
      <c r="AB78" s="21">
        <v>0</v>
      </c>
    </row>
    <row r="79" spans="1:28" ht="16.8">
      <c r="A79" s="86"/>
      <c r="B79" s="86" t="s">
        <v>52</v>
      </c>
      <c r="C79" s="88" t="s">
        <v>53</v>
      </c>
      <c r="D79" s="88"/>
      <c r="E79" s="85" t="s">
        <v>23</v>
      </c>
      <c r="F79" s="85"/>
      <c r="G79" s="21">
        <v>5</v>
      </c>
      <c r="H79" s="21">
        <v>5</v>
      </c>
      <c r="I79" s="21">
        <v>5</v>
      </c>
      <c r="J79" s="21">
        <v>5</v>
      </c>
      <c r="K79" s="21">
        <v>5</v>
      </c>
      <c r="L79" s="21">
        <v>5</v>
      </c>
      <c r="M79" s="21">
        <v>5</v>
      </c>
      <c r="N79" s="21">
        <v>5</v>
      </c>
      <c r="O79" s="21">
        <v>5</v>
      </c>
      <c r="P79" s="21">
        <v>5</v>
      </c>
      <c r="Q79" s="21">
        <v>5</v>
      </c>
      <c r="R79" s="21">
        <v>5</v>
      </c>
      <c r="S79" s="21">
        <v>5</v>
      </c>
      <c r="T79" s="21">
        <v>5</v>
      </c>
      <c r="U79" s="21">
        <v>5</v>
      </c>
      <c r="V79" s="21">
        <v>5</v>
      </c>
      <c r="W79" s="21">
        <v>5</v>
      </c>
      <c r="X79" s="21">
        <v>5</v>
      </c>
      <c r="Y79" s="21">
        <v>5</v>
      </c>
      <c r="Z79" s="21">
        <v>5</v>
      </c>
      <c r="AA79" s="22">
        <v>0</v>
      </c>
      <c r="AB79" s="21">
        <v>0</v>
      </c>
    </row>
    <row r="80" spans="1:28" ht="16.8">
      <c r="A80" s="86"/>
      <c r="B80" s="86"/>
      <c r="C80" s="88" t="s">
        <v>54</v>
      </c>
      <c r="D80" s="88"/>
      <c r="E80" s="85" t="s">
        <v>23</v>
      </c>
      <c r="F80" s="85"/>
      <c r="G80" s="21">
        <v>5</v>
      </c>
      <c r="H80" s="21">
        <v>5</v>
      </c>
      <c r="I80" s="21">
        <v>5</v>
      </c>
      <c r="J80" s="21">
        <v>5</v>
      </c>
      <c r="K80" s="21">
        <v>5</v>
      </c>
      <c r="L80" s="21">
        <v>5</v>
      </c>
      <c r="M80" s="21">
        <v>5</v>
      </c>
      <c r="N80" s="21">
        <v>5</v>
      </c>
      <c r="O80" s="21">
        <v>5</v>
      </c>
      <c r="P80" s="21">
        <v>5</v>
      </c>
      <c r="Q80" s="21">
        <v>5</v>
      </c>
      <c r="R80" s="21">
        <v>5</v>
      </c>
      <c r="S80" s="21">
        <v>5</v>
      </c>
      <c r="T80" s="21">
        <v>5</v>
      </c>
      <c r="U80" s="21">
        <v>5</v>
      </c>
      <c r="V80" s="21">
        <v>5</v>
      </c>
      <c r="W80" s="21">
        <v>5</v>
      </c>
      <c r="X80" s="21">
        <v>5</v>
      </c>
      <c r="Y80" s="21">
        <v>5</v>
      </c>
      <c r="Z80" s="21">
        <v>5</v>
      </c>
      <c r="AA80" s="21">
        <v>5</v>
      </c>
      <c r="AB80" s="22">
        <v>0</v>
      </c>
    </row>
    <row r="81" spans="1:28" ht="16.8">
      <c r="A81" s="86"/>
      <c r="B81" s="92" t="s">
        <v>17</v>
      </c>
      <c r="C81" s="92"/>
      <c r="D81" s="92"/>
      <c r="E81" s="89" t="s">
        <v>10</v>
      </c>
      <c r="F81" s="89"/>
      <c r="G81" s="85">
        <f>SUM(G18:G80)</f>
        <v>157</v>
      </c>
      <c r="H81" s="85"/>
      <c r="I81" s="21">
        <f>SUM(I18:I80)</f>
        <v>169</v>
      </c>
      <c r="J81" s="21">
        <f>SUM(J18:J80)</f>
        <v>160</v>
      </c>
      <c r="K81" s="21">
        <f>SUM(K18:K80)-K20</f>
        <v>156</v>
      </c>
      <c r="L81" s="21">
        <f>SUM(L18:L80)-L22</f>
        <v>154</v>
      </c>
      <c r="M81" s="21">
        <f>SUM(M18:M80)</f>
        <v>149</v>
      </c>
      <c r="N81" s="21">
        <f>SUM(N18:N80)</f>
        <v>142</v>
      </c>
      <c r="O81" s="21">
        <f>SUM(O18:O80)-O30+P33-P42</f>
        <v>135</v>
      </c>
      <c r="P81" s="21">
        <f>SUM(P18:P80)-P33-P42-Q37-Q46</f>
        <v>114</v>
      </c>
      <c r="Q81" s="21">
        <f>SUM(Q18:Q80)-Q37-Q46-R40</f>
        <v>88</v>
      </c>
      <c r="R81" s="21">
        <f>SUM(R18:R80)-R40</f>
        <v>74</v>
      </c>
      <c r="S81" s="21">
        <f>SUM(S18:S80)</f>
        <v>65</v>
      </c>
      <c r="T81" s="21">
        <f>SUM(T18:T80)-T52</f>
        <v>53</v>
      </c>
      <c r="U81" s="21">
        <f t="shared" ref="U81:W81" si="0">SUM(U18:U80)</f>
        <v>45</v>
      </c>
      <c r="V81" s="21">
        <f>SUM(V18:V80)</f>
        <v>34</v>
      </c>
      <c r="W81" s="21">
        <f t="shared" si="0"/>
        <v>28</v>
      </c>
      <c r="X81" s="21">
        <f>SUM(X18:X80)-Y70</f>
        <v>20</v>
      </c>
      <c r="Y81" s="21">
        <f>SUM(Y18:Y80)-Y70+Z73+Z76</f>
        <v>20</v>
      </c>
      <c r="Z81" s="21">
        <f>SUM(Z18:Z80)-Z73-Z76</f>
        <v>10</v>
      </c>
      <c r="AA81" s="21">
        <f>SUM(AA18:AA80)</f>
        <v>5</v>
      </c>
      <c r="AB81" s="21">
        <f>SUM(AB18:AB80)</f>
        <v>0</v>
      </c>
    </row>
    <row r="82" spans="1:28" ht="16.8">
      <c r="A82" s="86"/>
      <c r="B82" s="92"/>
      <c r="C82" s="92"/>
      <c r="D82" s="92"/>
      <c r="E82" s="89" t="s">
        <v>11</v>
      </c>
      <c r="F82" s="89"/>
      <c r="G82" s="85">
        <f>SUM(H18:H80)</f>
        <v>169</v>
      </c>
      <c r="H82" s="85"/>
      <c r="I82" s="21">
        <f>SUM(I18:I80)</f>
        <v>169</v>
      </c>
      <c r="J82" s="21">
        <f>SUM(J18:J80)+K20</f>
        <v>162</v>
      </c>
      <c r="K82" s="21">
        <f>SUM(K18:K80)-K20+L22</f>
        <v>158</v>
      </c>
      <c r="L82" s="21">
        <f>SUM(L18:L80)-L22</f>
        <v>154</v>
      </c>
      <c r="M82" s="21">
        <f>SUM(M18:M80)</f>
        <v>149</v>
      </c>
      <c r="N82" s="21">
        <f>SUM(N18:N80)+O30</f>
        <v>145</v>
      </c>
      <c r="O82" s="21">
        <f>SUM(O18:O80)-O30</f>
        <v>134</v>
      </c>
      <c r="P82" s="21">
        <f>SUM(P18:P80)-P33-P42</f>
        <v>118</v>
      </c>
      <c r="Q82" s="21">
        <f>SUM(Q18:Q80)-Q37-Q46</f>
        <v>91</v>
      </c>
      <c r="R82" s="21">
        <f>SUM(R18:R80)-R40</f>
        <v>74</v>
      </c>
      <c r="S82" s="21">
        <f>SUM(S18:S80)-T52</f>
        <v>64</v>
      </c>
      <c r="T82" s="21">
        <f>SUM(T18:T80)-T52</f>
        <v>53</v>
      </c>
      <c r="U82" s="21">
        <f>SUM(U18:U80)</f>
        <v>45</v>
      </c>
      <c r="V82" s="21">
        <f>SUM(V18:V80)</f>
        <v>34</v>
      </c>
      <c r="W82" s="21">
        <f>SUM(W18:W80)</f>
        <v>28</v>
      </c>
      <c r="X82" s="21">
        <f>SUM(X18:X80)</f>
        <v>21</v>
      </c>
      <c r="Y82" s="21">
        <f>SUM(Y18:Y80)-Y70</f>
        <v>18</v>
      </c>
      <c r="Z82" s="21">
        <f>SUM(Z18:Z80)-Z73-Z76</f>
        <v>10</v>
      </c>
      <c r="AA82" s="21">
        <f>SUM(AA18:AA80)</f>
        <v>5</v>
      </c>
      <c r="AB82" s="21">
        <f>SUM(AB18:AB80)</f>
        <v>0</v>
      </c>
    </row>
    <row r="103" spans="3:4">
      <c r="C103" s="91"/>
      <c r="D103" s="91"/>
    </row>
  </sheetData>
  <mergeCells count="149">
    <mergeCell ref="E75:F75"/>
    <mergeCell ref="E77:F77"/>
    <mergeCell ref="E78:F78"/>
    <mergeCell ref="C55:D55"/>
    <mergeCell ref="E55:F55"/>
    <mergeCell ref="E58:F58"/>
    <mergeCell ref="E59:F59"/>
    <mergeCell ref="E61:F61"/>
    <mergeCell ref="E60:F60"/>
    <mergeCell ref="E73:F73"/>
    <mergeCell ref="E57:F57"/>
    <mergeCell ref="C17:D17"/>
    <mergeCell ref="E17:F17"/>
    <mergeCell ref="B18:D18"/>
    <mergeCell ref="B19:D19"/>
    <mergeCell ref="B21:D21"/>
    <mergeCell ref="C23:D23"/>
    <mergeCell ref="E24:F24"/>
    <mergeCell ref="E25:F25"/>
    <mergeCell ref="E26:F26"/>
    <mergeCell ref="C24:D24"/>
    <mergeCell ref="C25:D25"/>
    <mergeCell ref="C26:D26"/>
    <mergeCell ref="B23:B30"/>
    <mergeCell ref="C30:D30"/>
    <mergeCell ref="E30:F30"/>
    <mergeCell ref="E53:F53"/>
    <mergeCell ref="E54:F54"/>
    <mergeCell ref="E56:F56"/>
    <mergeCell ref="C27:D27"/>
    <mergeCell ref="C28:D28"/>
    <mergeCell ref="B41:B57"/>
    <mergeCell ref="B79:B80"/>
    <mergeCell ref="C75:D75"/>
    <mergeCell ref="C77:D77"/>
    <mergeCell ref="C79:D79"/>
    <mergeCell ref="C80:D80"/>
    <mergeCell ref="C68:D68"/>
    <mergeCell ref="C69:D69"/>
    <mergeCell ref="C71:D71"/>
    <mergeCell ref="B71:B78"/>
    <mergeCell ref="B64:B70"/>
    <mergeCell ref="B58:B63"/>
    <mergeCell ref="C72:D72"/>
    <mergeCell ref="C74:D74"/>
    <mergeCell ref="C63:D63"/>
    <mergeCell ref="C31:D31"/>
    <mergeCell ref="C39:D39"/>
    <mergeCell ref="C29:D29"/>
    <mergeCell ref="E29:F29"/>
    <mergeCell ref="C103:D103"/>
    <mergeCell ref="C54:D54"/>
    <mergeCell ref="C56:D56"/>
    <mergeCell ref="C57:D57"/>
    <mergeCell ref="C58:D58"/>
    <mergeCell ref="C47:D47"/>
    <mergeCell ref="C44:D44"/>
    <mergeCell ref="C45:D45"/>
    <mergeCell ref="C48:D48"/>
    <mergeCell ref="C49:D49"/>
    <mergeCell ref="C50:D50"/>
    <mergeCell ref="C51:D51"/>
    <mergeCell ref="C53:D53"/>
    <mergeCell ref="C59:D59"/>
    <mergeCell ref="C61:D61"/>
    <mergeCell ref="C62:D62"/>
    <mergeCell ref="C65:D65"/>
    <mergeCell ref="C67:D67"/>
    <mergeCell ref="B81:D82"/>
    <mergeCell ref="C64:D64"/>
    <mergeCell ref="C60:D60"/>
    <mergeCell ref="G81:H81"/>
    <mergeCell ref="G82:H82"/>
    <mergeCell ref="E65:F65"/>
    <mergeCell ref="E62:F62"/>
    <mergeCell ref="C70:D70"/>
    <mergeCell ref="E70:F70"/>
    <mergeCell ref="C78:D78"/>
    <mergeCell ref="E81:F81"/>
    <mergeCell ref="E82:F82"/>
    <mergeCell ref="E63:F63"/>
    <mergeCell ref="E79:F79"/>
    <mergeCell ref="E80:F80"/>
    <mergeCell ref="E69:F69"/>
    <mergeCell ref="E71:F71"/>
    <mergeCell ref="E72:F72"/>
    <mergeCell ref="E74:F74"/>
    <mergeCell ref="C66:D66"/>
    <mergeCell ref="E66:F66"/>
    <mergeCell ref="C73:D73"/>
    <mergeCell ref="C76:D76"/>
    <mergeCell ref="E76:F76"/>
    <mergeCell ref="E64:F64"/>
    <mergeCell ref="E67:F67"/>
    <mergeCell ref="E68:F68"/>
    <mergeCell ref="C52:D52"/>
    <mergeCell ref="E45:F45"/>
    <mergeCell ref="E47:F47"/>
    <mergeCell ref="E48:F48"/>
    <mergeCell ref="E49:F49"/>
    <mergeCell ref="C38:D38"/>
    <mergeCell ref="E38:F38"/>
    <mergeCell ref="C33:D33"/>
    <mergeCell ref="E35:F35"/>
    <mergeCell ref="C34:D34"/>
    <mergeCell ref="C35:D35"/>
    <mergeCell ref="E36:F36"/>
    <mergeCell ref="C36:D36"/>
    <mergeCell ref="C37:D37"/>
    <mergeCell ref="E37:F37"/>
    <mergeCell ref="C41:D41"/>
    <mergeCell ref="C43:D43"/>
    <mergeCell ref="E52:F52"/>
    <mergeCell ref="E51:F51"/>
    <mergeCell ref="E43:F43"/>
    <mergeCell ref="E44:F44"/>
    <mergeCell ref="E33:F33"/>
    <mergeCell ref="B31:B40"/>
    <mergeCell ref="C40:D40"/>
    <mergeCell ref="E40:F40"/>
    <mergeCell ref="C42:D42"/>
    <mergeCell ref="E42:F42"/>
    <mergeCell ref="C46:D46"/>
    <mergeCell ref="E46:F46"/>
    <mergeCell ref="C32:D32"/>
    <mergeCell ref="E31:F31"/>
    <mergeCell ref="E50:F50"/>
    <mergeCell ref="E32:F32"/>
    <mergeCell ref="E34:F34"/>
    <mergeCell ref="A1:B2"/>
    <mergeCell ref="C1:C2"/>
    <mergeCell ref="A5:B5"/>
    <mergeCell ref="B7:E7"/>
    <mergeCell ref="B14:C14"/>
    <mergeCell ref="B22:D22"/>
    <mergeCell ref="E22:F22"/>
    <mergeCell ref="E27:F27"/>
    <mergeCell ref="E28:F28"/>
    <mergeCell ref="B20:D20"/>
    <mergeCell ref="E20:F20"/>
    <mergeCell ref="E18:F18"/>
    <mergeCell ref="E19:F19"/>
    <mergeCell ref="E21:F21"/>
    <mergeCell ref="E23:F23"/>
    <mergeCell ref="A3:B3"/>
    <mergeCell ref="A4:B4"/>
    <mergeCell ref="A18:A82"/>
    <mergeCell ref="E39:F39"/>
    <mergeCell ref="E41:F4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11" sqref="F11"/>
    </sheetView>
  </sheetViews>
  <sheetFormatPr defaultRowHeight="14.4"/>
  <cols>
    <col min="2" max="11" width="10" customWidth="1"/>
  </cols>
  <sheetData>
    <row r="1" spans="1:11" ht="16.8">
      <c r="A1" s="97" t="s">
        <v>57</v>
      </c>
      <c r="B1" s="98"/>
      <c r="C1" s="98"/>
      <c r="D1" s="98"/>
      <c r="E1" s="98"/>
      <c r="F1" s="98"/>
      <c r="G1" s="98"/>
      <c r="H1" s="98"/>
      <c r="I1" s="98"/>
      <c r="J1" s="98"/>
      <c r="K1" s="99"/>
    </row>
    <row r="2" spans="1:11" ht="16.8">
      <c r="A2" s="100"/>
      <c r="B2" s="101" t="s">
        <v>181</v>
      </c>
      <c r="C2" s="101"/>
      <c r="D2" s="101" t="s">
        <v>182</v>
      </c>
      <c r="E2" s="101"/>
      <c r="F2" s="101" t="s">
        <v>28</v>
      </c>
      <c r="G2" s="101"/>
      <c r="H2" s="101" t="s">
        <v>60</v>
      </c>
      <c r="I2" s="101"/>
      <c r="J2" s="101" t="s">
        <v>61</v>
      </c>
      <c r="K2" s="102"/>
    </row>
    <row r="3" spans="1:11" ht="16.8">
      <c r="A3" s="100"/>
      <c r="B3" s="34" t="s">
        <v>10</v>
      </c>
      <c r="C3" s="34" t="s">
        <v>11</v>
      </c>
      <c r="D3" s="34" t="s">
        <v>10</v>
      </c>
      <c r="E3" s="34" t="s">
        <v>11</v>
      </c>
      <c r="F3" s="34" t="s">
        <v>10</v>
      </c>
      <c r="G3" s="34" t="s">
        <v>11</v>
      </c>
      <c r="H3" s="34" t="s">
        <v>10</v>
      </c>
      <c r="I3" s="34" t="s">
        <v>11</v>
      </c>
      <c r="J3" s="34" t="s">
        <v>10</v>
      </c>
      <c r="K3" s="35" t="s">
        <v>11</v>
      </c>
    </row>
    <row r="4" spans="1:11" ht="16.8">
      <c r="A4" s="28" t="s">
        <v>2</v>
      </c>
      <c r="B4" s="26">
        <f ca="1">'Sprint 1'!$D$9</f>
        <v>113</v>
      </c>
      <c r="C4" s="26">
        <f ca="1">'Sprint 1'!$E$9</f>
        <v>121.6</v>
      </c>
      <c r="D4" s="26">
        <f ca="1">'Sprint 1'!$D$10</f>
        <v>38</v>
      </c>
      <c r="E4" s="26">
        <f ca="1">'Sprint 1'!$E$10</f>
        <v>43.6</v>
      </c>
      <c r="F4" s="26">
        <f ca="1">'Sprint 1'!$D$11</f>
        <v>62</v>
      </c>
      <c r="G4" s="26">
        <f ca="1">'Sprint 1'!$E$11</f>
        <v>62.6</v>
      </c>
      <c r="H4" s="26">
        <f ca="1">'Sprint 1'!$D$12</f>
        <v>64</v>
      </c>
      <c r="I4" s="26">
        <f ca="1">'Sprint 1'!$E$12</f>
        <v>70.599999999999994</v>
      </c>
      <c r="J4" s="26">
        <f ca="1">'Sprint 1'!$D$13</f>
        <v>31</v>
      </c>
      <c r="K4" s="26">
        <f ca="1">'Sprint 1'!$E$13</f>
        <v>31.6</v>
      </c>
    </row>
    <row r="5" spans="1:11" ht="16.8">
      <c r="A5" s="28" t="s">
        <v>45</v>
      </c>
      <c r="B5" s="26">
        <f ca="1">'Sprint 2'!$D$9</f>
        <v>26.6</v>
      </c>
      <c r="C5" s="26">
        <f ca="1">'Sprint 2'!$E$9</f>
        <v>28.8</v>
      </c>
      <c r="D5" s="26">
        <f ca="1">'Sprint 2'!$D$10</f>
        <v>30.1</v>
      </c>
      <c r="E5" s="26">
        <f ca="1">'Sprint 2'!$E$10</f>
        <v>31.8</v>
      </c>
      <c r="F5" s="26">
        <f ca="1">'Sprint 2'!$D$11</f>
        <v>32.6</v>
      </c>
      <c r="G5" s="26">
        <f ca="1">'Sprint 2'!$E$11</f>
        <v>33.799999999999997</v>
      </c>
      <c r="H5" s="26">
        <f ca="1">'Sprint 2'!$D$12</f>
        <v>25.1</v>
      </c>
      <c r="I5" s="26">
        <f ca="1">'Sprint 2'!$E$12</f>
        <v>29.8</v>
      </c>
      <c r="J5" s="26">
        <f ca="1">'Sprint 2'!$D$13</f>
        <v>41.6</v>
      </c>
      <c r="K5" s="26">
        <f ca="1">'Sprint 2'!$E$13</f>
        <v>44.8</v>
      </c>
    </row>
    <row r="6" spans="1:11" ht="17.399999999999999" thickBot="1">
      <c r="A6" s="29" t="s">
        <v>17</v>
      </c>
      <c r="B6" s="27">
        <f ca="1">SUM(B5:B14)</f>
        <v>139.6</v>
      </c>
      <c r="C6" s="27">
        <f ca="1">SUM(C5:C14)</f>
        <v>150.4</v>
      </c>
      <c r="D6" s="27">
        <f ca="1">SUM(D5:D14)</f>
        <v>68.099999999999994</v>
      </c>
      <c r="E6" s="27">
        <f ca="1">SUM(E5:E14)</f>
        <v>75.400000000000006</v>
      </c>
      <c r="F6" s="27">
        <f ca="1">SUM(F5:F14)</f>
        <v>94.6</v>
      </c>
      <c r="G6" s="27">
        <f ca="1">SUM(G5:G14)</f>
        <v>96.4</v>
      </c>
      <c r="H6" s="27">
        <f ca="1">SUM(H5:H14)</f>
        <v>89.1</v>
      </c>
      <c r="I6" s="27">
        <f ca="1">SUM(I5:I14)</f>
        <v>100.39999999999999</v>
      </c>
      <c r="J6" s="27">
        <f ca="1">SUM(J5:J14)</f>
        <v>72.599999999999994</v>
      </c>
      <c r="K6" s="27">
        <f ca="1">SUM(K5:K14)</f>
        <v>76.400000000000006</v>
      </c>
    </row>
    <row r="8" spans="1:11" ht="15" thickBot="1"/>
    <row r="9" spans="1:11" ht="16.8">
      <c r="E9" s="95" t="s">
        <v>58</v>
      </c>
      <c r="F9" s="96"/>
    </row>
    <row r="10" spans="1:11" ht="16.8">
      <c r="E10" s="30" t="s">
        <v>10</v>
      </c>
      <c r="F10" s="31">
        <f ca="1">SUMIF($B$3:$K$3,"Thực tế",$B$6:$K$6)</f>
        <v>464</v>
      </c>
    </row>
    <row r="11" spans="1:11" ht="17.399999999999999" thickBot="1">
      <c r="E11" s="32" t="s">
        <v>11</v>
      </c>
      <c r="F11" s="33">
        <f ca="1">SUMIF($B$3:$K$3,"Ước tính",$B$6:$K$6)</f>
        <v>499</v>
      </c>
    </row>
  </sheetData>
  <mergeCells count="8">
    <mergeCell ref="E9:F9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Nguyên Chương</cp:lastModifiedBy>
  <cp:revision/>
  <dcterms:created xsi:type="dcterms:W3CDTF">2021-04-23T08:05:10Z</dcterms:created>
  <dcterms:modified xsi:type="dcterms:W3CDTF">2025-05-04T06:21:05Z</dcterms:modified>
  <cp:category/>
  <cp:contentStatus/>
</cp:coreProperties>
</file>