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drawings/drawing4.xml" ContentType="application/vnd.openxmlformats-officedocument.drawing+xml"/>
  <Override PartName="/xl/charts/chart6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F:\KLTN_FINAL\"/>
    </mc:Choice>
  </mc:AlternateContent>
  <xr:revisionPtr revIDLastSave="0" documentId="13_ncr:1_{66AEA8C6-EF05-4F40-BFEA-517FABE6F27B}" xr6:coauthVersionLast="47" xr6:coauthVersionMax="47" xr10:uidLastSave="{00000000-0000-0000-0000-000000000000}"/>
  <bookViews>
    <workbookView xWindow="-108" yWindow="-108" windowWidth="23256" windowHeight="13176" activeTab="3" xr2:uid="{00000000-000D-0000-FFFF-FFFF00000000}"/>
  </bookViews>
  <sheets>
    <sheet name="Sprint 1" sheetId="5" r:id="rId1"/>
    <sheet name="Sprint 2" sheetId="1" r:id="rId2"/>
    <sheet name="Sprint 3" sheetId="2" r:id="rId3"/>
    <sheet name="Sprint 4" sheetId="3" r:id="rId4"/>
    <sheet name="Total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Y78" i="2" l="1"/>
  <c r="U78" i="2"/>
  <c r="S78" i="2"/>
  <c r="N64" i="1"/>
  <c r="O63" i="1"/>
  <c r="P64" i="1"/>
  <c r="P63" i="1"/>
  <c r="E12" i="1"/>
  <c r="K5" i="4" s="1"/>
  <c r="E11" i="1"/>
  <c r="I5" i="4" s="1"/>
  <c r="E10" i="1"/>
  <c r="G5" i="4" s="1"/>
  <c r="E8" i="1"/>
  <c r="C5" i="4" s="1"/>
  <c r="E9" i="1"/>
  <c r="E5" i="4" s="1"/>
  <c r="D12" i="5"/>
  <c r="J4" i="4" s="1"/>
  <c r="D11" i="5"/>
  <c r="H4" i="4" s="1"/>
  <c r="E10" i="5"/>
  <c r="G4" i="4" s="1"/>
  <c r="D10" i="5"/>
  <c r="F4" i="4" s="1"/>
  <c r="E9" i="5"/>
  <c r="E4" i="4" s="1"/>
  <c r="D9" i="5"/>
  <c r="D4" i="4" s="1"/>
  <c r="E8" i="5"/>
  <c r="C4" i="4" s="1"/>
  <c r="D8" i="5"/>
  <c r="B4" i="4" s="1"/>
  <c r="M47" i="5"/>
  <c r="K46" i="5"/>
  <c r="R47" i="5"/>
  <c r="Q47" i="5"/>
  <c r="P47" i="5"/>
  <c r="O47" i="5"/>
  <c r="N47" i="5"/>
  <c r="L47" i="5"/>
  <c r="K47" i="5"/>
  <c r="J47" i="5"/>
  <c r="I47" i="5"/>
  <c r="G47" i="5"/>
  <c r="R46" i="5"/>
  <c r="Q46" i="5"/>
  <c r="P46" i="5"/>
  <c r="O46" i="5"/>
  <c r="N46" i="5"/>
  <c r="M46" i="5"/>
  <c r="L46" i="5"/>
  <c r="J46" i="5"/>
  <c r="I46" i="5"/>
  <c r="G16" i="5"/>
  <c r="E12" i="5"/>
  <c r="K4" i="4" s="1"/>
  <c r="E11" i="5"/>
  <c r="I4" i="4" s="1"/>
  <c r="Q63" i="1"/>
  <c r="M64" i="1"/>
  <c r="M63" i="1"/>
  <c r="L64" i="1"/>
  <c r="E12" i="2"/>
  <c r="D12" i="2"/>
  <c r="E11" i="2"/>
  <c r="D11" i="2"/>
  <c r="E10" i="2"/>
  <c r="D10" i="2"/>
  <c r="E9" i="2"/>
  <c r="D9" i="2"/>
  <c r="E8" i="2"/>
  <c r="D8" i="2"/>
  <c r="AB78" i="2"/>
  <c r="AB79" i="2"/>
  <c r="AA79" i="2"/>
  <c r="R79" i="2"/>
  <c r="R78" i="2"/>
  <c r="Q79" i="2"/>
  <c r="O79" i="2"/>
  <c r="O78" i="2"/>
  <c r="N79" i="2"/>
  <c r="K79" i="2"/>
  <c r="K78" i="2"/>
  <c r="J79" i="2"/>
  <c r="D12" i="3"/>
  <c r="E11" i="3"/>
  <c r="D11" i="3"/>
  <c r="D10" i="3"/>
  <c r="E9" i="3"/>
  <c r="D9" i="3"/>
  <c r="E8" i="3"/>
  <c r="D8" i="3"/>
  <c r="V45" i="3"/>
  <c r="P45" i="3"/>
  <c r="O45" i="3"/>
  <c r="N45" i="3"/>
  <c r="Q45" i="3"/>
  <c r="Q44" i="3"/>
  <c r="N44" i="3"/>
  <c r="M45" i="3"/>
  <c r="K45" i="3"/>
  <c r="K44" i="3"/>
  <c r="J45" i="3"/>
  <c r="D13" i="5" l="1"/>
  <c r="E13" i="5"/>
  <c r="G46" i="5"/>
  <c r="G18" i="1" l="1"/>
  <c r="M44" i="3"/>
  <c r="E12" i="3" l="1"/>
  <c r="E10" i="3"/>
  <c r="T63" i="1"/>
  <c r="S64" i="1"/>
  <c r="J64" i="1"/>
  <c r="I64" i="1"/>
  <c r="L79" i="2"/>
  <c r="G44" i="3" l="1"/>
  <c r="I44" i="3"/>
  <c r="J44" i="3"/>
  <c r="L44" i="3"/>
  <c r="O44" i="3"/>
  <c r="P44" i="3"/>
  <c r="R44" i="3"/>
  <c r="S44" i="3"/>
  <c r="T44" i="3"/>
  <c r="U44" i="3"/>
  <c r="V44" i="3"/>
  <c r="G45" i="3"/>
  <c r="I45" i="3"/>
  <c r="L45" i="3"/>
  <c r="R45" i="3"/>
  <c r="S45" i="3"/>
  <c r="T45" i="3"/>
  <c r="U45" i="3"/>
  <c r="G64" i="1"/>
  <c r="R64" i="1" l="1"/>
  <c r="R63" i="1"/>
  <c r="Q64" i="1"/>
  <c r="N63" i="1"/>
  <c r="L63" i="1"/>
  <c r="K64" i="1"/>
  <c r="K63" i="1"/>
  <c r="J63" i="1"/>
  <c r="I63" i="1"/>
  <c r="G16" i="1"/>
  <c r="D9" i="1" l="1"/>
  <c r="D5" i="4" s="1"/>
  <c r="D12" i="1"/>
  <c r="J5" i="4" s="1"/>
  <c r="D10" i="1"/>
  <c r="F5" i="4" s="1"/>
  <c r="D8" i="1"/>
  <c r="B5" i="4" s="1"/>
  <c r="D11" i="1"/>
  <c r="H5" i="4" s="1"/>
  <c r="G63" i="1"/>
  <c r="T64" i="1" l="1"/>
  <c r="O64" i="1"/>
  <c r="U64" i="1"/>
  <c r="V64" i="1"/>
  <c r="S63" i="1"/>
  <c r="U63" i="1"/>
  <c r="V63" i="1"/>
  <c r="Z79" i="2"/>
  <c r="V79" i="2"/>
  <c r="T79" i="2"/>
  <c r="P79" i="2"/>
  <c r="S79" i="2"/>
  <c r="AA78" i="2"/>
  <c r="Z78" i="2"/>
  <c r="Y79" i="2"/>
  <c r="U79" i="2"/>
  <c r="Q78" i="2"/>
  <c r="N78" i="2"/>
  <c r="M79" i="2"/>
  <c r="W79" i="2"/>
  <c r="X79" i="2"/>
  <c r="J78" i="2"/>
  <c r="L78" i="2"/>
  <c r="M78" i="2"/>
  <c r="P78" i="2"/>
  <c r="T78" i="2"/>
  <c r="V78" i="2"/>
  <c r="W78" i="2"/>
  <c r="X78" i="2"/>
  <c r="I79" i="2"/>
  <c r="I78" i="2"/>
  <c r="G79" i="2"/>
  <c r="G78" i="2"/>
  <c r="G7" i="4" l="1"/>
  <c r="K7" i="4"/>
  <c r="I7" i="4"/>
  <c r="E7" i="4"/>
  <c r="C7" i="4"/>
  <c r="J7" i="4"/>
  <c r="H7" i="4"/>
  <c r="F7" i="4"/>
  <c r="F6" i="4"/>
  <c r="D7" i="4"/>
  <c r="D6" i="4"/>
  <c r="B7" i="4"/>
  <c r="B6" i="4"/>
  <c r="K6" i="4"/>
  <c r="I6" i="4"/>
  <c r="G6" i="4"/>
  <c r="E6" i="4"/>
  <c r="C6" i="4"/>
  <c r="J6" i="4"/>
  <c r="H6" i="4"/>
  <c r="I8" i="4" l="1"/>
  <c r="B8" i="4"/>
  <c r="K8" i="4"/>
  <c r="G8" i="4"/>
  <c r="D8" i="4"/>
  <c r="E8" i="4"/>
  <c r="F8" i="4"/>
  <c r="H8" i="4"/>
  <c r="J8" i="4"/>
  <c r="C8" i="4"/>
  <c r="E13" i="3"/>
  <c r="D13" i="3"/>
  <c r="E13" i="2"/>
  <c r="D13" i="2"/>
  <c r="E13" i="1"/>
  <c r="D13" i="1"/>
  <c r="F12" i="4" l="1"/>
  <c r="F13" i="4"/>
</calcChain>
</file>

<file path=xl/sharedStrings.xml><?xml version="1.0" encoding="utf-8"?>
<sst xmlns="http://schemas.openxmlformats.org/spreadsheetml/2006/main" count="512" uniqueCount="239">
  <si>
    <t>End date:</t>
  </si>
  <si>
    <t>Start date:</t>
  </si>
  <si>
    <t>Module name:</t>
  </si>
  <si>
    <t>Project name:</t>
  </si>
  <si>
    <t>SPRINT 1 REPORT</t>
  </si>
  <si>
    <t>No</t>
  </si>
  <si>
    <t>Sprint</t>
  </si>
  <si>
    <t>Compoment</t>
  </si>
  <si>
    <t>Task name</t>
  </si>
  <si>
    <t>Responsible Member</t>
  </si>
  <si>
    <t>Thực tế</t>
  </si>
  <si>
    <t>Tổng</t>
  </si>
  <si>
    <t>Họp kế hoạch Sprint</t>
  </si>
  <si>
    <t>Design test case</t>
  </si>
  <si>
    <t xml:space="preserve">Integrate code </t>
  </si>
  <si>
    <t>Coding</t>
  </si>
  <si>
    <t>Kiểm tra đăng nhập</t>
  </si>
  <si>
    <t>Kiểm tra đổi mật khẩu</t>
  </si>
  <si>
    <t>Testing</t>
  </si>
  <si>
    <t>Sửa lỗi đăng nhập</t>
  </si>
  <si>
    <t>Sửa lỗi đổi mật khẩu</t>
  </si>
  <si>
    <t>Fix Bug</t>
  </si>
  <si>
    <t>Kiểm tra lại quên mật khẩu</t>
  </si>
  <si>
    <t>Sprint 2</t>
  </si>
  <si>
    <t>Sprint 3</t>
  </si>
  <si>
    <t>SPRINT 3 REPORT</t>
  </si>
  <si>
    <t>SPRINT 2 REPORT</t>
  </si>
  <si>
    <t>Release Sprint 2</t>
  </si>
  <si>
    <t>Re-testing</t>
  </si>
  <si>
    <t>Kiểm tra lại đăng nhập</t>
  </si>
  <si>
    <t>Sprint 2 review meeting</t>
  </si>
  <si>
    <t>Sprint 2 retrospective</t>
  </si>
  <si>
    <t>Tạo Sprint Backlog 2</t>
  </si>
  <si>
    <t>Tạo Sprint Backlog 3</t>
  </si>
  <si>
    <t>Review all test case of sprint 2</t>
  </si>
  <si>
    <t>Sprint 3 review meeting</t>
  </si>
  <si>
    <t>Sprint 3 retrospective</t>
  </si>
  <si>
    <t>All team</t>
  </si>
  <si>
    <t>Ước tính</t>
  </si>
  <si>
    <t>Thành viên</t>
  </si>
  <si>
    <t>SPRINT BACKLOG REPORT</t>
  </si>
  <si>
    <t>FINAL TOTAL</t>
  </si>
  <si>
    <t>Trước thời hạn</t>
  </si>
  <si>
    <t>Chậm tiến độ</t>
  </si>
  <si>
    <t>Muộn</t>
  </si>
  <si>
    <t>Tăng ca</t>
  </si>
  <si>
    <t>Kết thúc</t>
  </si>
  <si>
    <t>Kết thúc đúng hạn</t>
  </si>
  <si>
    <t>S</t>
  </si>
  <si>
    <t>Kiểm tra quản lý người dùng</t>
  </si>
  <si>
    <t>Sửa lỗi quản lý người dùng</t>
  </si>
  <si>
    <t>Xây dựng website đặt đồ ăn tích hợp thnah toán VNPAY và AI Chatbox hỗ trợ tư vấn</t>
  </si>
  <si>
    <t>Phạm Xuân Nam</t>
  </si>
  <si>
    <t>Trần Hữu Thủy</t>
  </si>
  <si>
    <t>Phan Nữ Ngọc Hà</t>
  </si>
  <si>
    <t>Trương Văn Trí</t>
  </si>
  <si>
    <t>Mai Quang Vũ</t>
  </si>
  <si>
    <t>29/03/2025</t>
  </si>
  <si>
    <t>Tạo tài liệu kiểm thử cho Sprint 2</t>
  </si>
  <si>
    <t>Phân quyền</t>
  </si>
  <si>
    <t>Nam</t>
  </si>
  <si>
    <t>Hà</t>
  </si>
  <si>
    <t>Kiểm tra đăng ký</t>
  </si>
  <si>
    <t>Kiểm tra quên mật khẩu</t>
  </si>
  <si>
    <t>Kiểm tra phân quyền</t>
  </si>
  <si>
    <t>Trí</t>
  </si>
  <si>
    <t>Vũ</t>
  </si>
  <si>
    <t>Sửa lỗi đăng ký</t>
  </si>
  <si>
    <t>Sửa lỗi quên mật khẩu</t>
  </si>
  <si>
    <t>Sửa lỗi phân quyền</t>
  </si>
  <si>
    <t>Kiểm tra lại đăng ký</t>
  </si>
  <si>
    <t>Kiểm tra lại đổi mật khẩu</t>
  </si>
  <si>
    <t>Kiểm tra lại quản lý  người dùng</t>
  </si>
  <si>
    <t>Kiểm tra lại phân quyền</t>
  </si>
  <si>
    <t>Tạo tài liệu kiểm thử cho Sprint 3</t>
  </si>
  <si>
    <t>Thiết kế trường kiểm thử cho quản lý danh mục</t>
  </si>
  <si>
    <t>Thiết kế trường kiểm thử cho quản lý món ăn</t>
  </si>
  <si>
    <t>Thiết kế trường kiểm thử cho giỏ hàng</t>
  </si>
  <si>
    <t>Thiết kế trường kiểm thử cho đặt hàng</t>
  </si>
  <si>
    <t>Thiết kế trường kiểm thử cho thanh toán trực tuyến</t>
  </si>
  <si>
    <t>Kiểm tra quản lý danh mục</t>
  </si>
  <si>
    <t>Kiểm tra quản lý món ăn</t>
  </si>
  <si>
    <t>Kiểm tra giỏ hàng</t>
  </si>
  <si>
    <t>Kiểm tra đặt hàng</t>
  </si>
  <si>
    <t>Kiểm tra thanh toán trực tuyến</t>
  </si>
  <si>
    <t>Sửa lỗi quản lý danh mục</t>
  </si>
  <si>
    <t>Sửa lỗi quản lý món ăn</t>
  </si>
  <si>
    <t>Sửa lỗi giỏ hàng</t>
  </si>
  <si>
    <t>Sửa lỗi đặt hàng</t>
  </si>
  <si>
    <t>Sửa lỗi thanh toán trực tuyến</t>
  </si>
  <si>
    <t>Kiểm tra lại quản lý danh mục</t>
  </si>
  <si>
    <t>Kiểm tra lại quản lý món ăn</t>
  </si>
  <si>
    <t>Kiểm tra lại giỏ hàng</t>
  </si>
  <si>
    <t>Kiểm tra lại đặt hàng</t>
  </si>
  <si>
    <t>Kiểm tra lại thanh toán trực tuyến</t>
  </si>
  <si>
    <t>Sprint 4</t>
  </si>
  <si>
    <t>Tạo Sprint Backlog 4</t>
  </si>
  <si>
    <t>Tạo tài liệu kiểm thử cho Sprint 4</t>
  </si>
  <si>
    <t>15/5/2025</t>
  </si>
  <si>
    <t>Thiết kế trường kiểm thử cho tìm kiếm món ăn</t>
  </si>
  <si>
    <t>Thiết kế trường kiểm thử cho chatbox</t>
  </si>
  <si>
    <t>Thiết kế trường kiểm thử cho thống kê doanh thu</t>
  </si>
  <si>
    <t>Kiểm tra tìm kiếm món ăn</t>
  </si>
  <si>
    <t>Kiểm tra chatbox</t>
  </si>
  <si>
    <t>Kiểm tra thống kê doanh thu</t>
  </si>
  <si>
    <t>Sửa lỗi tìm kiếm món ăn</t>
  </si>
  <si>
    <t>Sửa lỗi chatbox</t>
  </si>
  <si>
    <t>Sửa lỗi thống kê doanh thu</t>
  </si>
  <si>
    <t>Kiểm tra lại tìm kiếm món ăn</t>
  </si>
  <si>
    <t>Kiểm tra lại chatbox</t>
  </si>
  <si>
    <t>Kiểm tra lại thông kê doanh thu</t>
  </si>
  <si>
    <t>Thủy</t>
  </si>
  <si>
    <t>29/03</t>
  </si>
  <si>
    <t>30/03</t>
  </si>
  <si>
    <t>31/03</t>
  </si>
  <si>
    <t>Đăng nhập</t>
  </si>
  <si>
    <t>Đăng ký</t>
  </si>
  <si>
    <t>Đổi mật khẩu</t>
  </si>
  <si>
    <t>Quên mật khẩu</t>
  </si>
  <si>
    <t>Quản lý người dùng</t>
  </si>
  <si>
    <t>Code Back – End Đăng nhập</t>
  </si>
  <si>
    <t>Code Back – End Đăng ký</t>
  </si>
  <si>
    <t xml:space="preserve">Code Back – End Đổi mật khẩu </t>
  </si>
  <si>
    <t>Code Back  – End Quên mật khẩu</t>
  </si>
  <si>
    <t>Code Back – End Quản lý người dùng</t>
  </si>
  <si>
    <t>Code Back – End Quản lý phân quyền</t>
  </si>
  <si>
    <t>Code Front – End Đăng nhập</t>
  </si>
  <si>
    <t>Code Front – End Đăng ký</t>
  </si>
  <si>
    <t xml:space="preserve">Code Front – End Đổi mật khẩu </t>
  </si>
  <si>
    <t>Code Front  – End Quên mật khẩu</t>
  </si>
  <si>
    <t>Code Front – End Quản lý người dùng</t>
  </si>
  <si>
    <t>Code Front – End Quản lý phân quyền</t>
  </si>
  <si>
    <t>Nam, Hà, Trí</t>
  </si>
  <si>
    <t>14/04</t>
  </si>
  <si>
    <t>15/04</t>
  </si>
  <si>
    <t>16/04</t>
  </si>
  <si>
    <t>17/04</t>
  </si>
  <si>
    <t>18/04</t>
  </si>
  <si>
    <t>19/04</t>
  </si>
  <si>
    <t>20/04</t>
  </si>
  <si>
    <t>21/04</t>
  </si>
  <si>
    <t>22/04</t>
  </si>
  <si>
    <t>23/04</t>
  </si>
  <si>
    <t>24/04</t>
  </si>
  <si>
    <t>25/04</t>
  </si>
  <si>
    <t>26/04</t>
  </si>
  <si>
    <t>27/04</t>
  </si>
  <si>
    <t>28/04</t>
  </si>
  <si>
    <t>29/04</t>
  </si>
  <si>
    <t>30/04</t>
  </si>
  <si>
    <t>Review all test case of sprint 3</t>
  </si>
  <si>
    <t>Release Sprint 3</t>
  </si>
  <si>
    <t>14/05</t>
  </si>
  <si>
    <t>15/05</t>
  </si>
  <si>
    <t>Hà, Nam, Trí</t>
  </si>
  <si>
    <t>Release Sprint 4</t>
  </si>
  <si>
    <t>Sprint 4 review meeting</t>
  </si>
  <si>
    <t>Sprint 4 retrospective</t>
  </si>
  <si>
    <t>Thuỷ</t>
  </si>
  <si>
    <t>Code Back-end Quản lý danh mục</t>
  </si>
  <si>
    <t xml:space="preserve">Code Back-end Quản lý món ăn </t>
  </si>
  <si>
    <t>Code Back-end Giỏ hàng</t>
  </si>
  <si>
    <t xml:space="preserve">Code Back-end Đặt hàng </t>
  </si>
  <si>
    <t>Code Front-end Quản lý danh mục</t>
  </si>
  <si>
    <t xml:space="preserve">Code Front-end Quản lý món ăn </t>
  </si>
  <si>
    <t>Code Front-end Giỏ hàng</t>
  </si>
  <si>
    <t xml:space="preserve">Code Front-end Đặt hàng </t>
  </si>
  <si>
    <t>Code Front-end Thanh toán trực tuyến</t>
  </si>
  <si>
    <t>Code Back-end Thanh toán trực tuyến VNPay</t>
  </si>
  <si>
    <t>Code Back - end Chatbox</t>
  </si>
  <si>
    <t>Code Back - end Thống kê doanh thu</t>
  </si>
  <si>
    <t>Code Back - end cho tìm kiếm món ăn</t>
  </si>
  <si>
    <t xml:space="preserve">Code Front - end Tìm kiếm món ăn </t>
  </si>
  <si>
    <t>Code Front - end Chatbox</t>
  </si>
  <si>
    <t>Code Front-end Thống kê doanh thu</t>
  </si>
  <si>
    <t>Code Back-end Quản lý đơn hàng</t>
  </si>
  <si>
    <t>Code Back-end quản lý voucher</t>
  </si>
  <si>
    <t>Code Front-end quản lý voucher</t>
  </si>
  <si>
    <t>Code Front-end Quản lý đơn hàng</t>
  </si>
  <si>
    <t>Review all test case of sprint 4</t>
  </si>
  <si>
    <t>Sprint 1</t>
  </si>
  <si>
    <t>19/03</t>
  </si>
  <si>
    <t>20/03</t>
  </si>
  <si>
    <t>21/03</t>
  </si>
  <si>
    <t>28/03/2025</t>
  </si>
  <si>
    <t>22/03</t>
  </si>
  <si>
    <t>23/03</t>
  </si>
  <si>
    <t>24/03</t>
  </si>
  <si>
    <t>25/03</t>
  </si>
  <si>
    <t>26/03</t>
  </si>
  <si>
    <t>27/03</t>
  </si>
  <si>
    <t>28/03</t>
  </si>
  <si>
    <t>19/03/2025</t>
  </si>
  <si>
    <t>Tạo Sprint Backlog 1</t>
  </si>
  <si>
    <t>Thiết kế Database</t>
  </si>
  <si>
    <t>Liệt kê các Entity cần thiết</t>
  </si>
  <si>
    <t>Vẽ Entity Relationship Diagram và tối ưu hoá quan hệ</t>
  </si>
  <si>
    <t>Review Database</t>
  </si>
  <si>
    <t>Sửa Database</t>
  </si>
  <si>
    <t>Thiết kế Giao diện</t>
  </si>
  <si>
    <t>Trang chủ</t>
  </si>
  <si>
    <t>Chi tiết món ăn</t>
  </si>
  <si>
    <t>Đặt hàng</t>
  </si>
  <si>
    <t>Giỏ hàng</t>
  </si>
  <si>
    <t>Blog</t>
  </si>
  <si>
    <t>Thanh toán</t>
  </si>
  <si>
    <t>Quản lý món ăn</t>
  </si>
  <si>
    <t>Quản lý đơn hàng</t>
  </si>
  <si>
    <t>Thống kê doanh thu</t>
  </si>
  <si>
    <t>Thông tin cá nhân</t>
  </si>
  <si>
    <t>Liên hệ</t>
  </si>
  <si>
    <t>Review tất cả giao diện trong Sprint 1</t>
  </si>
  <si>
    <t>Nam,Hà</t>
  </si>
  <si>
    <t>Quản lý danh mục</t>
  </si>
  <si>
    <t xml:space="preserve">Sửa giao diện </t>
  </si>
  <si>
    <t>Release Sprint 1</t>
  </si>
  <si>
    <t>Sprint 1 review meeting</t>
  </si>
  <si>
    <t>Sprint 1 retrospective</t>
  </si>
  <si>
    <t xml:space="preserve">Sprint </t>
  </si>
  <si>
    <t>Nam,Thuỷ</t>
  </si>
  <si>
    <t>Nam, Hà,Trí</t>
  </si>
  <si>
    <t>SPRINT 4 REPORT</t>
  </si>
  <si>
    <t>13/04</t>
  </si>
  <si>
    <t>13/05</t>
  </si>
  <si>
    <t>Đánh giá và bình luận</t>
  </si>
  <si>
    <t>Code Back-end Đánh giá và bình luận</t>
  </si>
  <si>
    <t>Code Front-end Đánh giá và bình luận</t>
  </si>
  <si>
    <t>Kiểm tra lại quản lý voucher</t>
  </si>
  <si>
    <t>Sửa lỗi quản lý voucher</t>
  </si>
  <si>
    <t>Sửa lỗi đánh giá và bình luận</t>
  </si>
  <si>
    <t>Kiểm tra đánh giá và bình luận</t>
  </si>
  <si>
    <t>Kiểm tra quản lý đơn hàng</t>
  </si>
  <si>
    <t>Kiểm tra quản lý voucher</t>
  </si>
  <si>
    <t>Sửa lỗi quản lý đơn hàng</t>
  </si>
  <si>
    <t>Kiểm tra lại quản lý đơn hàng</t>
  </si>
  <si>
    <t>Kiểm tra lại  đánh giá và bình luận</t>
  </si>
  <si>
    <t>Thiết kế trường kiểm thử cho quản lý voucher</t>
  </si>
  <si>
    <t>Thiết kế trường kiểm thử cho đánh giá và bình luận</t>
  </si>
  <si>
    <t>Thiết kế trường kiểm thử cho quản lý đơn hàng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</si>
</sst>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"/>
    <numFmt numFmtId="165" formatCode="mm/dd"/>
  </numFmts>
  <fonts count="5" x14ac:knownFonts="1">
    <font>
      <sz val="11"/>
      <color theme="1"/>
      <name val="Calibri"/>
      <family val="2"/>
      <charset val="163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3"/>
      <name val="Times New Roman"/>
      <family val="1"/>
    </font>
    <font>
      <sz val="8"/>
      <name val="Calibri"/>
      <family val="2"/>
      <charset val="163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30F03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66CC"/>
        <bgColor indexed="64"/>
      </patternFill>
    </fill>
    <fill>
      <patternFill patternType="solid">
        <fgColor rgb="FFCC00CC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7">
    <xf numFmtId="0" fontId="0" fillId="0" borderId="0" xfId="0"/>
    <xf numFmtId="0" fontId="1" fillId="0" borderId="0" xfId="0" applyFont="1"/>
    <xf numFmtId="164" fontId="0" fillId="0" borderId="0" xfId="0" applyNumberFormat="1"/>
    <xf numFmtId="0" fontId="1" fillId="0" borderId="2" xfId="0" applyFont="1" applyBorder="1"/>
    <xf numFmtId="14" fontId="1" fillId="0" borderId="2" xfId="0" applyNumberFormat="1" applyFont="1" applyBorder="1" applyAlignment="1">
      <alignment horizontal="left"/>
    </xf>
    <xf numFmtId="0" fontId="2" fillId="5" borderId="2" xfId="0" applyFont="1" applyFill="1" applyBorder="1"/>
    <xf numFmtId="0" fontId="2" fillId="7" borderId="2" xfId="0" applyFont="1" applyFill="1" applyBorder="1" applyAlignment="1">
      <alignment horizontal="center"/>
    </xf>
    <xf numFmtId="164" fontId="2" fillId="0" borderId="0" xfId="0" applyNumberFormat="1" applyFont="1" applyAlignment="1">
      <alignment textRotation="90" wrapText="1"/>
    </xf>
    <xf numFmtId="0" fontId="1" fillId="0" borderId="2" xfId="0" applyFont="1" applyBorder="1" applyAlignment="1">
      <alignment horizontal="center"/>
    </xf>
    <xf numFmtId="0" fontId="1" fillId="2" borderId="6" xfId="0" applyFont="1" applyFill="1" applyBorder="1"/>
    <xf numFmtId="0" fontId="3" fillId="0" borderId="7" xfId="0" applyFont="1" applyBorder="1" applyAlignment="1">
      <alignment horizontal="left" vertical="center"/>
    </xf>
    <xf numFmtId="0" fontId="1" fillId="9" borderId="8" xfId="0" applyFont="1" applyFill="1" applyBorder="1"/>
    <xf numFmtId="0" fontId="3" fillId="0" borderId="9" xfId="0" applyFont="1" applyBorder="1" applyAlignment="1">
      <alignment horizontal="left" vertical="center" wrapText="1"/>
    </xf>
    <xf numFmtId="0" fontId="1" fillId="3" borderId="8" xfId="0" applyFont="1" applyFill="1" applyBorder="1"/>
    <xf numFmtId="0" fontId="1" fillId="8" borderId="8" xfId="0" applyFont="1" applyFill="1" applyBorder="1"/>
    <xf numFmtId="0" fontId="1" fillId="4" borderId="10" xfId="0" applyFont="1" applyFill="1" applyBorder="1"/>
    <xf numFmtId="0" fontId="3" fillId="0" borderId="12" xfId="0" applyFont="1" applyBorder="1" applyAlignment="1">
      <alignment vertical="center" wrapText="1"/>
    </xf>
    <xf numFmtId="0" fontId="2" fillId="5" borderId="1" xfId="0" applyFont="1" applyFill="1" applyBorder="1"/>
    <xf numFmtId="0" fontId="2" fillId="0" borderId="1" xfId="0" applyFont="1" applyBorder="1" applyAlignment="1">
      <alignment textRotation="90" wrapText="1"/>
    </xf>
    <xf numFmtId="0" fontId="1" fillId="0" borderId="1" xfId="0" applyFont="1" applyBorder="1"/>
    <xf numFmtId="0" fontId="1" fillId="2" borderId="1" xfId="0" applyFont="1" applyFill="1" applyBorder="1"/>
    <xf numFmtId="0" fontId="1" fillId="4" borderId="1" xfId="0" applyFont="1" applyFill="1" applyBorder="1"/>
    <xf numFmtId="0" fontId="1" fillId="3" borderId="1" xfId="0" applyFont="1" applyFill="1" applyBorder="1"/>
    <xf numFmtId="0" fontId="2" fillId="12" borderId="1" xfId="0" applyFont="1" applyFill="1" applyBorder="1"/>
    <xf numFmtId="0" fontId="2" fillId="10" borderId="1" xfId="0" applyFont="1" applyFill="1" applyBorder="1" applyAlignment="1">
      <alignment horizontal="center" vertical="center"/>
    </xf>
    <xf numFmtId="0" fontId="2" fillId="10" borderId="9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11" borderId="11" xfId="0" applyFont="1" applyFill="1" applyBorder="1" applyAlignment="1">
      <alignment horizontal="center" vertical="center"/>
    </xf>
    <xf numFmtId="0" fontId="1" fillId="0" borderId="8" xfId="0" applyFont="1" applyBorder="1" applyAlignment="1">
      <alignment horizontal="left" vertical="center"/>
    </xf>
    <xf numFmtId="0" fontId="2" fillId="11" borderId="10" xfId="0" applyFont="1" applyFill="1" applyBorder="1" applyAlignment="1">
      <alignment horizontal="left" vertical="center"/>
    </xf>
    <xf numFmtId="0" fontId="1" fillId="11" borderId="8" xfId="0" applyFont="1" applyFill="1" applyBorder="1"/>
    <xf numFmtId="0" fontId="1" fillId="0" borderId="9" xfId="0" applyFont="1" applyBorder="1"/>
    <xf numFmtId="0" fontId="1" fillId="11" borderId="10" xfId="0" applyFont="1" applyFill="1" applyBorder="1"/>
    <xf numFmtId="0" fontId="1" fillId="0" borderId="12" xfId="0" applyFont="1" applyBorder="1"/>
    <xf numFmtId="0" fontId="2" fillId="0" borderId="2" xfId="0" applyFont="1" applyBorder="1" applyAlignment="1">
      <alignment wrapText="1"/>
    </xf>
    <xf numFmtId="14" fontId="3" fillId="0" borderId="2" xfId="0" applyNumberFormat="1" applyFont="1" applyBorder="1" applyAlignment="1">
      <alignment horizontal="left"/>
    </xf>
    <xf numFmtId="0" fontId="1" fillId="13" borderId="1" xfId="0" applyFont="1" applyFill="1" applyBorder="1"/>
    <xf numFmtId="0" fontId="0" fillId="2" borderId="1" xfId="0" applyFill="1" applyBorder="1"/>
    <xf numFmtId="0" fontId="1" fillId="13" borderId="8" xfId="0" applyFont="1" applyFill="1" applyBorder="1" applyAlignment="1">
      <alignment horizontal="center"/>
    </xf>
    <xf numFmtId="0" fontId="1" fillId="13" borderId="1" xfId="0" applyFont="1" applyFill="1" applyBorder="1" applyAlignment="1">
      <alignment horizontal="center" vertical="center"/>
    </xf>
    <xf numFmtId="165" fontId="2" fillId="0" borderId="1" xfId="0" applyNumberFormat="1" applyFont="1" applyBorder="1" applyAlignment="1">
      <alignment textRotation="90" wrapText="1"/>
    </xf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16" xfId="0" applyFont="1" applyBorder="1" applyAlignment="1">
      <alignment horizontal="left"/>
    </xf>
    <xf numFmtId="0" fontId="1" fillId="0" borderId="17" xfId="0" applyFont="1" applyBorder="1" applyAlignment="1">
      <alignment horizontal="left"/>
    </xf>
    <xf numFmtId="0" fontId="2" fillId="5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1" fillId="0" borderId="24" xfId="0" applyFont="1" applyBorder="1" applyAlignment="1">
      <alignment horizontal="center" vertical="center" wrapText="1"/>
    </xf>
    <xf numFmtId="0" fontId="1" fillId="0" borderId="25" xfId="0" applyFont="1" applyBorder="1" applyAlignment="1">
      <alignment horizontal="center" vertical="center" wrapText="1"/>
    </xf>
    <xf numFmtId="0" fontId="1" fillId="0" borderId="26" xfId="0" applyFont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left"/>
    </xf>
    <xf numFmtId="0" fontId="1" fillId="0" borderId="16" xfId="0" applyFont="1" applyBorder="1"/>
    <xf numFmtId="0" fontId="1" fillId="0" borderId="17" xfId="0" applyFont="1" applyBorder="1"/>
    <xf numFmtId="0" fontId="0" fillId="0" borderId="0" xfId="0" applyAlignment="1">
      <alignment horizontal="center"/>
    </xf>
    <xf numFmtId="0" fontId="2" fillId="12" borderId="1" xfId="0" applyFont="1" applyFill="1" applyBorder="1" applyAlignment="1">
      <alignment horizontal="center" vertical="center"/>
    </xf>
    <xf numFmtId="0" fontId="2" fillId="12" borderId="1" xfId="0" applyFont="1" applyFill="1" applyBorder="1" applyAlignment="1">
      <alignment horizontal="center"/>
    </xf>
    <xf numFmtId="0" fontId="2" fillId="6" borderId="2" xfId="0" applyFont="1" applyFill="1" applyBorder="1" applyAlignment="1">
      <alignment horizontal="center"/>
    </xf>
    <xf numFmtId="0" fontId="2" fillId="6" borderId="5" xfId="0" applyFont="1" applyFill="1" applyBorder="1" applyAlignment="1">
      <alignment horizontal="center"/>
    </xf>
    <xf numFmtId="0" fontId="1" fillId="0" borderId="16" xfId="0" applyFont="1" applyBorder="1" applyAlignment="1">
      <alignment horizontal="left" wrapText="1"/>
    </xf>
    <xf numFmtId="0" fontId="2" fillId="0" borderId="16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2" fillId="5" borderId="18" xfId="0" applyFont="1" applyFill="1" applyBorder="1" applyAlignment="1">
      <alignment horizontal="center" vertical="center"/>
    </xf>
    <xf numFmtId="0" fontId="2" fillId="5" borderId="19" xfId="0" applyFont="1" applyFill="1" applyBorder="1" applyAlignment="1">
      <alignment horizontal="center" vertical="center"/>
    </xf>
    <xf numFmtId="0" fontId="2" fillId="5" borderId="20" xfId="0" applyFont="1" applyFill="1" applyBorder="1" applyAlignment="1">
      <alignment horizontal="center" vertical="center"/>
    </xf>
    <xf numFmtId="0" fontId="2" fillId="5" borderId="21" xfId="0" applyFont="1" applyFill="1" applyBorder="1" applyAlignment="1">
      <alignment horizontal="center" vertical="center"/>
    </xf>
    <xf numFmtId="0" fontId="2" fillId="5" borderId="22" xfId="0" applyFont="1" applyFill="1" applyBorder="1" applyAlignment="1">
      <alignment horizontal="center" vertical="center"/>
    </xf>
    <xf numFmtId="0" fontId="2" fillId="5" borderId="23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0" fontId="2" fillId="5" borderId="5" xfId="0" applyFont="1" applyFill="1" applyBorder="1" applyAlignment="1">
      <alignment horizontal="center"/>
    </xf>
    <xf numFmtId="0" fontId="1" fillId="0" borderId="27" xfId="0" applyFont="1" applyBorder="1" applyAlignment="1">
      <alignment horizontal="left"/>
    </xf>
    <xf numFmtId="0" fontId="2" fillId="5" borderId="16" xfId="0" applyFont="1" applyFill="1" applyBorder="1" applyAlignment="1">
      <alignment horizontal="center"/>
    </xf>
    <xf numFmtId="0" fontId="2" fillId="5" borderId="17" xfId="0" applyFont="1" applyFill="1" applyBorder="1" applyAlignment="1">
      <alignment horizontal="center"/>
    </xf>
    <xf numFmtId="0" fontId="1" fillId="10" borderId="6" xfId="0" applyFont="1" applyFill="1" applyBorder="1" applyAlignment="1">
      <alignment horizontal="center"/>
    </xf>
    <xf numFmtId="0" fontId="1" fillId="10" borderId="7" xfId="0" applyFont="1" applyFill="1" applyBorder="1" applyAlignment="1">
      <alignment horizontal="center"/>
    </xf>
    <xf numFmtId="0" fontId="2" fillId="10" borderId="13" xfId="0" applyFont="1" applyFill="1" applyBorder="1" applyAlignment="1">
      <alignment horizontal="center" vertical="center"/>
    </xf>
    <xf numFmtId="0" fontId="2" fillId="10" borderId="14" xfId="0" applyFont="1" applyFill="1" applyBorder="1" applyAlignment="1">
      <alignment horizontal="center" vertical="center"/>
    </xf>
    <xf numFmtId="0" fontId="2" fillId="10" borderId="15" xfId="0" applyFont="1" applyFill="1" applyBorder="1" applyAlignment="1">
      <alignment horizontal="center" vertical="center"/>
    </xf>
    <xf numFmtId="0" fontId="1" fillId="10" borderId="8" xfId="0" applyFont="1" applyFill="1" applyBorder="1" applyAlignment="1">
      <alignment horizontal="center"/>
    </xf>
    <xf numFmtId="0" fontId="2" fillId="10" borderId="1" xfId="0" applyFont="1" applyFill="1" applyBorder="1" applyAlignment="1">
      <alignment horizontal="center" vertical="center"/>
    </xf>
    <xf numFmtId="0" fontId="2" fillId="10" borderId="9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0F035"/>
      <color rgb="FFCC00CC"/>
      <color rgb="FFFF66CC"/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Thực tế</c:v>
          </c:tx>
          <c:cat>
            <c:strRef>
              <c:f>'Sprint 1'!$I$15:$R$15</c:f>
              <c:strCache>
                <c:ptCount val="10"/>
                <c:pt idx="0">
                  <c:v>19/03</c:v>
                </c:pt>
                <c:pt idx="1">
                  <c:v>20/03</c:v>
                </c:pt>
                <c:pt idx="2">
                  <c:v>21/03</c:v>
                </c:pt>
                <c:pt idx="3">
                  <c:v>22/03</c:v>
                </c:pt>
                <c:pt idx="4">
                  <c:v>23/03</c:v>
                </c:pt>
                <c:pt idx="5">
                  <c:v>24/03</c:v>
                </c:pt>
                <c:pt idx="6">
                  <c:v>25/03</c:v>
                </c:pt>
                <c:pt idx="7">
                  <c:v>26/03</c:v>
                </c:pt>
                <c:pt idx="8">
                  <c:v>27/03</c:v>
                </c:pt>
                <c:pt idx="9">
                  <c:v>28/03</c:v>
                </c:pt>
              </c:strCache>
            </c:strRef>
          </c:cat>
          <c:val>
            <c:numRef>
              <c:f>'Sprint 1'!$I$46:$R$46</c:f>
              <c:numCache>
                <c:formatCode>General</c:formatCode>
                <c:ptCount val="10"/>
                <c:pt idx="0">
                  <c:v>86</c:v>
                </c:pt>
                <c:pt idx="1">
                  <c:v>78</c:v>
                </c:pt>
                <c:pt idx="2">
                  <c:v>79</c:v>
                </c:pt>
                <c:pt idx="3">
                  <c:v>73</c:v>
                </c:pt>
                <c:pt idx="4">
                  <c:v>63</c:v>
                </c:pt>
                <c:pt idx="5">
                  <c:v>53</c:v>
                </c:pt>
                <c:pt idx="6">
                  <c:v>39</c:v>
                </c:pt>
                <c:pt idx="7">
                  <c:v>25</c:v>
                </c:pt>
                <c:pt idx="8">
                  <c:v>13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64C-46A2-999E-9E8C3849064F}"/>
            </c:ext>
          </c:extLst>
        </c:ser>
        <c:ser>
          <c:idx val="1"/>
          <c:order val="1"/>
          <c:tx>
            <c:v>Ước tính</c:v>
          </c:tx>
          <c:cat>
            <c:strRef>
              <c:f>'Sprint 1'!$I$15:$R$15</c:f>
              <c:strCache>
                <c:ptCount val="10"/>
                <c:pt idx="0">
                  <c:v>19/03</c:v>
                </c:pt>
                <c:pt idx="1">
                  <c:v>20/03</c:v>
                </c:pt>
                <c:pt idx="2">
                  <c:v>21/03</c:v>
                </c:pt>
                <c:pt idx="3">
                  <c:v>22/03</c:v>
                </c:pt>
                <c:pt idx="4">
                  <c:v>23/03</c:v>
                </c:pt>
                <c:pt idx="5">
                  <c:v>24/03</c:v>
                </c:pt>
                <c:pt idx="6">
                  <c:v>25/03</c:v>
                </c:pt>
                <c:pt idx="7">
                  <c:v>26/03</c:v>
                </c:pt>
                <c:pt idx="8">
                  <c:v>27/03</c:v>
                </c:pt>
                <c:pt idx="9">
                  <c:v>28/03</c:v>
                </c:pt>
              </c:strCache>
            </c:strRef>
          </c:cat>
          <c:val>
            <c:numRef>
              <c:f>'Sprint 1'!$I$47:$R$47</c:f>
              <c:numCache>
                <c:formatCode>General</c:formatCode>
                <c:ptCount val="10"/>
                <c:pt idx="0">
                  <c:v>86</c:v>
                </c:pt>
                <c:pt idx="1">
                  <c:v>78</c:v>
                </c:pt>
                <c:pt idx="2">
                  <c:v>76</c:v>
                </c:pt>
                <c:pt idx="3">
                  <c:v>73</c:v>
                </c:pt>
                <c:pt idx="4">
                  <c:v>63</c:v>
                </c:pt>
                <c:pt idx="5">
                  <c:v>53</c:v>
                </c:pt>
                <c:pt idx="6">
                  <c:v>39</c:v>
                </c:pt>
                <c:pt idx="7">
                  <c:v>25</c:v>
                </c:pt>
                <c:pt idx="8">
                  <c:v>13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64C-46A2-999E-9E8C384906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26296424"/>
        <c:axId val="226294464"/>
      </c:lineChart>
      <c:catAx>
        <c:axId val="2262964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26294464"/>
        <c:crosses val="autoZero"/>
        <c:auto val="1"/>
        <c:lblAlgn val="ctr"/>
        <c:lblOffset val="100"/>
        <c:noMultiLvlLbl val="1"/>
      </c:catAx>
      <c:valAx>
        <c:axId val="22629446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2629642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Burndown</a:t>
            </a:r>
            <a:r>
              <a:rPr lang="en-US" baseline="0"/>
              <a:t> Chart of Sprint 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'Sprint 1'!$G$46:$R$46</c:f>
              <c:numCache>
                <c:formatCode>General</c:formatCode>
                <c:ptCount val="12"/>
                <c:pt idx="0">
                  <c:v>99</c:v>
                </c:pt>
                <c:pt idx="2">
                  <c:v>86</c:v>
                </c:pt>
                <c:pt idx="3">
                  <c:v>78</c:v>
                </c:pt>
                <c:pt idx="4">
                  <c:v>79</c:v>
                </c:pt>
                <c:pt idx="5">
                  <c:v>73</c:v>
                </c:pt>
                <c:pt idx="6">
                  <c:v>63</c:v>
                </c:pt>
                <c:pt idx="7">
                  <c:v>53</c:v>
                </c:pt>
                <c:pt idx="8">
                  <c:v>39</c:v>
                </c:pt>
                <c:pt idx="9">
                  <c:v>25</c:v>
                </c:pt>
                <c:pt idx="10">
                  <c:v>13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4D8-4010-BEBE-D6BB17A0314A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'Sprint 1'!$G$47:$R$47</c:f>
              <c:numCache>
                <c:formatCode>General</c:formatCode>
                <c:ptCount val="12"/>
                <c:pt idx="0">
                  <c:v>96</c:v>
                </c:pt>
                <c:pt idx="2">
                  <c:v>86</c:v>
                </c:pt>
                <c:pt idx="3">
                  <c:v>78</c:v>
                </c:pt>
                <c:pt idx="4">
                  <c:v>76</c:v>
                </c:pt>
                <c:pt idx="5">
                  <c:v>73</c:v>
                </c:pt>
                <c:pt idx="6">
                  <c:v>63</c:v>
                </c:pt>
                <c:pt idx="7">
                  <c:v>53</c:v>
                </c:pt>
                <c:pt idx="8">
                  <c:v>39</c:v>
                </c:pt>
                <c:pt idx="9">
                  <c:v>25</c:v>
                </c:pt>
                <c:pt idx="10">
                  <c:v>13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4D8-4010-BEBE-D6BB17A031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22247935"/>
        <c:axId val="1522245855"/>
      </c:lineChart>
      <c:catAx>
        <c:axId val="152224793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2245855"/>
        <c:crosses val="autoZero"/>
        <c:auto val="1"/>
        <c:lblAlgn val="ctr"/>
        <c:lblOffset val="100"/>
        <c:noMultiLvlLbl val="0"/>
      </c:catAx>
      <c:valAx>
        <c:axId val="15222458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22479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Thực tế</c:v>
          </c:tx>
          <c:marker>
            <c:symbol val="none"/>
          </c:marker>
          <c:cat>
            <c:strRef>
              <c:f>'Sprint 2'!$I$15:$V$15</c:f>
              <c:strCache>
                <c:ptCount val="14"/>
                <c:pt idx="0">
                  <c:v>29/03</c:v>
                </c:pt>
                <c:pt idx="1">
                  <c:v>30/03</c:v>
                </c:pt>
                <c:pt idx="2">
                  <c:v>31/03</c:v>
                </c:pt>
                <c:pt idx="3">
                  <c:v>01/04</c:v>
                </c:pt>
                <c:pt idx="4">
                  <c:v>02/04</c:v>
                </c:pt>
                <c:pt idx="5">
                  <c:v>03/04</c:v>
                </c:pt>
                <c:pt idx="6">
                  <c:v>04/04</c:v>
                </c:pt>
                <c:pt idx="7">
                  <c:v>05/04</c:v>
                </c:pt>
                <c:pt idx="8">
                  <c:v>06/04</c:v>
                </c:pt>
                <c:pt idx="9">
                  <c:v>07/04</c:v>
                </c:pt>
                <c:pt idx="10">
                  <c:v>08/04</c:v>
                </c:pt>
                <c:pt idx="11">
                  <c:v>09/04</c:v>
                </c:pt>
                <c:pt idx="12">
                  <c:v>10/04</c:v>
                </c:pt>
                <c:pt idx="13">
                  <c:v>11/04</c:v>
                </c:pt>
              </c:strCache>
            </c:strRef>
          </c:cat>
          <c:val>
            <c:numRef>
              <c:f>'Sprint 2'!$I$63:$V$63</c:f>
              <c:numCache>
                <c:formatCode>General</c:formatCode>
                <c:ptCount val="14"/>
                <c:pt idx="0">
                  <c:v>138</c:v>
                </c:pt>
                <c:pt idx="1">
                  <c:v>130</c:v>
                </c:pt>
                <c:pt idx="2">
                  <c:v>109</c:v>
                </c:pt>
                <c:pt idx="3">
                  <c:v>98</c:v>
                </c:pt>
                <c:pt idx="4">
                  <c:v>82</c:v>
                </c:pt>
                <c:pt idx="5">
                  <c:v>69</c:v>
                </c:pt>
                <c:pt idx="6">
                  <c:v>61</c:v>
                </c:pt>
                <c:pt idx="7">
                  <c:v>51</c:v>
                </c:pt>
                <c:pt idx="8">
                  <c:v>44</c:v>
                </c:pt>
                <c:pt idx="9">
                  <c:v>34</c:v>
                </c:pt>
                <c:pt idx="10">
                  <c:v>26</c:v>
                </c:pt>
                <c:pt idx="11">
                  <c:v>16</c:v>
                </c:pt>
                <c:pt idx="12">
                  <c:v>10</c:v>
                </c:pt>
                <c:pt idx="1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8F7-42BA-8F05-BA7E2B9DBFFF}"/>
            </c:ext>
          </c:extLst>
        </c:ser>
        <c:ser>
          <c:idx val="1"/>
          <c:order val="1"/>
          <c:tx>
            <c:v>Ước tính</c:v>
          </c:tx>
          <c:marker>
            <c:symbol val="none"/>
          </c:marker>
          <c:cat>
            <c:strRef>
              <c:f>'Sprint 2'!$I$15:$V$15</c:f>
              <c:strCache>
                <c:ptCount val="14"/>
                <c:pt idx="0">
                  <c:v>29/03</c:v>
                </c:pt>
                <c:pt idx="1">
                  <c:v>30/03</c:v>
                </c:pt>
                <c:pt idx="2">
                  <c:v>31/03</c:v>
                </c:pt>
                <c:pt idx="3">
                  <c:v>01/04</c:v>
                </c:pt>
                <c:pt idx="4">
                  <c:v>02/04</c:v>
                </c:pt>
                <c:pt idx="5">
                  <c:v>03/04</c:v>
                </c:pt>
                <c:pt idx="6">
                  <c:v>04/04</c:v>
                </c:pt>
                <c:pt idx="7">
                  <c:v>05/04</c:v>
                </c:pt>
                <c:pt idx="8">
                  <c:v>06/04</c:v>
                </c:pt>
                <c:pt idx="9">
                  <c:v>07/04</c:v>
                </c:pt>
                <c:pt idx="10">
                  <c:v>08/04</c:v>
                </c:pt>
                <c:pt idx="11">
                  <c:v>09/04</c:v>
                </c:pt>
                <c:pt idx="12">
                  <c:v>10/04</c:v>
                </c:pt>
                <c:pt idx="13">
                  <c:v>11/04</c:v>
                </c:pt>
              </c:strCache>
            </c:strRef>
          </c:cat>
          <c:val>
            <c:numRef>
              <c:f>'Sprint 2'!$I$64:$V$64</c:f>
              <c:numCache>
                <c:formatCode>General</c:formatCode>
                <c:ptCount val="14"/>
                <c:pt idx="0">
                  <c:v>138</c:v>
                </c:pt>
                <c:pt idx="1">
                  <c:v>130</c:v>
                </c:pt>
                <c:pt idx="2">
                  <c:v>109</c:v>
                </c:pt>
                <c:pt idx="3">
                  <c:v>98</c:v>
                </c:pt>
                <c:pt idx="4">
                  <c:v>85</c:v>
                </c:pt>
                <c:pt idx="5">
                  <c:v>69</c:v>
                </c:pt>
                <c:pt idx="6">
                  <c:v>60</c:v>
                </c:pt>
                <c:pt idx="7">
                  <c:v>50</c:v>
                </c:pt>
                <c:pt idx="8">
                  <c:v>44</c:v>
                </c:pt>
                <c:pt idx="9">
                  <c:v>34</c:v>
                </c:pt>
                <c:pt idx="10">
                  <c:v>26</c:v>
                </c:pt>
                <c:pt idx="11">
                  <c:v>16</c:v>
                </c:pt>
                <c:pt idx="12">
                  <c:v>10</c:v>
                </c:pt>
                <c:pt idx="1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8F7-42BA-8F05-BA7E2B9DBF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26296424"/>
        <c:axId val="226294464"/>
      </c:lineChart>
      <c:catAx>
        <c:axId val="2262964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26294464"/>
        <c:crosses val="autoZero"/>
        <c:auto val="1"/>
        <c:lblAlgn val="ctr"/>
        <c:lblOffset val="100"/>
        <c:noMultiLvlLbl val="1"/>
      </c:catAx>
      <c:valAx>
        <c:axId val="22629446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2629642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Burndown</a:t>
            </a:r>
            <a:r>
              <a:rPr lang="en-US" baseline="0"/>
              <a:t> Chart of Sprint 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'Sprint 2'!$G$63:$V$63</c:f>
              <c:numCache>
                <c:formatCode>General</c:formatCode>
                <c:ptCount val="16"/>
                <c:pt idx="0">
                  <c:v>147</c:v>
                </c:pt>
                <c:pt idx="2">
                  <c:v>138</c:v>
                </c:pt>
                <c:pt idx="3">
                  <c:v>130</c:v>
                </c:pt>
                <c:pt idx="4">
                  <c:v>109</c:v>
                </c:pt>
                <c:pt idx="5">
                  <c:v>98</c:v>
                </c:pt>
                <c:pt idx="6">
                  <c:v>82</c:v>
                </c:pt>
                <c:pt idx="7">
                  <c:v>69</c:v>
                </c:pt>
                <c:pt idx="8">
                  <c:v>61</c:v>
                </c:pt>
                <c:pt idx="9">
                  <c:v>51</c:v>
                </c:pt>
                <c:pt idx="10">
                  <c:v>44</c:v>
                </c:pt>
                <c:pt idx="11">
                  <c:v>34</c:v>
                </c:pt>
                <c:pt idx="12">
                  <c:v>26</c:v>
                </c:pt>
                <c:pt idx="13">
                  <c:v>16</c:v>
                </c:pt>
                <c:pt idx="14">
                  <c:v>10</c:v>
                </c:pt>
                <c:pt idx="1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744-4D92-9D05-5EFB832E57EC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'Sprint 2'!$G$64:$V$64</c:f>
              <c:numCache>
                <c:formatCode>General</c:formatCode>
                <c:ptCount val="16"/>
                <c:pt idx="0">
                  <c:v>148</c:v>
                </c:pt>
                <c:pt idx="2">
                  <c:v>138</c:v>
                </c:pt>
                <c:pt idx="3">
                  <c:v>130</c:v>
                </c:pt>
                <c:pt idx="4">
                  <c:v>109</c:v>
                </c:pt>
                <c:pt idx="5">
                  <c:v>98</c:v>
                </c:pt>
                <c:pt idx="6">
                  <c:v>85</c:v>
                </c:pt>
                <c:pt idx="7">
                  <c:v>69</c:v>
                </c:pt>
                <c:pt idx="8">
                  <c:v>60</c:v>
                </c:pt>
                <c:pt idx="9">
                  <c:v>50</c:v>
                </c:pt>
                <c:pt idx="10">
                  <c:v>44</c:v>
                </c:pt>
                <c:pt idx="11">
                  <c:v>34</c:v>
                </c:pt>
                <c:pt idx="12">
                  <c:v>26</c:v>
                </c:pt>
                <c:pt idx="13">
                  <c:v>16</c:v>
                </c:pt>
                <c:pt idx="14">
                  <c:v>10</c:v>
                </c:pt>
                <c:pt idx="1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744-4D92-9D05-5EFB832E57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22247935"/>
        <c:axId val="1522245855"/>
      </c:lineChart>
      <c:catAx>
        <c:axId val="152224793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2245855"/>
        <c:crosses val="autoZero"/>
        <c:auto val="1"/>
        <c:lblAlgn val="ctr"/>
        <c:lblOffset val="100"/>
        <c:noMultiLvlLbl val="0"/>
      </c:catAx>
      <c:valAx>
        <c:axId val="15222458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22479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Thực tế</c:v>
          </c:tx>
          <c:marker>
            <c:symbol val="none"/>
          </c:marker>
          <c:cat>
            <c:strRef>
              <c:f>'Sprint 3'!$I$15:$AB$15</c:f>
              <c:strCache>
                <c:ptCount val="20"/>
                <c:pt idx="0">
                  <c:v>12/04</c:v>
                </c:pt>
                <c:pt idx="1">
                  <c:v>13/04</c:v>
                </c:pt>
                <c:pt idx="2">
                  <c:v>14/04</c:v>
                </c:pt>
                <c:pt idx="3">
                  <c:v>15/04</c:v>
                </c:pt>
                <c:pt idx="4">
                  <c:v>16/04</c:v>
                </c:pt>
                <c:pt idx="5">
                  <c:v>17/04</c:v>
                </c:pt>
                <c:pt idx="6">
                  <c:v>18/04</c:v>
                </c:pt>
                <c:pt idx="7">
                  <c:v>19/04</c:v>
                </c:pt>
                <c:pt idx="8">
                  <c:v>20/04</c:v>
                </c:pt>
                <c:pt idx="9">
                  <c:v>21/04</c:v>
                </c:pt>
                <c:pt idx="10">
                  <c:v>22/04</c:v>
                </c:pt>
                <c:pt idx="11">
                  <c:v>23/04</c:v>
                </c:pt>
                <c:pt idx="12">
                  <c:v>24/04</c:v>
                </c:pt>
                <c:pt idx="13">
                  <c:v>25/04</c:v>
                </c:pt>
                <c:pt idx="14">
                  <c:v>26/04</c:v>
                </c:pt>
                <c:pt idx="15">
                  <c:v>27/04</c:v>
                </c:pt>
                <c:pt idx="16">
                  <c:v>28/04</c:v>
                </c:pt>
                <c:pt idx="17">
                  <c:v>29/04</c:v>
                </c:pt>
                <c:pt idx="18">
                  <c:v>30/04</c:v>
                </c:pt>
                <c:pt idx="19">
                  <c:v>01/05</c:v>
                </c:pt>
              </c:strCache>
            </c:strRef>
          </c:cat>
          <c:val>
            <c:numRef>
              <c:f>'Sprint 3'!$I$78:$AB$78</c:f>
              <c:numCache>
                <c:formatCode>General</c:formatCode>
                <c:ptCount val="20"/>
                <c:pt idx="0">
                  <c:v>221</c:v>
                </c:pt>
                <c:pt idx="1">
                  <c:v>213</c:v>
                </c:pt>
                <c:pt idx="2">
                  <c:v>208</c:v>
                </c:pt>
                <c:pt idx="3">
                  <c:v>193</c:v>
                </c:pt>
                <c:pt idx="4">
                  <c:v>184</c:v>
                </c:pt>
                <c:pt idx="5">
                  <c:v>174</c:v>
                </c:pt>
                <c:pt idx="6">
                  <c:v>166</c:v>
                </c:pt>
                <c:pt idx="7">
                  <c:v>154</c:v>
                </c:pt>
                <c:pt idx="8">
                  <c:v>144</c:v>
                </c:pt>
                <c:pt idx="9">
                  <c:v>133</c:v>
                </c:pt>
                <c:pt idx="10">
                  <c:v>126</c:v>
                </c:pt>
                <c:pt idx="11">
                  <c:v>112</c:v>
                </c:pt>
                <c:pt idx="12">
                  <c:v>104</c:v>
                </c:pt>
                <c:pt idx="13">
                  <c:v>92</c:v>
                </c:pt>
                <c:pt idx="14">
                  <c:v>82</c:v>
                </c:pt>
                <c:pt idx="15">
                  <c:v>66</c:v>
                </c:pt>
                <c:pt idx="16">
                  <c:v>52</c:v>
                </c:pt>
                <c:pt idx="17">
                  <c:v>26</c:v>
                </c:pt>
                <c:pt idx="18">
                  <c:v>10</c:v>
                </c:pt>
                <c:pt idx="1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3CA-4F95-B475-BD0333B2485A}"/>
            </c:ext>
          </c:extLst>
        </c:ser>
        <c:ser>
          <c:idx val="1"/>
          <c:order val="1"/>
          <c:tx>
            <c:v>Ước Tính</c:v>
          </c:tx>
          <c:marker>
            <c:symbol val="none"/>
          </c:marker>
          <c:cat>
            <c:strRef>
              <c:f>'Sprint 3'!$I$15:$AB$15</c:f>
              <c:strCache>
                <c:ptCount val="20"/>
                <c:pt idx="0">
                  <c:v>12/04</c:v>
                </c:pt>
                <c:pt idx="1">
                  <c:v>13/04</c:v>
                </c:pt>
                <c:pt idx="2">
                  <c:v>14/04</c:v>
                </c:pt>
                <c:pt idx="3">
                  <c:v>15/04</c:v>
                </c:pt>
                <c:pt idx="4">
                  <c:v>16/04</c:v>
                </c:pt>
                <c:pt idx="5">
                  <c:v>17/04</c:v>
                </c:pt>
                <c:pt idx="6">
                  <c:v>18/04</c:v>
                </c:pt>
                <c:pt idx="7">
                  <c:v>19/04</c:v>
                </c:pt>
                <c:pt idx="8">
                  <c:v>20/04</c:v>
                </c:pt>
                <c:pt idx="9">
                  <c:v>21/04</c:v>
                </c:pt>
                <c:pt idx="10">
                  <c:v>22/04</c:v>
                </c:pt>
                <c:pt idx="11">
                  <c:v>23/04</c:v>
                </c:pt>
                <c:pt idx="12">
                  <c:v>24/04</c:v>
                </c:pt>
                <c:pt idx="13">
                  <c:v>25/04</c:v>
                </c:pt>
                <c:pt idx="14">
                  <c:v>26/04</c:v>
                </c:pt>
                <c:pt idx="15">
                  <c:v>27/04</c:v>
                </c:pt>
                <c:pt idx="16">
                  <c:v>28/04</c:v>
                </c:pt>
                <c:pt idx="17">
                  <c:v>29/04</c:v>
                </c:pt>
                <c:pt idx="18">
                  <c:v>30/04</c:v>
                </c:pt>
                <c:pt idx="19">
                  <c:v>01/05</c:v>
                </c:pt>
              </c:strCache>
            </c:strRef>
          </c:cat>
          <c:val>
            <c:numRef>
              <c:f>'Sprint 3'!$I$79:$AB$79</c:f>
              <c:numCache>
                <c:formatCode>General</c:formatCode>
                <c:ptCount val="20"/>
                <c:pt idx="0">
                  <c:v>221</c:v>
                </c:pt>
                <c:pt idx="1">
                  <c:v>213</c:v>
                </c:pt>
                <c:pt idx="2">
                  <c:v>208</c:v>
                </c:pt>
                <c:pt idx="3">
                  <c:v>193</c:v>
                </c:pt>
                <c:pt idx="4">
                  <c:v>184</c:v>
                </c:pt>
                <c:pt idx="5">
                  <c:v>174</c:v>
                </c:pt>
                <c:pt idx="6">
                  <c:v>168</c:v>
                </c:pt>
                <c:pt idx="7">
                  <c:v>154</c:v>
                </c:pt>
                <c:pt idx="8">
                  <c:v>144</c:v>
                </c:pt>
                <c:pt idx="9">
                  <c:v>134</c:v>
                </c:pt>
                <c:pt idx="10">
                  <c:v>124</c:v>
                </c:pt>
                <c:pt idx="11">
                  <c:v>112</c:v>
                </c:pt>
                <c:pt idx="12">
                  <c:v>103</c:v>
                </c:pt>
                <c:pt idx="13">
                  <c:v>92</c:v>
                </c:pt>
                <c:pt idx="14">
                  <c:v>82</c:v>
                </c:pt>
                <c:pt idx="15">
                  <c:v>66</c:v>
                </c:pt>
                <c:pt idx="16">
                  <c:v>49</c:v>
                </c:pt>
                <c:pt idx="17">
                  <c:v>26</c:v>
                </c:pt>
                <c:pt idx="18">
                  <c:v>10</c:v>
                </c:pt>
                <c:pt idx="1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3CA-4F95-B475-BD0333B248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26295640"/>
        <c:axId val="226296816"/>
      </c:lineChart>
      <c:catAx>
        <c:axId val="2262956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26296816"/>
        <c:crosses val="autoZero"/>
        <c:auto val="1"/>
        <c:lblAlgn val="ctr"/>
        <c:lblOffset val="100"/>
        <c:noMultiLvlLbl val="1"/>
      </c:catAx>
      <c:valAx>
        <c:axId val="22629681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2629564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3.1494469409684693E-2"/>
          <c:y val="2.6715940715728147E-2"/>
          <c:w val="0.88776866285257705"/>
          <c:h val="0.92628190822735124"/>
        </c:manualLayout>
      </c:layout>
      <c:lineChart>
        <c:grouping val="standard"/>
        <c:varyColors val="0"/>
        <c:ser>
          <c:idx val="0"/>
          <c:order val="0"/>
          <c:tx>
            <c:v>Thực tế</c:v>
          </c:tx>
          <c:marker>
            <c:symbol val="none"/>
          </c:marker>
          <c:cat>
            <c:strRef>
              <c:f>'Sprint 4'!$I$15:$V$15</c:f>
              <c:strCache>
                <c:ptCount val="14"/>
                <c:pt idx="0">
                  <c:v>02/05</c:v>
                </c:pt>
                <c:pt idx="1">
                  <c:v>03/05</c:v>
                </c:pt>
                <c:pt idx="2">
                  <c:v>04/05</c:v>
                </c:pt>
                <c:pt idx="3">
                  <c:v>05/05</c:v>
                </c:pt>
                <c:pt idx="4">
                  <c:v>06/05</c:v>
                </c:pt>
                <c:pt idx="5">
                  <c:v>07/05</c:v>
                </c:pt>
                <c:pt idx="6">
                  <c:v>08/05</c:v>
                </c:pt>
                <c:pt idx="7">
                  <c:v>09/05</c:v>
                </c:pt>
                <c:pt idx="8">
                  <c:v>10/05</c:v>
                </c:pt>
                <c:pt idx="9">
                  <c:v>11/05</c:v>
                </c:pt>
                <c:pt idx="10">
                  <c:v>12/05</c:v>
                </c:pt>
                <c:pt idx="11">
                  <c:v>13/05</c:v>
                </c:pt>
                <c:pt idx="12">
                  <c:v>14/05</c:v>
                </c:pt>
                <c:pt idx="13">
                  <c:v>15/05</c:v>
                </c:pt>
              </c:strCache>
            </c:strRef>
          </c:cat>
          <c:val>
            <c:numRef>
              <c:f>'Sprint 4'!$I$44:$V$44</c:f>
              <c:numCache>
                <c:formatCode>General</c:formatCode>
                <c:ptCount val="14"/>
                <c:pt idx="0">
                  <c:v>120</c:v>
                </c:pt>
                <c:pt idx="1">
                  <c:v>112</c:v>
                </c:pt>
                <c:pt idx="2">
                  <c:v>107</c:v>
                </c:pt>
                <c:pt idx="3">
                  <c:v>97</c:v>
                </c:pt>
                <c:pt idx="4">
                  <c:v>87</c:v>
                </c:pt>
                <c:pt idx="5">
                  <c:v>78</c:v>
                </c:pt>
                <c:pt idx="6">
                  <c:v>70</c:v>
                </c:pt>
                <c:pt idx="7">
                  <c:v>60</c:v>
                </c:pt>
                <c:pt idx="8">
                  <c:v>47</c:v>
                </c:pt>
                <c:pt idx="9">
                  <c:v>37</c:v>
                </c:pt>
                <c:pt idx="10">
                  <c:v>31</c:v>
                </c:pt>
                <c:pt idx="11">
                  <c:v>16</c:v>
                </c:pt>
                <c:pt idx="12">
                  <c:v>10</c:v>
                </c:pt>
                <c:pt idx="1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45B-465B-8891-95096C5F9221}"/>
            </c:ext>
          </c:extLst>
        </c:ser>
        <c:ser>
          <c:idx val="1"/>
          <c:order val="1"/>
          <c:tx>
            <c:v>Ước tính</c:v>
          </c:tx>
          <c:marker>
            <c:symbol val="none"/>
          </c:marker>
          <c:cat>
            <c:strRef>
              <c:f>'Sprint 4'!$I$15:$V$15</c:f>
              <c:strCache>
                <c:ptCount val="14"/>
                <c:pt idx="0">
                  <c:v>02/05</c:v>
                </c:pt>
                <c:pt idx="1">
                  <c:v>03/05</c:v>
                </c:pt>
                <c:pt idx="2">
                  <c:v>04/05</c:v>
                </c:pt>
                <c:pt idx="3">
                  <c:v>05/05</c:v>
                </c:pt>
                <c:pt idx="4">
                  <c:v>06/05</c:v>
                </c:pt>
                <c:pt idx="5">
                  <c:v>07/05</c:v>
                </c:pt>
                <c:pt idx="6">
                  <c:v>08/05</c:v>
                </c:pt>
                <c:pt idx="7">
                  <c:v>09/05</c:v>
                </c:pt>
                <c:pt idx="8">
                  <c:v>10/05</c:v>
                </c:pt>
                <c:pt idx="9">
                  <c:v>11/05</c:v>
                </c:pt>
                <c:pt idx="10">
                  <c:v>12/05</c:v>
                </c:pt>
                <c:pt idx="11">
                  <c:v>13/05</c:v>
                </c:pt>
                <c:pt idx="12">
                  <c:v>14/05</c:v>
                </c:pt>
                <c:pt idx="13">
                  <c:v>15/05</c:v>
                </c:pt>
              </c:strCache>
            </c:strRef>
          </c:cat>
          <c:val>
            <c:numRef>
              <c:f>'Sprint 4'!$I$45:$V$45</c:f>
              <c:numCache>
                <c:formatCode>General</c:formatCode>
                <c:ptCount val="14"/>
                <c:pt idx="0">
                  <c:v>120</c:v>
                </c:pt>
                <c:pt idx="1">
                  <c:v>112</c:v>
                </c:pt>
                <c:pt idx="2">
                  <c:v>107</c:v>
                </c:pt>
                <c:pt idx="3">
                  <c:v>97</c:v>
                </c:pt>
                <c:pt idx="4">
                  <c:v>87</c:v>
                </c:pt>
                <c:pt idx="5">
                  <c:v>77</c:v>
                </c:pt>
                <c:pt idx="6">
                  <c:v>67</c:v>
                </c:pt>
                <c:pt idx="7">
                  <c:v>57</c:v>
                </c:pt>
                <c:pt idx="8">
                  <c:v>47</c:v>
                </c:pt>
                <c:pt idx="9">
                  <c:v>37</c:v>
                </c:pt>
                <c:pt idx="10">
                  <c:v>31</c:v>
                </c:pt>
                <c:pt idx="11">
                  <c:v>16</c:v>
                </c:pt>
                <c:pt idx="12">
                  <c:v>10</c:v>
                </c:pt>
                <c:pt idx="1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45B-465B-8891-95096C5F92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26290544"/>
        <c:axId val="226297600"/>
      </c:lineChart>
      <c:catAx>
        <c:axId val="2262905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26297600"/>
        <c:crosses val="autoZero"/>
        <c:auto val="1"/>
        <c:lblAlgn val="ctr"/>
        <c:lblOffset val="100"/>
        <c:noMultiLvlLbl val="1"/>
      </c:catAx>
      <c:valAx>
        <c:axId val="22629760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2629054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1191634</xdr:colOff>
      <xdr:row>48</xdr:row>
      <xdr:rowOff>201707</xdr:rowOff>
    </xdr:from>
    <xdr:to>
      <xdr:col>18</xdr:col>
      <xdr:colOff>134359</xdr:colOff>
      <xdr:row>84</xdr:row>
      <xdr:rowOff>17483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C802F53D-48E9-41CD-83AA-1CF62F376F5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1030942</xdr:colOff>
      <xdr:row>51</xdr:row>
      <xdr:rowOff>0</xdr:rowOff>
    </xdr:from>
    <xdr:to>
      <xdr:col>16</xdr:col>
      <xdr:colOff>183489</xdr:colOff>
      <xdr:row>64</xdr:row>
      <xdr:rowOff>97427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2925F3EB-B532-4D00-9118-91EA2336517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1333500</xdr:colOff>
      <xdr:row>65</xdr:row>
      <xdr:rowOff>57149</xdr:rowOff>
    </xdr:from>
    <xdr:to>
      <xdr:col>18</xdr:col>
      <xdr:colOff>285750</xdr:colOff>
      <xdr:row>97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1170214</xdr:colOff>
      <xdr:row>67</xdr:row>
      <xdr:rowOff>29936</xdr:rowOff>
    </xdr:from>
    <xdr:to>
      <xdr:col>16</xdr:col>
      <xdr:colOff>326571</xdr:colOff>
      <xdr:row>80</xdr:row>
      <xdr:rowOff>119743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10245</xdr:colOff>
      <xdr:row>80</xdr:row>
      <xdr:rowOff>22188</xdr:rowOff>
    </xdr:from>
    <xdr:to>
      <xdr:col>18</xdr:col>
      <xdr:colOff>403412</xdr:colOff>
      <xdr:row>109</xdr:row>
      <xdr:rowOff>16921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</xdr:colOff>
      <xdr:row>46</xdr:row>
      <xdr:rowOff>50538</xdr:rowOff>
    </xdr:from>
    <xdr:to>
      <xdr:col>22</xdr:col>
      <xdr:colOff>11207</xdr:colOff>
      <xdr:row>75</xdr:row>
      <xdr:rowOff>98948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ED791-5283-483B-956A-2813164E2E9D}">
  <dimension ref="A1:R47"/>
  <sheetViews>
    <sheetView topLeftCell="A80" zoomScale="70" zoomScaleNormal="70" workbookViewId="0">
      <selection activeCell="U73" sqref="U73"/>
    </sheetView>
  </sheetViews>
  <sheetFormatPr defaultColWidth="9.109375" defaultRowHeight="16.8" x14ac:dyDescent="0.3"/>
  <cols>
    <col min="1" max="1" width="16" style="1" customWidth="1"/>
    <col min="2" max="2" width="20.33203125" style="1" customWidth="1"/>
    <col min="3" max="3" width="55.44140625" style="1" customWidth="1"/>
    <col min="4" max="5" width="11" style="1" customWidth="1"/>
    <col min="6" max="6" width="20.5546875" style="1" customWidth="1"/>
    <col min="7" max="7" width="8.109375" style="1" customWidth="1"/>
    <col min="8" max="8" width="8.33203125" style="1" customWidth="1"/>
    <col min="9" max="9" width="6" style="1" customWidth="1"/>
    <col min="10" max="11" width="6.109375" style="1" customWidth="1"/>
    <col min="12" max="12" width="7.21875" style="1" customWidth="1"/>
    <col min="13" max="13" width="6.109375" style="1" customWidth="1"/>
    <col min="14" max="14" width="7.21875" style="1" customWidth="1"/>
    <col min="15" max="15" width="6.109375" style="1" customWidth="1"/>
    <col min="16" max="16" width="6.5546875" style="1" customWidth="1"/>
    <col min="17" max="17" width="6.6640625" style="1" customWidth="1"/>
    <col min="18" max="20" width="6" style="1" customWidth="1"/>
    <col min="21" max="22" width="6.109375" style="1" customWidth="1"/>
    <col min="23" max="23" width="6" style="1" customWidth="1"/>
    <col min="24" max="24" width="6.109375" style="1" customWidth="1"/>
    <col min="25" max="25" width="6" style="1" customWidth="1"/>
    <col min="26" max="26" width="5.88671875" style="1" customWidth="1"/>
    <col min="27" max="27" width="6.109375" style="1" customWidth="1"/>
    <col min="28" max="30" width="6" style="1" customWidth="1"/>
    <col min="31" max="16384" width="9.109375" style="1"/>
  </cols>
  <sheetData>
    <row r="1" spans="1:18" ht="34.200000000000003" thickBot="1" x14ac:dyDescent="0.35">
      <c r="A1" s="56" t="s">
        <v>3</v>
      </c>
      <c r="B1" s="56"/>
      <c r="C1" s="34" t="s">
        <v>51</v>
      </c>
      <c r="E1" s="9"/>
      <c r="F1" s="10" t="s">
        <v>47</v>
      </c>
    </row>
    <row r="2" spans="1:18" ht="17.399999999999999" thickBot="1" x14ac:dyDescent="0.35">
      <c r="A2" s="56" t="s">
        <v>2</v>
      </c>
      <c r="B2" s="56"/>
      <c r="C2" s="3" t="s">
        <v>180</v>
      </c>
      <c r="E2" s="13"/>
      <c r="F2" s="12" t="s">
        <v>44</v>
      </c>
    </row>
    <row r="3" spans="1:18" ht="17.399999999999999" thickBot="1" x14ac:dyDescent="0.35">
      <c r="A3" s="56" t="s">
        <v>1</v>
      </c>
      <c r="B3" s="56"/>
      <c r="C3" s="35" t="s">
        <v>192</v>
      </c>
      <c r="E3" s="15"/>
      <c r="F3" s="16" t="s">
        <v>42</v>
      </c>
    </row>
    <row r="4" spans="1:18" ht="17.25" customHeight="1" thickBot="1" x14ac:dyDescent="0.35">
      <c r="A4" s="56" t="s">
        <v>0</v>
      </c>
      <c r="B4" s="56"/>
      <c r="C4" s="35" t="s">
        <v>184</v>
      </c>
    </row>
    <row r="5" spans="1:18" ht="16.5" customHeight="1" thickBot="1" x14ac:dyDescent="0.35"/>
    <row r="6" spans="1:18" ht="17.399999999999999" thickBot="1" x14ac:dyDescent="0.35">
      <c r="B6" s="55" t="s">
        <v>4</v>
      </c>
      <c r="C6" s="55"/>
      <c r="D6" s="55"/>
      <c r="E6" s="55"/>
    </row>
    <row r="7" spans="1:18" ht="17.399999999999999" thickBot="1" x14ac:dyDescent="0.35">
      <c r="B7" s="6" t="s">
        <v>5</v>
      </c>
      <c r="C7" s="6" t="s">
        <v>39</v>
      </c>
      <c r="D7" s="6" t="s">
        <v>10</v>
      </c>
      <c r="E7" s="6" t="s">
        <v>38</v>
      </c>
    </row>
    <row r="8" spans="1:18" ht="17.399999999999999" thickBot="1" x14ac:dyDescent="0.35">
      <c r="B8" s="8">
        <v>1</v>
      </c>
      <c r="C8" s="3" t="s">
        <v>52</v>
      </c>
      <c r="D8" s="3">
        <f ca="1">SUMIF($E$16:$F$45,"Nam",$G$16:$G$45)+SUMIF($E$16:$F$45,"All team",$G$16:$G$45)/5+SUMIF($E$16:$F$45,"Nam,Thuỷ",$G$16:$G$45)/2+SUMIF($E$16:$F$45,"Nam,Hà",$G$16:$G$45)/2</f>
        <v>60.8</v>
      </c>
      <c r="E8" s="3">
        <f ca="1">SUMIF($E$16:$F$45,"Nam",$H$16:$H$45)+SUMIF($E$16:$F$45,"All team",$H$16:$H$45)/5+SUMIF($E$16:$F$45,"Nam,Thuỷ",$H$16:$H$45)/2+SUMIF($E$16:$F$45,"Nam,Hà",$H$16:$H$45)/2</f>
        <v>57.8</v>
      </c>
    </row>
    <row r="9" spans="1:18" ht="17.399999999999999" thickBot="1" x14ac:dyDescent="0.35">
      <c r="B9" s="8">
        <v>2</v>
      </c>
      <c r="C9" s="3" t="s">
        <v>53</v>
      </c>
      <c r="D9" s="3">
        <f ca="1">SUMIF($E$16:$F$45,"Thuỷ",$G$16:$G$45)+SUMIF($E$16:$F$45,"All team",$G$16:$G$45)/5+SUMIF($E$16:$F$45,"Nam,Thuỷ",$G$16:$G$45)/2</f>
        <v>8.8000000000000007</v>
      </c>
      <c r="E9" s="3">
        <f ca="1">SUMIF($E$16:$F$45,"Thuỷ",$H$16:$H$45)+SUMIF($E$16:$F$45,"All team",$H$16:$H$45)/5+SUMIF($E$16:$F$45,"Nam,Thuỷ",$H$16:$H$45)/2</f>
        <v>8.8000000000000007</v>
      </c>
    </row>
    <row r="10" spans="1:18" ht="17.399999999999999" thickBot="1" x14ac:dyDescent="0.35">
      <c r="B10" s="8">
        <v>3</v>
      </c>
      <c r="C10" s="3" t="s">
        <v>54</v>
      </c>
      <c r="D10" s="3">
        <f ca="1">SUMIF($E$16:$F$45,"Hà",$G$16:$G$45)+SUMIF($E$16:$F$45,"All team",$G$16:$G$45)/5+SUMIF($E$16:$F$45,"Nam,Hà",$G$16:$G$45)/2</f>
        <v>21.8</v>
      </c>
      <c r="E10" s="3">
        <f ca="1">SUMIF($E$16:$F$45,"Hà",$H$16:$H$45)+SUMIF($E$16:$F$45,"All team",$H$16:$H$45)/5+SUMIF($E$16:$F$45,"Nam,Hà",$H$16:$H$45)/2</f>
        <v>21.8</v>
      </c>
    </row>
    <row r="11" spans="1:18" ht="17.399999999999999" thickBot="1" x14ac:dyDescent="0.35">
      <c r="B11" s="8">
        <v>4</v>
      </c>
      <c r="C11" s="3" t="s">
        <v>55</v>
      </c>
      <c r="D11" s="3">
        <f ca="1">SUMIF($E$16:$F$45,"Trí",$G$16:$G$45)+SUMIF($E$16:$F$45,"All team",$G$16:$G$45)/5</f>
        <v>3.8</v>
      </c>
      <c r="E11" s="3">
        <f ca="1">SUMIF($E$16:$F$45,"Lộc",$H$16:$H$45)+SUMIF($E$16:$F$45,"All team",$H$16:$H$45)/5+SUMIF($E$16:$F$45,"Mạnh,Lộc,Phương,Hoàng",$H$16:$H$45)/4</f>
        <v>3.8</v>
      </c>
    </row>
    <row r="12" spans="1:18" ht="17.399999999999999" thickBot="1" x14ac:dyDescent="0.35">
      <c r="B12" s="8">
        <v>5</v>
      </c>
      <c r="C12" s="3" t="s">
        <v>56</v>
      </c>
      <c r="D12" s="3">
        <f ca="1">SUMIF($E$16:$F$45,"Vũ",$G$16:$G$45)+SUMIF($E$16:$F$45,"All team",$G$16:$G$45)/5</f>
        <v>3.8</v>
      </c>
      <c r="E12" s="3">
        <f ca="1">SUMIF($E$16:$F$45,"Hoàng",$H$16:$H$45)+SUMIF($E$16:$F$45,"All team",$H$16:$H$45)/5+SUMIF($E$16:$F$45,"Mạnh,Lộc,Phương,Hoàng",$H$16:$H$45)/4</f>
        <v>3.8</v>
      </c>
    </row>
    <row r="13" spans="1:18" ht="17.399999999999999" thickBot="1" x14ac:dyDescent="0.35">
      <c r="B13" s="55" t="s">
        <v>11</v>
      </c>
      <c r="C13" s="55"/>
      <c r="D13" s="5">
        <f ca="1">SUM(D8:D12)</f>
        <v>98.999999999999986</v>
      </c>
      <c r="E13" s="5">
        <f ca="1">SUM(E8:E12)</f>
        <v>95.999999999999986</v>
      </c>
    </row>
    <row r="15" spans="1:18" ht="62.25" customHeight="1" x14ac:dyDescent="0.3">
      <c r="A15" s="17" t="s">
        <v>218</v>
      </c>
      <c r="B15" s="17" t="s">
        <v>7</v>
      </c>
      <c r="C15" s="51" t="s">
        <v>8</v>
      </c>
      <c r="D15" s="51"/>
      <c r="E15" s="51" t="s">
        <v>9</v>
      </c>
      <c r="F15" s="51"/>
      <c r="G15" s="18" t="s">
        <v>10</v>
      </c>
      <c r="H15" s="18" t="s">
        <v>38</v>
      </c>
      <c r="I15" s="40" t="s">
        <v>181</v>
      </c>
      <c r="J15" s="40" t="s">
        <v>182</v>
      </c>
      <c r="K15" s="40" t="s">
        <v>183</v>
      </c>
      <c r="L15" s="40" t="s">
        <v>185</v>
      </c>
      <c r="M15" s="40" t="s">
        <v>186</v>
      </c>
      <c r="N15" s="40" t="s">
        <v>187</v>
      </c>
      <c r="O15" s="40" t="s">
        <v>188</v>
      </c>
      <c r="P15" s="40" t="s">
        <v>189</v>
      </c>
      <c r="Q15" s="40" t="s">
        <v>190</v>
      </c>
      <c r="R15" s="40" t="s">
        <v>191</v>
      </c>
    </row>
    <row r="16" spans="1:18" x14ac:dyDescent="0.3">
      <c r="A16" s="52" t="s">
        <v>180</v>
      </c>
      <c r="B16" s="47" t="s">
        <v>12</v>
      </c>
      <c r="C16" s="47"/>
      <c r="D16" s="47"/>
      <c r="E16" s="48" t="s">
        <v>37</v>
      </c>
      <c r="F16" s="48"/>
      <c r="G16" s="19">
        <f>H16-I16</f>
        <v>10</v>
      </c>
      <c r="H16" s="19">
        <v>10</v>
      </c>
      <c r="I16" s="20">
        <v>0</v>
      </c>
      <c r="J16" s="19">
        <v>0</v>
      </c>
      <c r="K16" s="19">
        <v>0</v>
      </c>
      <c r="L16" s="19">
        <v>0</v>
      </c>
      <c r="M16" s="19">
        <v>0</v>
      </c>
      <c r="N16" s="19">
        <v>0</v>
      </c>
      <c r="O16" s="19">
        <v>0</v>
      </c>
      <c r="P16" s="19">
        <v>0</v>
      </c>
      <c r="Q16" s="19">
        <v>0</v>
      </c>
      <c r="R16" s="19">
        <v>0</v>
      </c>
    </row>
    <row r="17" spans="1:18" x14ac:dyDescent="0.3">
      <c r="A17" s="53"/>
      <c r="B17" s="47" t="s">
        <v>193</v>
      </c>
      <c r="C17" s="47"/>
      <c r="D17" s="47"/>
      <c r="E17" s="48" t="s">
        <v>60</v>
      </c>
      <c r="F17" s="48"/>
      <c r="G17" s="19">
        <v>8</v>
      </c>
      <c r="H17" s="19">
        <v>8</v>
      </c>
      <c r="I17" s="19">
        <v>8</v>
      </c>
      <c r="J17" s="20">
        <v>0</v>
      </c>
      <c r="K17" s="19">
        <v>0</v>
      </c>
      <c r="L17" s="19">
        <v>0</v>
      </c>
      <c r="M17" s="19">
        <v>0</v>
      </c>
      <c r="N17" s="19">
        <v>0</v>
      </c>
      <c r="O17" s="19">
        <v>0</v>
      </c>
      <c r="P17" s="19">
        <v>0</v>
      </c>
      <c r="Q17" s="19">
        <v>0</v>
      </c>
      <c r="R17" s="19">
        <v>0</v>
      </c>
    </row>
    <row r="18" spans="1:18" x14ac:dyDescent="0.3">
      <c r="A18" s="53"/>
      <c r="B18" s="49" t="s">
        <v>194</v>
      </c>
      <c r="C18" s="47" t="s">
        <v>195</v>
      </c>
      <c r="D18" s="47"/>
      <c r="E18" s="48" t="s">
        <v>60</v>
      </c>
      <c r="F18" s="48"/>
      <c r="G18" s="19">
        <v>8</v>
      </c>
      <c r="H18" s="19">
        <v>5</v>
      </c>
      <c r="I18" s="19">
        <v>5</v>
      </c>
      <c r="J18" s="19">
        <v>5</v>
      </c>
      <c r="K18" s="20">
        <v>0</v>
      </c>
      <c r="L18" s="19">
        <v>0</v>
      </c>
      <c r="M18" s="19">
        <v>0</v>
      </c>
      <c r="N18" s="19">
        <v>0</v>
      </c>
      <c r="O18" s="19">
        <v>0</v>
      </c>
      <c r="P18" s="36">
        <v>0</v>
      </c>
      <c r="Q18" s="19">
        <v>0</v>
      </c>
      <c r="R18" s="19">
        <v>0</v>
      </c>
    </row>
    <row r="19" spans="1:18" x14ac:dyDescent="0.3">
      <c r="A19" s="53"/>
      <c r="B19" s="49"/>
      <c r="C19" s="41"/>
      <c r="D19" s="42"/>
      <c r="E19" s="41"/>
      <c r="F19" s="42"/>
      <c r="G19" s="19"/>
      <c r="H19" s="19"/>
      <c r="I19" s="19"/>
      <c r="J19" s="19"/>
      <c r="K19" s="22">
        <v>3</v>
      </c>
      <c r="L19" s="19"/>
      <c r="M19" s="19"/>
      <c r="N19" s="19"/>
      <c r="O19" s="19"/>
      <c r="P19" s="36"/>
      <c r="Q19" s="19"/>
      <c r="R19" s="19"/>
    </row>
    <row r="20" spans="1:18" x14ac:dyDescent="0.3">
      <c r="A20" s="53"/>
      <c r="B20" s="49"/>
      <c r="C20" s="47" t="s">
        <v>196</v>
      </c>
      <c r="D20" s="47"/>
      <c r="E20" s="48" t="s">
        <v>60</v>
      </c>
      <c r="F20" s="48"/>
      <c r="G20" s="19">
        <v>10</v>
      </c>
      <c r="H20" s="19">
        <v>10</v>
      </c>
      <c r="I20" s="19">
        <v>10</v>
      </c>
      <c r="J20" s="19">
        <v>10</v>
      </c>
      <c r="K20" s="19">
        <v>10</v>
      </c>
      <c r="L20" s="19">
        <v>10</v>
      </c>
      <c r="M20" s="20">
        <v>0</v>
      </c>
      <c r="N20" s="19">
        <v>0</v>
      </c>
      <c r="O20" s="19">
        <v>0</v>
      </c>
      <c r="P20" s="36">
        <v>0</v>
      </c>
      <c r="Q20" s="19">
        <v>0</v>
      </c>
      <c r="R20" s="19">
        <v>0</v>
      </c>
    </row>
    <row r="21" spans="1:18" x14ac:dyDescent="0.3">
      <c r="A21" s="53"/>
      <c r="B21" s="49"/>
      <c r="C21" s="47" t="s">
        <v>197</v>
      </c>
      <c r="D21" s="47"/>
      <c r="E21" s="48" t="s">
        <v>219</v>
      </c>
      <c r="F21" s="48"/>
      <c r="G21" s="19">
        <v>10</v>
      </c>
      <c r="H21" s="19">
        <v>10</v>
      </c>
      <c r="I21" s="19">
        <v>10</v>
      </c>
      <c r="J21" s="19">
        <v>10</v>
      </c>
      <c r="K21" s="19">
        <v>10</v>
      </c>
      <c r="L21" s="19">
        <v>10</v>
      </c>
      <c r="M21" s="19">
        <v>10</v>
      </c>
      <c r="N21" s="20">
        <v>0</v>
      </c>
      <c r="O21" s="19">
        <v>0</v>
      </c>
      <c r="P21" s="36">
        <v>0</v>
      </c>
      <c r="Q21" s="19">
        <v>0</v>
      </c>
      <c r="R21" s="19">
        <v>0</v>
      </c>
    </row>
    <row r="22" spans="1:18" x14ac:dyDescent="0.3">
      <c r="A22" s="53"/>
      <c r="B22" s="49"/>
      <c r="C22" s="47" t="s">
        <v>198</v>
      </c>
      <c r="D22" s="47"/>
      <c r="E22" s="48" t="s">
        <v>60</v>
      </c>
      <c r="F22" s="48"/>
      <c r="G22" s="19">
        <v>5</v>
      </c>
      <c r="H22" s="19">
        <v>5</v>
      </c>
      <c r="I22" s="19">
        <v>5</v>
      </c>
      <c r="J22" s="19">
        <v>5</v>
      </c>
      <c r="K22" s="19">
        <v>5</v>
      </c>
      <c r="L22" s="19">
        <v>5</v>
      </c>
      <c r="M22" s="19">
        <v>5</v>
      </c>
      <c r="N22" s="19">
        <v>5</v>
      </c>
      <c r="O22" s="20">
        <v>0</v>
      </c>
      <c r="P22" s="36">
        <v>0</v>
      </c>
      <c r="Q22" s="19">
        <v>0</v>
      </c>
      <c r="R22" s="19">
        <v>0</v>
      </c>
    </row>
    <row r="23" spans="1:18" x14ac:dyDescent="0.3">
      <c r="A23" s="53"/>
      <c r="B23" s="49" t="s">
        <v>199</v>
      </c>
      <c r="C23" s="47" t="s">
        <v>200</v>
      </c>
      <c r="D23" s="47"/>
      <c r="E23" s="48" t="s">
        <v>60</v>
      </c>
      <c r="F23" s="48"/>
      <c r="G23" s="19">
        <v>3</v>
      </c>
      <c r="H23" s="19">
        <v>3</v>
      </c>
      <c r="I23" s="19">
        <v>3</v>
      </c>
      <c r="J23" s="19">
        <v>3</v>
      </c>
      <c r="K23" s="19">
        <v>3</v>
      </c>
      <c r="L23" s="19">
        <v>3</v>
      </c>
      <c r="M23" s="19">
        <v>3</v>
      </c>
      <c r="N23" s="19">
        <v>3</v>
      </c>
      <c r="O23" s="20">
        <v>0</v>
      </c>
      <c r="P23" s="19">
        <v>0</v>
      </c>
      <c r="Q23" s="19">
        <v>0</v>
      </c>
      <c r="R23" s="19">
        <v>0</v>
      </c>
    </row>
    <row r="24" spans="1:18" x14ac:dyDescent="0.3">
      <c r="A24" s="53"/>
      <c r="B24" s="49"/>
      <c r="C24" s="47" t="s">
        <v>115</v>
      </c>
      <c r="D24" s="47"/>
      <c r="E24" s="48" t="s">
        <v>61</v>
      </c>
      <c r="F24" s="48"/>
      <c r="G24" s="19">
        <v>1</v>
      </c>
      <c r="H24" s="19">
        <v>1</v>
      </c>
      <c r="I24" s="19">
        <v>1</v>
      </c>
      <c r="J24" s="19">
        <v>1</v>
      </c>
      <c r="K24" s="19">
        <v>1</v>
      </c>
      <c r="L24" s="19">
        <v>1</v>
      </c>
      <c r="M24" s="19">
        <v>1</v>
      </c>
      <c r="N24" s="19">
        <v>1</v>
      </c>
      <c r="O24" s="20">
        <v>0</v>
      </c>
      <c r="P24" s="19">
        <v>0</v>
      </c>
      <c r="Q24" s="19">
        <v>0</v>
      </c>
      <c r="R24" s="19">
        <v>0</v>
      </c>
    </row>
    <row r="25" spans="1:18" x14ac:dyDescent="0.3">
      <c r="A25" s="53"/>
      <c r="B25" s="49"/>
      <c r="C25" s="47" t="s">
        <v>116</v>
      </c>
      <c r="D25" s="47"/>
      <c r="E25" s="48" t="s">
        <v>61</v>
      </c>
      <c r="F25" s="48"/>
      <c r="G25" s="19">
        <v>1</v>
      </c>
      <c r="H25" s="19">
        <v>1</v>
      </c>
      <c r="I25" s="19">
        <v>1</v>
      </c>
      <c r="J25" s="19">
        <v>1</v>
      </c>
      <c r="K25" s="19">
        <v>1</v>
      </c>
      <c r="L25" s="19">
        <v>1</v>
      </c>
      <c r="M25" s="19">
        <v>1</v>
      </c>
      <c r="N25" s="19">
        <v>1</v>
      </c>
      <c r="O25" s="20">
        <v>0</v>
      </c>
      <c r="P25" s="19">
        <v>0</v>
      </c>
      <c r="Q25" s="19">
        <v>0</v>
      </c>
      <c r="R25" s="19">
        <v>0</v>
      </c>
    </row>
    <row r="26" spans="1:18" x14ac:dyDescent="0.3">
      <c r="A26" s="53"/>
      <c r="B26" s="49"/>
      <c r="C26" s="47" t="s">
        <v>118</v>
      </c>
      <c r="D26" s="47"/>
      <c r="E26" s="48" t="s">
        <v>60</v>
      </c>
      <c r="F26" s="48"/>
      <c r="G26" s="19">
        <v>1</v>
      </c>
      <c r="H26" s="19">
        <v>1</v>
      </c>
      <c r="I26" s="19">
        <v>1</v>
      </c>
      <c r="J26" s="19">
        <v>1</v>
      </c>
      <c r="K26" s="19">
        <v>1</v>
      </c>
      <c r="L26" s="19">
        <v>1</v>
      </c>
      <c r="M26" s="19">
        <v>1</v>
      </c>
      <c r="N26" s="19">
        <v>1</v>
      </c>
      <c r="O26" s="20">
        <v>0</v>
      </c>
      <c r="P26" s="19">
        <v>0</v>
      </c>
      <c r="Q26" s="19">
        <v>0</v>
      </c>
      <c r="R26" s="19">
        <v>0</v>
      </c>
    </row>
    <row r="27" spans="1:18" x14ac:dyDescent="0.3">
      <c r="A27" s="53"/>
      <c r="B27" s="49"/>
      <c r="C27" s="47" t="s">
        <v>117</v>
      </c>
      <c r="D27" s="47"/>
      <c r="E27" s="48" t="s">
        <v>60</v>
      </c>
      <c r="F27" s="48"/>
      <c r="G27" s="19">
        <v>1</v>
      </c>
      <c r="H27" s="19">
        <v>1</v>
      </c>
      <c r="I27" s="19">
        <v>1</v>
      </c>
      <c r="J27" s="19">
        <v>1</v>
      </c>
      <c r="K27" s="19">
        <v>1</v>
      </c>
      <c r="L27" s="19">
        <v>1</v>
      </c>
      <c r="M27" s="19">
        <v>1</v>
      </c>
      <c r="N27" s="19">
        <v>1</v>
      </c>
      <c r="O27" s="20">
        <v>0</v>
      </c>
      <c r="P27" s="19">
        <v>0</v>
      </c>
      <c r="Q27" s="19">
        <v>0</v>
      </c>
      <c r="R27" s="19">
        <v>0</v>
      </c>
    </row>
    <row r="28" spans="1:18" x14ac:dyDescent="0.3">
      <c r="A28" s="53"/>
      <c r="B28" s="49"/>
      <c r="C28" s="44" t="s">
        <v>201</v>
      </c>
      <c r="D28" s="45"/>
      <c r="E28" s="41" t="s">
        <v>60</v>
      </c>
      <c r="F28" s="42"/>
      <c r="G28" s="19">
        <v>2</v>
      </c>
      <c r="H28" s="19">
        <v>2</v>
      </c>
      <c r="I28" s="19">
        <v>2</v>
      </c>
      <c r="J28" s="19">
        <v>2</v>
      </c>
      <c r="K28" s="19">
        <v>2</v>
      </c>
      <c r="L28" s="19">
        <v>2</v>
      </c>
      <c r="M28" s="19">
        <v>2</v>
      </c>
      <c r="N28" s="19">
        <v>2</v>
      </c>
      <c r="O28" s="20">
        <v>0</v>
      </c>
      <c r="P28" s="19">
        <v>0</v>
      </c>
      <c r="Q28" s="19">
        <v>0</v>
      </c>
      <c r="R28" s="19">
        <v>0</v>
      </c>
    </row>
    <row r="29" spans="1:18" x14ac:dyDescent="0.3">
      <c r="A29" s="53"/>
      <c r="B29" s="49"/>
      <c r="C29" s="47" t="s">
        <v>202</v>
      </c>
      <c r="D29" s="47"/>
      <c r="E29" s="48" t="s">
        <v>61</v>
      </c>
      <c r="F29" s="48"/>
      <c r="G29" s="19">
        <v>2</v>
      </c>
      <c r="H29" s="19">
        <v>2</v>
      </c>
      <c r="I29" s="19">
        <v>2</v>
      </c>
      <c r="J29" s="19">
        <v>2</v>
      </c>
      <c r="K29" s="19">
        <v>2</v>
      </c>
      <c r="L29" s="19">
        <v>2</v>
      </c>
      <c r="M29" s="19">
        <v>2</v>
      </c>
      <c r="N29" s="19">
        <v>2</v>
      </c>
      <c r="O29" s="19">
        <v>2</v>
      </c>
      <c r="P29" s="20">
        <v>0</v>
      </c>
      <c r="Q29" s="19">
        <v>0</v>
      </c>
      <c r="R29" s="19">
        <v>0</v>
      </c>
    </row>
    <row r="30" spans="1:18" x14ac:dyDescent="0.3">
      <c r="A30" s="53"/>
      <c r="B30" s="49"/>
      <c r="C30" s="44" t="s">
        <v>203</v>
      </c>
      <c r="D30" s="45"/>
      <c r="E30" s="41" t="s">
        <v>61</v>
      </c>
      <c r="F30" s="42"/>
      <c r="G30" s="19">
        <v>2</v>
      </c>
      <c r="H30" s="19">
        <v>2</v>
      </c>
      <c r="I30" s="19">
        <v>2</v>
      </c>
      <c r="J30" s="19">
        <v>2</v>
      </c>
      <c r="K30" s="19">
        <v>2</v>
      </c>
      <c r="L30" s="19">
        <v>2</v>
      </c>
      <c r="M30" s="19">
        <v>2</v>
      </c>
      <c r="N30" s="19">
        <v>2</v>
      </c>
      <c r="O30" s="19">
        <v>2</v>
      </c>
      <c r="P30" s="20">
        <v>0</v>
      </c>
      <c r="Q30" s="19">
        <v>0</v>
      </c>
      <c r="R30" s="19">
        <v>0</v>
      </c>
    </row>
    <row r="31" spans="1:18" x14ac:dyDescent="0.3">
      <c r="A31" s="53"/>
      <c r="B31" s="49"/>
      <c r="C31" s="47" t="s">
        <v>204</v>
      </c>
      <c r="D31" s="47"/>
      <c r="E31" s="48" t="s">
        <v>60</v>
      </c>
      <c r="F31" s="48"/>
      <c r="G31" s="19">
        <v>2</v>
      </c>
      <c r="H31" s="19">
        <v>2</v>
      </c>
      <c r="I31" s="19">
        <v>2</v>
      </c>
      <c r="J31" s="19">
        <v>2</v>
      </c>
      <c r="K31" s="19">
        <v>2</v>
      </c>
      <c r="L31" s="19">
        <v>2</v>
      </c>
      <c r="M31" s="19">
        <v>2</v>
      </c>
      <c r="N31" s="19">
        <v>2</v>
      </c>
      <c r="O31" s="19">
        <v>2</v>
      </c>
      <c r="P31" s="20">
        <v>0</v>
      </c>
      <c r="Q31" s="19">
        <v>0</v>
      </c>
      <c r="R31" s="19">
        <v>0</v>
      </c>
    </row>
    <row r="32" spans="1:18" x14ac:dyDescent="0.3">
      <c r="A32" s="53"/>
      <c r="B32" s="49"/>
      <c r="C32" s="47" t="s">
        <v>205</v>
      </c>
      <c r="D32" s="47"/>
      <c r="E32" s="48" t="s">
        <v>60</v>
      </c>
      <c r="F32" s="48"/>
      <c r="G32" s="19">
        <v>2</v>
      </c>
      <c r="H32" s="19">
        <v>2</v>
      </c>
      <c r="I32" s="19">
        <v>2</v>
      </c>
      <c r="J32" s="19">
        <v>2</v>
      </c>
      <c r="K32" s="19">
        <v>2</v>
      </c>
      <c r="L32" s="19">
        <v>2</v>
      </c>
      <c r="M32" s="19">
        <v>2</v>
      </c>
      <c r="N32" s="19">
        <v>2</v>
      </c>
      <c r="O32" s="19">
        <v>2</v>
      </c>
      <c r="P32" s="20">
        <v>0</v>
      </c>
      <c r="Q32" s="19">
        <v>0</v>
      </c>
      <c r="R32" s="19">
        <v>0</v>
      </c>
    </row>
    <row r="33" spans="1:18" x14ac:dyDescent="0.3">
      <c r="A33" s="53"/>
      <c r="B33" s="49"/>
      <c r="C33" s="47" t="s">
        <v>119</v>
      </c>
      <c r="D33" s="47"/>
      <c r="E33" s="48" t="s">
        <v>60</v>
      </c>
      <c r="F33" s="48"/>
      <c r="G33" s="19">
        <v>2</v>
      </c>
      <c r="H33" s="19">
        <v>2</v>
      </c>
      <c r="I33" s="19">
        <v>2</v>
      </c>
      <c r="J33" s="19">
        <v>2</v>
      </c>
      <c r="K33" s="19">
        <v>2</v>
      </c>
      <c r="L33" s="19">
        <v>2</v>
      </c>
      <c r="M33" s="19">
        <v>2</v>
      </c>
      <c r="N33" s="19">
        <v>2</v>
      </c>
      <c r="O33" s="19">
        <v>2</v>
      </c>
      <c r="P33" s="20">
        <v>0</v>
      </c>
      <c r="Q33" s="19">
        <v>0</v>
      </c>
      <c r="R33" s="19">
        <v>0</v>
      </c>
    </row>
    <row r="34" spans="1:18" x14ac:dyDescent="0.3">
      <c r="A34" s="53"/>
      <c r="B34" s="49"/>
      <c r="C34" s="44" t="s">
        <v>213</v>
      </c>
      <c r="D34" s="45"/>
      <c r="E34" s="41" t="s">
        <v>60</v>
      </c>
      <c r="F34" s="42"/>
      <c r="G34" s="19">
        <v>2</v>
      </c>
      <c r="H34" s="19">
        <v>2</v>
      </c>
      <c r="I34" s="19">
        <v>2</v>
      </c>
      <c r="J34" s="19">
        <v>2</v>
      </c>
      <c r="K34" s="19">
        <v>2</v>
      </c>
      <c r="L34" s="19">
        <v>2</v>
      </c>
      <c r="M34" s="19">
        <v>2</v>
      </c>
      <c r="N34" s="19">
        <v>2</v>
      </c>
      <c r="O34" s="19">
        <v>2</v>
      </c>
      <c r="P34" s="20">
        <v>0</v>
      </c>
      <c r="Q34" s="19">
        <v>0</v>
      </c>
      <c r="R34" s="19">
        <v>0</v>
      </c>
    </row>
    <row r="35" spans="1:18" x14ac:dyDescent="0.3">
      <c r="A35" s="53"/>
      <c r="B35" s="49"/>
      <c r="C35" s="47" t="s">
        <v>206</v>
      </c>
      <c r="D35" s="47"/>
      <c r="E35" s="48" t="s">
        <v>61</v>
      </c>
      <c r="F35" s="48"/>
      <c r="G35" s="19">
        <v>2</v>
      </c>
      <c r="H35" s="19">
        <v>2</v>
      </c>
      <c r="I35" s="19">
        <v>2</v>
      </c>
      <c r="J35" s="19">
        <v>2</v>
      </c>
      <c r="K35" s="19">
        <v>2</v>
      </c>
      <c r="L35" s="19">
        <v>2</v>
      </c>
      <c r="M35" s="19">
        <v>2</v>
      </c>
      <c r="N35" s="19">
        <v>2</v>
      </c>
      <c r="O35" s="19">
        <v>2</v>
      </c>
      <c r="P35" s="20">
        <v>0</v>
      </c>
      <c r="Q35" s="19">
        <v>0</v>
      </c>
      <c r="R35" s="19">
        <v>0</v>
      </c>
    </row>
    <row r="36" spans="1:18" x14ac:dyDescent="0.3">
      <c r="A36" s="53"/>
      <c r="B36" s="49"/>
      <c r="C36" s="47" t="s">
        <v>207</v>
      </c>
      <c r="D36" s="47"/>
      <c r="E36" s="48" t="s">
        <v>61</v>
      </c>
      <c r="F36" s="48"/>
      <c r="G36" s="19">
        <v>2</v>
      </c>
      <c r="H36" s="19">
        <v>2</v>
      </c>
      <c r="I36" s="19">
        <v>2</v>
      </c>
      <c r="J36" s="19">
        <v>2</v>
      </c>
      <c r="K36" s="19">
        <v>2</v>
      </c>
      <c r="L36" s="19">
        <v>2</v>
      </c>
      <c r="M36" s="19">
        <v>2</v>
      </c>
      <c r="N36" s="19">
        <v>2</v>
      </c>
      <c r="O36" s="19">
        <v>2</v>
      </c>
      <c r="P36" s="19">
        <v>2</v>
      </c>
      <c r="Q36" s="20">
        <v>0</v>
      </c>
      <c r="R36" s="19">
        <v>0</v>
      </c>
    </row>
    <row r="37" spans="1:18" x14ac:dyDescent="0.3">
      <c r="A37" s="53"/>
      <c r="B37" s="49"/>
      <c r="C37" s="47" t="s">
        <v>224</v>
      </c>
      <c r="D37" s="47"/>
      <c r="E37" s="48" t="s">
        <v>60</v>
      </c>
      <c r="F37" s="48"/>
      <c r="G37" s="19">
        <v>2</v>
      </c>
      <c r="H37" s="19">
        <v>2</v>
      </c>
      <c r="I37" s="19">
        <v>2</v>
      </c>
      <c r="J37" s="19">
        <v>2</v>
      </c>
      <c r="K37" s="19">
        <v>2</v>
      </c>
      <c r="L37" s="19">
        <v>2</v>
      </c>
      <c r="M37" s="19">
        <v>2</v>
      </c>
      <c r="N37" s="19">
        <v>2</v>
      </c>
      <c r="O37" s="19">
        <v>2</v>
      </c>
      <c r="P37" s="19">
        <v>2</v>
      </c>
      <c r="Q37" s="20">
        <v>0</v>
      </c>
      <c r="R37" s="19">
        <v>0</v>
      </c>
    </row>
    <row r="38" spans="1:18" x14ac:dyDescent="0.3">
      <c r="A38" s="53"/>
      <c r="B38" s="49"/>
      <c r="C38" s="44" t="s">
        <v>208</v>
      </c>
      <c r="D38" s="45"/>
      <c r="E38" s="41" t="s">
        <v>61</v>
      </c>
      <c r="F38" s="42"/>
      <c r="G38" s="19">
        <v>2</v>
      </c>
      <c r="H38" s="19">
        <v>2</v>
      </c>
      <c r="I38" s="19">
        <v>2</v>
      </c>
      <c r="J38" s="19">
        <v>2</v>
      </c>
      <c r="K38" s="19">
        <v>2</v>
      </c>
      <c r="L38" s="19">
        <v>2</v>
      </c>
      <c r="M38" s="19">
        <v>2</v>
      </c>
      <c r="N38" s="19">
        <v>2</v>
      </c>
      <c r="O38" s="19">
        <v>2</v>
      </c>
      <c r="P38" s="19">
        <v>2</v>
      </c>
      <c r="Q38" s="20">
        <v>0</v>
      </c>
      <c r="R38" s="19">
        <v>0</v>
      </c>
    </row>
    <row r="39" spans="1:18" x14ac:dyDescent="0.3">
      <c r="A39" s="53"/>
      <c r="B39" s="49"/>
      <c r="C39" s="44" t="s">
        <v>59</v>
      </c>
      <c r="D39" s="45"/>
      <c r="E39" s="41" t="s">
        <v>60</v>
      </c>
      <c r="F39" s="42"/>
      <c r="G39" s="19">
        <v>2</v>
      </c>
      <c r="H39" s="19">
        <v>2</v>
      </c>
      <c r="I39" s="19">
        <v>2</v>
      </c>
      <c r="J39" s="19">
        <v>2</v>
      </c>
      <c r="K39" s="19">
        <v>2</v>
      </c>
      <c r="L39" s="19">
        <v>2</v>
      </c>
      <c r="M39" s="19">
        <v>2</v>
      </c>
      <c r="N39" s="19">
        <v>2</v>
      </c>
      <c r="O39" s="19">
        <v>2</v>
      </c>
      <c r="P39" s="19">
        <v>2</v>
      </c>
      <c r="Q39" s="20">
        <v>0</v>
      </c>
      <c r="R39" s="19">
        <v>0</v>
      </c>
    </row>
    <row r="40" spans="1:18" x14ac:dyDescent="0.3">
      <c r="A40" s="53"/>
      <c r="B40" s="49"/>
      <c r="C40" s="44" t="s">
        <v>209</v>
      </c>
      <c r="D40" s="45"/>
      <c r="E40" s="41" t="s">
        <v>61</v>
      </c>
      <c r="F40" s="42"/>
      <c r="G40" s="19">
        <v>2</v>
      </c>
      <c r="H40" s="19">
        <v>2</v>
      </c>
      <c r="I40" s="19">
        <v>2</v>
      </c>
      <c r="J40" s="19">
        <v>2</v>
      </c>
      <c r="K40" s="19">
        <v>2</v>
      </c>
      <c r="L40" s="19">
        <v>2</v>
      </c>
      <c r="M40" s="19">
        <v>2</v>
      </c>
      <c r="N40" s="19">
        <v>2</v>
      </c>
      <c r="O40" s="19">
        <v>2</v>
      </c>
      <c r="P40" s="19">
        <v>2</v>
      </c>
      <c r="Q40" s="20">
        <v>0</v>
      </c>
      <c r="R40" s="19">
        <v>0</v>
      </c>
    </row>
    <row r="41" spans="1:18" x14ac:dyDescent="0.3">
      <c r="A41" s="53"/>
      <c r="B41" s="49"/>
      <c r="C41" s="44" t="s">
        <v>210</v>
      </c>
      <c r="D41" s="45"/>
      <c r="E41" s="41" t="s">
        <v>61</v>
      </c>
      <c r="F41" s="42"/>
      <c r="G41" s="19">
        <v>2</v>
      </c>
      <c r="H41" s="19">
        <v>2</v>
      </c>
      <c r="I41" s="19">
        <v>2</v>
      </c>
      <c r="J41" s="19">
        <v>2</v>
      </c>
      <c r="K41" s="19">
        <v>2</v>
      </c>
      <c r="L41" s="19">
        <v>2</v>
      </c>
      <c r="M41" s="19">
        <v>2</v>
      </c>
      <c r="N41" s="19">
        <v>2</v>
      </c>
      <c r="O41" s="19">
        <v>2</v>
      </c>
      <c r="P41" s="19">
        <v>2</v>
      </c>
      <c r="Q41" s="20">
        <v>0</v>
      </c>
      <c r="R41" s="19">
        <v>0</v>
      </c>
    </row>
    <row r="42" spans="1:18" x14ac:dyDescent="0.3">
      <c r="A42" s="53"/>
      <c r="B42" s="49"/>
      <c r="C42" s="44" t="s">
        <v>211</v>
      </c>
      <c r="D42" s="45"/>
      <c r="E42" s="41" t="s">
        <v>37</v>
      </c>
      <c r="F42" s="42"/>
      <c r="G42" s="19">
        <v>5</v>
      </c>
      <c r="H42" s="19">
        <v>5</v>
      </c>
      <c r="I42" s="19">
        <v>5</v>
      </c>
      <c r="J42" s="19">
        <v>5</v>
      </c>
      <c r="K42" s="19">
        <v>5</v>
      </c>
      <c r="L42" s="19">
        <v>5</v>
      </c>
      <c r="M42" s="19">
        <v>5</v>
      </c>
      <c r="N42" s="19">
        <v>5</v>
      </c>
      <c r="O42" s="19">
        <v>5</v>
      </c>
      <c r="P42" s="19">
        <v>5</v>
      </c>
      <c r="Q42" s="19">
        <v>5</v>
      </c>
      <c r="R42" s="20">
        <v>0</v>
      </c>
    </row>
    <row r="43" spans="1:18" x14ac:dyDescent="0.3">
      <c r="A43" s="53"/>
      <c r="B43" s="49"/>
      <c r="C43" s="47" t="s">
        <v>214</v>
      </c>
      <c r="D43" s="47"/>
      <c r="E43" s="48" t="s">
        <v>212</v>
      </c>
      <c r="F43" s="48"/>
      <c r="G43" s="19">
        <v>4</v>
      </c>
      <c r="H43" s="19">
        <v>4</v>
      </c>
      <c r="I43" s="19">
        <v>4</v>
      </c>
      <c r="J43" s="19">
        <v>4</v>
      </c>
      <c r="K43" s="19">
        <v>4</v>
      </c>
      <c r="L43" s="19">
        <v>4</v>
      </c>
      <c r="M43" s="19">
        <v>4</v>
      </c>
      <c r="N43" s="19">
        <v>4</v>
      </c>
      <c r="O43" s="19">
        <v>4</v>
      </c>
      <c r="P43" s="19">
        <v>4</v>
      </c>
      <c r="Q43" s="19">
        <v>4</v>
      </c>
      <c r="R43" s="20">
        <v>0</v>
      </c>
    </row>
    <row r="44" spans="1:18" x14ac:dyDescent="0.3">
      <c r="A44" s="53"/>
      <c r="B44" s="49" t="s">
        <v>215</v>
      </c>
      <c r="C44" s="47" t="s">
        <v>216</v>
      </c>
      <c r="D44" s="47"/>
      <c r="E44" s="50" t="s">
        <v>37</v>
      </c>
      <c r="F44" s="50"/>
      <c r="G44" s="19">
        <v>2</v>
      </c>
      <c r="H44" s="19">
        <v>2</v>
      </c>
      <c r="I44" s="19">
        <v>2</v>
      </c>
      <c r="J44" s="19">
        <v>2</v>
      </c>
      <c r="K44" s="19">
        <v>2</v>
      </c>
      <c r="L44" s="19">
        <v>2</v>
      </c>
      <c r="M44" s="19">
        <v>2</v>
      </c>
      <c r="N44" s="19">
        <v>2</v>
      </c>
      <c r="O44" s="19">
        <v>2</v>
      </c>
      <c r="P44" s="19">
        <v>2</v>
      </c>
      <c r="Q44" s="19">
        <v>2</v>
      </c>
      <c r="R44" s="20">
        <v>0</v>
      </c>
    </row>
    <row r="45" spans="1:18" x14ac:dyDescent="0.3">
      <c r="A45" s="53"/>
      <c r="B45" s="49"/>
      <c r="C45" s="47" t="s">
        <v>217</v>
      </c>
      <c r="D45" s="47"/>
      <c r="E45" s="50" t="s">
        <v>37</v>
      </c>
      <c r="F45" s="50"/>
      <c r="G45" s="19">
        <v>2</v>
      </c>
      <c r="H45" s="19">
        <v>2</v>
      </c>
      <c r="I45" s="19">
        <v>2</v>
      </c>
      <c r="J45" s="19">
        <v>2</v>
      </c>
      <c r="K45" s="19">
        <v>2</v>
      </c>
      <c r="L45" s="19">
        <v>2</v>
      </c>
      <c r="M45" s="19">
        <v>2</v>
      </c>
      <c r="N45" s="19">
        <v>2</v>
      </c>
      <c r="O45" s="19">
        <v>2</v>
      </c>
      <c r="P45" s="19">
        <v>2</v>
      </c>
      <c r="Q45" s="19">
        <v>2</v>
      </c>
      <c r="R45" s="20">
        <v>0</v>
      </c>
    </row>
    <row r="46" spans="1:18" x14ac:dyDescent="0.3">
      <c r="A46" s="53"/>
      <c r="B46" s="46" t="s">
        <v>11</v>
      </c>
      <c r="C46" s="46"/>
      <c r="D46" s="46"/>
      <c r="E46" s="43" t="s">
        <v>10</v>
      </c>
      <c r="F46" s="43"/>
      <c r="G46" s="43">
        <f>SUM(G16:G45)</f>
        <v>99</v>
      </c>
      <c r="H46" s="43"/>
      <c r="I46" s="19">
        <f t="shared" ref="I46:P46" si="0">SUM(I16:I45)</f>
        <v>86</v>
      </c>
      <c r="J46" s="19">
        <f t="shared" si="0"/>
        <v>78</v>
      </c>
      <c r="K46" s="19">
        <f>SUM(K16:K45)+K19</f>
        <v>79</v>
      </c>
      <c r="L46" s="19">
        <f t="shared" si="0"/>
        <v>73</v>
      </c>
      <c r="M46" s="19">
        <f>SUM(M16:M45)</f>
        <v>63</v>
      </c>
      <c r="N46" s="19">
        <f t="shared" si="0"/>
        <v>53</v>
      </c>
      <c r="O46" s="19">
        <f t="shared" si="0"/>
        <v>39</v>
      </c>
      <c r="P46" s="19">
        <f t="shared" si="0"/>
        <v>25</v>
      </c>
      <c r="Q46" s="19">
        <f>SUM(Q16:Q45)</f>
        <v>13</v>
      </c>
      <c r="R46" s="19">
        <f>SUM(R16:R45)</f>
        <v>0</v>
      </c>
    </row>
    <row r="47" spans="1:18" x14ac:dyDescent="0.3">
      <c r="A47" s="54"/>
      <c r="B47" s="46"/>
      <c r="C47" s="46"/>
      <c r="D47" s="46"/>
      <c r="E47" s="43" t="s">
        <v>38</v>
      </c>
      <c r="F47" s="43"/>
      <c r="G47" s="43">
        <f>SUM(H16:H45)</f>
        <v>96</v>
      </c>
      <c r="H47" s="43"/>
      <c r="I47" s="19">
        <f t="shared" ref="I47:R47" si="1">SUM(I16:I45)</f>
        <v>86</v>
      </c>
      <c r="J47" s="19">
        <f t="shared" si="1"/>
        <v>78</v>
      </c>
      <c r="K47" s="19">
        <f t="shared" si="1"/>
        <v>76</v>
      </c>
      <c r="L47" s="19">
        <f t="shared" si="1"/>
        <v>73</v>
      </c>
      <c r="M47" s="19">
        <f t="shared" si="1"/>
        <v>63</v>
      </c>
      <c r="N47" s="19">
        <f t="shared" si="1"/>
        <v>53</v>
      </c>
      <c r="O47" s="19">
        <f t="shared" si="1"/>
        <v>39</v>
      </c>
      <c r="P47" s="19">
        <f t="shared" si="1"/>
        <v>25</v>
      </c>
      <c r="Q47" s="19">
        <f t="shared" si="1"/>
        <v>13</v>
      </c>
      <c r="R47" s="19">
        <f t="shared" si="1"/>
        <v>0</v>
      </c>
    </row>
  </sheetData>
  <mergeCells count="77">
    <mergeCell ref="B13:C13"/>
    <mergeCell ref="A1:B1"/>
    <mergeCell ref="A2:B2"/>
    <mergeCell ref="A3:B3"/>
    <mergeCell ref="A4:B4"/>
    <mergeCell ref="B6:E6"/>
    <mergeCell ref="C15:D15"/>
    <mergeCell ref="E15:F15"/>
    <mergeCell ref="A16:A47"/>
    <mergeCell ref="B16:D16"/>
    <mergeCell ref="E16:F16"/>
    <mergeCell ref="B17:D17"/>
    <mergeCell ref="E17:F17"/>
    <mergeCell ref="B18:B22"/>
    <mergeCell ref="C22:D22"/>
    <mergeCell ref="E22:F22"/>
    <mergeCell ref="C18:D18"/>
    <mergeCell ref="E18:F18"/>
    <mergeCell ref="C20:D20"/>
    <mergeCell ref="E20:F20"/>
    <mergeCell ref="C21:D21"/>
    <mergeCell ref="E21:F21"/>
    <mergeCell ref="C29:D29"/>
    <mergeCell ref="E29:F29"/>
    <mergeCell ref="B23:B43"/>
    <mergeCell ref="C23:D23"/>
    <mergeCell ref="E23:F23"/>
    <mergeCell ref="C24:D24"/>
    <mergeCell ref="E24:F24"/>
    <mergeCell ref="C25:D25"/>
    <mergeCell ref="E25:F25"/>
    <mergeCell ref="C26:D26"/>
    <mergeCell ref="E26:F26"/>
    <mergeCell ref="C27:D27"/>
    <mergeCell ref="E27:F27"/>
    <mergeCell ref="C28:D28"/>
    <mergeCell ref="E28:F28"/>
    <mergeCell ref="C30:D30"/>
    <mergeCell ref="E30:F30"/>
    <mergeCell ref="C31:D31"/>
    <mergeCell ref="E31:F31"/>
    <mergeCell ref="C32:D32"/>
    <mergeCell ref="E32:F32"/>
    <mergeCell ref="C43:D43"/>
    <mergeCell ref="E43:F43"/>
    <mergeCell ref="C33:D33"/>
    <mergeCell ref="E33:F33"/>
    <mergeCell ref="C35:D35"/>
    <mergeCell ref="E35:F35"/>
    <mergeCell ref="C36:D36"/>
    <mergeCell ref="E36:F36"/>
    <mergeCell ref="E40:F40"/>
    <mergeCell ref="E41:F41"/>
    <mergeCell ref="E42:F42"/>
    <mergeCell ref="C34:D34"/>
    <mergeCell ref="E34:F34"/>
    <mergeCell ref="B44:B45"/>
    <mergeCell ref="C44:D44"/>
    <mergeCell ref="E44:F44"/>
    <mergeCell ref="C45:D45"/>
    <mergeCell ref="E45:F45"/>
    <mergeCell ref="C19:D19"/>
    <mergeCell ref="E19:F19"/>
    <mergeCell ref="G46:H46"/>
    <mergeCell ref="E47:F47"/>
    <mergeCell ref="G47:H47"/>
    <mergeCell ref="C38:D38"/>
    <mergeCell ref="C39:D39"/>
    <mergeCell ref="C40:D40"/>
    <mergeCell ref="C41:D41"/>
    <mergeCell ref="C42:D42"/>
    <mergeCell ref="E38:F38"/>
    <mergeCell ref="E39:F39"/>
    <mergeCell ref="B46:D47"/>
    <mergeCell ref="E46:F46"/>
    <mergeCell ref="C37:D37"/>
    <mergeCell ref="E37:F37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4"/>
  <sheetViews>
    <sheetView topLeftCell="A94" zoomScale="85" zoomScaleNormal="85" workbookViewId="0">
      <selection activeCell="AA75" sqref="AA75"/>
    </sheetView>
  </sheetViews>
  <sheetFormatPr defaultColWidth="9.109375" defaultRowHeight="16.8" x14ac:dyDescent="0.3"/>
  <cols>
    <col min="1" max="1" width="16" style="1" customWidth="1"/>
    <col min="2" max="2" width="20.33203125" style="1" customWidth="1"/>
    <col min="3" max="3" width="55.44140625" style="1" customWidth="1"/>
    <col min="4" max="5" width="11" style="1" customWidth="1"/>
    <col min="6" max="6" width="20.5546875" style="1" customWidth="1"/>
    <col min="7" max="7" width="8.109375" style="1" customWidth="1"/>
    <col min="8" max="8" width="8.33203125" style="1" customWidth="1"/>
    <col min="9" max="9" width="6" style="1" customWidth="1"/>
    <col min="10" max="11" width="6.109375" style="1" customWidth="1"/>
    <col min="12" max="12" width="7.21875" style="1" customWidth="1"/>
    <col min="13" max="13" width="6.109375" style="1" customWidth="1"/>
    <col min="14" max="14" width="7.21875" style="1" customWidth="1"/>
    <col min="15" max="15" width="6.109375" style="1" customWidth="1"/>
    <col min="16" max="16" width="6.5546875" style="1" customWidth="1"/>
    <col min="17" max="17" width="6.6640625" style="1" customWidth="1"/>
    <col min="18" max="20" width="6" style="1" customWidth="1"/>
    <col min="21" max="22" width="6.109375" style="1" customWidth="1"/>
    <col min="23" max="23" width="6" style="1" customWidth="1"/>
    <col min="24" max="24" width="6.109375" style="1" customWidth="1"/>
    <col min="25" max="25" width="6" style="1" customWidth="1"/>
    <col min="26" max="26" width="5.88671875" style="1" customWidth="1"/>
    <col min="27" max="27" width="6.109375" style="1" customWidth="1"/>
    <col min="28" max="30" width="6" style="1" customWidth="1"/>
    <col min="31" max="16384" width="9.109375" style="1"/>
  </cols>
  <sheetData>
    <row r="1" spans="1:22" ht="34.200000000000003" thickBot="1" x14ac:dyDescent="0.35">
      <c r="A1" s="56" t="s">
        <v>3</v>
      </c>
      <c r="B1" s="56"/>
      <c r="C1" s="34" t="s">
        <v>51</v>
      </c>
      <c r="E1" s="9"/>
      <c r="F1" s="10" t="s">
        <v>47</v>
      </c>
    </row>
    <row r="2" spans="1:22" ht="17.399999999999999" thickBot="1" x14ac:dyDescent="0.35">
      <c r="A2" s="56" t="s">
        <v>2</v>
      </c>
      <c r="B2" s="56"/>
      <c r="C2" s="3" t="s">
        <v>23</v>
      </c>
      <c r="E2" s="13"/>
      <c r="F2" s="12" t="s">
        <v>44</v>
      </c>
    </row>
    <row r="3" spans="1:22" ht="17.399999999999999" thickBot="1" x14ac:dyDescent="0.35">
      <c r="A3" s="56" t="s">
        <v>1</v>
      </c>
      <c r="B3" s="56"/>
      <c r="C3" s="35" t="s">
        <v>57</v>
      </c>
      <c r="E3" s="15"/>
      <c r="F3" s="16" t="s">
        <v>42</v>
      </c>
    </row>
    <row r="4" spans="1:22" ht="17.25" customHeight="1" thickBot="1" x14ac:dyDescent="0.35">
      <c r="A4" s="56" t="s">
        <v>0</v>
      </c>
      <c r="B4" s="56"/>
      <c r="C4" s="35">
        <v>45965</v>
      </c>
    </row>
    <row r="5" spans="1:22" ht="16.5" customHeight="1" thickBot="1" x14ac:dyDescent="0.35"/>
    <row r="6" spans="1:22" ht="17.399999999999999" thickBot="1" x14ac:dyDescent="0.35">
      <c r="B6" s="55" t="s">
        <v>26</v>
      </c>
      <c r="C6" s="55"/>
      <c r="D6" s="55"/>
      <c r="E6" s="55"/>
    </row>
    <row r="7" spans="1:22" ht="17.399999999999999" thickBot="1" x14ac:dyDescent="0.35">
      <c r="B7" s="6" t="s">
        <v>5</v>
      </c>
      <c r="C7" s="6" t="s">
        <v>39</v>
      </c>
      <c r="D7" s="6" t="s">
        <v>10</v>
      </c>
      <c r="E7" s="6" t="s">
        <v>38</v>
      </c>
    </row>
    <row r="8" spans="1:22" ht="17.399999999999999" thickBot="1" x14ac:dyDescent="0.35">
      <c r="B8" s="8">
        <v>1</v>
      </c>
      <c r="C8" s="3" t="s">
        <v>52</v>
      </c>
      <c r="D8" s="3">
        <f ca="1">SUMIF($E$16:$F$62,"Nam",$G$16:$G$62)+SUMIF($E$16:$F$62,"All team",$G$16:$G$62)/5+SUMIF($E$16:$F$62,"Nam,Hà,Trí",$G$16:$G$62)/3</f>
        <v>13</v>
      </c>
      <c r="E8" s="3">
        <f ca="1">SUMIF($E$16:$F$62,"Nam",$H$16:$H$62)+SUMIF($E$16:$F$62,"All team",$H$16:$H$62)/5+SUMIF($E$16:$F$62,"Nam,Hà,Trí",$H$16:$H$62)/3</f>
        <v>13</v>
      </c>
    </row>
    <row r="9" spans="1:22" ht="17.399999999999999" thickBot="1" x14ac:dyDescent="0.35">
      <c r="B9" s="8">
        <v>2</v>
      </c>
      <c r="C9" s="3" t="s">
        <v>53</v>
      </c>
      <c r="D9" s="3">
        <f ca="1">SUMIF($E$16:$F$62,"Thuỷ",$G$16:$G$62)+SUMIF($E$16:$F$62,"All team",$G$16:$G$62)/5+SUMIF($E$16:$F$62,"Thuỷ,Trí",$G$16:$G$62)/2</f>
        <v>68</v>
      </c>
      <c r="E9" s="3">
        <f ca="1">SUMIF($E$16:$F$62,"Thuỷ",$H$16:$H$62)+SUMIF($E$16:$F$62,"All team",$H$16:$H$62)/5+SUMIF($E$16:$F$62,"Thuỷ,Trí",$H$16:$H$62)/2</f>
        <v>69</v>
      </c>
    </row>
    <row r="10" spans="1:22" ht="17.399999999999999" thickBot="1" x14ac:dyDescent="0.35">
      <c r="B10" s="8">
        <v>3</v>
      </c>
      <c r="C10" s="3" t="s">
        <v>54</v>
      </c>
      <c r="D10" s="3">
        <f ca="1">SUMIF($E$16:$F$62,"Hà",$G$16:$G$62)+SUMIF($E$16:$F$62,"All team",$G$16:$G$62)/5+SUMIF($E$16:$F$62,"Nam,Hà,Trí",$G$16:$G$62)/3</f>
        <v>5</v>
      </c>
      <c r="E10" s="3">
        <f ca="1">SUMIF($E$16:$F$62,"Hà",$H$16:$H$62)+SUMIF($E$16:$F$62,"All team",$H$16:$H$62)/5+SUMIF($E$16:$F$62,"Nam,Hà,Trí",$H$16:$H$62)/3</f>
        <v>5</v>
      </c>
    </row>
    <row r="11" spans="1:22" ht="17.399999999999999" thickBot="1" x14ac:dyDescent="0.35">
      <c r="B11" s="8">
        <v>4</v>
      </c>
      <c r="C11" s="3" t="s">
        <v>55</v>
      </c>
      <c r="D11" s="3">
        <f ca="1">SUMIF($E$16:$F$62,"Trí",$G$16:$G$62)+SUMIF($E$16:$F$62,"All team",$G$16:$G$62)/5+SUMIF($E$16:$F$62,"Nam,Hà,Trí",$G$16:$G$62)/3</f>
        <v>32</v>
      </c>
      <c r="E11" s="3">
        <f ca="1">SUMIF($E$16:$F$62,"Trí",$H$16:$H$62)+SUMIF($E$16:$F$62,"All team",$H$16:$H$62)/5+SUMIF($E$16:$F$62,"Nam,Hà,Trí",$H$16:$H$62)/3</f>
        <v>32</v>
      </c>
    </row>
    <row r="12" spans="1:22" ht="17.399999999999999" thickBot="1" x14ac:dyDescent="0.35">
      <c r="B12" s="8">
        <v>5</v>
      </c>
      <c r="C12" s="3" t="s">
        <v>56</v>
      </c>
      <c r="D12" s="3">
        <f ca="1">SUMIF($E$16:$F$62,"Vũ",$G$16:$G$62)+SUMIF($E$16:$F$62,"All team",$G$16:$G$62)/5</f>
        <v>19</v>
      </c>
      <c r="E12" s="3">
        <f ca="1">SUMIF($E$16:$F$62,"Vũ",$H$16:$H$62)+SUMIF($E$16:$F$62,"All team",$H$16:$H$62)/5</f>
        <v>19</v>
      </c>
    </row>
    <row r="13" spans="1:22" ht="17.399999999999999" thickBot="1" x14ac:dyDescent="0.35">
      <c r="B13" s="55" t="s">
        <v>11</v>
      </c>
      <c r="C13" s="55"/>
      <c r="D13" s="5">
        <f ca="1">SUM(D8:D12)</f>
        <v>137</v>
      </c>
      <c r="E13" s="5">
        <f ca="1">SUM(E8:E12)</f>
        <v>138</v>
      </c>
    </row>
    <row r="15" spans="1:22" ht="62.25" customHeight="1" x14ac:dyDescent="0.3">
      <c r="A15" s="17" t="s">
        <v>6</v>
      </c>
      <c r="B15" s="17" t="s">
        <v>7</v>
      </c>
      <c r="C15" s="51" t="s">
        <v>8</v>
      </c>
      <c r="D15" s="51"/>
      <c r="E15" s="51" t="s">
        <v>9</v>
      </c>
      <c r="F15" s="51"/>
      <c r="G15" s="18" t="s">
        <v>10</v>
      </c>
      <c r="H15" s="18" t="s">
        <v>38</v>
      </c>
      <c r="I15" s="40" t="s">
        <v>112</v>
      </c>
      <c r="J15" s="40" t="s">
        <v>113</v>
      </c>
      <c r="K15" s="40" t="s">
        <v>114</v>
      </c>
      <c r="L15" s="40">
        <v>45661</v>
      </c>
      <c r="M15" s="40">
        <v>45692</v>
      </c>
      <c r="N15" s="40">
        <v>45720</v>
      </c>
      <c r="O15" s="40">
        <v>45751</v>
      </c>
      <c r="P15" s="40">
        <v>45781</v>
      </c>
      <c r="Q15" s="40">
        <v>45812</v>
      </c>
      <c r="R15" s="40">
        <v>45842</v>
      </c>
      <c r="S15" s="40">
        <v>45873</v>
      </c>
      <c r="T15" s="40">
        <v>45904</v>
      </c>
      <c r="U15" s="40">
        <v>45934</v>
      </c>
      <c r="V15" s="40">
        <v>45965</v>
      </c>
    </row>
    <row r="16" spans="1:22" x14ac:dyDescent="0.3">
      <c r="A16" s="52" t="s">
        <v>23</v>
      </c>
      <c r="B16" s="47" t="s">
        <v>12</v>
      </c>
      <c r="C16" s="47"/>
      <c r="D16" s="47"/>
      <c r="E16" s="48" t="s">
        <v>37</v>
      </c>
      <c r="F16" s="48"/>
      <c r="G16" s="19">
        <f>H16-I16</f>
        <v>10</v>
      </c>
      <c r="H16" s="19">
        <v>10</v>
      </c>
      <c r="I16" s="20">
        <v>0</v>
      </c>
      <c r="J16" s="19">
        <v>0</v>
      </c>
      <c r="K16" s="19">
        <v>0</v>
      </c>
      <c r="L16" s="19">
        <v>0</v>
      </c>
      <c r="M16" s="19">
        <v>0</v>
      </c>
      <c r="N16" s="19">
        <v>0</v>
      </c>
      <c r="O16" s="19">
        <v>0</v>
      </c>
      <c r="P16" s="19">
        <v>0</v>
      </c>
      <c r="Q16" s="19">
        <v>0</v>
      </c>
      <c r="R16" s="19">
        <v>0</v>
      </c>
      <c r="S16" s="19">
        <v>0</v>
      </c>
      <c r="T16" s="19">
        <v>0</v>
      </c>
      <c r="U16" s="19">
        <v>0</v>
      </c>
      <c r="V16" s="19">
        <v>0</v>
      </c>
    </row>
    <row r="17" spans="1:22" x14ac:dyDescent="0.3">
      <c r="A17" s="53"/>
      <c r="B17" s="47" t="s">
        <v>32</v>
      </c>
      <c r="C17" s="47"/>
      <c r="D17" s="47"/>
      <c r="E17" s="48" t="s">
        <v>60</v>
      </c>
      <c r="F17" s="48"/>
      <c r="G17" s="19">
        <v>8</v>
      </c>
      <c r="H17" s="19">
        <v>8</v>
      </c>
      <c r="I17" s="19">
        <v>8</v>
      </c>
      <c r="J17" s="20">
        <v>0</v>
      </c>
      <c r="K17" s="19">
        <v>0</v>
      </c>
      <c r="L17" s="19">
        <v>0</v>
      </c>
      <c r="M17" s="19">
        <v>0</v>
      </c>
      <c r="N17" s="19">
        <v>0</v>
      </c>
      <c r="O17" s="19">
        <v>0</v>
      </c>
      <c r="P17" s="19">
        <v>0</v>
      </c>
      <c r="Q17" s="19">
        <v>0</v>
      </c>
      <c r="R17" s="19">
        <v>0</v>
      </c>
      <c r="S17" s="19">
        <v>0</v>
      </c>
      <c r="T17" s="19">
        <v>0</v>
      </c>
      <c r="U17" s="19">
        <v>0</v>
      </c>
      <c r="V17" s="19">
        <v>0</v>
      </c>
    </row>
    <row r="18" spans="1:22" x14ac:dyDescent="0.3">
      <c r="A18" s="53"/>
      <c r="B18" s="47" t="s">
        <v>58</v>
      </c>
      <c r="C18" s="47"/>
      <c r="D18" s="47"/>
      <c r="E18" s="48" t="s">
        <v>65</v>
      </c>
      <c r="F18" s="48"/>
      <c r="G18" s="19">
        <f>H18-K18</f>
        <v>5</v>
      </c>
      <c r="H18" s="19">
        <v>5</v>
      </c>
      <c r="I18" s="19">
        <v>5</v>
      </c>
      <c r="J18" s="19">
        <v>5</v>
      </c>
      <c r="K18" s="20">
        <v>0</v>
      </c>
      <c r="L18" s="19">
        <v>0</v>
      </c>
      <c r="M18" s="19">
        <v>0</v>
      </c>
      <c r="N18" s="19">
        <v>0</v>
      </c>
      <c r="O18" s="19">
        <v>0</v>
      </c>
      <c r="P18" s="19">
        <v>0</v>
      </c>
      <c r="Q18" s="19">
        <v>0</v>
      </c>
      <c r="R18" s="19">
        <v>0</v>
      </c>
      <c r="S18" s="19">
        <v>0</v>
      </c>
      <c r="T18" s="19">
        <v>0</v>
      </c>
      <c r="U18" s="19">
        <v>0</v>
      </c>
      <c r="V18" s="19">
        <v>0</v>
      </c>
    </row>
    <row r="19" spans="1:22" x14ac:dyDescent="0.3">
      <c r="A19" s="53"/>
      <c r="B19" s="49" t="s">
        <v>13</v>
      </c>
      <c r="C19" s="47" t="s">
        <v>115</v>
      </c>
      <c r="D19" s="47"/>
      <c r="E19" s="48" t="s">
        <v>65</v>
      </c>
      <c r="F19" s="48"/>
      <c r="G19" s="19">
        <v>1</v>
      </c>
      <c r="H19" s="19">
        <v>1</v>
      </c>
      <c r="I19" s="19">
        <v>1</v>
      </c>
      <c r="J19" s="19">
        <v>1</v>
      </c>
      <c r="K19" s="20">
        <v>0</v>
      </c>
      <c r="L19" s="19">
        <v>0</v>
      </c>
      <c r="M19" s="19">
        <v>0</v>
      </c>
      <c r="N19" s="19">
        <v>0</v>
      </c>
      <c r="O19" s="19">
        <v>0</v>
      </c>
      <c r="P19" s="36">
        <v>0</v>
      </c>
      <c r="Q19" s="19">
        <v>0</v>
      </c>
      <c r="R19" s="19">
        <v>0</v>
      </c>
      <c r="S19" s="19">
        <v>0</v>
      </c>
      <c r="T19" s="19">
        <v>0</v>
      </c>
      <c r="U19" s="19">
        <v>0</v>
      </c>
      <c r="V19" s="19">
        <v>0</v>
      </c>
    </row>
    <row r="20" spans="1:22" x14ac:dyDescent="0.3">
      <c r="A20" s="53"/>
      <c r="B20" s="49"/>
      <c r="C20" s="47" t="s">
        <v>116</v>
      </c>
      <c r="D20" s="47"/>
      <c r="E20" s="48" t="s">
        <v>65</v>
      </c>
      <c r="F20" s="48"/>
      <c r="G20" s="19">
        <v>1</v>
      </c>
      <c r="H20" s="19">
        <v>1</v>
      </c>
      <c r="I20" s="19">
        <v>1</v>
      </c>
      <c r="J20" s="19">
        <v>1</v>
      </c>
      <c r="K20" s="20">
        <v>0</v>
      </c>
      <c r="L20" s="19">
        <v>0</v>
      </c>
      <c r="M20" s="19">
        <v>0</v>
      </c>
      <c r="N20" s="19">
        <v>0</v>
      </c>
      <c r="O20" s="19">
        <v>0</v>
      </c>
      <c r="P20" s="36">
        <v>0</v>
      </c>
      <c r="Q20" s="19">
        <v>0</v>
      </c>
      <c r="R20" s="19">
        <v>0</v>
      </c>
      <c r="S20" s="19">
        <v>0</v>
      </c>
      <c r="T20" s="19">
        <v>0</v>
      </c>
      <c r="U20" s="19">
        <v>0</v>
      </c>
      <c r="V20" s="19">
        <v>0</v>
      </c>
    </row>
    <row r="21" spans="1:22" x14ac:dyDescent="0.3">
      <c r="A21" s="53"/>
      <c r="B21" s="49"/>
      <c r="C21" s="47" t="s">
        <v>117</v>
      </c>
      <c r="D21" s="47"/>
      <c r="E21" s="48" t="s">
        <v>65</v>
      </c>
      <c r="F21" s="48"/>
      <c r="G21" s="19">
        <v>1</v>
      </c>
      <c r="H21" s="19">
        <v>1</v>
      </c>
      <c r="I21" s="19">
        <v>1</v>
      </c>
      <c r="J21" s="19">
        <v>1</v>
      </c>
      <c r="K21" s="20">
        <v>0</v>
      </c>
      <c r="L21" s="19">
        <v>0</v>
      </c>
      <c r="M21" s="19">
        <v>0</v>
      </c>
      <c r="N21" s="19">
        <v>0</v>
      </c>
      <c r="O21" s="19">
        <v>0</v>
      </c>
      <c r="P21" s="36">
        <v>0</v>
      </c>
      <c r="Q21" s="19">
        <v>0</v>
      </c>
      <c r="R21" s="19">
        <v>0</v>
      </c>
      <c r="S21" s="19">
        <v>0</v>
      </c>
      <c r="T21" s="19">
        <v>0</v>
      </c>
      <c r="U21" s="19">
        <v>0</v>
      </c>
      <c r="V21" s="19">
        <v>0</v>
      </c>
    </row>
    <row r="22" spans="1:22" x14ac:dyDescent="0.3">
      <c r="A22" s="53"/>
      <c r="B22" s="49"/>
      <c r="C22" s="47" t="s">
        <v>118</v>
      </c>
      <c r="D22" s="47"/>
      <c r="E22" s="48" t="s">
        <v>65</v>
      </c>
      <c r="F22" s="48"/>
      <c r="G22" s="19">
        <v>1</v>
      </c>
      <c r="H22" s="19">
        <v>1</v>
      </c>
      <c r="I22" s="19">
        <v>1</v>
      </c>
      <c r="J22" s="19">
        <v>1</v>
      </c>
      <c r="K22" s="20">
        <v>0</v>
      </c>
      <c r="L22" s="19">
        <v>0</v>
      </c>
      <c r="M22" s="19">
        <v>0</v>
      </c>
      <c r="N22" s="19">
        <v>0</v>
      </c>
      <c r="O22" s="19">
        <v>0</v>
      </c>
      <c r="P22" s="36">
        <v>0</v>
      </c>
      <c r="Q22" s="19">
        <v>0</v>
      </c>
      <c r="R22" s="19">
        <v>0</v>
      </c>
      <c r="S22" s="19">
        <v>0</v>
      </c>
      <c r="T22" s="19">
        <v>0</v>
      </c>
      <c r="U22" s="19">
        <v>0</v>
      </c>
      <c r="V22" s="19">
        <v>0</v>
      </c>
    </row>
    <row r="23" spans="1:22" x14ac:dyDescent="0.3">
      <c r="A23" s="53"/>
      <c r="B23" s="49"/>
      <c r="C23" s="47" t="s">
        <v>119</v>
      </c>
      <c r="D23" s="47"/>
      <c r="E23" s="48" t="s">
        <v>65</v>
      </c>
      <c r="F23" s="48"/>
      <c r="G23" s="19">
        <v>1</v>
      </c>
      <c r="H23" s="19">
        <v>1</v>
      </c>
      <c r="I23" s="19">
        <v>1</v>
      </c>
      <c r="J23" s="19">
        <v>1</v>
      </c>
      <c r="K23" s="20">
        <v>0</v>
      </c>
      <c r="L23" s="19">
        <v>0</v>
      </c>
      <c r="M23" s="19">
        <v>0</v>
      </c>
      <c r="N23" s="19">
        <v>0</v>
      </c>
      <c r="O23" s="19">
        <v>0</v>
      </c>
      <c r="P23" s="36">
        <v>0</v>
      </c>
      <c r="Q23" s="19">
        <v>0</v>
      </c>
      <c r="R23" s="19">
        <v>0</v>
      </c>
      <c r="S23" s="19">
        <v>0</v>
      </c>
      <c r="T23" s="19">
        <v>0</v>
      </c>
      <c r="U23" s="19">
        <v>0</v>
      </c>
      <c r="V23" s="19">
        <v>0</v>
      </c>
    </row>
    <row r="24" spans="1:22" x14ac:dyDescent="0.3">
      <c r="A24" s="53"/>
      <c r="B24" s="49"/>
      <c r="C24" s="47" t="s">
        <v>59</v>
      </c>
      <c r="D24" s="47"/>
      <c r="E24" s="48" t="s">
        <v>65</v>
      </c>
      <c r="F24" s="48"/>
      <c r="G24" s="19">
        <v>1</v>
      </c>
      <c r="H24" s="19">
        <v>1</v>
      </c>
      <c r="I24" s="19">
        <v>1</v>
      </c>
      <c r="J24" s="19">
        <v>1</v>
      </c>
      <c r="K24" s="20">
        <v>0</v>
      </c>
      <c r="L24" s="19">
        <v>0</v>
      </c>
      <c r="M24" s="19">
        <v>0</v>
      </c>
      <c r="N24" s="19">
        <v>0</v>
      </c>
      <c r="O24" s="19">
        <v>0</v>
      </c>
      <c r="P24" s="36">
        <v>0</v>
      </c>
      <c r="Q24" s="19">
        <v>0</v>
      </c>
      <c r="R24" s="19">
        <v>0</v>
      </c>
      <c r="S24" s="19">
        <v>0</v>
      </c>
      <c r="T24" s="19">
        <v>0</v>
      </c>
      <c r="U24" s="19">
        <v>0</v>
      </c>
      <c r="V24" s="19">
        <v>0</v>
      </c>
    </row>
    <row r="25" spans="1:22" x14ac:dyDescent="0.3">
      <c r="A25" s="53"/>
      <c r="B25" s="49"/>
      <c r="C25" s="47" t="s">
        <v>34</v>
      </c>
      <c r="D25" s="47"/>
      <c r="E25" s="48" t="s">
        <v>220</v>
      </c>
      <c r="F25" s="48"/>
      <c r="G25" s="19">
        <v>10</v>
      </c>
      <c r="H25" s="19">
        <v>10</v>
      </c>
      <c r="I25" s="19">
        <v>10</v>
      </c>
      <c r="J25" s="19">
        <v>10</v>
      </c>
      <c r="K25" s="19">
        <v>10</v>
      </c>
      <c r="L25" s="20">
        <v>10</v>
      </c>
      <c r="M25" s="19">
        <v>0</v>
      </c>
      <c r="N25" s="19">
        <v>0</v>
      </c>
      <c r="O25" s="19">
        <v>0</v>
      </c>
      <c r="P25" s="19">
        <v>0</v>
      </c>
      <c r="Q25" s="19">
        <v>0</v>
      </c>
      <c r="R25" s="19">
        <v>0</v>
      </c>
      <c r="S25" s="19">
        <v>0</v>
      </c>
      <c r="T25" s="19">
        <v>0</v>
      </c>
      <c r="U25" s="19">
        <v>0</v>
      </c>
      <c r="V25" s="19">
        <v>0</v>
      </c>
    </row>
    <row r="26" spans="1:22" x14ac:dyDescent="0.3">
      <c r="A26" s="53"/>
      <c r="B26" s="49" t="s">
        <v>15</v>
      </c>
      <c r="C26" s="47" t="s">
        <v>120</v>
      </c>
      <c r="D26" s="47"/>
      <c r="E26" s="48" t="s">
        <v>66</v>
      </c>
      <c r="F26" s="48"/>
      <c r="G26" s="19">
        <v>5</v>
      </c>
      <c r="H26" s="19">
        <v>5</v>
      </c>
      <c r="I26" s="19">
        <v>5</v>
      </c>
      <c r="J26" s="19">
        <v>5</v>
      </c>
      <c r="K26" s="20">
        <v>0</v>
      </c>
      <c r="L26" s="19">
        <v>0</v>
      </c>
      <c r="M26" s="19">
        <v>0</v>
      </c>
      <c r="N26" s="19">
        <v>0</v>
      </c>
      <c r="O26" s="19">
        <v>0</v>
      </c>
      <c r="P26" s="19">
        <v>0</v>
      </c>
      <c r="Q26" s="19">
        <v>0</v>
      </c>
      <c r="R26" s="19">
        <v>0</v>
      </c>
      <c r="S26" s="19">
        <v>0</v>
      </c>
      <c r="T26" s="19">
        <v>0</v>
      </c>
      <c r="U26" s="19">
        <v>0</v>
      </c>
      <c r="V26" s="19">
        <v>0</v>
      </c>
    </row>
    <row r="27" spans="1:22" x14ac:dyDescent="0.3">
      <c r="A27" s="53"/>
      <c r="B27" s="49"/>
      <c r="C27" s="47" t="s">
        <v>121</v>
      </c>
      <c r="D27" s="47"/>
      <c r="E27" s="48" t="s">
        <v>66</v>
      </c>
      <c r="F27" s="48"/>
      <c r="G27" s="19">
        <v>5</v>
      </c>
      <c r="H27" s="19">
        <v>5</v>
      </c>
      <c r="I27" s="19">
        <v>5</v>
      </c>
      <c r="J27" s="19">
        <v>5</v>
      </c>
      <c r="K27" s="20">
        <v>0</v>
      </c>
      <c r="L27" s="19">
        <v>0</v>
      </c>
      <c r="M27" s="19">
        <v>0</v>
      </c>
      <c r="N27" s="19">
        <v>0</v>
      </c>
      <c r="O27" s="19">
        <v>0</v>
      </c>
      <c r="P27" s="19">
        <v>0</v>
      </c>
      <c r="Q27" s="19">
        <v>0</v>
      </c>
      <c r="R27" s="19">
        <v>0</v>
      </c>
      <c r="S27" s="19">
        <v>0</v>
      </c>
      <c r="T27" s="19">
        <v>0</v>
      </c>
      <c r="U27" s="19">
        <v>0</v>
      </c>
      <c r="V27" s="19">
        <v>0</v>
      </c>
    </row>
    <row r="28" spans="1:22" x14ac:dyDescent="0.3">
      <c r="A28" s="53"/>
      <c r="B28" s="49"/>
      <c r="C28" s="47" t="s">
        <v>122</v>
      </c>
      <c r="D28" s="47"/>
      <c r="E28" s="48" t="s">
        <v>158</v>
      </c>
      <c r="F28" s="48"/>
      <c r="G28" s="19">
        <v>5</v>
      </c>
      <c r="H28" s="19">
        <v>5</v>
      </c>
      <c r="I28" s="19">
        <v>5</v>
      </c>
      <c r="J28" s="19">
        <v>5</v>
      </c>
      <c r="K28" s="19">
        <v>5</v>
      </c>
      <c r="L28" s="20">
        <v>0</v>
      </c>
      <c r="M28" s="19">
        <v>0</v>
      </c>
      <c r="N28" s="19">
        <v>0</v>
      </c>
      <c r="O28" s="19">
        <v>0</v>
      </c>
      <c r="P28" s="19">
        <v>0</v>
      </c>
      <c r="Q28" s="19">
        <v>0</v>
      </c>
      <c r="R28" s="19">
        <v>0</v>
      </c>
      <c r="S28" s="19">
        <v>0</v>
      </c>
      <c r="T28" s="19">
        <v>0</v>
      </c>
      <c r="U28" s="19">
        <v>0</v>
      </c>
      <c r="V28" s="19">
        <v>0</v>
      </c>
    </row>
    <row r="29" spans="1:22" x14ac:dyDescent="0.3">
      <c r="A29" s="53"/>
      <c r="B29" s="49"/>
      <c r="C29" s="47" t="s">
        <v>123</v>
      </c>
      <c r="D29" s="47"/>
      <c r="E29" s="48" t="s">
        <v>158</v>
      </c>
      <c r="F29" s="48"/>
      <c r="G29" s="19">
        <v>5</v>
      </c>
      <c r="H29" s="19">
        <v>5</v>
      </c>
      <c r="I29" s="19">
        <v>5</v>
      </c>
      <c r="J29" s="19">
        <v>5</v>
      </c>
      <c r="K29" s="19">
        <v>5</v>
      </c>
      <c r="L29" s="20">
        <v>0</v>
      </c>
      <c r="M29" s="19">
        <v>0</v>
      </c>
      <c r="N29" s="19">
        <v>0</v>
      </c>
      <c r="O29" s="19">
        <v>0</v>
      </c>
      <c r="P29" s="19">
        <v>0</v>
      </c>
      <c r="Q29" s="19">
        <v>0</v>
      </c>
      <c r="R29" s="19">
        <v>0</v>
      </c>
      <c r="S29" s="19">
        <v>0</v>
      </c>
      <c r="T29" s="19">
        <v>0</v>
      </c>
      <c r="U29" s="19">
        <v>0</v>
      </c>
      <c r="V29" s="19">
        <v>0</v>
      </c>
    </row>
    <row r="30" spans="1:22" x14ac:dyDescent="0.3">
      <c r="A30" s="53"/>
      <c r="B30" s="49"/>
      <c r="C30" s="47" t="s">
        <v>124</v>
      </c>
      <c r="D30" s="47"/>
      <c r="E30" s="48" t="s">
        <v>158</v>
      </c>
      <c r="F30" s="48"/>
      <c r="G30" s="19">
        <v>3</v>
      </c>
      <c r="H30" s="19">
        <v>5</v>
      </c>
      <c r="I30" s="19">
        <v>5</v>
      </c>
      <c r="J30" s="19">
        <v>5</v>
      </c>
      <c r="K30" s="19">
        <v>5</v>
      </c>
      <c r="L30" s="19">
        <v>5</v>
      </c>
      <c r="M30" s="20">
        <v>0</v>
      </c>
      <c r="N30" s="19">
        <v>0</v>
      </c>
      <c r="O30" s="19">
        <v>0</v>
      </c>
      <c r="P30" s="19">
        <v>0</v>
      </c>
      <c r="Q30" s="19">
        <v>0</v>
      </c>
      <c r="R30" s="19">
        <v>0</v>
      </c>
      <c r="S30" s="19">
        <v>0</v>
      </c>
      <c r="T30" s="19">
        <v>0</v>
      </c>
      <c r="U30" s="19">
        <v>0</v>
      </c>
      <c r="V30" s="19">
        <v>0</v>
      </c>
    </row>
    <row r="31" spans="1:22" x14ac:dyDescent="0.3">
      <c r="A31" s="53"/>
      <c r="B31" s="49"/>
      <c r="C31" s="41"/>
      <c r="D31" s="42"/>
      <c r="E31" s="41"/>
      <c r="F31" s="42"/>
      <c r="G31" s="19"/>
      <c r="H31" s="19"/>
      <c r="I31" s="19"/>
      <c r="J31" s="19"/>
      <c r="K31" s="19"/>
      <c r="L31" s="19"/>
      <c r="M31" s="21">
        <v>2</v>
      </c>
      <c r="N31" s="19">
        <v>0</v>
      </c>
      <c r="O31" s="19">
        <v>0</v>
      </c>
      <c r="P31" s="19">
        <v>0</v>
      </c>
      <c r="Q31" s="19">
        <v>0</v>
      </c>
      <c r="R31" s="19">
        <v>0</v>
      </c>
      <c r="S31" s="19">
        <v>0</v>
      </c>
      <c r="T31" s="19">
        <v>0</v>
      </c>
      <c r="U31" s="19">
        <v>0</v>
      </c>
      <c r="V31" s="19">
        <v>0</v>
      </c>
    </row>
    <row r="32" spans="1:22" x14ac:dyDescent="0.3">
      <c r="A32" s="53"/>
      <c r="B32" s="49"/>
      <c r="C32" s="47" t="s">
        <v>125</v>
      </c>
      <c r="D32" s="47"/>
      <c r="E32" s="48" t="s">
        <v>158</v>
      </c>
      <c r="F32" s="48"/>
      <c r="G32" s="19">
        <v>4</v>
      </c>
      <c r="H32" s="19">
        <v>5</v>
      </c>
      <c r="I32" s="19">
        <v>5</v>
      </c>
      <c r="J32" s="19">
        <v>5</v>
      </c>
      <c r="K32" s="19">
        <v>5</v>
      </c>
      <c r="L32" s="19">
        <v>4</v>
      </c>
      <c r="M32" s="20">
        <v>0</v>
      </c>
      <c r="N32" s="19">
        <v>0</v>
      </c>
      <c r="O32" s="19">
        <v>0</v>
      </c>
      <c r="P32" s="19">
        <v>0</v>
      </c>
      <c r="Q32" s="19">
        <v>0</v>
      </c>
      <c r="R32" s="19">
        <v>0</v>
      </c>
      <c r="S32" s="19">
        <v>0</v>
      </c>
      <c r="T32" s="19">
        <v>0</v>
      </c>
      <c r="U32" s="19">
        <v>0</v>
      </c>
      <c r="V32" s="19">
        <v>0</v>
      </c>
    </row>
    <row r="33" spans="1:22" x14ac:dyDescent="0.3">
      <c r="A33" s="53"/>
      <c r="B33" s="49"/>
      <c r="C33" s="41"/>
      <c r="D33" s="42"/>
      <c r="E33" s="41"/>
      <c r="F33" s="42"/>
      <c r="G33" s="19"/>
      <c r="H33" s="19"/>
      <c r="I33" s="19"/>
      <c r="J33" s="19"/>
      <c r="K33" s="19"/>
      <c r="L33" s="19"/>
      <c r="M33" s="21">
        <v>1</v>
      </c>
      <c r="N33" s="19">
        <v>0</v>
      </c>
      <c r="O33" s="19">
        <v>0</v>
      </c>
      <c r="P33" s="19">
        <v>0</v>
      </c>
      <c r="Q33" s="19">
        <v>0</v>
      </c>
      <c r="R33" s="19">
        <v>0</v>
      </c>
      <c r="S33" s="19">
        <v>0</v>
      </c>
      <c r="T33" s="19">
        <v>0</v>
      </c>
      <c r="U33" s="19">
        <v>0</v>
      </c>
      <c r="V33" s="19">
        <v>0</v>
      </c>
    </row>
    <row r="34" spans="1:22" x14ac:dyDescent="0.3">
      <c r="A34" s="53"/>
      <c r="B34" s="49"/>
      <c r="C34" s="47" t="s">
        <v>126</v>
      </c>
      <c r="D34" s="47"/>
      <c r="E34" s="48" t="s">
        <v>158</v>
      </c>
      <c r="F34" s="48"/>
      <c r="G34" s="19">
        <v>5</v>
      </c>
      <c r="H34" s="19">
        <v>5</v>
      </c>
      <c r="I34" s="19">
        <v>5</v>
      </c>
      <c r="J34" s="19">
        <v>5</v>
      </c>
      <c r="K34" s="19">
        <v>5</v>
      </c>
      <c r="L34" s="19">
        <v>5</v>
      </c>
      <c r="M34" s="19">
        <v>5</v>
      </c>
      <c r="N34" s="20">
        <v>0</v>
      </c>
      <c r="O34" s="19">
        <v>0</v>
      </c>
      <c r="P34" s="19">
        <v>0</v>
      </c>
      <c r="Q34" s="19">
        <v>0</v>
      </c>
      <c r="R34" s="19">
        <v>0</v>
      </c>
      <c r="S34" s="19">
        <v>0</v>
      </c>
      <c r="T34" s="19">
        <v>0</v>
      </c>
      <c r="U34" s="19">
        <v>0</v>
      </c>
      <c r="V34" s="19">
        <v>0</v>
      </c>
    </row>
    <row r="35" spans="1:22" x14ac:dyDescent="0.3">
      <c r="A35" s="53"/>
      <c r="B35" s="49"/>
      <c r="C35" s="47" t="s">
        <v>127</v>
      </c>
      <c r="D35" s="47"/>
      <c r="E35" s="48" t="s">
        <v>158</v>
      </c>
      <c r="F35" s="48"/>
      <c r="G35" s="19">
        <v>5</v>
      </c>
      <c r="H35" s="19">
        <v>5</v>
      </c>
      <c r="I35" s="19">
        <v>5</v>
      </c>
      <c r="J35" s="19">
        <v>5</v>
      </c>
      <c r="K35" s="19">
        <v>5</v>
      </c>
      <c r="L35" s="19">
        <v>5</v>
      </c>
      <c r="M35" s="19">
        <v>5</v>
      </c>
      <c r="N35" s="20">
        <v>0</v>
      </c>
      <c r="O35" s="19">
        <v>0</v>
      </c>
      <c r="P35" s="19">
        <v>0</v>
      </c>
      <c r="Q35" s="19">
        <v>0</v>
      </c>
      <c r="R35" s="19">
        <v>0</v>
      </c>
      <c r="S35" s="19">
        <v>0</v>
      </c>
      <c r="T35" s="19">
        <v>0</v>
      </c>
      <c r="U35" s="19">
        <v>0</v>
      </c>
      <c r="V35" s="19">
        <v>0</v>
      </c>
    </row>
    <row r="36" spans="1:22" x14ac:dyDescent="0.3">
      <c r="A36" s="53"/>
      <c r="B36" s="49"/>
      <c r="C36" s="47" t="s">
        <v>128</v>
      </c>
      <c r="D36" s="47"/>
      <c r="E36" s="48" t="s">
        <v>158</v>
      </c>
      <c r="F36" s="48"/>
      <c r="G36" s="19">
        <v>5</v>
      </c>
      <c r="H36" s="19">
        <v>5</v>
      </c>
      <c r="I36" s="19">
        <v>5</v>
      </c>
      <c r="J36" s="19">
        <v>5</v>
      </c>
      <c r="K36" s="19">
        <v>5</v>
      </c>
      <c r="L36" s="19">
        <v>5</v>
      </c>
      <c r="M36" s="19">
        <v>5</v>
      </c>
      <c r="N36" s="19">
        <v>5</v>
      </c>
      <c r="O36" s="20">
        <v>0</v>
      </c>
      <c r="P36" s="19">
        <v>0</v>
      </c>
      <c r="Q36" s="19">
        <v>0</v>
      </c>
      <c r="R36" s="19">
        <v>0</v>
      </c>
      <c r="S36" s="19">
        <v>0</v>
      </c>
      <c r="T36" s="19">
        <v>0</v>
      </c>
      <c r="U36" s="19">
        <v>0</v>
      </c>
      <c r="V36" s="19">
        <v>0</v>
      </c>
    </row>
    <row r="37" spans="1:22" x14ac:dyDescent="0.3">
      <c r="A37" s="53"/>
      <c r="B37" s="49"/>
      <c r="C37" s="47" t="s">
        <v>129</v>
      </c>
      <c r="D37" s="47"/>
      <c r="E37" s="48" t="s">
        <v>158</v>
      </c>
      <c r="F37" s="48"/>
      <c r="G37" s="19">
        <v>6</v>
      </c>
      <c r="H37" s="19">
        <v>5</v>
      </c>
      <c r="I37" s="19">
        <v>5</v>
      </c>
      <c r="J37" s="19">
        <v>5</v>
      </c>
      <c r="K37" s="19">
        <v>5</v>
      </c>
      <c r="L37" s="19">
        <v>5</v>
      </c>
      <c r="M37" s="19">
        <v>5</v>
      </c>
      <c r="N37" s="19">
        <v>5</v>
      </c>
      <c r="O37" s="20">
        <v>0</v>
      </c>
      <c r="P37" s="19">
        <v>0</v>
      </c>
      <c r="Q37" s="19">
        <v>0</v>
      </c>
      <c r="R37" s="19">
        <v>0</v>
      </c>
      <c r="S37" s="19">
        <v>0</v>
      </c>
      <c r="T37" s="19">
        <v>0</v>
      </c>
      <c r="U37" s="19">
        <v>0</v>
      </c>
      <c r="V37" s="19">
        <v>0</v>
      </c>
    </row>
    <row r="38" spans="1:22" x14ac:dyDescent="0.3">
      <c r="A38" s="53"/>
      <c r="B38" s="49"/>
      <c r="C38" s="41"/>
      <c r="D38" s="42"/>
      <c r="E38" s="41"/>
      <c r="F38" s="42"/>
      <c r="G38" s="19"/>
      <c r="H38" s="19"/>
      <c r="I38" s="19"/>
      <c r="J38" s="19"/>
      <c r="K38" s="19"/>
      <c r="L38" s="19"/>
      <c r="M38" s="19"/>
      <c r="N38" s="19"/>
      <c r="O38" s="22">
        <v>1</v>
      </c>
      <c r="P38" s="19"/>
      <c r="Q38" s="19"/>
      <c r="R38" s="19"/>
      <c r="S38" s="19"/>
      <c r="T38" s="19"/>
      <c r="U38" s="19"/>
      <c r="V38" s="19"/>
    </row>
    <row r="39" spans="1:22" x14ac:dyDescent="0.3">
      <c r="A39" s="53"/>
      <c r="B39" s="49"/>
      <c r="C39" s="47" t="s">
        <v>130</v>
      </c>
      <c r="D39" s="47"/>
      <c r="E39" s="48" t="s">
        <v>158</v>
      </c>
      <c r="F39" s="48"/>
      <c r="G39" s="19">
        <v>6</v>
      </c>
      <c r="H39" s="19">
        <v>5</v>
      </c>
      <c r="I39" s="19">
        <v>5</v>
      </c>
      <c r="J39" s="19">
        <v>5</v>
      </c>
      <c r="K39" s="19">
        <v>5</v>
      </c>
      <c r="L39" s="19">
        <v>5</v>
      </c>
      <c r="M39" s="19">
        <v>5</v>
      </c>
      <c r="N39" s="19">
        <v>5</v>
      </c>
      <c r="O39" s="19">
        <v>5</v>
      </c>
      <c r="P39" s="20">
        <v>0</v>
      </c>
      <c r="Q39" s="19">
        <v>0</v>
      </c>
      <c r="R39" s="19">
        <v>0</v>
      </c>
      <c r="S39" s="19">
        <v>0</v>
      </c>
      <c r="T39" s="19">
        <v>0</v>
      </c>
      <c r="U39" s="19">
        <v>0</v>
      </c>
      <c r="V39" s="19">
        <v>0</v>
      </c>
    </row>
    <row r="40" spans="1:22" x14ac:dyDescent="0.3">
      <c r="A40" s="53"/>
      <c r="B40" s="49"/>
      <c r="C40" s="41"/>
      <c r="D40" s="42"/>
      <c r="E40" s="41"/>
      <c r="F40" s="42"/>
      <c r="G40" s="19"/>
      <c r="H40" s="19"/>
      <c r="I40" s="19"/>
      <c r="J40" s="19"/>
      <c r="K40" s="19"/>
      <c r="L40" s="19"/>
      <c r="M40" s="19"/>
      <c r="N40" s="19"/>
      <c r="O40" s="19"/>
      <c r="P40" s="22">
        <v>1</v>
      </c>
      <c r="Q40" s="19"/>
      <c r="R40" s="19"/>
      <c r="S40" s="19"/>
      <c r="T40" s="19"/>
      <c r="U40" s="19"/>
      <c r="V40" s="19"/>
    </row>
    <row r="41" spans="1:22" x14ac:dyDescent="0.3">
      <c r="A41" s="53"/>
      <c r="B41" s="49"/>
      <c r="C41" s="47" t="s">
        <v>131</v>
      </c>
      <c r="D41" s="47"/>
      <c r="E41" s="48" t="s">
        <v>158</v>
      </c>
      <c r="F41" s="48"/>
      <c r="G41" s="19">
        <v>5</v>
      </c>
      <c r="H41" s="19">
        <v>5</v>
      </c>
      <c r="I41" s="19">
        <v>5</v>
      </c>
      <c r="J41" s="19">
        <v>5</v>
      </c>
      <c r="K41" s="19">
        <v>5</v>
      </c>
      <c r="L41" s="19">
        <v>5</v>
      </c>
      <c r="M41" s="19">
        <v>5</v>
      </c>
      <c r="N41" s="19">
        <v>5</v>
      </c>
      <c r="O41" s="19">
        <v>5</v>
      </c>
      <c r="P41" s="20">
        <v>0</v>
      </c>
      <c r="Q41" s="19">
        <v>0</v>
      </c>
      <c r="R41" s="19">
        <v>0</v>
      </c>
      <c r="S41" s="19">
        <v>0</v>
      </c>
      <c r="T41" s="19">
        <v>0</v>
      </c>
      <c r="U41" s="19">
        <v>0</v>
      </c>
      <c r="V41" s="19">
        <v>0</v>
      </c>
    </row>
    <row r="42" spans="1:22" x14ac:dyDescent="0.3">
      <c r="A42" s="53"/>
      <c r="B42" s="49"/>
      <c r="C42" s="47" t="s">
        <v>14</v>
      </c>
      <c r="D42" s="47"/>
      <c r="E42" s="48" t="s">
        <v>37</v>
      </c>
      <c r="F42" s="48"/>
      <c r="G42" s="19">
        <v>5</v>
      </c>
      <c r="H42" s="19">
        <v>5</v>
      </c>
      <c r="I42" s="19">
        <v>5</v>
      </c>
      <c r="J42" s="19">
        <v>5</v>
      </c>
      <c r="K42" s="19">
        <v>5</v>
      </c>
      <c r="L42" s="19">
        <v>5</v>
      </c>
      <c r="M42" s="19">
        <v>5</v>
      </c>
      <c r="N42" s="19">
        <v>5</v>
      </c>
      <c r="O42" s="19">
        <v>5</v>
      </c>
      <c r="P42" s="19">
        <v>5</v>
      </c>
      <c r="Q42" s="20">
        <v>0</v>
      </c>
      <c r="R42" s="19">
        <v>0</v>
      </c>
      <c r="S42" s="19">
        <v>0</v>
      </c>
      <c r="T42" s="19">
        <v>0</v>
      </c>
      <c r="U42" s="19">
        <v>0</v>
      </c>
      <c r="V42" s="19">
        <v>0</v>
      </c>
    </row>
    <row r="43" spans="1:22" x14ac:dyDescent="0.3">
      <c r="A43" s="53"/>
      <c r="B43" s="49" t="s">
        <v>18</v>
      </c>
      <c r="C43" s="47" t="s">
        <v>62</v>
      </c>
      <c r="D43" s="47"/>
      <c r="E43" s="48" t="s">
        <v>65</v>
      </c>
      <c r="F43" s="48"/>
      <c r="G43" s="19">
        <v>1</v>
      </c>
      <c r="H43" s="19">
        <v>1</v>
      </c>
      <c r="I43" s="19">
        <v>1</v>
      </c>
      <c r="J43" s="19">
        <v>1</v>
      </c>
      <c r="K43" s="19">
        <v>1</v>
      </c>
      <c r="L43" s="19">
        <v>1</v>
      </c>
      <c r="M43" s="19">
        <v>1</v>
      </c>
      <c r="N43" s="19">
        <v>1</v>
      </c>
      <c r="O43" s="19">
        <v>1</v>
      </c>
      <c r="P43" s="19">
        <v>1</v>
      </c>
      <c r="Q43" s="19">
        <v>1</v>
      </c>
      <c r="R43" s="20">
        <v>0</v>
      </c>
      <c r="S43" s="19">
        <v>0</v>
      </c>
      <c r="T43" s="19">
        <v>0</v>
      </c>
      <c r="U43" s="19">
        <v>0</v>
      </c>
      <c r="V43" s="19">
        <v>0</v>
      </c>
    </row>
    <row r="44" spans="1:22" x14ac:dyDescent="0.3">
      <c r="A44" s="53"/>
      <c r="B44" s="49"/>
      <c r="C44" s="47" t="s">
        <v>16</v>
      </c>
      <c r="D44" s="47"/>
      <c r="E44" s="48" t="s">
        <v>65</v>
      </c>
      <c r="F44" s="48"/>
      <c r="G44" s="19">
        <v>1</v>
      </c>
      <c r="H44" s="19">
        <v>1</v>
      </c>
      <c r="I44" s="19">
        <v>1</v>
      </c>
      <c r="J44" s="19">
        <v>1</v>
      </c>
      <c r="K44" s="19">
        <v>1</v>
      </c>
      <c r="L44" s="19">
        <v>1</v>
      </c>
      <c r="M44" s="19">
        <v>1</v>
      </c>
      <c r="N44" s="19">
        <v>1</v>
      </c>
      <c r="O44" s="19">
        <v>1</v>
      </c>
      <c r="P44" s="19">
        <v>1</v>
      </c>
      <c r="Q44" s="19">
        <v>1</v>
      </c>
      <c r="R44" s="20">
        <v>0</v>
      </c>
      <c r="S44" s="19">
        <v>0</v>
      </c>
      <c r="T44" s="19">
        <v>0</v>
      </c>
      <c r="U44" s="19">
        <v>0</v>
      </c>
      <c r="V44" s="19">
        <v>0</v>
      </c>
    </row>
    <row r="45" spans="1:22" x14ac:dyDescent="0.3">
      <c r="A45" s="53"/>
      <c r="B45" s="49"/>
      <c r="C45" s="47" t="s">
        <v>17</v>
      </c>
      <c r="D45" s="47"/>
      <c r="E45" s="48" t="s">
        <v>65</v>
      </c>
      <c r="F45" s="48"/>
      <c r="G45" s="19">
        <v>2</v>
      </c>
      <c r="H45" s="19">
        <v>2</v>
      </c>
      <c r="I45" s="19">
        <v>2</v>
      </c>
      <c r="J45" s="19">
        <v>2</v>
      </c>
      <c r="K45" s="19">
        <v>2</v>
      </c>
      <c r="L45" s="19">
        <v>2</v>
      </c>
      <c r="M45" s="19">
        <v>2</v>
      </c>
      <c r="N45" s="19">
        <v>2</v>
      </c>
      <c r="O45" s="19">
        <v>2</v>
      </c>
      <c r="P45" s="19">
        <v>2</v>
      </c>
      <c r="Q45" s="19">
        <v>2</v>
      </c>
      <c r="R45" s="20">
        <v>0</v>
      </c>
      <c r="S45" s="19">
        <v>0</v>
      </c>
      <c r="T45" s="19">
        <v>0</v>
      </c>
      <c r="U45" s="19">
        <v>0</v>
      </c>
      <c r="V45" s="19">
        <v>0</v>
      </c>
    </row>
    <row r="46" spans="1:22" x14ac:dyDescent="0.3">
      <c r="A46" s="53"/>
      <c r="B46" s="49"/>
      <c r="C46" s="47" t="s">
        <v>63</v>
      </c>
      <c r="D46" s="47"/>
      <c r="E46" s="48" t="s">
        <v>65</v>
      </c>
      <c r="F46" s="48"/>
      <c r="G46" s="19">
        <v>2</v>
      </c>
      <c r="H46" s="19">
        <v>2</v>
      </c>
      <c r="I46" s="19">
        <v>2</v>
      </c>
      <c r="J46" s="19">
        <v>2</v>
      </c>
      <c r="K46" s="19">
        <v>2</v>
      </c>
      <c r="L46" s="19">
        <v>2</v>
      </c>
      <c r="M46" s="19">
        <v>2</v>
      </c>
      <c r="N46" s="19">
        <v>2</v>
      </c>
      <c r="O46" s="19">
        <v>2</v>
      </c>
      <c r="P46" s="19">
        <v>2</v>
      </c>
      <c r="Q46" s="19">
        <v>2</v>
      </c>
      <c r="R46" s="20">
        <v>0</v>
      </c>
      <c r="S46" s="19">
        <v>0</v>
      </c>
      <c r="T46" s="19">
        <v>0</v>
      </c>
      <c r="U46" s="19">
        <v>0</v>
      </c>
      <c r="V46" s="19">
        <v>0</v>
      </c>
    </row>
    <row r="47" spans="1:22" x14ac:dyDescent="0.3">
      <c r="A47" s="53"/>
      <c r="B47" s="49"/>
      <c r="C47" s="47" t="s">
        <v>49</v>
      </c>
      <c r="D47" s="47"/>
      <c r="E47" s="48" t="s">
        <v>65</v>
      </c>
      <c r="F47" s="48"/>
      <c r="G47" s="19">
        <v>2</v>
      </c>
      <c r="H47" s="19">
        <v>2</v>
      </c>
      <c r="I47" s="19">
        <v>2</v>
      </c>
      <c r="J47" s="19">
        <v>2</v>
      </c>
      <c r="K47" s="19">
        <v>2</v>
      </c>
      <c r="L47" s="19">
        <v>2</v>
      </c>
      <c r="M47" s="19">
        <v>2</v>
      </c>
      <c r="N47" s="19">
        <v>2</v>
      </c>
      <c r="O47" s="19">
        <v>2</v>
      </c>
      <c r="P47" s="19">
        <v>2</v>
      </c>
      <c r="Q47" s="19">
        <v>2</v>
      </c>
      <c r="R47" s="20">
        <v>0</v>
      </c>
      <c r="S47" s="19">
        <v>0</v>
      </c>
      <c r="T47" s="19">
        <v>0</v>
      </c>
      <c r="U47" s="19">
        <v>0</v>
      </c>
      <c r="V47" s="19">
        <v>0</v>
      </c>
    </row>
    <row r="48" spans="1:22" x14ac:dyDescent="0.3">
      <c r="A48" s="53"/>
      <c r="B48" s="49"/>
      <c r="C48" s="44" t="s">
        <v>64</v>
      </c>
      <c r="D48" s="45"/>
      <c r="E48" s="48" t="s">
        <v>65</v>
      </c>
      <c r="F48" s="48"/>
      <c r="G48" s="19">
        <v>2</v>
      </c>
      <c r="H48" s="19">
        <v>2</v>
      </c>
      <c r="I48" s="19">
        <v>2</v>
      </c>
      <c r="J48" s="19">
        <v>2</v>
      </c>
      <c r="K48" s="19">
        <v>2</v>
      </c>
      <c r="L48" s="19">
        <v>2</v>
      </c>
      <c r="M48" s="19">
        <v>2</v>
      </c>
      <c r="N48" s="19">
        <v>2</v>
      </c>
      <c r="O48" s="19">
        <v>2</v>
      </c>
      <c r="P48" s="19">
        <v>2</v>
      </c>
      <c r="Q48" s="19">
        <v>2</v>
      </c>
      <c r="R48" s="20">
        <v>0</v>
      </c>
      <c r="S48" s="19">
        <v>0</v>
      </c>
      <c r="T48" s="19">
        <v>0</v>
      </c>
      <c r="U48" s="19">
        <v>0</v>
      </c>
      <c r="V48" s="19">
        <v>0</v>
      </c>
    </row>
    <row r="49" spans="1:22" x14ac:dyDescent="0.3">
      <c r="A49" s="53"/>
      <c r="B49" s="49" t="s">
        <v>21</v>
      </c>
      <c r="C49" s="47" t="s">
        <v>67</v>
      </c>
      <c r="D49" s="47"/>
      <c r="E49" s="48" t="s">
        <v>66</v>
      </c>
      <c r="F49" s="48"/>
      <c r="G49" s="19">
        <v>2</v>
      </c>
      <c r="H49" s="19">
        <v>2</v>
      </c>
      <c r="I49" s="19">
        <v>2</v>
      </c>
      <c r="J49" s="19">
        <v>2</v>
      </c>
      <c r="K49" s="19">
        <v>2</v>
      </c>
      <c r="L49" s="19">
        <v>2</v>
      </c>
      <c r="M49" s="19">
        <v>2</v>
      </c>
      <c r="N49" s="19">
        <v>2</v>
      </c>
      <c r="O49" s="19">
        <v>2</v>
      </c>
      <c r="P49" s="19">
        <v>2</v>
      </c>
      <c r="Q49" s="19">
        <v>2</v>
      </c>
      <c r="R49" s="19">
        <v>2</v>
      </c>
      <c r="S49" s="20">
        <v>0</v>
      </c>
      <c r="T49" s="19">
        <v>0</v>
      </c>
      <c r="U49" s="19">
        <v>0</v>
      </c>
      <c r="V49" s="19">
        <v>0</v>
      </c>
    </row>
    <row r="50" spans="1:22" x14ac:dyDescent="0.3">
      <c r="A50" s="53"/>
      <c r="B50" s="49"/>
      <c r="C50" s="47" t="s">
        <v>19</v>
      </c>
      <c r="D50" s="47"/>
      <c r="E50" s="48" t="s">
        <v>66</v>
      </c>
      <c r="F50" s="48"/>
      <c r="G50" s="19">
        <v>2</v>
      </c>
      <c r="H50" s="19">
        <v>2</v>
      </c>
      <c r="I50" s="19">
        <v>2</v>
      </c>
      <c r="J50" s="19">
        <v>2</v>
      </c>
      <c r="K50" s="19">
        <v>2</v>
      </c>
      <c r="L50" s="19">
        <v>2</v>
      </c>
      <c r="M50" s="19">
        <v>2</v>
      </c>
      <c r="N50" s="19">
        <v>2</v>
      </c>
      <c r="O50" s="19">
        <v>2</v>
      </c>
      <c r="P50" s="19">
        <v>2</v>
      </c>
      <c r="Q50" s="19">
        <v>2</v>
      </c>
      <c r="R50" s="19">
        <v>2</v>
      </c>
      <c r="S50" s="20">
        <v>0</v>
      </c>
      <c r="T50" s="19">
        <v>0</v>
      </c>
      <c r="U50" s="19">
        <v>0</v>
      </c>
      <c r="V50" s="19">
        <v>0</v>
      </c>
    </row>
    <row r="51" spans="1:22" x14ac:dyDescent="0.3">
      <c r="A51" s="53"/>
      <c r="B51" s="49"/>
      <c r="C51" s="47" t="s">
        <v>20</v>
      </c>
      <c r="D51" s="47"/>
      <c r="E51" s="48" t="s">
        <v>158</v>
      </c>
      <c r="F51" s="48"/>
      <c r="G51" s="19">
        <v>2</v>
      </c>
      <c r="H51" s="19">
        <v>2</v>
      </c>
      <c r="I51" s="19">
        <v>2</v>
      </c>
      <c r="J51" s="19">
        <v>2</v>
      </c>
      <c r="K51" s="19">
        <v>2</v>
      </c>
      <c r="L51" s="19">
        <v>2</v>
      </c>
      <c r="M51" s="19">
        <v>2</v>
      </c>
      <c r="N51" s="19">
        <v>2</v>
      </c>
      <c r="O51" s="19">
        <v>2</v>
      </c>
      <c r="P51" s="19">
        <v>2</v>
      </c>
      <c r="Q51" s="19">
        <v>2</v>
      </c>
      <c r="R51" s="19">
        <v>2</v>
      </c>
      <c r="S51" s="20">
        <v>0</v>
      </c>
      <c r="T51" s="19">
        <v>0</v>
      </c>
      <c r="U51" s="19">
        <v>0</v>
      </c>
      <c r="V51" s="19">
        <v>0</v>
      </c>
    </row>
    <row r="52" spans="1:22" x14ac:dyDescent="0.3">
      <c r="A52" s="53"/>
      <c r="B52" s="49"/>
      <c r="C52" s="47" t="s">
        <v>68</v>
      </c>
      <c r="D52" s="47"/>
      <c r="E52" s="48" t="s">
        <v>158</v>
      </c>
      <c r="F52" s="48"/>
      <c r="G52" s="19">
        <v>2</v>
      </c>
      <c r="H52" s="19">
        <v>2</v>
      </c>
      <c r="I52" s="19">
        <v>2</v>
      </c>
      <c r="J52" s="19">
        <v>2</v>
      </c>
      <c r="K52" s="19">
        <v>2</v>
      </c>
      <c r="L52" s="19">
        <v>2</v>
      </c>
      <c r="M52" s="19">
        <v>2</v>
      </c>
      <c r="N52" s="19">
        <v>2</v>
      </c>
      <c r="O52" s="19">
        <v>2</v>
      </c>
      <c r="P52" s="19">
        <v>2</v>
      </c>
      <c r="Q52" s="19">
        <v>2</v>
      </c>
      <c r="R52" s="19">
        <v>2</v>
      </c>
      <c r="S52" s="20">
        <v>0</v>
      </c>
      <c r="T52" s="19">
        <v>0</v>
      </c>
      <c r="U52" s="19">
        <v>0</v>
      </c>
      <c r="V52" s="19">
        <v>0</v>
      </c>
    </row>
    <row r="53" spans="1:22" x14ac:dyDescent="0.3">
      <c r="A53" s="53"/>
      <c r="B53" s="49"/>
      <c r="C53" s="57" t="s">
        <v>50</v>
      </c>
      <c r="D53" s="58"/>
      <c r="E53" s="48" t="s">
        <v>158</v>
      </c>
      <c r="F53" s="48"/>
      <c r="G53" s="19">
        <v>5</v>
      </c>
      <c r="H53" s="19">
        <v>5</v>
      </c>
      <c r="I53" s="19">
        <v>5</v>
      </c>
      <c r="J53" s="19">
        <v>5</v>
      </c>
      <c r="K53" s="19">
        <v>5</v>
      </c>
      <c r="L53" s="19">
        <v>5</v>
      </c>
      <c r="M53" s="19">
        <v>5</v>
      </c>
      <c r="N53" s="19">
        <v>5</v>
      </c>
      <c r="O53" s="19">
        <v>5</v>
      </c>
      <c r="P53" s="19">
        <v>5</v>
      </c>
      <c r="Q53" s="19">
        <v>5</v>
      </c>
      <c r="R53" s="19">
        <v>5</v>
      </c>
      <c r="S53" s="19">
        <v>5</v>
      </c>
      <c r="T53" s="20">
        <v>0</v>
      </c>
      <c r="U53" s="19">
        <v>0</v>
      </c>
      <c r="V53" s="19">
        <v>0</v>
      </c>
    </row>
    <row r="54" spans="1:22" x14ac:dyDescent="0.3">
      <c r="A54" s="53"/>
      <c r="B54" s="49"/>
      <c r="C54" s="57" t="s">
        <v>69</v>
      </c>
      <c r="D54" s="58"/>
      <c r="E54" s="48" t="s">
        <v>158</v>
      </c>
      <c r="F54" s="48"/>
      <c r="G54" s="19">
        <v>5</v>
      </c>
      <c r="H54" s="19">
        <v>5</v>
      </c>
      <c r="I54" s="19">
        <v>5</v>
      </c>
      <c r="J54" s="19">
        <v>5</v>
      </c>
      <c r="K54" s="19">
        <v>5</v>
      </c>
      <c r="L54" s="19">
        <v>5</v>
      </c>
      <c r="M54" s="19">
        <v>5</v>
      </c>
      <c r="N54" s="19">
        <v>5</v>
      </c>
      <c r="O54" s="19">
        <v>5</v>
      </c>
      <c r="P54" s="19">
        <v>5</v>
      </c>
      <c r="Q54" s="19">
        <v>5</v>
      </c>
      <c r="R54" s="19">
        <v>5</v>
      </c>
      <c r="S54" s="19">
        <v>5</v>
      </c>
      <c r="T54" s="20">
        <v>0</v>
      </c>
      <c r="U54" s="19">
        <v>0</v>
      </c>
      <c r="V54" s="19">
        <v>0</v>
      </c>
    </row>
    <row r="55" spans="1:22" x14ac:dyDescent="0.3">
      <c r="A55" s="53"/>
      <c r="B55" s="49" t="s">
        <v>28</v>
      </c>
      <c r="C55" s="47" t="s">
        <v>70</v>
      </c>
      <c r="D55" s="47"/>
      <c r="E55" s="48" t="s">
        <v>65</v>
      </c>
      <c r="F55" s="48"/>
      <c r="G55" s="19">
        <v>1</v>
      </c>
      <c r="H55" s="19">
        <v>1</v>
      </c>
      <c r="I55" s="19">
        <v>1</v>
      </c>
      <c r="J55" s="19">
        <v>1</v>
      </c>
      <c r="K55" s="19">
        <v>1</v>
      </c>
      <c r="L55" s="19">
        <v>1</v>
      </c>
      <c r="M55" s="19">
        <v>1</v>
      </c>
      <c r="N55" s="19">
        <v>1</v>
      </c>
      <c r="O55" s="19">
        <v>1</v>
      </c>
      <c r="P55" s="19">
        <v>1</v>
      </c>
      <c r="Q55" s="19">
        <v>1</v>
      </c>
      <c r="R55" s="19">
        <v>1</v>
      </c>
      <c r="S55" s="19">
        <v>1</v>
      </c>
      <c r="T55" s="19">
        <v>1</v>
      </c>
      <c r="U55" s="20">
        <v>0</v>
      </c>
      <c r="V55" s="19">
        <v>0</v>
      </c>
    </row>
    <row r="56" spans="1:22" x14ac:dyDescent="0.3">
      <c r="A56" s="53"/>
      <c r="B56" s="49"/>
      <c r="C56" s="47" t="s">
        <v>29</v>
      </c>
      <c r="D56" s="47"/>
      <c r="E56" s="48" t="s">
        <v>65</v>
      </c>
      <c r="F56" s="48"/>
      <c r="G56" s="19">
        <v>1</v>
      </c>
      <c r="H56" s="19">
        <v>1</v>
      </c>
      <c r="I56" s="19">
        <v>1</v>
      </c>
      <c r="J56" s="19">
        <v>1</v>
      </c>
      <c r="K56" s="19">
        <v>1</v>
      </c>
      <c r="L56" s="19">
        <v>1</v>
      </c>
      <c r="M56" s="19">
        <v>1</v>
      </c>
      <c r="N56" s="19">
        <v>1</v>
      </c>
      <c r="O56" s="19">
        <v>1</v>
      </c>
      <c r="P56" s="19">
        <v>1</v>
      </c>
      <c r="Q56" s="19">
        <v>1</v>
      </c>
      <c r="R56" s="19">
        <v>1</v>
      </c>
      <c r="S56" s="19">
        <v>1</v>
      </c>
      <c r="T56" s="19">
        <v>1</v>
      </c>
      <c r="U56" s="20">
        <v>0</v>
      </c>
      <c r="V56" s="19">
        <v>0</v>
      </c>
    </row>
    <row r="57" spans="1:22" x14ac:dyDescent="0.3">
      <c r="A57" s="53"/>
      <c r="B57" s="49"/>
      <c r="C57" s="47" t="s">
        <v>71</v>
      </c>
      <c r="D57" s="47"/>
      <c r="E57" s="48" t="s">
        <v>65</v>
      </c>
      <c r="F57" s="48"/>
      <c r="G57" s="19">
        <v>1</v>
      </c>
      <c r="H57" s="19">
        <v>1</v>
      </c>
      <c r="I57" s="19">
        <v>1</v>
      </c>
      <c r="J57" s="19">
        <v>1</v>
      </c>
      <c r="K57" s="19">
        <v>1</v>
      </c>
      <c r="L57" s="19">
        <v>1</v>
      </c>
      <c r="M57" s="19">
        <v>1</v>
      </c>
      <c r="N57" s="19">
        <v>1</v>
      </c>
      <c r="O57" s="19">
        <v>1</v>
      </c>
      <c r="P57" s="19">
        <v>1</v>
      </c>
      <c r="Q57" s="19">
        <v>1</v>
      </c>
      <c r="R57" s="19">
        <v>1</v>
      </c>
      <c r="S57" s="19">
        <v>1</v>
      </c>
      <c r="T57" s="19">
        <v>1</v>
      </c>
      <c r="U57" s="20">
        <v>0</v>
      </c>
      <c r="V57" s="19">
        <v>0</v>
      </c>
    </row>
    <row r="58" spans="1:22" x14ac:dyDescent="0.3">
      <c r="A58" s="53"/>
      <c r="B58" s="49"/>
      <c r="C58" s="47" t="s">
        <v>22</v>
      </c>
      <c r="D58" s="47"/>
      <c r="E58" s="48" t="s">
        <v>65</v>
      </c>
      <c r="F58" s="48"/>
      <c r="G58" s="19">
        <v>1</v>
      </c>
      <c r="H58" s="19">
        <v>1</v>
      </c>
      <c r="I58" s="19">
        <v>1</v>
      </c>
      <c r="J58" s="19">
        <v>1</v>
      </c>
      <c r="K58" s="19">
        <v>1</v>
      </c>
      <c r="L58" s="19">
        <v>1</v>
      </c>
      <c r="M58" s="19">
        <v>1</v>
      </c>
      <c r="N58" s="19">
        <v>1</v>
      </c>
      <c r="O58" s="19">
        <v>1</v>
      </c>
      <c r="P58" s="19">
        <v>1</v>
      </c>
      <c r="Q58" s="19">
        <v>1</v>
      </c>
      <c r="R58" s="19">
        <v>1</v>
      </c>
      <c r="S58" s="19">
        <v>1</v>
      </c>
      <c r="T58" s="19">
        <v>1</v>
      </c>
      <c r="U58" s="20">
        <v>0</v>
      </c>
      <c r="V58" s="19">
        <v>0</v>
      </c>
    </row>
    <row r="59" spans="1:22" x14ac:dyDescent="0.3">
      <c r="A59" s="53"/>
      <c r="B59" s="49"/>
      <c r="C59" s="47" t="s">
        <v>72</v>
      </c>
      <c r="D59" s="47"/>
      <c r="E59" s="48" t="s">
        <v>65</v>
      </c>
      <c r="F59" s="48"/>
      <c r="G59" s="19">
        <v>1</v>
      </c>
      <c r="H59" s="19">
        <v>1</v>
      </c>
      <c r="I59" s="19">
        <v>1</v>
      </c>
      <c r="J59" s="19">
        <v>1</v>
      </c>
      <c r="K59" s="19">
        <v>1</v>
      </c>
      <c r="L59" s="19">
        <v>1</v>
      </c>
      <c r="M59" s="19">
        <v>1</v>
      </c>
      <c r="N59" s="19">
        <v>1</v>
      </c>
      <c r="O59" s="19">
        <v>1</v>
      </c>
      <c r="P59" s="19">
        <v>1</v>
      </c>
      <c r="Q59" s="19">
        <v>1</v>
      </c>
      <c r="R59" s="19">
        <v>1</v>
      </c>
      <c r="S59" s="19">
        <v>1</v>
      </c>
      <c r="T59" s="19">
        <v>1</v>
      </c>
      <c r="U59" s="20">
        <v>0</v>
      </c>
      <c r="V59" s="19">
        <v>0</v>
      </c>
    </row>
    <row r="60" spans="1:22" x14ac:dyDescent="0.3">
      <c r="A60" s="53"/>
      <c r="B60" s="49"/>
      <c r="C60" s="57" t="s">
        <v>73</v>
      </c>
      <c r="D60" s="58"/>
      <c r="E60" s="48" t="s">
        <v>65</v>
      </c>
      <c r="F60" s="48"/>
      <c r="G60" s="19">
        <v>1</v>
      </c>
      <c r="H60" s="19">
        <v>1</v>
      </c>
      <c r="I60" s="19">
        <v>1</v>
      </c>
      <c r="J60" s="19">
        <v>1</v>
      </c>
      <c r="K60" s="19">
        <v>1</v>
      </c>
      <c r="L60" s="19">
        <v>1</v>
      </c>
      <c r="M60" s="19">
        <v>1</v>
      </c>
      <c r="N60" s="19">
        <v>1</v>
      </c>
      <c r="O60" s="19">
        <v>1</v>
      </c>
      <c r="P60" s="19">
        <v>1</v>
      </c>
      <c r="Q60" s="19">
        <v>1</v>
      </c>
      <c r="R60" s="19">
        <v>1</v>
      </c>
      <c r="S60" s="19">
        <v>1</v>
      </c>
      <c r="T60" s="19">
        <v>1</v>
      </c>
      <c r="U60" s="20">
        <v>0</v>
      </c>
      <c r="V60" s="19">
        <v>0</v>
      </c>
    </row>
    <row r="61" spans="1:22" x14ac:dyDescent="0.3">
      <c r="A61" s="53"/>
      <c r="B61" s="49" t="s">
        <v>27</v>
      </c>
      <c r="C61" s="47" t="s">
        <v>30</v>
      </c>
      <c r="D61" s="47"/>
      <c r="E61" s="50" t="s">
        <v>37</v>
      </c>
      <c r="F61" s="50"/>
      <c r="G61" s="19">
        <v>5</v>
      </c>
      <c r="H61" s="19">
        <v>5</v>
      </c>
      <c r="I61" s="19">
        <v>5</v>
      </c>
      <c r="J61" s="19">
        <v>5</v>
      </c>
      <c r="K61" s="19">
        <v>5</v>
      </c>
      <c r="L61" s="19">
        <v>5</v>
      </c>
      <c r="M61" s="19">
        <v>5</v>
      </c>
      <c r="N61" s="19">
        <v>5</v>
      </c>
      <c r="O61" s="19">
        <v>5</v>
      </c>
      <c r="P61" s="19">
        <v>5</v>
      </c>
      <c r="Q61" s="19">
        <v>5</v>
      </c>
      <c r="R61" s="19">
        <v>5</v>
      </c>
      <c r="S61" s="19">
        <v>5</v>
      </c>
      <c r="T61" s="19">
        <v>5</v>
      </c>
      <c r="U61" s="19">
        <v>5</v>
      </c>
      <c r="V61" s="20">
        <v>0</v>
      </c>
    </row>
    <row r="62" spans="1:22" x14ac:dyDescent="0.3">
      <c r="A62" s="53"/>
      <c r="B62" s="49"/>
      <c r="C62" s="47" t="s">
        <v>31</v>
      </c>
      <c r="D62" s="47"/>
      <c r="E62" s="50" t="s">
        <v>37</v>
      </c>
      <c r="F62" s="50"/>
      <c r="G62" s="19">
        <v>5</v>
      </c>
      <c r="H62" s="19">
        <v>5</v>
      </c>
      <c r="I62" s="19">
        <v>5</v>
      </c>
      <c r="J62" s="19">
        <v>5</v>
      </c>
      <c r="K62" s="19">
        <v>5</v>
      </c>
      <c r="L62" s="19">
        <v>5</v>
      </c>
      <c r="M62" s="19">
        <v>5</v>
      </c>
      <c r="N62" s="19">
        <v>5</v>
      </c>
      <c r="O62" s="19">
        <v>5</v>
      </c>
      <c r="P62" s="19">
        <v>5</v>
      </c>
      <c r="Q62" s="19">
        <v>5</v>
      </c>
      <c r="R62" s="19">
        <v>5</v>
      </c>
      <c r="S62" s="19">
        <v>5</v>
      </c>
      <c r="T62" s="19">
        <v>5</v>
      </c>
      <c r="U62" s="19">
        <v>5</v>
      </c>
      <c r="V62" s="20">
        <v>0</v>
      </c>
    </row>
    <row r="63" spans="1:22" x14ac:dyDescent="0.3">
      <c r="A63" s="53"/>
      <c r="B63" s="46" t="s">
        <v>11</v>
      </c>
      <c r="C63" s="46"/>
      <c r="D63" s="46"/>
      <c r="E63" s="43" t="s">
        <v>10</v>
      </c>
      <c r="F63" s="43"/>
      <c r="G63" s="43">
        <f>SUM(G16:G62)</f>
        <v>147</v>
      </c>
      <c r="H63" s="43"/>
      <c r="I63" s="19">
        <f t="shared" ref="I63:N63" si="0">SUM(I16:I62)</f>
        <v>138</v>
      </c>
      <c r="J63" s="19">
        <f t="shared" si="0"/>
        <v>130</v>
      </c>
      <c r="K63" s="19">
        <f t="shared" si="0"/>
        <v>109</v>
      </c>
      <c r="L63" s="19">
        <f t="shared" si="0"/>
        <v>98</v>
      </c>
      <c r="M63" s="19">
        <f t="shared" si="0"/>
        <v>82</v>
      </c>
      <c r="N63" s="19">
        <f t="shared" si="0"/>
        <v>69</v>
      </c>
      <c r="O63" s="19">
        <f>SUM(O16:O62)+O38</f>
        <v>61</v>
      </c>
      <c r="P63" s="19">
        <f>SUM(P16:P62)+P40</f>
        <v>51</v>
      </c>
      <c r="Q63" s="19">
        <f>SUM(Q16:Q62)</f>
        <v>44</v>
      </c>
      <c r="R63" s="19">
        <f>SUM(R16:R62)</f>
        <v>34</v>
      </c>
      <c r="S63" s="19">
        <f>SUM(S16:S62)</f>
        <v>26</v>
      </c>
      <c r="T63" s="19">
        <f>SUM(T16:T62)-T35</f>
        <v>16</v>
      </c>
      <c r="U63" s="19">
        <f>SUM(U16:U62)</f>
        <v>10</v>
      </c>
      <c r="V63" s="19">
        <f>SUM(V16:V62)</f>
        <v>0</v>
      </c>
    </row>
    <row r="64" spans="1:22" x14ac:dyDescent="0.3">
      <c r="A64" s="54"/>
      <c r="B64" s="46"/>
      <c r="C64" s="46"/>
      <c r="D64" s="46"/>
      <c r="E64" s="43" t="s">
        <v>38</v>
      </c>
      <c r="F64" s="43"/>
      <c r="G64" s="43">
        <f>SUM(H16:H62)</f>
        <v>148</v>
      </c>
      <c r="H64" s="43"/>
      <c r="I64" s="19">
        <f>SUM(I16:I62)</f>
        <v>138</v>
      </c>
      <c r="J64" s="19">
        <f>SUM(J16:J62)</f>
        <v>130</v>
      </c>
      <c r="K64" s="19">
        <f>SUM(K16:K62)</f>
        <v>109</v>
      </c>
      <c r="L64" s="19">
        <f>SUM(L16:L62)</f>
        <v>98</v>
      </c>
      <c r="M64" s="19">
        <f>SUM(M16:M62)+M31+M33</f>
        <v>85</v>
      </c>
      <c r="N64" s="19">
        <f>SUM(N16:N62)</f>
        <v>69</v>
      </c>
      <c r="O64" s="19">
        <f>SUM(O16:O62)</f>
        <v>60</v>
      </c>
      <c r="P64" s="19">
        <f>SUM(P16:P62)</f>
        <v>50</v>
      </c>
      <c r="Q64" s="19">
        <f>SUM(Q16:Q62)</f>
        <v>44</v>
      </c>
      <c r="R64" s="19">
        <f>SUM(R16:R62)</f>
        <v>34</v>
      </c>
      <c r="S64" s="19">
        <f>SUM(S16:S62)+T35-S32-S29</f>
        <v>26</v>
      </c>
      <c r="T64" s="19">
        <f>SUM(T16:T62)-T37-T35</f>
        <v>16</v>
      </c>
      <c r="U64" s="19">
        <f>SUM(U16:U62)</f>
        <v>10</v>
      </c>
      <c r="V64" s="19">
        <f>SUM(V16:V62)</f>
        <v>0</v>
      </c>
    </row>
  </sheetData>
  <mergeCells count="114">
    <mergeCell ref="C60:D60"/>
    <mergeCell ref="B43:B48"/>
    <mergeCell ref="C48:D48"/>
    <mergeCell ref="A16:A64"/>
    <mergeCell ref="E61:F61"/>
    <mergeCell ref="E62:F62"/>
    <mergeCell ref="E63:F63"/>
    <mergeCell ref="E64:F64"/>
    <mergeCell ref="E55:F55"/>
    <mergeCell ref="E56:F56"/>
    <mergeCell ref="E57:F57"/>
    <mergeCell ref="E58:F58"/>
    <mergeCell ref="E59:F59"/>
    <mergeCell ref="E51:F51"/>
    <mergeCell ref="E52:F52"/>
    <mergeCell ref="E26:F26"/>
    <mergeCell ref="E27:F27"/>
    <mergeCell ref="E28:F28"/>
    <mergeCell ref="E29:F29"/>
    <mergeCell ref="E30:F30"/>
    <mergeCell ref="E43:F43"/>
    <mergeCell ref="B63:D64"/>
    <mergeCell ref="B55:B60"/>
    <mergeCell ref="E22:F22"/>
    <mergeCell ref="B61:B62"/>
    <mergeCell ref="C44:D44"/>
    <mergeCell ref="C45:D45"/>
    <mergeCell ref="C46:D46"/>
    <mergeCell ref="B19:B25"/>
    <mergeCell ref="E39:F39"/>
    <mergeCell ref="E35:F35"/>
    <mergeCell ref="E41:F41"/>
    <mergeCell ref="C35:D35"/>
    <mergeCell ref="E34:F34"/>
    <mergeCell ref="C25:D25"/>
    <mergeCell ref="C26:D26"/>
    <mergeCell ref="C27:D27"/>
    <mergeCell ref="C20:D20"/>
    <mergeCell ref="C21:D21"/>
    <mergeCell ref="C22:D22"/>
    <mergeCell ref="C23:D23"/>
    <mergeCell ref="C24:D24"/>
    <mergeCell ref="C34:D34"/>
    <mergeCell ref="E50:F50"/>
    <mergeCell ref="E49:F49"/>
    <mergeCell ref="E45:F45"/>
    <mergeCell ref="C62:D62"/>
    <mergeCell ref="E31:F31"/>
    <mergeCell ref="A1:B1"/>
    <mergeCell ref="A2:B2"/>
    <mergeCell ref="A3:B3"/>
    <mergeCell ref="A4:B4"/>
    <mergeCell ref="G63:H63"/>
    <mergeCell ref="B49:B54"/>
    <mergeCell ref="B6:E6"/>
    <mergeCell ref="B13:C13"/>
    <mergeCell ref="C15:D15"/>
    <mergeCell ref="E15:F15"/>
    <mergeCell ref="B16:D16"/>
    <mergeCell ref="B17:D17"/>
    <mergeCell ref="C19:D19"/>
    <mergeCell ref="E21:F21"/>
    <mergeCell ref="E44:F44"/>
    <mergeCell ref="B18:D18"/>
    <mergeCell ref="E20:F20"/>
    <mergeCell ref="E16:F16"/>
    <mergeCell ref="E17:F17"/>
    <mergeCell ref="E18:F18"/>
    <mergeCell ref="E19:F19"/>
    <mergeCell ref="E23:F23"/>
    <mergeCell ref="E24:F24"/>
    <mergeCell ref="E25:F25"/>
    <mergeCell ref="G64:H64"/>
    <mergeCell ref="B26:B42"/>
    <mergeCell ref="C61:D61"/>
    <mergeCell ref="C59:D59"/>
    <mergeCell ref="C58:D58"/>
    <mergeCell ref="C57:D57"/>
    <mergeCell ref="C56:D56"/>
    <mergeCell ref="C55:D55"/>
    <mergeCell ref="C36:D36"/>
    <mergeCell ref="C37:D37"/>
    <mergeCell ref="C39:D39"/>
    <mergeCell ref="C28:D28"/>
    <mergeCell ref="C30:D30"/>
    <mergeCell ref="C29:D29"/>
    <mergeCell ref="C32:D32"/>
    <mergeCell ref="C42:D42"/>
    <mergeCell ref="C43:D43"/>
    <mergeCell ref="C41:D41"/>
    <mergeCell ref="E36:F36"/>
    <mergeCell ref="E37:F37"/>
    <mergeCell ref="E60:F60"/>
    <mergeCell ref="E32:F32"/>
    <mergeCell ref="C52:D52"/>
    <mergeCell ref="C51:D51"/>
    <mergeCell ref="C31:D31"/>
    <mergeCell ref="C33:D33"/>
    <mergeCell ref="E33:F33"/>
    <mergeCell ref="E46:F46"/>
    <mergeCell ref="E47:F47"/>
    <mergeCell ref="E48:F48"/>
    <mergeCell ref="C53:D53"/>
    <mergeCell ref="C54:D54"/>
    <mergeCell ref="E53:F53"/>
    <mergeCell ref="E54:F54"/>
    <mergeCell ref="E42:F42"/>
    <mergeCell ref="C47:D47"/>
    <mergeCell ref="C49:D49"/>
    <mergeCell ref="C50:D50"/>
    <mergeCell ref="E40:F40"/>
    <mergeCell ref="C40:D40"/>
    <mergeCell ref="E38:F38"/>
    <mergeCell ref="C38:D38"/>
  </mergeCells>
  <pageMargins left="0.7" right="0.7" top="0.75" bottom="0.75" header="0.3" footer="0.3"/>
  <pageSetup orientation="portrait" horizontalDpi="1200" verticalDpi="1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E100"/>
  <sheetViews>
    <sheetView topLeftCell="A79" zoomScale="85" zoomScaleNormal="85" workbookViewId="0">
      <selection activeCell="L24" sqref="L24"/>
    </sheetView>
  </sheetViews>
  <sheetFormatPr defaultRowHeight="14.4" x14ac:dyDescent="0.3"/>
  <cols>
    <col min="1" max="1" width="13.5546875" customWidth="1"/>
    <col min="2" max="2" width="21.109375" customWidth="1"/>
    <col min="3" max="3" width="55.88671875" customWidth="1"/>
    <col min="4" max="4" width="12" customWidth="1"/>
    <col min="5" max="5" width="10.33203125" customWidth="1"/>
    <col min="6" max="6" width="20.109375" customWidth="1"/>
    <col min="7" max="8" width="6.109375" customWidth="1"/>
    <col min="9" max="19" width="6" customWidth="1"/>
    <col min="20" max="20" width="6.109375" customWidth="1"/>
    <col min="21" max="28" width="6" customWidth="1"/>
    <col min="29" max="29" width="6.109375" customWidth="1"/>
  </cols>
  <sheetData>
    <row r="1" spans="1:57" ht="34.200000000000003" thickBot="1" x14ac:dyDescent="0.35">
      <c r="A1" s="56" t="s">
        <v>3</v>
      </c>
      <c r="B1" s="56"/>
      <c r="C1" s="34" t="s">
        <v>51</v>
      </c>
      <c r="D1" s="1"/>
      <c r="E1" s="9"/>
      <c r="F1" s="10" t="s">
        <v>46</v>
      </c>
    </row>
    <row r="2" spans="1:57" ht="17.399999999999999" thickBot="1" x14ac:dyDescent="0.35">
      <c r="A2" s="56" t="s">
        <v>2</v>
      </c>
      <c r="B2" s="56"/>
      <c r="C2" s="3" t="s">
        <v>24</v>
      </c>
      <c r="D2" s="1"/>
      <c r="E2" s="11"/>
      <c r="F2" s="12" t="s">
        <v>45</v>
      </c>
    </row>
    <row r="3" spans="1:57" ht="17.399999999999999" thickBot="1" x14ac:dyDescent="0.35">
      <c r="A3" s="56" t="s">
        <v>1</v>
      </c>
      <c r="B3" s="56"/>
      <c r="C3" s="4">
        <v>45995</v>
      </c>
      <c r="D3" s="1"/>
      <c r="E3" s="13"/>
      <c r="F3" s="12" t="s">
        <v>44</v>
      </c>
    </row>
    <row r="4" spans="1:57" ht="18" customHeight="1" thickBot="1" x14ac:dyDescent="0.35">
      <c r="A4" s="56" t="s">
        <v>0</v>
      </c>
      <c r="B4" s="56"/>
      <c r="C4" s="4">
        <v>45662</v>
      </c>
      <c r="D4" s="1"/>
      <c r="E4" s="14"/>
      <c r="F4" s="12" t="s">
        <v>43</v>
      </c>
    </row>
    <row r="5" spans="1:57" ht="18" customHeight="1" thickBot="1" x14ac:dyDescent="0.35">
      <c r="A5" s="1"/>
      <c r="B5" s="1"/>
      <c r="C5" s="1"/>
      <c r="D5" s="1"/>
      <c r="E5" s="15"/>
      <c r="F5" s="16" t="s">
        <v>42</v>
      </c>
    </row>
    <row r="6" spans="1:57" ht="17.399999999999999" thickBot="1" x14ac:dyDescent="0.35">
      <c r="A6" s="1"/>
      <c r="B6" s="62" t="s">
        <v>25</v>
      </c>
      <c r="C6" s="62"/>
      <c r="D6" s="62"/>
      <c r="E6" s="63"/>
    </row>
    <row r="7" spans="1:57" ht="17.399999999999999" thickBot="1" x14ac:dyDescent="0.35">
      <c r="A7" s="1"/>
      <c r="B7" s="6" t="s">
        <v>5</v>
      </c>
      <c r="C7" s="6" t="s">
        <v>39</v>
      </c>
      <c r="D7" s="6" t="s">
        <v>10</v>
      </c>
      <c r="E7" s="6" t="s">
        <v>38</v>
      </c>
    </row>
    <row r="8" spans="1:57" ht="17.399999999999999" thickBot="1" x14ac:dyDescent="0.35">
      <c r="A8" s="1"/>
      <c r="B8" s="8">
        <v>1</v>
      </c>
      <c r="C8" s="3" t="s">
        <v>52</v>
      </c>
      <c r="D8" s="3">
        <f ca="1">SUMIF($E$16:$F$77,"Nam",$G$16:$G$77)+SUMIF($E$16:$F$77,"All team",$G$16:$G$77)/5+SUMIF($E$16:$F$77,"Nam,Hà,Trí",$G$16:$G$77)/3</f>
        <v>14</v>
      </c>
      <c r="E8" s="3">
        <f ca="1">SUMIF($E$16:$F$77,"Nam",$H$16:$H$77)+SUMIF($E$16:$F$77,"All team",$H$16:$H$77)/5+SUMIF($E$16:$F$77,"Nam,Hà,Trí",$H$16:$H$77)/3</f>
        <v>14</v>
      </c>
    </row>
    <row r="9" spans="1:57" ht="17.399999999999999" thickBot="1" x14ac:dyDescent="0.35">
      <c r="A9" s="1"/>
      <c r="B9" s="8">
        <v>2</v>
      </c>
      <c r="C9" s="3" t="s">
        <v>53</v>
      </c>
      <c r="D9" s="3">
        <f ca="1">SUMIF($E$16:$F$77,"Thuỷ",$G$16:$G$77)+SUMIF($E$16:$F$77,"All team",$G$16:$G$77)/5+SUMIF($E$16:$F$77,"Trí,Thuỷ",$G$16:$G$77)/2</f>
        <v>68</v>
      </c>
      <c r="E9" s="3">
        <f ca="1">SUMIF($E$16:$F$77,"Thuỷ",$H$16:$H$77)+SUMIF($E$16:$F$77,"All team",$H$16:$H$77)/5+SUMIF($E$16:$F$77,"Trí,Thuỷ",$H$16:$H$77)/2</f>
        <v>66</v>
      </c>
    </row>
    <row r="10" spans="1:57" ht="17.399999999999999" thickBot="1" x14ac:dyDescent="0.35">
      <c r="A10" s="1"/>
      <c r="B10" s="8">
        <v>3</v>
      </c>
      <c r="C10" s="3" t="s">
        <v>54</v>
      </c>
      <c r="D10" s="3">
        <f ca="1">SUMIF($E$16:$F$77,"Hà",$G$16:$G$77)+SUMIF($E$16:$F$77,"All team",$G$16:$G$77)/5+SUMIF($E$16:$F$77,"Nam,Hà,Trí",$G$16:$G$77)/3</f>
        <v>6</v>
      </c>
      <c r="E10" s="3">
        <f ca="1">SUMIF($E$16:$F$77,"Hà",$H$16:$H$77)+SUMIF($E$16:$F$77,"All team",$H$16:$H$77)/5+SUMIF($E$16:$F$77,"Nam,Hà,Trí",$H$16:$H$77)/3</f>
        <v>6</v>
      </c>
    </row>
    <row r="11" spans="1:57" ht="17.399999999999999" thickBot="1" x14ac:dyDescent="0.35">
      <c r="A11" s="1"/>
      <c r="B11" s="8">
        <v>4</v>
      </c>
      <c r="C11" s="3" t="s">
        <v>55</v>
      </c>
      <c r="D11" s="3">
        <f ca="1">SUMIF($E$16:$F$77,"Trí",$G$16:$G$77)+SUMIF($E$16:$F$77,"All team",$G$16:$G$77)/5+SUMIF($E$16:$F$77,"Nam,Hà,Trí",$G$16:$G$77)/3</f>
        <v>67</v>
      </c>
      <c r="E11" s="3">
        <f ca="1">SUMIF($E$16:$F$77,"Trí",$H$16:$H$77)+SUMIF($E$16:$F$77,"All team",$H$16:$H$77)/5+SUMIF($E$16:$F$77,"Nam,Hà,Trí",$H$16:$H$77)/3</f>
        <v>67</v>
      </c>
    </row>
    <row r="12" spans="1:57" ht="17.399999999999999" thickBot="1" x14ac:dyDescent="0.35">
      <c r="A12" s="1"/>
      <c r="B12" s="8">
        <v>5</v>
      </c>
      <c r="C12" s="3" t="s">
        <v>56</v>
      </c>
      <c r="D12" s="3">
        <f ca="1">SUMIF($E$16:$F$77,"Vũ",$G$16:$G$77)+SUMIF($E$16:$F$77,"All team",$G$16:$G$77)/5+SUMIF($E$16:$F$77,"Trí,Vũ",$G$16:$G$77)/2</f>
        <v>69</v>
      </c>
      <c r="E12" s="3">
        <f ca="1">SUMIF($E$16:$F$77,"Vũ",$H$16:$H$77)+SUMIF($E$16:$F$77,"All team",$H$16:$H$77)/5+SUMIF($E$16:$F$77,"Trí,Vũ",$H$16:$H$77)/2</f>
        <v>68</v>
      </c>
    </row>
    <row r="13" spans="1:57" ht="17.399999999999999" thickBot="1" x14ac:dyDescent="0.35">
      <c r="A13" s="1"/>
      <c r="B13" s="55" t="s">
        <v>11</v>
      </c>
      <c r="C13" s="55"/>
      <c r="D13" s="5">
        <f ca="1">SUM(D8:D12)</f>
        <v>224</v>
      </c>
      <c r="E13" s="5">
        <f ca="1">SUM(E8:E12)</f>
        <v>221</v>
      </c>
    </row>
    <row r="15" spans="1:57" ht="63.75" customHeight="1" x14ac:dyDescent="0.3">
      <c r="A15" s="23" t="s">
        <v>6</v>
      </c>
      <c r="B15" s="23" t="s">
        <v>7</v>
      </c>
      <c r="C15" s="61" t="s">
        <v>8</v>
      </c>
      <c r="D15" s="61"/>
      <c r="E15" s="61" t="s">
        <v>9</v>
      </c>
      <c r="F15" s="61"/>
      <c r="G15" s="18" t="s">
        <v>10</v>
      </c>
      <c r="H15" s="18" t="s">
        <v>38</v>
      </c>
      <c r="I15" s="40">
        <v>45995</v>
      </c>
      <c r="J15" s="40" t="s">
        <v>222</v>
      </c>
      <c r="K15" s="40" t="s">
        <v>133</v>
      </c>
      <c r="L15" s="40" t="s">
        <v>134</v>
      </c>
      <c r="M15" s="40" t="s">
        <v>135</v>
      </c>
      <c r="N15" s="40" t="s">
        <v>136</v>
      </c>
      <c r="O15" s="40" t="s">
        <v>137</v>
      </c>
      <c r="P15" s="40" t="s">
        <v>138</v>
      </c>
      <c r="Q15" s="40" t="s">
        <v>139</v>
      </c>
      <c r="R15" s="40" t="s">
        <v>140</v>
      </c>
      <c r="S15" s="40" t="s">
        <v>141</v>
      </c>
      <c r="T15" s="40" t="s">
        <v>142</v>
      </c>
      <c r="U15" s="40" t="s">
        <v>143</v>
      </c>
      <c r="V15" s="40" t="s">
        <v>144</v>
      </c>
      <c r="W15" s="40" t="s">
        <v>145</v>
      </c>
      <c r="X15" s="40" t="s">
        <v>146</v>
      </c>
      <c r="Y15" s="40" t="s">
        <v>147</v>
      </c>
      <c r="Z15" s="40" t="s">
        <v>148</v>
      </c>
      <c r="AA15" s="40" t="s">
        <v>149</v>
      </c>
      <c r="AB15" s="40">
        <v>45662</v>
      </c>
      <c r="AC15" s="7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</row>
    <row r="16" spans="1:57" ht="16.8" x14ac:dyDescent="0.3">
      <c r="A16" s="49" t="s">
        <v>24</v>
      </c>
      <c r="B16" s="47" t="s">
        <v>12</v>
      </c>
      <c r="C16" s="47"/>
      <c r="D16" s="47"/>
      <c r="E16" s="48" t="s">
        <v>37</v>
      </c>
      <c r="F16" s="48"/>
      <c r="G16" s="19">
        <v>10</v>
      </c>
      <c r="H16" s="19">
        <v>10</v>
      </c>
      <c r="I16" s="20">
        <v>0</v>
      </c>
      <c r="J16" s="19">
        <v>0</v>
      </c>
      <c r="K16" s="19">
        <v>0</v>
      </c>
      <c r="L16" s="19">
        <v>0</v>
      </c>
      <c r="M16" s="19">
        <v>0</v>
      </c>
      <c r="N16" s="19">
        <v>0</v>
      </c>
      <c r="O16" s="19">
        <v>0</v>
      </c>
      <c r="P16" s="19">
        <v>0</v>
      </c>
      <c r="Q16" s="19">
        <v>0</v>
      </c>
      <c r="R16" s="19">
        <v>0</v>
      </c>
      <c r="S16" s="19">
        <v>0</v>
      </c>
      <c r="T16" s="19">
        <v>0</v>
      </c>
      <c r="U16" s="19">
        <v>0</v>
      </c>
      <c r="V16" s="19">
        <v>0</v>
      </c>
      <c r="W16" s="19">
        <v>0</v>
      </c>
      <c r="X16" s="19">
        <v>0</v>
      </c>
      <c r="Y16" s="19">
        <v>0</v>
      </c>
      <c r="Z16" s="19">
        <v>0</v>
      </c>
      <c r="AA16" s="19">
        <v>0</v>
      </c>
      <c r="AB16" s="19">
        <v>0</v>
      </c>
    </row>
    <row r="17" spans="1:28" ht="16.8" x14ac:dyDescent="0.3">
      <c r="A17" s="49"/>
      <c r="B17" s="47" t="s">
        <v>33</v>
      </c>
      <c r="C17" s="47"/>
      <c r="D17" s="47"/>
      <c r="E17" s="48" t="s">
        <v>60</v>
      </c>
      <c r="F17" s="48"/>
      <c r="G17" s="19">
        <v>8</v>
      </c>
      <c r="H17" s="19">
        <v>8</v>
      </c>
      <c r="I17" s="19">
        <v>8</v>
      </c>
      <c r="J17" s="20">
        <v>0</v>
      </c>
      <c r="K17" s="19">
        <v>0</v>
      </c>
      <c r="L17" s="19">
        <v>0</v>
      </c>
      <c r="M17" s="19">
        <v>0</v>
      </c>
      <c r="N17" s="19">
        <v>0</v>
      </c>
      <c r="O17" s="19">
        <v>0</v>
      </c>
      <c r="P17" s="19">
        <v>0</v>
      </c>
      <c r="Q17" s="19">
        <v>0</v>
      </c>
      <c r="R17" s="19">
        <v>0</v>
      </c>
      <c r="S17" s="19">
        <v>0</v>
      </c>
      <c r="T17" s="19">
        <v>0</v>
      </c>
      <c r="U17" s="19">
        <v>0</v>
      </c>
      <c r="V17" s="19">
        <v>0</v>
      </c>
      <c r="W17" s="19">
        <v>0</v>
      </c>
      <c r="X17" s="19">
        <v>0</v>
      </c>
      <c r="Y17" s="19">
        <v>0</v>
      </c>
      <c r="Z17" s="19">
        <v>0</v>
      </c>
      <c r="AA17" s="19">
        <v>0</v>
      </c>
      <c r="AB17" s="19">
        <v>0</v>
      </c>
    </row>
    <row r="18" spans="1:28" ht="16.8" x14ac:dyDescent="0.3">
      <c r="A18" s="49"/>
      <c r="B18" s="47" t="s">
        <v>74</v>
      </c>
      <c r="C18" s="47"/>
      <c r="D18" s="47"/>
      <c r="E18" s="48" t="s">
        <v>65</v>
      </c>
      <c r="F18" s="48"/>
      <c r="G18" s="19">
        <v>5</v>
      </c>
      <c r="H18" s="19">
        <v>5</v>
      </c>
      <c r="I18" s="19">
        <v>5</v>
      </c>
      <c r="J18" s="19">
        <v>5</v>
      </c>
      <c r="K18" s="20">
        <v>0</v>
      </c>
      <c r="L18" s="19">
        <v>0</v>
      </c>
      <c r="M18" s="19">
        <v>0</v>
      </c>
      <c r="N18" s="19">
        <v>0</v>
      </c>
      <c r="O18" s="19">
        <v>0</v>
      </c>
      <c r="P18" s="19">
        <v>0</v>
      </c>
      <c r="Q18" s="19">
        <v>0</v>
      </c>
      <c r="R18" s="19">
        <v>0</v>
      </c>
      <c r="S18" s="19">
        <v>0</v>
      </c>
      <c r="T18" s="19">
        <v>0</v>
      </c>
      <c r="U18" s="19">
        <v>0</v>
      </c>
      <c r="V18" s="19">
        <v>0</v>
      </c>
      <c r="W18" s="19">
        <v>0</v>
      </c>
      <c r="X18" s="19">
        <v>0</v>
      </c>
      <c r="Y18" s="19">
        <v>0</v>
      </c>
      <c r="Z18" s="19">
        <v>0</v>
      </c>
      <c r="AA18" s="19">
        <v>0</v>
      </c>
      <c r="AB18" s="19">
        <v>0</v>
      </c>
    </row>
    <row r="19" spans="1:28" ht="16.8" x14ac:dyDescent="0.3">
      <c r="A19" s="49"/>
      <c r="B19" s="49" t="s">
        <v>13</v>
      </c>
      <c r="C19" s="47" t="s">
        <v>75</v>
      </c>
      <c r="D19" s="47"/>
      <c r="E19" s="48" t="s">
        <v>65</v>
      </c>
      <c r="F19" s="48"/>
      <c r="G19" s="19">
        <v>3</v>
      </c>
      <c r="H19" s="19">
        <v>3</v>
      </c>
      <c r="I19" s="19">
        <v>3</v>
      </c>
      <c r="J19" s="19">
        <v>3</v>
      </c>
      <c r="K19" s="19">
        <v>3</v>
      </c>
      <c r="L19" s="20">
        <v>0</v>
      </c>
      <c r="M19" s="19">
        <v>0</v>
      </c>
      <c r="N19" s="19">
        <v>0</v>
      </c>
      <c r="O19" s="19">
        <v>0</v>
      </c>
      <c r="P19" s="19">
        <v>0</v>
      </c>
      <c r="Q19" s="19">
        <v>0</v>
      </c>
      <c r="R19" s="19">
        <v>0</v>
      </c>
      <c r="S19" s="19">
        <v>0</v>
      </c>
      <c r="T19" s="19">
        <v>0</v>
      </c>
      <c r="U19" s="19">
        <v>0</v>
      </c>
      <c r="V19" s="19">
        <v>0</v>
      </c>
      <c r="W19" s="19">
        <v>0</v>
      </c>
      <c r="X19" s="19">
        <v>0</v>
      </c>
      <c r="Y19" s="19">
        <v>0</v>
      </c>
      <c r="Z19" s="19">
        <v>0</v>
      </c>
      <c r="AA19" s="19">
        <v>0</v>
      </c>
      <c r="AB19" s="19">
        <v>0</v>
      </c>
    </row>
    <row r="20" spans="1:28" ht="16.8" x14ac:dyDescent="0.3">
      <c r="A20" s="49"/>
      <c r="B20" s="49"/>
      <c r="C20" s="47" t="s">
        <v>76</v>
      </c>
      <c r="D20" s="47"/>
      <c r="E20" s="48" t="s">
        <v>65</v>
      </c>
      <c r="F20" s="48"/>
      <c r="G20" s="19">
        <v>3</v>
      </c>
      <c r="H20" s="19">
        <v>3</v>
      </c>
      <c r="I20" s="19">
        <v>3</v>
      </c>
      <c r="J20" s="19">
        <v>3</v>
      </c>
      <c r="K20" s="19">
        <v>3</v>
      </c>
      <c r="L20" s="20">
        <v>0</v>
      </c>
      <c r="M20" s="19">
        <v>0</v>
      </c>
      <c r="N20" s="19">
        <v>0</v>
      </c>
      <c r="O20" s="19">
        <v>0</v>
      </c>
      <c r="P20" s="19">
        <v>0</v>
      </c>
      <c r="Q20" s="19">
        <v>0</v>
      </c>
      <c r="R20" s="19">
        <v>0</v>
      </c>
      <c r="S20" s="19">
        <v>0</v>
      </c>
      <c r="T20" s="19">
        <v>0</v>
      </c>
      <c r="U20" s="19">
        <v>0</v>
      </c>
      <c r="V20" s="19">
        <v>0</v>
      </c>
      <c r="W20" s="19">
        <v>0</v>
      </c>
      <c r="X20" s="19">
        <v>0</v>
      </c>
      <c r="Y20" s="19">
        <v>0</v>
      </c>
      <c r="Z20" s="19">
        <v>0</v>
      </c>
      <c r="AA20" s="19">
        <v>0</v>
      </c>
      <c r="AB20" s="19">
        <v>0</v>
      </c>
    </row>
    <row r="21" spans="1:28" ht="16.8" x14ac:dyDescent="0.3">
      <c r="A21" s="49"/>
      <c r="B21" s="49"/>
      <c r="C21" s="44" t="s">
        <v>238</v>
      </c>
      <c r="D21" s="45"/>
      <c r="E21" s="41" t="s">
        <v>65</v>
      </c>
      <c r="F21" s="42"/>
      <c r="G21" s="19">
        <v>3</v>
      </c>
      <c r="H21" s="19">
        <v>3</v>
      </c>
      <c r="I21" s="19">
        <v>3</v>
      </c>
      <c r="J21" s="19">
        <v>3</v>
      </c>
      <c r="K21" s="19">
        <v>3</v>
      </c>
      <c r="L21" s="20">
        <v>0</v>
      </c>
      <c r="M21" s="19">
        <v>0</v>
      </c>
      <c r="N21" s="19">
        <v>0</v>
      </c>
      <c r="O21" s="19">
        <v>0</v>
      </c>
      <c r="P21" s="19">
        <v>0</v>
      </c>
      <c r="Q21" s="19">
        <v>0</v>
      </c>
      <c r="R21" s="19">
        <v>0</v>
      </c>
      <c r="S21" s="19">
        <v>0</v>
      </c>
      <c r="T21" s="19">
        <v>0</v>
      </c>
      <c r="U21" s="19">
        <v>0</v>
      </c>
      <c r="V21" s="19">
        <v>0</v>
      </c>
      <c r="W21" s="19">
        <v>0</v>
      </c>
      <c r="X21" s="19">
        <v>0</v>
      </c>
      <c r="Y21" s="19">
        <v>0</v>
      </c>
      <c r="Z21" s="19">
        <v>0</v>
      </c>
      <c r="AA21" s="19">
        <v>0</v>
      </c>
      <c r="AB21" s="19">
        <v>0</v>
      </c>
    </row>
    <row r="22" spans="1:28" ht="16.8" x14ac:dyDescent="0.3">
      <c r="A22" s="49"/>
      <c r="B22" s="49"/>
      <c r="C22" s="47" t="s">
        <v>77</v>
      </c>
      <c r="D22" s="47"/>
      <c r="E22" s="48" t="s">
        <v>65</v>
      </c>
      <c r="F22" s="48"/>
      <c r="G22" s="19">
        <v>3</v>
      </c>
      <c r="H22" s="19">
        <v>3</v>
      </c>
      <c r="I22" s="19">
        <v>3</v>
      </c>
      <c r="J22" s="19">
        <v>3</v>
      </c>
      <c r="K22" s="19">
        <v>3</v>
      </c>
      <c r="L22" s="20">
        <v>0</v>
      </c>
      <c r="M22" s="19">
        <v>0</v>
      </c>
      <c r="N22" s="19">
        <v>0</v>
      </c>
      <c r="O22" s="19">
        <v>0</v>
      </c>
      <c r="P22" s="19">
        <v>0</v>
      </c>
      <c r="Q22" s="19">
        <v>0</v>
      </c>
      <c r="R22" s="19">
        <v>0</v>
      </c>
      <c r="S22" s="19">
        <v>0</v>
      </c>
      <c r="T22" s="19">
        <v>0</v>
      </c>
      <c r="U22" s="19">
        <v>0</v>
      </c>
      <c r="V22" s="19">
        <v>0</v>
      </c>
      <c r="W22" s="19">
        <v>0</v>
      </c>
      <c r="X22" s="19">
        <v>0</v>
      </c>
      <c r="Y22" s="19">
        <v>0</v>
      </c>
      <c r="Z22" s="19">
        <v>0</v>
      </c>
      <c r="AA22" s="19">
        <v>0</v>
      </c>
      <c r="AB22" s="19">
        <v>0</v>
      </c>
    </row>
    <row r="23" spans="1:28" ht="16.8" x14ac:dyDescent="0.3">
      <c r="A23" s="49"/>
      <c r="B23" s="49"/>
      <c r="C23" s="47" t="s">
        <v>78</v>
      </c>
      <c r="D23" s="47"/>
      <c r="E23" s="48" t="s">
        <v>65</v>
      </c>
      <c r="F23" s="48"/>
      <c r="G23" s="19">
        <v>3</v>
      </c>
      <c r="H23" s="19">
        <v>3</v>
      </c>
      <c r="I23" s="19">
        <v>3</v>
      </c>
      <c r="J23" s="19">
        <v>3</v>
      </c>
      <c r="K23" s="19">
        <v>3</v>
      </c>
      <c r="L23" s="20">
        <v>0</v>
      </c>
      <c r="M23" s="19">
        <v>0</v>
      </c>
      <c r="N23" s="19">
        <v>0</v>
      </c>
      <c r="O23" s="19">
        <v>0</v>
      </c>
      <c r="P23" s="19">
        <v>0</v>
      </c>
      <c r="Q23" s="19">
        <v>0</v>
      </c>
      <c r="R23" s="19">
        <v>0</v>
      </c>
      <c r="S23" s="19">
        <v>0</v>
      </c>
      <c r="T23" s="19">
        <v>0</v>
      </c>
      <c r="U23" s="19">
        <v>0</v>
      </c>
      <c r="V23" s="19">
        <v>0</v>
      </c>
      <c r="W23" s="19">
        <v>0</v>
      </c>
      <c r="X23" s="19">
        <v>0</v>
      </c>
      <c r="Y23" s="19">
        <v>0</v>
      </c>
      <c r="Z23" s="19">
        <v>0</v>
      </c>
      <c r="AA23" s="19">
        <v>0</v>
      </c>
      <c r="AB23" s="19">
        <v>0</v>
      </c>
    </row>
    <row r="24" spans="1:28" ht="16.8" x14ac:dyDescent="0.3">
      <c r="A24" s="49"/>
      <c r="B24" s="49"/>
      <c r="C24" s="47" t="s">
        <v>237</v>
      </c>
      <c r="D24" s="47"/>
      <c r="E24" s="48" t="s">
        <v>65</v>
      </c>
      <c r="F24" s="48"/>
      <c r="G24" s="19">
        <v>3</v>
      </c>
      <c r="H24" s="19">
        <v>3</v>
      </c>
      <c r="I24" s="19">
        <v>3</v>
      </c>
      <c r="J24" s="19">
        <v>3</v>
      </c>
      <c r="K24" s="19">
        <v>3</v>
      </c>
      <c r="L24" s="19">
        <v>3</v>
      </c>
      <c r="M24" s="20">
        <v>0</v>
      </c>
      <c r="N24" s="19">
        <v>0</v>
      </c>
      <c r="O24" s="19">
        <v>0</v>
      </c>
      <c r="P24" s="19">
        <v>0</v>
      </c>
      <c r="Q24" s="19">
        <v>0</v>
      </c>
      <c r="R24" s="19">
        <v>0</v>
      </c>
      <c r="S24" s="19">
        <v>0</v>
      </c>
      <c r="T24" s="19">
        <v>0</v>
      </c>
      <c r="U24" s="19">
        <v>0</v>
      </c>
      <c r="V24" s="19">
        <v>0</v>
      </c>
      <c r="W24" s="19">
        <v>0</v>
      </c>
      <c r="X24" s="19">
        <v>0</v>
      </c>
      <c r="Y24" s="19">
        <v>0</v>
      </c>
      <c r="Z24" s="19">
        <v>0</v>
      </c>
      <c r="AA24" s="19">
        <v>0</v>
      </c>
      <c r="AB24" s="19">
        <v>0</v>
      </c>
    </row>
    <row r="25" spans="1:28" ht="16.8" x14ac:dyDescent="0.3">
      <c r="A25" s="49"/>
      <c r="B25" s="49"/>
      <c r="C25" s="47" t="s">
        <v>236</v>
      </c>
      <c r="D25" s="47"/>
      <c r="E25" s="48" t="s">
        <v>65</v>
      </c>
      <c r="F25" s="48"/>
      <c r="G25" s="19">
        <v>3</v>
      </c>
      <c r="H25" s="19">
        <v>3</v>
      </c>
      <c r="I25" s="19">
        <v>3</v>
      </c>
      <c r="J25" s="19">
        <v>3</v>
      </c>
      <c r="K25" s="19">
        <v>3</v>
      </c>
      <c r="L25" s="19">
        <v>3</v>
      </c>
      <c r="M25" s="20">
        <v>0</v>
      </c>
      <c r="N25" s="19">
        <v>0</v>
      </c>
      <c r="O25" s="19">
        <v>0</v>
      </c>
      <c r="P25" s="19">
        <v>0</v>
      </c>
      <c r="Q25" s="19">
        <v>0</v>
      </c>
      <c r="R25" s="19">
        <v>0</v>
      </c>
      <c r="S25" s="19">
        <v>0</v>
      </c>
      <c r="T25" s="19">
        <v>0</v>
      </c>
      <c r="U25" s="19">
        <v>0</v>
      </c>
      <c r="V25" s="19">
        <v>0</v>
      </c>
      <c r="W25" s="19">
        <v>0</v>
      </c>
      <c r="X25" s="19">
        <v>0</v>
      </c>
      <c r="Y25" s="19">
        <v>0</v>
      </c>
      <c r="Z25" s="19">
        <v>0</v>
      </c>
      <c r="AA25" s="19">
        <v>0</v>
      </c>
      <c r="AB25" s="19">
        <v>0</v>
      </c>
    </row>
    <row r="26" spans="1:28" ht="16.8" x14ac:dyDescent="0.3">
      <c r="A26" s="49"/>
      <c r="B26" s="49"/>
      <c r="C26" s="47" t="s">
        <v>79</v>
      </c>
      <c r="D26" s="47"/>
      <c r="E26" s="48" t="s">
        <v>65</v>
      </c>
      <c r="F26" s="48"/>
      <c r="G26" s="19">
        <v>3</v>
      </c>
      <c r="H26" s="19">
        <v>3</v>
      </c>
      <c r="I26" s="19">
        <v>3</v>
      </c>
      <c r="J26" s="19">
        <v>3</v>
      </c>
      <c r="K26" s="19">
        <v>3</v>
      </c>
      <c r="L26" s="19">
        <v>3</v>
      </c>
      <c r="M26" s="20">
        <v>0</v>
      </c>
      <c r="N26" s="19">
        <v>0</v>
      </c>
      <c r="O26" s="19">
        <v>0</v>
      </c>
      <c r="P26" s="19">
        <v>0</v>
      </c>
      <c r="Q26" s="19">
        <v>0</v>
      </c>
      <c r="R26" s="19">
        <v>0</v>
      </c>
      <c r="S26" s="19">
        <v>0</v>
      </c>
      <c r="T26" s="19">
        <v>0</v>
      </c>
      <c r="U26" s="19">
        <v>0</v>
      </c>
      <c r="V26" s="19">
        <v>0</v>
      </c>
      <c r="W26" s="19">
        <v>0</v>
      </c>
      <c r="X26" s="19">
        <v>0</v>
      </c>
      <c r="Y26" s="19">
        <v>0</v>
      </c>
      <c r="Z26" s="19">
        <v>0</v>
      </c>
      <c r="AA26" s="19">
        <v>0</v>
      </c>
      <c r="AB26" s="19">
        <v>0</v>
      </c>
    </row>
    <row r="27" spans="1:28" ht="16.8" x14ac:dyDescent="0.3">
      <c r="A27" s="49"/>
      <c r="B27" s="49"/>
      <c r="C27" s="47" t="s">
        <v>150</v>
      </c>
      <c r="D27" s="47"/>
      <c r="E27" s="48" t="s">
        <v>132</v>
      </c>
      <c r="F27" s="48"/>
      <c r="G27" s="19">
        <v>10</v>
      </c>
      <c r="H27" s="19">
        <v>10</v>
      </c>
      <c r="I27" s="19">
        <v>10</v>
      </c>
      <c r="J27" s="19">
        <v>10</v>
      </c>
      <c r="K27" s="19">
        <v>10</v>
      </c>
      <c r="L27" s="19">
        <v>10</v>
      </c>
      <c r="M27" s="19">
        <v>10</v>
      </c>
      <c r="N27" s="20">
        <v>0</v>
      </c>
      <c r="O27" s="19">
        <v>0</v>
      </c>
      <c r="P27" s="19">
        <v>0</v>
      </c>
      <c r="Q27" s="19">
        <v>0</v>
      </c>
      <c r="R27" s="19">
        <v>0</v>
      </c>
      <c r="S27" s="19">
        <v>0</v>
      </c>
      <c r="T27" s="19">
        <v>0</v>
      </c>
      <c r="U27" s="19">
        <v>0</v>
      </c>
      <c r="V27" s="19">
        <v>0</v>
      </c>
      <c r="W27" s="19">
        <v>0</v>
      </c>
      <c r="X27" s="19">
        <v>0</v>
      </c>
      <c r="Y27" s="19">
        <v>0</v>
      </c>
      <c r="Z27" s="19">
        <v>0</v>
      </c>
      <c r="AA27" s="19">
        <v>0</v>
      </c>
      <c r="AB27" s="19">
        <v>0</v>
      </c>
    </row>
    <row r="28" spans="1:28" ht="16.8" x14ac:dyDescent="0.3">
      <c r="A28" s="49"/>
      <c r="B28" s="49" t="s">
        <v>15</v>
      </c>
      <c r="C28" s="47" t="s">
        <v>159</v>
      </c>
      <c r="D28" s="47"/>
      <c r="E28" s="48" t="s">
        <v>66</v>
      </c>
      <c r="F28" s="48"/>
      <c r="G28" s="19">
        <v>4</v>
      </c>
      <c r="H28" s="19">
        <v>5</v>
      </c>
      <c r="I28" s="19">
        <v>5</v>
      </c>
      <c r="J28" s="19">
        <v>5</v>
      </c>
      <c r="K28" s="19">
        <v>5</v>
      </c>
      <c r="L28" s="19">
        <v>5</v>
      </c>
      <c r="M28" s="19">
        <v>5</v>
      </c>
      <c r="N28" s="19">
        <v>5</v>
      </c>
      <c r="O28" s="20">
        <v>0</v>
      </c>
      <c r="P28" s="19">
        <v>0</v>
      </c>
      <c r="Q28" s="19">
        <v>0</v>
      </c>
      <c r="R28" s="19">
        <v>0</v>
      </c>
      <c r="S28" s="19">
        <v>0</v>
      </c>
      <c r="T28" s="19">
        <v>0</v>
      </c>
      <c r="U28" s="19">
        <v>0</v>
      </c>
      <c r="V28" s="19">
        <v>0</v>
      </c>
      <c r="W28" s="19">
        <v>0</v>
      </c>
      <c r="X28" s="19">
        <v>0</v>
      </c>
      <c r="Y28" s="19">
        <v>0</v>
      </c>
      <c r="Z28" s="19">
        <v>0</v>
      </c>
      <c r="AA28" s="19">
        <v>0</v>
      </c>
      <c r="AB28" s="19">
        <v>0</v>
      </c>
    </row>
    <row r="29" spans="1:28" ht="16.8" x14ac:dyDescent="0.3">
      <c r="A29" s="49"/>
      <c r="B29" s="49"/>
      <c r="C29" s="41"/>
      <c r="D29" s="42"/>
      <c r="E29" s="41"/>
      <c r="F29" s="42"/>
      <c r="G29" s="19"/>
      <c r="H29" s="19"/>
      <c r="I29" s="19"/>
      <c r="J29" s="19"/>
      <c r="K29" s="19"/>
      <c r="L29" s="19"/>
      <c r="M29" s="19"/>
      <c r="N29" s="19"/>
      <c r="O29" s="21">
        <v>1</v>
      </c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</row>
    <row r="30" spans="1:28" ht="16.8" x14ac:dyDescent="0.3">
      <c r="A30" s="49"/>
      <c r="B30" s="49"/>
      <c r="C30" s="47" t="s">
        <v>160</v>
      </c>
      <c r="D30" s="47"/>
      <c r="E30" s="48" t="s">
        <v>66</v>
      </c>
      <c r="F30" s="48"/>
      <c r="G30" s="19">
        <v>4</v>
      </c>
      <c r="H30" s="19">
        <v>5</v>
      </c>
      <c r="I30" s="19">
        <v>5</v>
      </c>
      <c r="J30" s="19">
        <v>5</v>
      </c>
      <c r="K30" s="19">
        <v>5</v>
      </c>
      <c r="L30" s="19">
        <v>5</v>
      </c>
      <c r="M30" s="19">
        <v>5</v>
      </c>
      <c r="N30" s="19">
        <v>5</v>
      </c>
      <c r="O30" s="20">
        <v>0</v>
      </c>
      <c r="P30" s="19">
        <v>0</v>
      </c>
      <c r="Q30" s="19">
        <v>0</v>
      </c>
      <c r="R30" s="19">
        <v>0</v>
      </c>
      <c r="S30" s="19">
        <v>0</v>
      </c>
      <c r="T30" s="19">
        <v>0</v>
      </c>
      <c r="U30" s="19">
        <v>0</v>
      </c>
      <c r="V30" s="19">
        <v>0</v>
      </c>
      <c r="W30" s="19">
        <v>0</v>
      </c>
      <c r="X30" s="19">
        <v>0</v>
      </c>
      <c r="Y30" s="19">
        <v>0</v>
      </c>
      <c r="Z30" s="19">
        <v>0</v>
      </c>
      <c r="AA30" s="19">
        <v>0</v>
      </c>
      <c r="AB30" s="19">
        <v>0</v>
      </c>
    </row>
    <row r="31" spans="1:28" ht="16.8" x14ac:dyDescent="0.3">
      <c r="A31" s="49"/>
      <c r="B31" s="49"/>
      <c r="C31" s="41"/>
      <c r="D31" s="42"/>
      <c r="E31" s="41"/>
      <c r="F31" s="42"/>
      <c r="G31" s="19"/>
      <c r="H31" s="19"/>
      <c r="I31" s="19"/>
      <c r="J31" s="19"/>
      <c r="K31" s="19"/>
      <c r="L31" s="19"/>
      <c r="M31" s="19"/>
      <c r="N31" s="19"/>
      <c r="O31" s="21">
        <v>1</v>
      </c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</row>
    <row r="32" spans="1:28" ht="16.8" x14ac:dyDescent="0.3">
      <c r="A32" s="49"/>
      <c r="B32" s="49"/>
      <c r="C32" s="44" t="s">
        <v>175</v>
      </c>
      <c r="D32" s="45"/>
      <c r="E32" s="41" t="s">
        <v>66</v>
      </c>
      <c r="F32" s="42"/>
      <c r="G32" s="19">
        <v>5</v>
      </c>
      <c r="H32" s="19">
        <v>5</v>
      </c>
      <c r="I32" s="19">
        <v>5</v>
      </c>
      <c r="J32" s="19">
        <v>5</v>
      </c>
      <c r="K32" s="19">
        <v>5</v>
      </c>
      <c r="L32" s="19">
        <v>5</v>
      </c>
      <c r="M32" s="19">
        <v>5</v>
      </c>
      <c r="N32" s="19">
        <v>5</v>
      </c>
      <c r="O32" s="19">
        <v>5</v>
      </c>
      <c r="P32" s="20">
        <v>0</v>
      </c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</row>
    <row r="33" spans="1:28" ht="16.8" x14ac:dyDescent="0.3">
      <c r="A33" s="49"/>
      <c r="B33" s="49"/>
      <c r="C33" s="57" t="s">
        <v>161</v>
      </c>
      <c r="D33" s="58"/>
      <c r="E33" s="48" t="s">
        <v>66</v>
      </c>
      <c r="F33" s="48"/>
      <c r="G33" s="19">
        <v>5</v>
      </c>
      <c r="H33" s="19">
        <v>5</v>
      </c>
      <c r="I33" s="19">
        <v>5</v>
      </c>
      <c r="J33" s="19">
        <v>5</v>
      </c>
      <c r="K33" s="19">
        <v>5</v>
      </c>
      <c r="L33" s="19">
        <v>5</v>
      </c>
      <c r="M33" s="19">
        <v>5</v>
      </c>
      <c r="N33" s="19">
        <v>5</v>
      </c>
      <c r="O33" s="19">
        <v>5</v>
      </c>
      <c r="P33" s="20">
        <v>0</v>
      </c>
      <c r="Q33" s="19">
        <v>0</v>
      </c>
      <c r="R33" s="19">
        <v>0</v>
      </c>
      <c r="S33" s="19">
        <v>0</v>
      </c>
      <c r="T33" s="19">
        <v>0</v>
      </c>
      <c r="U33" s="19">
        <v>0</v>
      </c>
      <c r="V33" s="19">
        <v>0</v>
      </c>
      <c r="W33" s="19">
        <v>0</v>
      </c>
      <c r="X33" s="19">
        <v>0</v>
      </c>
      <c r="Y33" s="19">
        <v>0</v>
      </c>
      <c r="Z33" s="19">
        <v>0</v>
      </c>
      <c r="AA33" s="19">
        <v>0</v>
      </c>
      <c r="AB33" s="19">
        <v>0</v>
      </c>
    </row>
    <row r="34" spans="1:28" ht="16.8" x14ac:dyDescent="0.3">
      <c r="A34" s="49"/>
      <c r="B34" s="49"/>
      <c r="C34" s="47" t="s">
        <v>162</v>
      </c>
      <c r="D34" s="47"/>
      <c r="E34" s="48" t="s">
        <v>66</v>
      </c>
      <c r="F34" s="48"/>
      <c r="G34" s="19">
        <v>5</v>
      </c>
      <c r="H34" s="19">
        <v>5</v>
      </c>
      <c r="I34" s="19">
        <v>5</v>
      </c>
      <c r="J34" s="19">
        <v>5</v>
      </c>
      <c r="K34" s="19">
        <v>5</v>
      </c>
      <c r="L34" s="19">
        <v>5</v>
      </c>
      <c r="M34" s="19">
        <v>5</v>
      </c>
      <c r="N34" s="19">
        <v>5</v>
      </c>
      <c r="O34" s="19">
        <v>5</v>
      </c>
      <c r="P34" s="19">
        <v>5</v>
      </c>
      <c r="Q34" s="20">
        <v>0</v>
      </c>
      <c r="R34" s="19">
        <v>0</v>
      </c>
      <c r="S34" s="19">
        <v>0</v>
      </c>
      <c r="T34" s="19">
        <v>0</v>
      </c>
      <c r="U34" s="19">
        <v>0</v>
      </c>
      <c r="V34" s="19">
        <v>0</v>
      </c>
      <c r="W34" s="19">
        <v>0</v>
      </c>
      <c r="X34" s="19">
        <v>0</v>
      </c>
      <c r="Y34" s="19">
        <v>0</v>
      </c>
      <c r="Z34" s="19">
        <v>0</v>
      </c>
      <c r="AA34" s="19">
        <v>0</v>
      </c>
      <c r="AB34" s="19">
        <v>0</v>
      </c>
    </row>
    <row r="35" spans="1:28" ht="16.8" x14ac:dyDescent="0.3">
      <c r="A35" s="49"/>
      <c r="B35" s="49"/>
      <c r="C35" s="44" t="s">
        <v>225</v>
      </c>
      <c r="D35" s="45"/>
      <c r="E35" s="48" t="s">
        <v>158</v>
      </c>
      <c r="F35" s="48"/>
      <c r="G35" s="19">
        <v>5</v>
      </c>
      <c r="H35" s="19">
        <v>5</v>
      </c>
      <c r="I35" s="19">
        <v>5</v>
      </c>
      <c r="J35" s="19">
        <v>5</v>
      </c>
      <c r="K35" s="19">
        <v>5</v>
      </c>
      <c r="L35" s="19">
        <v>5</v>
      </c>
      <c r="M35" s="19">
        <v>5</v>
      </c>
      <c r="N35" s="19">
        <v>5</v>
      </c>
      <c r="O35" s="19">
        <v>5</v>
      </c>
      <c r="P35" s="19">
        <v>5</v>
      </c>
      <c r="Q35" s="20">
        <v>0</v>
      </c>
      <c r="R35" s="19">
        <v>0</v>
      </c>
      <c r="S35" s="19">
        <v>0</v>
      </c>
      <c r="T35" s="19">
        <v>0</v>
      </c>
      <c r="U35" s="19">
        <v>0</v>
      </c>
      <c r="V35" s="19">
        <v>0</v>
      </c>
      <c r="W35" s="19">
        <v>0</v>
      </c>
      <c r="X35" s="19">
        <v>0</v>
      </c>
      <c r="Y35" s="19">
        <v>0</v>
      </c>
      <c r="Z35" s="19">
        <v>0</v>
      </c>
      <c r="AA35" s="19">
        <v>0</v>
      </c>
      <c r="AB35" s="19">
        <v>0</v>
      </c>
    </row>
    <row r="36" spans="1:28" ht="16.8" x14ac:dyDescent="0.3">
      <c r="A36" s="49"/>
      <c r="B36" s="49"/>
      <c r="C36" s="44" t="s">
        <v>176</v>
      </c>
      <c r="D36" s="45"/>
      <c r="E36" s="48" t="s">
        <v>158</v>
      </c>
      <c r="F36" s="48"/>
      <c r="G36" s="19">
        <v>4</v>
      </c>
      <c r="H36" s="19">
        <v>5</v>
      </c>
      <c r="I36" s="19">
        <v>5</v>
      </c>
      <c r="J36" s="19">
        <v>5</v>
      </c>
      <c r="K36" s="19">
        <v>5</v>
      </c>
      <c r="L36" s="19">
        <v>5</v>
      </c>
      <c r="M36" s="19">
        <v>5</v>
      </c>
      <c r="N36" s="19">
        <v>5</v>
      </c>
      <c r="O36" s="19">
        <v>5</v>
      </c>
      <c r="P36" s="19">
        <v>5</v>
      </c>
      <c r="Q36" s="19">
        <v>5</v>
      </c>
      <c r="R36" s="20">
        <v>0</v>
      </c>
      <c r="S36" s="19">
        <v>0</v>
      </c>
      <c r="T36" s="19">
        <v>0</v>
      </c>
      <c r="U36" s="19">
        <v>0</v>
      </c>
      <c r="V36" s="19">
        <v>0</v>
      </c>
      <c r="W36" s="19">
        <v>0</v>
      </c>
      <c r="X36" s="19">
        <v>0</v>
      </c>
      <c r="Y36" s="19">
        <v>0</v>
      </c>
      <c r="Z36" s="19">
        <v>0</v>
      </c>
      <c r="AA36" s="19">
        <v>0</v>
      </c>
      <c r="AB36" s="19">
        <v>0</v>
      </c>
    </row>
    <row r="37" spans="1:28" ht="16.8" x14ac:dyDescent="0.3">
      <c r="A37" s="49"/>
      <c r="B37" s="49"/>
      <c r="C37" s="41"/>
      <c r="D37" s="42"/>
      <c r="E37" s="41"/>
      <c r="F37" s="42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21">
        <v>1</v>
      </c>
      <c r="S37" s="19"/>
      <c r="T37" s="19"/>
      <c r="U37" s="19"/>
      <c r="V37" s="19"/>
      <c r="W37" s="19"/>
      <c r="X37" s="19"/>
      <c r="Y37" s="19"/>
      <c r="Z37" s="19"/>
      <c r="AA37" s="19"/>
      <c r="AB37" s="19"/>
    </row>
    <row r="38" spans="1:28" ht="16.8" x14ac:dyDescent="0.3">
      <c r="A38" s="49"/>
      <c r="B38" s="49"/>
      <c r="C38" s="44" t="s">
        <v>168</v>
      </c>
      <c r="D38" s="45"/>
      <c r="E38" s="48" t="s">
        <v>66</v>
      </c>
      <c r="F38" s="48"/>
      <c r="G38" s="19">
        <v>7</v>
      </c>
      <c r="H38" s="19">
        <v>7</v>
      </c>
      <c r="I38" s="19">
        <v>7</v>
      </c>
      <c r="J38" s="19">
        <v>7</v>
      </c>
      <c r="K38" s="19">
        <v>7</v>
      </c>
      <c r="L38" s="19">
        <v>7</v>
      </c>
      <c r="M38" s="19">
        <v>7</v>
      </c>
      <c r="N38" s="19">
        <v>7</v>
      </c>
      <c r="O38" s="19">
        <v>7</v>
      </c>
      <c r="P38" s="19">
        <v>7</v>
      </c>
      <c r="Q38" s="19">
        <v>7</v>
      </c>
      <c r="R38" s="20">
        <v>0</v>
      </c>
      <c r="S38" s="19">
        <v>0</v>
      </c>
      <c r="T38" s="19">
        <v>0</v>
      </c>
      <c r="U38" s="19">
        <v>0</v>
      </c>
      <c r="V38" s="19">
        <v>0</v>
      </c>
      <c r="W38" s="19">
        <v>0</v>
      </c>
      <c r="X38" s="19">
        <v>0</v>
      </c>
      <c r="Y38" s="19">
        <v>0</v>
      </c>
      <c r="Z38" s="19">
        <v>0</v>
      </c>
      <c r="AA38" s="19">
        <v>0</v>
      </c>
      <c r="AB38" s="19">
        <v>0</v>
      </c>
    </row>
    <row r="39" spans="1:28" ht="16.8" x14ac:dyDescent="0.3">
      <c r="A39" s="49"/>
      <c r="B39" s="49"/>
      <c r="C39" s="44" t="s">
        <v>163</v>
      </c>
      <c r="D39" s="45"/>
      <c r="E39" s="48" t="s">
        <v>158</v>
      </c>
      <c r="F39" s="48"/>
      <c r="G39" s="19">
        <v>6</v>
      </c>
      <c r="H39" s="19">
        <v>5</v>
      </c>
      <c r="I39" s="19">
        <v>5</v>
      </c>
      <c r="J39" s="19">
        <v>5</v>
      </c>
      <c r="K39" s="19">
        <v>5</v>
      </c>
      <c r="L39" s="19">
        <v>5</v>
      </c>
      <c r="M39" s="19">
        <v>5</v>
      </c>
      <c r="N39" s="19">
        <v>5</v>
      </c>
      <c r="O39" s="19">
        <v>5</v>
      </c>
      <c r="P39" s="19">
        <v>5</v>
      </c>
      <c r="Q39" s="19">
        <v>5</v>
      </c>
      <c r="R39" s="19">
        <v>5</v>
      </c>
      <c r="S39" s="20">
        <v>0</v>
      </c>
      <c r="T39" s="19">
        <v>0</v>
      </c>
      <c r="U39" s="19">
        <v>0</v>
      </c>
      <c r="V39" s="19">
        <v>0</v>
      </c>
      <c r="W39" s="19">
        <v>0</v>
      </c>
      <c r="X39" s="19">
        <v>0</v>
      </c>
      <c r="Y39" s="19">
        <v>0</v>
      </c>
      <c r="Z39" s="19">
        <v>0</v>
      </c>
      <c r="AA39" s="19">
        <v>0</v>
      </c>
      <c r="AB39" s="19">
        <v>0</v>
      </c>
    </row>
    <row r="40" spans="1:28" ht="16.8" x14ac:dyDescent="0.3">
      <c r="A40" s="49"/>
      <c r="B40" s="49"/>
      <c r="C40" s="41"/>
      <c r="D40" s="42"/>
      <c r="E40" s="41"/>
      <c r="F40" s="42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22">
        <v>1</v>
      </c>
      <c r="T40" s="19"/>
      <c r="U40" s="19"/>
      <c r="V40" s="19"/>
      <c r="W40" s="19"/>
      <c r="X40" s="19"/>
      <c r="Y40" s="19"/>
      <c r="Z40" s="19"/>
      <c r="AA40" s="19"/>
      <c r="AB40" s="19"/>
    </row>
    <row r="41" spans="1:28" ht="16.8" x14ac:dyDescent="0.3">
      <c r="A41" s="49"/>
      <c r="B41" s="49"/>
      <c r="C41" s="47" t="s">
        <v>164</v>
      </c>
      <c r="D41" s="47"/>
      <c r="E41" s="48" t="s">
        <v>158</v>
      </c>
      <c r="F41" s="48"/>
      <c r="G41" s="19">
        <v>6</v>
      </c>
      <c r="H41" s="19">
        <v>5</v>
      </c>
      <c r="I41" s="19">
        <v>5</v>
      </c>
      <c r="J41" s="19">
        <v>5</v>
      </c>
      <c r="K41" s="19">
        <v>5</v>
      </c>
      <c r="L41" s="19">
        <v>5</v>
      </c>
      <c r="M41" s="19">
        <v>5</v>
      </c>
      <c r="N41" s="19">
        <v>5</v>
      </c>
      <c r="O41" s="19">
        <v>5</v>
      </c>
      <c r="P41" s="19">
        <v>5</v>
      </c>
      <c r="Q41" s="19">
        <v>5</v>
      </c>
      <c r="R41" s="19">
        <v>5</v>
      </c>
      <c r="S41" s="20">
        <v>0</v>
      </c>
      <c r="T41" s="19">
        <v>0</v>
      </c>
      <c r="U41" s="19">
        <v>0</v>
      </c>
      <c r="V41" s="19">
        <v>0</v>
      </c>
      <c r="W41" s="19">
        <v>0</v>
      </c>
      <c r="X41" s="19">
        <v>0</v>
      </c>
      <c r="Y41" s="19">
        <v>0</v>
      </c>
      <c r="Z41" s="19">
        <v>0</v>
      </c>
      <c r="AA41" s="19">
        <v>0</v>
      </c>
      <c r="AB41" s="19">
        <v>0</v>
      </c>
    </row>
    <row r="42" spans="1:28" ht="16.8" x14ac:dyDescent="0.3">
      <c r="A42" s="49"/>
      <c r="B42" s="49"/>
      <c r="C42" s="41"/>
      <c r="D42" s="42"/>
      <c r="E42" s="41"/>
      <c r="F42" s="42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22">
        <v>1</v>
      </c>
      <c r="T42" s="19"/>
      <c r="U42" s="19"/>
      <c r="V42" s="19"/>
      <c r="W42" s="19"/>
      <c r="X42" s="19"/>
      <c r="Y42" s="19"/>
      <c r="Z42" s="19"/>
      <c r="AA42" s="19"/>
      <c r="AB42" s="19"/>
    </row>
    <row r="43" spans="1:28" ht="16.8" x14ac:dyDescent="0.3">
      <c r="A43" s="49"/>
      <c r="B43" s="49"/>
      <c r="C43" s="44" t="s">
        <v>178</v>
      </c>
      <c r="D43" s="45"/>
      <c r="E43" s="41" t="s">
        <v>158</v>
      </c>
      <c r="F43" s="42"/>
      <c r="G43" s="19">
        <v>5</v>
      </c>
      <c r="H43" s="19">
        <v>5</v>
      </c>
      <c r="I43" s="19">
        <v>5</v>
      </c>
      <c r="J43" s="19">
        <v>5</v>
      </c>
      <c r="K43" s="19">
        <v>5</v>
      </c>
      <c r="L43" s="19">
        <v>5</v>
      </c>
      <c r="M43" s="19">
        <v>5</v>
      </c>
      <c r="N43" s="19">
        <v>5</v>
      </c>
      <c r="O43" s="19">
        <v>5</v>
      </c>
      <c r="P43" s="19">
        <v>5</v>
      </c>
      <c r="Q43" s="19">
        <v>5</v>
      </c>
      <c r="R43" s="19">
        <v>5</v>
      </c>
      <c r="S43" s="19">
        <v>5</v>
      </c>
      <c r="T43" s="20">
        <v>0</v>
      </c>
      <c r="U43" s="19">
        <v>0</v>
      </c>
      <c r="V43" s="19">
        <v>0</v>
      </c>
      <c r="W43" s="19">
        <v>0</v>
      </c>
      <c r="X43" s="19">
        <v>0</v>
      </c>
      <c r="Y43" s="19">
        <v>0</v>
      </c>
      <c r="Z43" s="19">
        <v>0</v>
      </c>
      <c r="AA43" s="19">
        <v>0</v>
      </c>
      <c r="AB43" s="19">
        <v>0</v>
      </c>
    </row>
    <row r="44" spans="1:28" ht="16.8" x14ac:dyDescent="0.3">
      <c r="A44" s="49"/>
      <c r="B44" s="49"/>
      <c r="C44" s="57" t="s">
        <v>165</v>
      </c>
      <c r="D44" s="58"/>
      <c r="E44" s="48" t="s">
        <v>158</v>
      </c>
      <c r="F44" s="48"/>
      <c r="G44" s="19">
        <v>5</v>
      </c>
      <c r="H44" s="19">
        <v>5</v>
      </c>
      <c r="I44" s="19">
        <v>5</v>
      </c>
      <c r="J44" s="19">
        <v>5</v>
      </c>
      <c r="K44" s="19">
        <v>5</v>
      </c>
      <c r="L44" s="19">
        <v>5</v>
      </c>
      <c r="M44" s="19">
        <v>5</v>
      </c>
      <c r="N44" s="19">
        <v>5</v>
      </c>
      <c r="O44" s="19">
        <v>5</v>
      </c>
      <c r="P44" s="19">
        <v>5</v>
      </c>
      <c r="Q44" s="19">
        <v>5</v>
      </c>
      <c r="R44" s="19">
        <v>5</v>
      </c>
      <c r="S44" s="19">
        <v>5</v>
      </c>
      <c r="T44" s="20">
        <v>0</v>
      </c>
      <c r="U44" s="19">
        <v>0</v>
      </c>
      <c r="V44" s="19">
        <v>0</v>
      </c>
      <c r="W44" s="19">
        <v>0</v>
      </c>
      <c r="X44" s="19">
        <v>0</v>
      </c>
      <c r="Y44" s="19">
        <v>0</v>
      </c>
      <c r="Z44" s="19">
        <v>0</v>
      </c>
      <c r="AA44" s="19">
        <v>0</v>
      </c>
      <c r="AB44" s="19">
        <v>0</v>
      </c>
    </row>
    <row r="45" spans="1:28" ht="16.8" x14ac:dyDescent="0.3">
      <c r="A45" s="49"/>
      <c r="B45" s="49"/>
      <c r="C45" s="47" t="s">
        <v>166</v>
      </c>
      <c r="D45" s="47"/>
      <c r="E45" s="48" t="s">
        <v>158</v>
      </c>
      <c r="F45" s="48"/>
      <c r="G45" s="19">
        <v>6</v>
      </c>
      <c r="H45" s="19">
        <v>5</v>
      </c>
      <c r="I45" s="19">
        <v>5</v>
      </c>
      <c r="J45" s="19">
        <v>5</v>
      </c>
      <c r="K45" s="19">
        <v>5</v>
      </c>
      <c r="L45" s="19">
        <v>5</v>
      </c>
      <c r="M45" s="19">
        <v>5</v>
      </c>
      <c r="N45" s="19">
        <v>5</v>
      </c>
      <c r="O45" s="19">
        <v>5</v>
      </c>
      <c r="P45" s="19">
        <v>5</v>
      </c>
      <c r="Q45" s="19">
        <v>5</v>
      </c>
      <c r="R45" s="19">
        <v>5</v>
      </c>
      <c r="S45" s="19">
        <v>5</v>
      </c>
      <c r="T45" s="19">
        <v>5</v>
      </c>
      <c r="U45" s="20">
        <v>0</v>
      </c>
      <c r="V45" s="19">
        <v>0</v>
      </c>
      <c r="W45" s="19">
        <v>0</v>
      </c>
      <c r="X45" s="19">
        <v>0</v>
      </c>
      <c r="Y45" s="19">
        <v>0</v>
      </c>
      <c r="Z45" s="19">
        <v>0</v>
      </c>
      <c r="AA45" s="19">
        <v>0</v>
      </c>
      <c r="AB45" s="19">
        <v>0</v>
      </c>
    </row>
    <row r="46" spans="1:28" ht="16.8" x14ac:dyDescent="0.3">
      <c r="A46" s="49"/>
      <c r="B46" s="49"/>
      <c r="C46" s="41"/>
      <c r="D46" s="42"/>
      <c r="E46" s="41"/>
      <c r="F46" s="42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22">
        <v>1</v>
      </c>
      <c r="V46" s="19"/>
      <c r="W46" s="19"/>
      <c r="X46" s="19"/>
      <c r="Y46" s="19"/>
      <c r="Z46" s="19"/>
      <c r="AA46" s="19"/>
      <c r="AB46" s="19"/>
    </row>
    <row r="47" spans="1:28" ht="16.8" x14ac:dyDescent="0.3">
      <c r="A47" s="49"/>
      <c r="B47" s="49"/>
      <c r="C47" s="44" t="s">
        <v>226</v>
      </c>
      <c r="D47" s="45"/>
      <c r="E47" s="48" t="s">
        <v>158</v>
      </c>
      <c r="F47" s="48"/>
      <c r="G47" s="19">
        <v>5</v>
      </c>
      <c r="H47" s="19">
        <v>5</v>
      </c>
      <c r="I47" s="19">
        <v>5</v>
      </c>
      <c r="J47" s="19">
        <v>5</v>
      </c>
      <c r="K47" s="19">
        <v>5</v>
      </c>
      <c r="L47" s="19">
        <v>5</v>
      </c>
      <c r="M47" s="19">
        <v>5</v>
      </c>
      <c r="N47" s="19">
        <v>5</v>
      </c>
      <c r="O47" s="19">
        <v>5</v>
      </c>
      <c r="P47" s="19">
        <v>5</v>
      </c>
      <c r="Q47" s="19">
        <v>5</v>
      </c>
      <c r="R47" s="19">
        <v>5</v>
      </c>
      <c r="S47" s="19">
        <v>5</v>
      </c>
      <c r="T47" s="19">
        <v>5</v>
      </c>
      <c r="U47" s="37">
        <v>0</v>
      </c>
      <c r="V47" s="19">
        <v>0</v>
      </c>
      <c r="W47" s="19">
        <v>0</v>
      </c>
      <c r="X47" s="19">
        <v>0</v>
      </c>
      <c r="Y47" s="19">
        <v>0</v>
      </c>
      <c r="Z47" s="19">
        <v>0</v>
      </c>
      <c r="AA47" s="19">
        <v>0</v>
      </c>
      <c r="AB47" s="19">
        <v>0</v>
      </c>
    </row>
    <row r="48" spans="1:28" ht="16.8" x14ac:dyDescent="0.3">
      <c r="A48" s="49"/>
      <c r="B48" s="49"/>
      <c r="C48" s="44" t="s">
        <v>177</v>
      </c>
      <c r="D48" s="45"/>
      <c r="E48" s="48" t="s">
        <v>158</v>
      </c>
      <c r="F48" s="48"/>
      <c r="G48" s="19">
        <v>5</v>
      </c>
      <c r="H48" s="19">
        <v>5</v>
      </c>
      <c r="I48" s="19">
        <v>5</v>
      </c>
      <c r="J48" s="19">
        <v>5</v>
      </c>
      <c r="K48" s="19">
        <v>5</v>
      </c>
      <c r="L48" s="19">
        <v>5</v>
      </c>
      <c r="M48" s="19">
        <v>5</v>
      </c>
      <c r="N48" s="19">
        <v>5</v>
      </c>
      <c r="O48" s="19">
        <v>5</v>
      </c>
      <c r="P48" s="19">
        <v>5</v>
      </c>
      <c r="Q48" s="19">
        <v>5</v>
      </c>
      <c r="R48" s="19">
        <v>5</v>
      </c>
      <c r="S48" s="19">
        <v>5</v>
      </c>
      <c r="T48" s="19">
        <v>5</v>
      </c>
      <c r="U48" s="19">
        <v>5</v>
      </c>
      <c r="V48" s="20">
        <v>0</v>
      </c>
      <c r="W48" s="19">
        <v>0</v>
      </c>
      <c r="X48" s="19">
        <v>0</v>
      </c>
      <c r="Y48" s="19">
        <v>0</v>
      </c>
      <c r="Z48" s="19">
        <v>0</v>
      </c>
      <c r="AA48" s="19">
        <v>0</v>
      </c>
      <c r="AB48" s="19">
        <v>0</v>
      </c>
    </row>
    <row r="49" spans="1:28" ht="16.8" x14ac:dyDescent="0.3">
      <c r="A49" s="49"/>
      <c r="B49" s="49"/>
      <c r="C49" s="44" t="s">
        <v>167</v>
      </c>
      <c r="D49" s="45"/>
      <c r="E49" s="48" t="s">
        <v>158</v>
      </c>
      <c r="F49" s="48"/>
      <c r="G49" s="19">
        <v>5</v>
      </c>
      <c r="H49" s="19">
        <v>5</v>
      </c>
      <c r="I49" s="19">
        <v>5</v>
      </c>
      <c r="J49" s="19">
        <v>5</v>
      </c>
      <c r="K49" s="19">
        <v>5</v>
      </c>
      <c r="L49" s="19">
        <v>5</v>
      </c>
      <c r="M49" s="19">
        <v>5</v>
      </c>
      <c r="N49" s="19">
        <v>5</v>
      </c>
      <c r="O49" s="19">
        <v>5</v>
      </c>
      <c r="P49" s="19">
        <v>5</v>
      </c>
      <c r="Q49" s="19">
        <v>5</v>
      </c>
      <c r="R49" s="19">
        <v>5</v>
      </c>
      <c r="S49" s="19">
        <v>5</v>
      </c>
      <c r="T49" s="19">
        <v>5</v>
      </c>
      <c r="U49" s="19">
        <v>5</v>
      </c>
      <c r="V49" s="20">
        <v>0</v>
      </c>
      <c r="W49" s="19">
        <v>0</v>
      </c>
      <c r="X49" s="19">
        <v>0</v>
      </c>
      <c r="Y49" s="19">
        <v>0</v>
      </c>
      <c r="Z49" s="19">
        <v>0</v>
      </c>
      <c r="AA49" s="19">
        <v>0</v>
      </c>
      <c r="AB49" s="19">
        <v>0</v>
      </c>
    </row>
    <row r="50" spans="1:28" ht="16.8" x14ac:dyDescent="0.3">
      <c r="A50" s="49"/>
      <c r="B50" s="49"/>
      <c r="C50" s="47" t="s">
        <v>14</v>
      </c>
      <c r="D50" s="47"/>
      <c r="E50" s="48" t="s">
        <v>37</v>
      </c>
      <c r="F50" s="48"/>
      <c r="G50" s="19">
        <v>10</v>
      </c>
      <c r="H50" s="19">
        <v>10</v>
      </c>
      <c r="I50" s="19">
        <v>10</v>
      </c>
      <c r="J50" s="19">
        <v>10</v>
      </c>
      <c r="K50" s="19">
        <v>10</v>
      </c>
      <c r="L50" s="19">
        <v>10</v>
      </c>
      <c r="M50" s="19">
        <v>10</v>
      </c>
      <c r="N50" s="19">
        <v>10</v>
      </c>
      <c r="O50" s="19">
        <v>10</v>
      </c>
      <c r="P50" s="19">
        <v>10</v>
      </c>
      <c r="Q50" s="19">
        <v>10</v>
      </c>
      <c r="R50" s="19">
        <v>10</v>
      </c>
      <c r="S50" s="19">
        <v>10</v>
      </c>
      <c r="T50" s="19">
        <v>10</v>
      </c>
      <c r="U50" s="19">
        <v>10</v>
      </c>
      <c r="V50" s="19">
        <v>10</v>
      </c>
      <c r="W50" s="20">
        <v>0</v>
      </c>
      <c r="X50" s="19">
        <v>0</v>
      </c>
      <c r="Y50" s="19">
        <v>0</v>
      </c>
      <c r="Z50" s="19">
        <v>0</v>
      </c>
      <c r="AA50" s="19">
        <v>0</v>
      </c>
      <c r="AB50" s="19">
        <v>0</v>
      </c>
    </row>
    <row r="51" spans="1:28" ht="16.8" x14ac:dyDescent="0.3">
      <c r="A51" s="49"/>
      <c r="B51" s="49" t="s">
        <v>18</v>
      </c>
      <c r="C51" s="47" t="s">
        <v>80</v>
      </c>
      <c r="D51" s="47"/>
      <c r="E51" s="48" t="s">
        <v>65</v>
      </c>
      <c r="F51" s="48"/>
      <c r="G51" s="19">
        <v>2</v>
      </c>
      <c r="H51" s="19">
        <v>2</v>
      </c>
      <c r="I51" s="19">
        <v>2</v>
      </c>
      <c r="J51" s="19">
        <v>2</v>
      </c>
      <c r="K51" s="19">
        <v>2</v>
      </c>
      <c r="L51" s="19">
        <v>2</v>
      </c>
      <c r="M51" s="19">
        <v>2</v>
      </c>
      <c r="N51" s="19">
        <v>2</v>
      </c>
      <c r="O51" s="19">
        <v>2</v>
      </c>
      <c r="P51" s="19">
        <v>2</v>
      </c>
      <c r="Q51" s="19">
        <v>2</v>
      </c>
      <c r="R51" s="19">
        <v>2</v>
      </c>
      <c r="S51" s="19">
        <v>2</v>
      </c>
      <c r="T51" s="19">
        <v>2</v>
      </c>
      <c r="U51" s="19">
        <v>2</v>
      </c>
      <c r="V51" s="19">
        <v>2</v>
      </c>
      <c r="W51" s="19">
        <v>2</v>
      </c>
      <c r="X51" s="20">
        <v>0</v>
      </c>
      <c r="Y51" s="19">
        <v>0</v>
      </c>
      <c r="Z51" s="19">
        <v>0</v>
      </c>
      <c r="AA51" s="19">
        <v>0</v>
      </c>
      <c r="AB51" s="19">
        <v>0</v>
      </c>
    </row>
    <row r="52" spans="1:28" ht="16.8" x14ac:dyDescent="0.3">
      <c r="A52" s="49"/>
      <c r="B52" s="49"/>
      <c r="C52" s="47" t="s">
        <v>81</v>
      </c>
      <c r="D52" s="47"/>
      <c r="E52" s="48" t="s">
        <v>65</v>
      </c>
      <c r="F52" s="48"/>
      <c r="G52" s="19">
        <v>2</v>
      </c>
      <c r="H52" s="19">
        <v>2</v>
      </c>
      <c r="I52" s="19">
        <v>2</v>
      </c>
      <c r="J52" s="19">
        <v>2</v>
      </c>
      <c r="K52" s="19">
        <v>2</v>
      </c>
      <c r="L52" s="19">
        <v>2</v>
      </c>
      <c r="M52" s="19">
        <v>2</v>
      </c>
      <c r="N52" s="19">
        <v>2</v>
      </c>
      <c r="O52" s="19">
        <v>2</v>
      </c>
      <c r="P52" s="19">
        <v>2</v>
      </c>
      <c r="Q52" s="19">
        <v>2</v>
      </c>
      <c r="R52" s="19">
        <v>2</v>
      </c>
      <c r="S52" s="19">
        <v>2</v>
      </c>
      <c r="T52" s="19">
        <v>2</v>
      </c>
      <c r="U52" s="19">
        <v>2</v>
      </c>
      <c r="V52" s="19">
        <v>2</v>
      </c>
      <c r="W52" s="19">
        <v>2</v>
      </c>
      <c r="X52" s="20">
        <v>0</v>
      </c>
      <c r="Y52" s="19">
        <v>0</v>
      </c>
      <c r="Z52" s="19">
        <v>0</v>
      </c>
      <c r="AA52" s="19">
        <v>0</v>
      </c>
      <c r="AB52" s="19">
        <v>0</v>
      </c>
    </row>
    <row r="53" spans="1:28" ht="16.8" x14ac:dyDescent="0.3">
      <c r="A53" s="49"/>
      <c r="B53" s="49"/>
      <c r="C53" s="57" t="s">
        <v>231</v>
      </c>
      <c r="D53" s="58"/>
      <c r="E53" s="48" t="s">
        <v>65</v>
      </c>
      <c r="F53" s="48"/>
      <c r="G53" s="19">
        <v>2</v>
      </c>
      <c r="H53" s="19">
        <v>2</v>
      </c>
      <c r="I53" s="19">
        <v>2</v>
      </c>
      <c r="J53" s="19">
        <v>2</v>
      </c>
      <c r="K53" s="19">
        <v>2</v>
      </c>
      <c r="L53" s="19">
        <v>2</v>
      </c>
      <c r="M53" s="19">
        <v>2</v>
      </c>
      <c r="N53" s="19">
        <v>2</v>
      </c>
      <c r="O53" s="19">
        <v>2</v>
      </c>
      <c r="P53" s="19">
        <v>2</v>
      </c>
      <c r="Q53" s="19">
        <v>2</v>
      </c>
      <c r="R53" s="19">
        <v>2</v>
      </c>
      <c r="S53" s="19">
        <v>2</v>
      </c>
      <c r="T53" s="19">
        <v>2</v>
      </c>
      <c r="U53" s="19">
        <v>2</v>
      </c>
      <c r="V53" s="19">
        <v>2</v>
      </c>
      <c r="W53" s="19">
        <v>2</v>
      </c>
      <c r="X53" s="20">
        <v>0</v>
      </c>
      <c r="Y53" s="19">
        <v>0</v>
      </c>
      <c r="Z53" s="19">
        <v>0</v>
      </c>
      <c r="AA53" s="19">
        <v>0</v>
      </c>
      <c r="AB53" s="19">
        <v>0</v>
      </c>
    </row>
    <row r="54" spans="1:28" ht="16.8" x14ac:dyDescent="0.3">
      <c r="A54" s="49"/>
      <c r="B54" s="49"/>
      <c r="C54" s="47" t="s">
        <v>82</v>
      </c>
      <c r="D54" s="47"/>
      <c r="E54" s="48" t="s">
        <v>65</v>
      </c>
      <c r="F54" s="48"/>
      <c r="G54" s="19">
        <v>2</v>
      </c>
      <c r="H54" s="19">
        <v>2</v>
      </c>
      <c r="I54" s="19">
        <v>2</v>
      </c>
      <c r="J54" s="19">
        <v>2</v>
      </c>
      <c r="K54" s="19">
        <v>2</v>
      </c>
      <c r="L54" s="19">
        <v>2</v>
      </c>
      <c r="M54" s="19">
        <v>2</v>
      </c>
      <c r="N54" s="19">
        <v>2</v>
      </c>
      <c r="O54" s="19">
        <v>2</v>
      </c>
      <c r="P54" s="19">
        <v>2</v>
      </c>
      <c r="Q54" s="19">
        <v>2</v>
      </c>
      <c r="R54" s="19">
        <v>2</v>
      </c>
      <c r="S54" s="19">
        <v>2</v>
      </c>
      <c r="T54" s="19">
        <v>2</v>
      </c>
      <c r="U54" s="19">
        <v>2</v>
      </c>
      <c r="V54" s="19">
        <v>2</v>
      </c>
      <c r="W54" s="19">
        <v>2</v>
      </c>
      <c r="X54" s="20">
        <v>0</v>
      </c>
      <c r="Y54" s="19">
        <v>0</v>
      </c>
      <c r="Z54" s="19">
        <v>0</v>
      </c>
      <c r="AA54" s="19">
        <v>0</v>
      </c>
      <c r="AB54" s="19">
        <v>0</v>
      </c>
    </row>
    <row r="55" spans="1:28" ht="16.8" x14ac:dyDescent="0.3">
      <c r="A55" s="49"/>
      <c r="B55" s="49"/>
      <c r="C55" s="47" t="s">
        <v>83</v>
      </c>
      <c r="D55" s="47"/>
      <c r="E55" s="48" t="s">
        <v>65</v>
      </c>
      <c r="F55" s="48"/>
      <c r="G55" s="19">
        <v>2</v>
      </c>
      <c r="H55" s="19">
        <v>2</v>
      </c>
      <c r="I55" s="19">
        <v>2</v>
      </c>
      <c r="J55" s="19">
        <v>2</v>
      </c>
      <c r="K55" s="19">
        <v>2</v>
      </c>
      <c r="L55" s="19">
        <v>2</v>
      </c>
      <c r="M55" s="19">
        <v>2</v>
      </c>
      <c r="N55" s="19">
        <v>2</v>
      </c>
      <c r="O55" s="19">
        <v>2</v>
      </c>
      <c r="P55" s="19">
        <v>2</v>
      </c>
      <c r="Q55" s="19">
        <v>2</v>
      </c>
      <c r="R55" s="19">
        <v>2</v>
      </c>
      <c r="S55" s="19">
        <v>2</v>
      </c>
      <c r="T55" s="19">
        <v>2</v>
      </c>
      <c r="U55" s="19">
        <v>2</v>
      </c>
      <c r="V55" s="19">
        <v>2</v>
      </c>
      <c r="W55" s="19">
        <v>2</v>
      </c>
      <c r="X55" s="20">
        <v>0</v>
      </c>
      <c r="Y55" s="19">
        <v>0</v>
      </c>
      <c r="Z55" s="19">
        <v>0</v>
      </c>
      <c r="AA55" s="19">
        <v>0</v>
      </c>
      <c r="AB55" s="19">
        <v>0</v>
      </c>
    </row>
    <row r="56" spans="1:28" ht="16.8" x14ac:dyDescent="0.3">
      <c r="A56" s="49"/>
      <c r="B56" s="49"/>
      <c r="C56" s="44" t="s">
        <v>230</v>
      </c>
      <c r="D56" s="45"/>
      <c r="E56" s="41" t="s">
        <v>65</v>
      </c>
      <c r="F56" s="42"/>
      <c r="G56" s="19">
        <v>2</v>
      </c>
      <c r="H56" s="19">
        <v>2</v>
      </c>
      <c r="I56" s="19">
        <v>2</v>
      </c>
      <c r="J56" s="19">
        <v>2</v>
      </c>
      <c r="K56" s="19">
        <v>2</v>
      </c>
      <c r="L56" s="19">
        <v>2</v>
      </c>
      <c r="M56" s="19">
        <v>2</v>
      </c>
      <c r="N56" s="19">
        <v>2</v>
      </c>
      <c r="O56" s="19">
        <v>2</v>
      </c>
      <c r="P56" s="19">
        <v>2</v>
      </c>
      <c r="Q56" s="19">
        <v>2</v>
      </c>
      <c r="R56" s="19">
        <v>2</v>
      </c>
      <c r="S56" s="19">
        <v>2</v>
      </c>
      <c r="T56" s="19">
        <v>2</v>
      </c>
      <c r="U56" s="19">
        <v>2</v>
      </c>
      <c r="V56" s="19">
        <v>2</v>
      </c>
      <c r="W56" s="19">
        <v>2</v>
      </c>
      <c r="X56" s="20">
        <v>0</v>
      </c>
      <c r="Y56" s="19"/>
      <c r="Z56" s="19"/>
      <c r="AA56" s="19"/>
      <c r="AB56" s="19"/>
    </row>
    <row r="57" spans="1:28" ht="16.8" x14ac:dyDescent="0.3">
      <c r="A57" s="49"/>
      <c r="B57" s="49"/>
      <c r="C57" s="47" t="s">
        <v>232</v>
      </c>
      <c r="D57" s="47"/>
      <c r="E57" s="48" t="s">
        <v>65</v>
      </c>
      <c r="F57" s="48"/>
      <c r="G57" s="19">
        <v>2</v>
      </c>
      <c r="H57" s="19">
        <v>2</v>
      </c>
      <c r="I57" s="19">
        <v>2</v>
      </c>
      <c r="J57" s="19">
        <v>2</v>
      </c>
      <c r="K57" s="19">
        <v>2</v>
      </c>
      <c r="L57" s="19">
        <v>2</v>
      </c>
      <c r="M57" s="19">
        <v>2</v>
      </c>
      <c r="N57" s="19">
        <v>2</v>
      </c>
      <c r="O57" s="19">
        <v>2</v>
      </c>
      <c r="P57" s="19">
        <v>2</v>
      </c>
      <c r="Q57" s="19">
        <v>2</v>
      </c>
      <c r="R57" s="19">
        <v>2</v>
      </c>
      <c r="S57" s="19">
        <v>2</v>
      </c>
      <c r="T57" s="19">
        <v>2</v>
      </c>
      <c r="U57" s="19">
        <v>2</v>
      </c>
      <c r="V57" s="19">
        <v>2</v>
      </c>
      <c r="W57" s="19">
        <v>2</v>
      </c>
      <c r="X57" s="20">
        <v>0</v>
      </c>
      <c r="Y57" s="19">
        <v>0</v>
      </c>
      <c r="Z57" s="19">
        <v>0</v>
      </c>
      <c r="AA57" s="19">
        <v>0</v>
      </c>
      <c r="AB57" s="19">
        <v>0</v>
      </c>
    </row>
    <row r="58" spans="1:28" ht="16.8" x14ac:dyDescent="0.3">
      <c r="A58" s="49"/>
      <c r="B58" s="49"/>
      <c r="C58" s="47" t="s">
        <v>84</v>
      </c>
      <c r="D58" s="47"/>
      <c r="E58" s="48" t="s">
        <v>65</v>
      </c>
      <c r="F58" s="48"/>
      <c r="G58" s="19">
        <v>2</v>
      </c>
      <c r="H58" s="19">
        <v>2</v>
      </c>
      <c r="I58" s="19">
        <v>2</v>
      </c>
      <c r="J58" s="19">
        <v>2</v>
      </c>
      <c r="K58" s="19">
        <v>2</v>
      </c>
      <c r="L58" s="19">
        <v>2</v>
      </c>
      <c r="M58" s="19">
        <v>2</v>
      </c>
      <c r="N58" s="19">
        <v>2</v>
      </c>
      <c r="O58" s="19">
        <v>2</v>
      </c>
      <c r="P58" s="19">
        <v>2</v>
      </c>
      <c r="Q58" s="19">
        <v>2</v>
      </c>
      <c r="R58" s="19">
        <v>2</v>
      </c>
      <c r="S58" s="19">
        <v>2</v>
      </c>
      <c r="T58" s="19">
        <v>2</v>
      </c>
      <c r="U58" s="19">
        <v>2</v>
      </c>
      <c r="V58" s="19">
        <v>2</v>
      </c>
      <c r="W58" s="19">
        <v>2</v>
      </c>
      <c r="X58" s="20">
        <v>0</v>
      </c>
      <c r="Y58" s="19">
        <v>0</v>
      </c>
      <c r="Z58" s="19">
        <v>0</v>
      </c>
      <c r="AA58" s="19">
        <v>0</v>
      </c>
      <c r="AB58" s="19">
        <v>0</v>
      </c>
    </row>
    <row r="59" spans="1:28" ht="16.8" x14ac:dyDescent="0.3">
      <c r="A59" s="49"/>
      <c r="B59" s="49" t="s">
        <v>21</v>
      </c>
      <c r="C59" s="47" t="s">
        <v>85</v>
      </c>
      <c r="D59" s="47"/>
      <c r="E59" s="48" t="s">
        <v>66</v>
      </c>
      <c r="F59" s="48"/>
      <c r="G59" s="19">
        <v>5</v>
      </c>
      <c r="H59" s="19">
        <v>5</v>
      </c>
      <c r="I59" s="19">
        <v>5</v>
      </c>
      <c r="J59" s="19">
        <v>5</v>
      </c>
      <c r="K59" s="19">
        <v>5</v>
      </c>
      <c r="L59" s="19">
        <v>5</v>
      </c>
      <c r="M59" s="19">
        <v>5</v>
      </c>
      <c r="N59" s="19">
        <v>5</v>
      </c>
      <c r="O59" s="19">
        <v>5</v>
      </c>
      <c r="P59" s="19">
        <v>5</v>
      </c>
      <c r="Q59" s="19">
        <v>5</v>
      </c>
      <c r="R59" s="19">
        <v>5</v>
      </c>
      <c r="S59" s="19">
        <v>5</v>
      </c>
      <c r="T59" s="19">
        <v>5</v>
      </c>
      <c r="U59" s="19">
        <v>5</v>
      </c>
      <c r="V59" s="19">
        <v>5</v>
      </c>
      <c r="W59" s="19">
        <v>5</v>
      </c>
      <c r="X59" s="19">
        <v>5</v>
      </c>
      <c r="Y59" s="20">
        <v>0</v>
      </c>
      <c r="Z59" s="19">
        <v>0</v>
      </c>
      <c r="AA59" s="19">
        <v>0</v>
      </c>
      <c r="AB59" s="19">
        <v>0</v>
      </c>
    </row>
    <row r="60" spans="1:28" ht="16.8" x14ac:dyDescent="0.3">
      <c r="A60" s="49"/>
      <c r="B60" s="49"/>
      <c r="C60" s="47" t="s">
        <v>86</v>
      </c>
      <c r="D60" s="47"/>
      <c r="E60" s="48" t="s">
        <v>66</v>
      </c>
      <c r="F60" s="48"/>
      <c r="G60" s="19">
        <v>5</v>
      </c>
      <c r="H60" s="19">
        <v>5</v>
      </c>
      <c r="I60" s="19">
        <v>5</v>
      </c>
      <c r="J60" s="19">
        <v>5</v>
      </c>
      <c r="K60" s="19">
        <v>5</v>
      </c>
      <c r="L60" s="19">
        <v>5</v>
      </c>
      <c r="M60" s="19">
        <v>5</v>
      </c>
      <c r="N60" s="19">
        <v>5</v>
      </c>
      <c r="O60" s="19">
        <v>5</v>
      </c>
      <c r="P60" s="19">
        <v>5</v>
      </c>
      <c r="Q60" s="19">
        <v>5</v>
      </c>
      <c r="R60" s="19">
        <v>5</v>
      </c>
      <c r="S60" s="19">
        <v>5</v>
      </c>
      <c r="T60" s="19">
        <v>5</v>
      </c>
      <c r="U60" s="19">
        <v>5</v>
      </c>
      <c r="V60" s="19">
        <v>5</v>
      </c>
      <c r="W60" s="19">
        <v>5</v>
      </c>
      <c r="X60" s="19">
        <v>5</v>
      </c>
      <c r="Y60" s="20">
        <v>0</v>
      </c>
      <c r="Z60" s="19">
        <v>0</v>
      </c>
      <c r="AA60" s="19">
        <v>0</v>
      </c>
      <c r="AB60" s="19">
        <v>0</v>
      </c>
    </row>
    <row r="61" spans="1:28" ht="16.8" x14ac:dyDescent="0.3">
      <c r="A61" s="49"/>
      <c r="B61" s="49"/>
      <c r="C61" s="57" t="s">
        <v>233</v>
      </c>
      <c r="D61" s="58"/>
      <c r="E61" s="48" t="s">
        <v>66</v>
      </c>
      <c r="F61" s="48"/>
      <c r="G61" s="19">
        <v>8</v>
      </c>
      <c r="H61" s="19">
        <v>5</v>
      </c>
      <c r="I61" s="19">
        <v>5</v>
      </c>
      <c r="J61" s="19">
        <v>5</v>
      </c>
      <c r="K61" s="19">
        <v>5</v>
      </c>
      <c r="L61" s="19">
        <v>5</v>
      </c>
      <c r="M61" s="19">
        <v>5</v>
      </c>
      <c r="N61" s="19">
        <v>5</v>
      </c>
      <c r="O61" s="19">
        <v>5</v>
      </c>
      <c r="P61" s="19">
        <v>5</v>
      </c>
      <c r="Q61" s="19">
        <v>5</v>
      </c>
      <c r="R61" s="19">
        <v>5</v>
      </c>
      <c r="S61" s="19">
        <v>5</v>
      </c>
      <c r="T61" s="19">
        <v>5</v>
      </c>
      <c r="U61" s="19">
        <v>5</v>
      </c>
      <c r="V61" s="19">
        <v>5</v>
      </c>
      <c r="W61" s="19">
        <v>5</v>
      </c>
      <c r="X61" s="19">
        <v>5</v>
      </c>
      <c r="Y61" s="20">
        <v>0</v>
      </c>
      <c r="Z61" s="19">
        <v>0</v>
      </c>
      <c r="AA61" s="19">
        <v>0</v>
      </c>
      <c r="AB61" s="19">
        <v>0</v>
      </c>
    </row>
    <row r="62" spans="1:28" ht="16.8" x14ac:dyDescent="0.3">
      <c r="A62" s="49"/>
      <c r="B62" s="49"/>
      <c r="C62" s="41"/>
      <c r="D62" s="42"/>
      <c r="E62" s="41"/>
      <c r="F62" s="42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22">
        <v>3</v>
      </c>
      <c r="Z62" s="19"/>
      <c r="AA62" s="19"/>
      <c r="AB62" s="19"/>
    </row>
    <row r="63" spans="1:28" ht="16.8" x14ac:dyDescent="0.3">
      <c r="A63" s="49"/>
      <c r="B63" s="49"/>
      <c r="C63" s="47" t="s">
        <v>87</v>
      </c>
      <c r="D63" s="47"/>
      <c r="E63" s="48" t="s">
        <v>66</v>
      </c>
      <c r="F63" s="48"/>
      <c r="G63" s="19">
        <v>5</v>
      </c>
      <c r="H63" s="19">
        <v>5</v>
      </c>
      <c r="I63" s="19">
        <v>5</v>
      </c>
      <c r="J63" s="19">
        <v>5</v>
      </c>
      <c r="K63" s="19">
        <v>5</v>
      </c>
      <c r="L63" s="19">
        <v>5</v>
      </c>
      <c r="M63" s="19">
        <v>5</v>
      </c>
      <c r="N63" s="19">
        <v>5</v>
      </c>
      <c r="O63" s="19">
        <v>5</v>
      </c>
      <c r="P63" s="19">
        <v>5</v>
      </c>
      <c r="Q63" s="19">
        <v>5</v>
      </c>
      <c r="R63" s="19">
        <v>5</v>
      </c>
      <c r="S63" s="19">
        <v>5</v>
      </c>
      <c r="T63" s="19">
        <v>5</v>
      </c>
      <c r="U63" s="19">
        <v>5</v>
      </c>
      <c r="V63" s="19">
        <v>5</v>
      </c>
      <c r="W63" s="19">
        <v>5</v>
      </c>
      <c r="X63" s="19">
        <v>5</v>
      </c>
      <c r="Y63" s="20">
        <v>0</v>
      </c>
      <c r="Z63" s="19">
        <v>0</v>
      </c>
      <c r="AA63" s="19">
        <v>0</v>
      </c>
      <c r="AB63" s="19">
        <v>0</v>
      </c>
    </row>
    <row r="64" spans="1:28" ht="16.8" x14ac:dyDescent="0.3">
      <c r="A64" s="49"/>
      <c r="B64" s="49"/>
      <c r="C64" s="47" t="s">
        <v>88</v>
      </c>
      <c r="D64" s="47"/>
      <c r="E64" s="48" t="s">
        <v>66</v>
      </c>
      <c r="F64" s="48"/>
      <c r="G64" s="19">
        <v>5</v>
      </c>
      <c r="H64" s="19">
        <v>5</v>
      </c>
      <c r="I64" s="19">
        <v>5</v>
      </c>
      <c r="J64" s="19">
        <v>5</v>
      </c>
      <c r="K64" s="19">
        <v>5</v>
      </c>
      <c r="L64" s="19">
        <v>5</v>
      </c>
      <c r="M64" s="19">
        <v>5</v>
      </c>
      <c r="N64" s="19">
        <v>5</v>
      </c>
      <c r="O64" s="19">
        <v>5</v>
      </c>
      <c r="P64" s="19">
        <v>5</v>
      </c>
      <c r="Q64" s="19">
        <v>5</v>
      </c>
      <c r="R64" s="19">
        <v>5</v>
      </c>
      <c r="S64" s="19">
        <v>5</v>
      </c>
      <c r="T64" s="19">
        <v>5</v>
      </c>
      <c r="U64" s="19">
        <v>5</v>
      </c>
      <c r="V64" s="19">
        <v>5</v>
      </c>
      <c r="W64" s="19">
        <v>5</v>
      </c>
      <c r="X64" s="19">
        <v>5</v>
      </c>
      <c r="Y64" s="19">
        <v>5</v>
      </c>
      <c r="Z64" s="20">
        <v>0</v>
      </c>
      <c r="AA64" s="19">
        <v>0</v>
      </c>
      <c r="AB64" s="19">
        <v>0</v>
      </c>
    </row>
    <row r="65" spans="1:28" ht="16.8" x14ac:dyDescent="0.3">
      <c r="A65" s="49"/>
      <c r="B65" s="49"/>
      <c r="C65" s="44" t="s">
        <v>229</v>
      </c>
      <c r="D65" s="45"/>
      <c r="E65" s="41" t="s">
        <v>158</v>
      </c>
      <c r="F65" s="42"/>
      <c r="G65" s="19">
        <v>5</v>
      </c>
      <c r="H65" s="19">
        <v>5</v>
      </c>
      <c r="I65" s="19">
        <v>5</v>
      </c>
      <c r="J65" s="19">
        <v>5</v>
      </c>
      <c r="K65" s="19">
        <v>5</v>
      </c>
      <c r="L65" s="19">
        <v>5</v>
      </c>
      <c r="M65" s="19">
        <v>5</v>
      </c>
      <c r="N65" s="19">
        <v>5</v>
      </c>
      <c r="O65" s="19">
        <v>5</v>
      </c>
      <c r="P65" s="19">
        <v>5</v>
      </c>
      <c r="Q65" s="19">
        <v>5</v>
      </c>
      <c r="R65" s="19">
        <v>5</v>
      </c>
      <c r="S65" s="19">
        <v>5</v>
      </c>
      <c r="T65" s="19">
        <v>5</v>
      </c>
      <c r="U65" s="19">
        <v>5</v>
      </c>
      <c r="V65" s="19">
        <v>5</v>
      </c>
      <c r="W65" s="19">
        <v>5</v>
      </c>
      <c r="X65" s="19">
        <v>5</v>
      </c>
      <c r="Y65" s="19">
        <v>5</v>
      </c>
      <c r="Z65" s="20">
        <v>0</v>
      </c>
      <c r="AA65" s="19">
        <v>0</v>
      </c>
      <c r="AB65" s="19">
        <v>0</v>
      </c>
    </row>
    <row r="66" spans="1:28" ht="16.8" x14ac:dyDescent="0.3">
      <c r="A66" s="49"/>
      <c r="B66" s="49"/>
      <c r="C66" s="47" t="s">
        <v>228</v>
      </c>
      <c r="D66" s="47"/>
      <c r="E66" s="48" t="s">
        <v>158</v>
      </c>
      <c r="F66" s="48"/>
      <c r="G66" s="19">
        <v>5</v>
      </c>
      <c r="H66" s="19">
        <v>5</v>
      </c>
      <c r="I66" s="19">
        <v>5</v>
      </c>
      <c r="J66" s="19">
        <v>5</v>
      </c>
      <c r="K66" s="19">
        <v>5</v>
      </c>
      <c r="L66" s="19">
        <v>5</v>
      </c>
      <c r="M66" s="19">
        <v>5</v>
      </c>
      <c r="N66" s="19">
        <v>5</v>
      </c>
      <c r="O66" s="19">
        <v>5</v>
      </c>
      <c r="P66" s="19">
        <v>5</v>
      </c>
      <c r="Q66" s="19">
        <v>5</v>
      </c>
      <c r="R66" s="19">
        <v>5</v>
      </c>
      <c r="S66" s="19">
        <v>5</v>
      </c>
      <c r="T66" s="19">
        <v>5</v>
      </c>
      <c r="U66" s="19">
        <v>5</v>
      </c>
      <c r="V66" s="19">
        <v>5</v>
      </c>
      <c r="W66" s="19">
        <v>5</v>
      </c>
      <c r="X66" s="19">
        <v>5</v>
      </c>
      <c r="Y66" s="19">
        <v>5</v>
      </c>
      <c r="Z66" s="20">
        <v>0</v>
      </c>
      <c r="AA66" s="19">
        <v>0</v>
      </c>
      <c r="AB66" s="19">
        <v>0</v>
      </c>
    </row>
    <row r="67" spans="1:28" ht="16.8" x14ac:dyDescent="0.3">
      <c r="A67" s="49"/>
      <c r="B67" s="49"/>
      <c r="C67" s="47" t="s">
        <v>89</v>
      </c>
      <c r="D67" s="47"/>
      <c r="E67" s="48" t="s">
        <v>66</v>
      </c>
      <c r="F67" s="48"/>
      <c r="G67" s="19">
        <v>5</v>
      </c>
      <c r="H67" s="19">
        <v>5</v>
      </c>
      <c r="I67" s="19">
        <v>5</v>
      </c>
      <c r="J67" s="19">
        <v>5</v>
      </c>
      <c r="K67" s="19">
        <v>5</v>
      </c>
      <c r="L67" s="19">
        <v>5</v>
      </c>
      <c r="M67" s="19">
        <v>5</v>
      </c>
      <c r="N67" s="19">
        <v>5</v>
      </c>
      <c r="O67" s="19">
        <v>5</v>
      </c>
      <c r="P67" s="19">
        <v>5</v>
      </c>
      <c r="Q67" s="19">
        <v>5</v>
      </c>
      <c r="R67" s="19">
        <v>5</v>
      </c>
      <c r="S67" s="19">
        <v>5</v>
      </c>
      <c r="T67" s="19">
        <v>5</v>
      </c>
      <c r="U67" s="19">
        <v>5</v>
      </c>
      <c r="V67" s="19">
        <v>5</v>
      </c>
      <c r="W67" s="19">
        <v>5</v>
      </c>
      <c r="X67" s="19">
        <v>5</v>
      </c>
      <c r="Y67" s="19">
        <v>5</v>
      </c>
      <c r="Z67" s="20">
        <v>0</v>
      </c>
      <c r="AA67" s="19">
        <v>0</v>
      </c>
      <c r="AB67" s="19">
        <v>0</v>
      </c>
    </row>
    <row r="68" spans="1:28" ht="16.8" x14ac:dyDescent="0.3">
      <c r="A68" s="49"/>
      <c r="B68" s="49" t="s">
        <v>28</v>
      </c>
      <c r="C68" s="47" t="s">
        <v>90</v>
      </c>
      <c r="D68" s="47"/>
      <c r="E68" s="48" t="s">
        <v>65</v>
      </c>
      <c r="F68" s="48"/>
      <c r="G68" s="19">
        <v>2</v>
      </c>
      <c r="H68" s="19">
        <v>2</v>
      </c>
      <c r="I68" s="19">
        <v>2</v>
      </c>
      <c r="J68" s="19">
        <v>2</v>
      </c>
      <c r="K68" s="19">
        <v>2</v>
      </c>
      <c r="L68" s="19">
        <v>2</v>
      </c>
      <c r="M68" s="19">
        <v>2</v>
      </c>
      <c r="N68" s="19">
        <v>2</v>
      </c>
      <c r="O68" s="19">
        <v>2</v>
      </c>
      <c r="P68" s="19">
        <v>2</v>
      </c>
      <c r="Q68" s="19">
        <v>2</v>
      </c>
      <c r="R68" s="19">
        <v>2</v>
      </c>
      <c r="S68" s="19">
        <v>2</v>
      </c>
      <c r="T68" s="19">
        <v>2</v>
      </c>
      <c r="U68" s="19">
        <v>2</v>
      </c>
      <c r="V68" s="19">
        <v>2</v>
      </c>
      <c r="W68" s="19">
        <v>2</v>
      </c>
      <c r="X68" s="19">
        <v>2</v>
      </c>
      <c r="Y68" s="19">
        <v>2</v>
      </c>
      <c r="Z68" s="19">
        <v>2</v>
      </c>
      <c r="AA68" s="20">
        <v>0</v>
      </c>
      <c r="AB68" s="19">
        <v>0</v>
      </c>
    </row>
    <row r="69" spans="1:28" ht="16.8" x14ac:dyDescent="0.3">
      <c r="A69" s="49"/>
      <c r="B69" s="49"/>
      <c r="C69" s="47" t="s">
        <v>91</v>
      </c>
      <c r="D69" s="47"/>
      <c r="E69" s="48" t="s">
        <v>65</v>
      </c>
      <c r="F69" s="48"/>
      <c r="G69" s="19">
        <v>2</v>
      </c>
      <c r="H69" s="19">
        <v>2</v>
      </c>
      <c r="I69" s="19">
        <v>2</v>
      </c>
      <c r="J69" s="19">
        <v>2</v>
      </c>
      <c r="K69" s="19">
        <v>2</v>
      </c>
      <c r="L69" s="19">
        <v>2</v>
      </c>
      <c r="M69" s="19">
        <v>2</v>
      </c>
      <c r="N69" s="19">
        <v>2</v>
      </c>
      <c r="O69" s="19">
        <v>2</v>
      </c>
      <c r="P69" s="19">
        <v>2</v>
      </c>
      <c r="Q69" s="19">
        <v>2</v>
      </c>
      <c r="R69" s="19">
        <v>2</v>
      </c>
      <c r="S69" s="19">
        <v>2</v>
      </c>
      <c r="T69" s="19">
        <v>2</v>
      </c>
      <c r="U69" s="19">
        <v>2</v>
      </c>
      <c r="V69" s="19">
        <v>2</v>
      </c>
      <c r="W69" s="19">
        <v>2</v>
      </c>
      <c r="X69" s="19">
        <v>2</v>
      </c>
      <c r="Y69" s="19">
        <v>2</v>
      </c>
      <c r="Z69" s="19">
        <v>2</v>
      </c>
      <c r="AA69" s="20">
        <v>0</v>
      </c>
      <c r="AB69" s="19">
        <v>0</v>
      </c>
    </row>
    <row r="70" spans="1:28" ht="16.8" x14ac:dyDescent="0.3">
      <c r="A70" s="49"/>
      <c r="B70" s="49"/>
      <c r="C70" s="57" t="s">
        <v>234</v>
      </c>
      <c r="D70" s="58"/>
      <c r="E70" s="48" t="s">
        <v>65</v>
      </c>
      <c r="F70" s="48"/>
      <c r="G70" s="19">
        <v>2</v>
      </c>
      <c r="H70" s="19">
        <v>2</v>
      </c>
      <c r="I70" s="19">
        <v>2</v>
      </c>
      <c r="J70" s="19">
        <v>2</v>
      </c>
      <c r="K70" s="19">
        <v>2</v>
      </c>
      <c r="L70" s="19">
        <v>2</v>
      </c>
      <c r="M70" s="19">
        <v>2</v>
      </c>
      <c r="N70" s="19">
        <v>2</v>
      </c>
      <c r="O70" s="19">
        <v>2</v>
      </c>
      <c r="P70" s="19">
        <v>2</v>
      </c>
      <c r="Q70" s="19">
        <v>2</v>
      </c>
      <c r="R70" s="19">
        <v>2</v>
      </c>
      <c r="S70" s="19">
        <v>2</v>
      </c>
      <c r="T70" s="19">
        <v>2</v>
      </c>
      <c r="U70" s="19">
        <v>2</v>
      </c>
      <c r="V70" s="19">
        <v>2</v>
      </c>
      <c r="W70" s="19">
        <v>2</v>
      </c>
      <c r="X70" s="19">
        <v>2</v>
      </c>
      <c r="Y70" s="19">
        <v>2</v>
      </c>
      <c r="Z70" s="19">
        <v>2</v>
      </c>
      <c r="AA70" s="20">
        <v>0</v>
      </c>
      <c r="AB70" s="19">
        <v>0</v>
      </c>
    </row>
    <row r="71" spans="1:28" ht="16.8" x14ac:dyDescent="0.3">
      <c r="A71" s="49"/>
      <c r="B71" s="49"/>
      <c r="C71" s="47" t="s">
        <v>92</v>
      </c>
      <c r="D71" s="47"/>
      <c r="E71" s="48" t="s">
        <v>65</v>
      </c>
      <c r="F71" s="48"/>
      <c r="G71" s="19">
        <v>2</v>
      </c>
      <c r="H71" s="19">
        <v>2</v>
      </c>
      <c r="I71" s="19">
        <v>2</v>
      </c>
      <c r="J71" s="19">
        <v>2</v>
      </c>
      <c r="K71" s="19">
        <v>2</v>
      </c>
      <c r="L71" s="19">
        <v>2</v>
      </c>
      <c r="M71" s="19">
        <v>2</v>
      </c>
      <c r="N71" s="19">
        <v>2</v>
      </c>
      <c r="O71" s="19">
        <v>2</v>
      </c>
      <c r="P71" s="19">
        <v>2</v>
      </c>
      <c r="Q71" s="19">
        <v>2</v>
      </c>
      <c r="R71" s="19">
        <v>2</v>
      </c>
      <c r="S71" s="19">
        <v>2</v>
      </c>
      <c r="T71" s="19">
        <v>2</v>
      </c>
      <c r="U71" s="19">
        <v>2</v>
      </c>
      <c r="V71" s="19">
        <v>2</v>
      </c>
      <c r="W71" s="19">
        <v>2</v>
      </c>
      <c r="X71" s="19">
        <v>2</v>
      </c>
      <c r="Y71" s="19">
        <v>2</v>
      </c>
      <c r="Z71" s="19">
        <v>2</v>
      </c>
      <c r="AA71" s="20">
        <v>0</v>
      </c>
      <c r="AB71" s="19">
        <v>0</v>
      </c>
    </row>
    <row r="72" spans="1:28" ht="16.8" x14ac:dyDescent="0.3">
      <c r="A72" s="49"/>
      <c r="B72" s="49"/>
      <c r="C72" s="47" t="s">
        <v>93</v>
      </c>
      <c r="D72" s="47"/>
      <c r="E72" s="48" t="s">
        <v>65</v>
      </c>
      <c r="F72" s="48"/>
      <c r="G72" s="19">
        <v>2</v>
      </c>
      <c r="H72" s="19">
        <v>2</v>
      </c>
      <c r="I72" s="19">
        <v>2</v>
      </c>
      <c r="J72" s="19">
        <v>2</v>
      </c>
      <c r="K72" s="19">
        <v>2</v>
      </c>
      <c r="L72" s="19">
        <v>2</v>
      </c>
      <c r="M72" s="19">
        <v>2</v>
      </c>
      <c r="N72" s="19">
        <v>2</v>
      </c>
      <c r="O72" s="19">
        <v>2</v>
      </c>
      <c r="P72" s="19">
        <v>2</v>
      </c>
      <c r="Q72" s="19">
        <v>2</v>
      </c>
      <c r="R72" s="19">
        <v>2</v>
      </c>
      <c r="S72" s="19">
        <v>2</v>
      </c>
      <c r="T72" s="19">
        <v>2</v>
      </c>
      <c r="U72" s="19">
        <v>2</v>
      </c>
      <c r="V72" s="19">
        <v>2</v>
      </c>
      <c r="W72" s="19">
        <v>2</v>
      </c>
      <c r="X72" s="19">
        <v>2</v>
      </c>
      <c r="Y72" s="19">
        <v>2</v>
      </c>
      <c r="Z72" s="19">
        <v>2</v>
      </c>
      <c r="AA72" s="20">
        <v>0</v>
      </c>
      <c r="AB72" s="19">
        <v>0</v>
      </c>
    </row>
    <row r="73" spans="1:28" ht="16.8" x14ac:dyDescent="0.3">
      <c r="A73" s="49"/>
      <c r="B73" s="49"/>
      <c r="C73" s="44" t="s">
        <v>235</v>
      </c>
      <c r="D73" s="45"/>
      <c r="E73" s="41" t="s">
        <v>65</v>
      </c>
      <c r="F73" s="42"/>
      <c r="G73" s="19">
        <v>2</v>
      </c>
      <c r="H73" s="19">
        <v>2</v>
      </c>
      <c r="I73" s="19">
        <v>2</v>
      </c>
      <c r="J73" s="19">
        <v>2</v>
      </c>
      <c r="K73" s="19">
        <v>2</v>
      </c>
      <c r="L73" s="19">
        <v>2</v>
      </c>
      <c r="M73" s="19">
        <v>2</v>
      </c>
      <c r="N73" s="19">
        <v>2</v>
      </c>
      <c r="O73" s="19">
        <v>2</v>
      </c>
      <c r="P73" s="19">
        <v>2</v>
      </c>
      <c r="Q73" s="19">
        <v>2</v>
      </c>
      <c r="R73" s="19">
        <v>2</v>
      </c>
      <c r="S73" s="19">
        <v>2</v>
      </c>
      <c r="T73" s="19">
        <v>2</v>
      </c>
      <c r="U73" s="19">
        <v>2</v>
      </c>
      <c r="V73" s="19">
        <v>2</v>
      </c>
      <c r="W73" s="19">
        <v>2</v>
      </c>
      <c r="X73" s="19">
        <v>2</v>
      </c>
      <c r="Y73" s="19">
        <v>2</v>
      </c>
      <c r="Z73" s="19">
        <v>2</v>
      </c>
      <c r="AA73" s="20">
        <v>0</v>
      </c>
      <c r="AB73" s="19"/>
    </row>
    <row r="74" spans="1:28" ht="16.8" x14ac:dyDescent="0.3">
      <c r="A74" s="49"/>
      <c r="B74" s="49"/>
      <c r="C74" s="47" t="s">
        <v>227</v>
      </c>
      <c r="D74" s="47"/>
      <c r="E74" s="48" t="s">
        <v>65</v>
      </c>
      <c r="F74" s="48"/>
      <c r="G74" s="19">
        <v>2</v>
      </c>
      <c r="H74" s="19">
        <v>2</v>
      </c>
      <c r="I74" s="19">
        <v>2</v>
      </c>
      <c r="J74" s="19">
        <v>2</v>
      </c>
      <c r="K74" s="19">
        <v>2</v>
      </c>
      <c r="L74" s="19">
        <v>2</v>
      </c>
      <c r="M74" s="19">
        <v>2</v>
      </c>
      <c r="N74" s="19">
        <v>2</v>
      </c>
      <c r="O74" s="19">
        <v>2</v>
      </c>
      <c r="P74" s="19">
        <v>2</v>
      </c>
      <c r="Q74" s="19">
        <v>2</v>
      </c>
      <c r="R74" s="19">
        <v>2</v>
      </c>
      <c r="S74" s="19">
        <v>2</v>
      </c>
      <c r="T74" s="19">
        <v>2</v>
      </c>
      <c r="U74" s="19">
        <v>2</v>
      </c>
      <c r="V74" s="19">
        <v>2</v>
      </c>
      <c r="W74" s="19">
        <v>2</v>
      </c>
      <c r="X74" s="19">
        <v>2</v>
      </c>
      <c r="Y74" s="19">
        <v>2</v>
      </c>
      <c r="Z74" s="19">
        <v>2</v>
      </c>
      <c r="AA74" s="20">
        <v>0</v>
      </c>
      <c r="AB74" s="19">
        <v>0</v>
      </c>
    </row>
    <row r="75" spans="1:28" ht="16.8" x14ac:dyDescent="0.3">
      <c r="A75" s="49"/>
      <c r="B75" s="49"/>
      <c r="C75" s="47" t="s">
        <v>94</v>
      </c>
      <c r="D75" s="47"/>
      <c r="E75" s="48" t="s">
        <v>65</v>
      </c>
      <c r="F75" s="48"/>
      <c r="G75" s="19">
        <v>2</v>
      </c>
      <c r="H75" s="19">
        <v>2</v>
      </c>
      <c r="I75" s="19">
        <v>2</v>
      </c>
      <c r="J75" s="19">
        <v>2</v>
      </c>
      <c r="K75" s="19">
        <v>2</v>
      </c>
      <c r="L75" s="19">
        <v>2</v>
      </c>
      <c r="M75" s="19">
        <v>2</v>
      </c>
      <c r="N75" s="19">
        <v>2</v>
      </c>
      <c r="O75" s="19">
        <v>2</v>
      </c>
      <c r="P75" s="19">
        <v>2</v>
      </c>
      <c r="Q75" s="19">
        <v>2</v>
      </c>
      <c r="R75" s="19">
        <v>2</v>
      </c>
      <c r="S75" s="19">
        <v>2</v>
      </c>
      <c r="T75" s="19">
        <v>2</v>
      </c>
      <c r="U75" s="19">
        <v>2</v>
      </c>
      <c r="V75" s="19">
        <v>2</v>
      </c>
      <c r="W75" s="19">
        <v>2</v>
      </c>
      <c r="X75" s="19">
        <v>2</v>
      </c>
      <c r="Y75" s="19">
        <v>2</v>
      </c>
      <c r="Z75" s="19">
        <v>2</v>
      </c>
      <c r="AA75" s="20">
        <v>0</v>
      </c>
      <c r="AB75" s="19">
        <v>0</v>
      </c>
    </row>
    <row r="76" spans="1:28" ht="16.8" x14ac:dyDescent="0.3">
      <c r="A76" s="49"/>
      <c r="B76" s="49" t="s">
        <v>151</v>
      </c>
      <c r="C76" s="47" t="s">
        <v>35</v>
      </c>
      <c r="D76" s="47"/>
      <c r="E76" s="48" t="s">
        <v>37</v>
      </c>
      <c r="F76" s="48"/>
      <c r="G76" s="19">
        <v>5</v>
      </c>
      <c r="H76" s="19">
        <v>5</v>
      </c>
      <c r="I76" s="19">
        <v>5</v>
      </c>
      <c r="J76" s="19">
        <v>5</v>
      </c>
      <c r="K76" s="19">
        <v>5</v>
      </c>
      <c r="L76" s="19">
        <v>5</v>
      </c>
      <c r="M76" s="19">
        <v>5</v>
      </c>
      <c r="N76" s="19">
        <v>5</v>
      </c>
      <c r="O76" s="19">
        <v>5</v>
      </c>
      <c r="P76" s="19">
        <v>5</v>
      </c>
      <c r="Q76" s="19">
        <v>5</v>
      </c>
      <c r="R76" s="19">
        <v>5</v>
      </c>
      <c r="S76" s="19">
        <v>5</v>
      </c>
      <c r="T76" s="19">
        <v>5</v>
      </c>
      <c r="U76" s="19">
        <v>5</v>
      </c>
      <c r="V76" s="19">
        <v>5</v>
      </c>
      <c r="W76" s="19">
        <v>5</v>
      </c>
      <c r="X76" s="19">
        <v>5</v>
      </c>
      <c r="Y76" s="19">
        <v>5</v>
      </c>
      <c r="Z76" s="19">
        <v>5</v>
      </c>
      <c r="AA76" s="19">
        <v>5</v>
      </c>
      <c r="AB76" s="20">
        <v>0</v>
      </c>
    </row>
    <row r="77" spans="1:28" ht="16.8" x14ac:dyDescent="0.3">
      <c r="A77" s="49"/>
      <c r="B77" s="49"/>
      <c r="C77" s="47" t="s">
        <v>36</v>
      </c>
      <c r="D77" s="47"/>
      <c r="E77" s="48" t="s">
        <v>37</v>
      </c>
      <c r="F77" s="48"/>
      <c r="G77" s="19">
        <v>5</v>
      </c>
      <c r="H77" s="19">
        <v>5</v>
      </c>
      <c r="I77" s="19">
        <v>5</v>
      </c>
      <c r="J77" s="19">
        <v>5</v>
      </c>
      <c r="K77" s="19">
        <v>5</v>
      </c>
      <c r="L77" s="19">
        <v>5</v>
      </c>
      <c r="M77" s="19">
        <v>5</v>
      </c>
      <c r="N77" s="19">
        <v>5</v>
      </c>
      <c r="O77" s="19">
        <v>5</v>
      </c>
      <c r="P77" s="19">
        <v>5</v>
      </c>
      <c r="Q77" s="19">
        <v>5</v>
      </c>
      <c r="R77" s="19">
        <v>5</v>
      </c>
      <c r="S77" s="19">
        <v>5</v>
      </c>
      <c r="T77" s="19">
        <v>5</v>
      </c>
      <c r="U77" s="19">
        <v>5</v>
      </c>
      <c r="V77" s="19">
        <v>5</v>
      </c>
      <c r="W77" s="19">
        <v>5</v>
      </c>
      <c r="X77" s="19">
        <v>5</v>
      </c>
      <c r="Y77" s="19">
        <v>5</v>
      </c>
      <c r="Z77" s="19">
        <v>5</v>
      </c>
      <c r="AA77" s="19">
        <v>5</v>
      </c>
      <c r="AB77" s="20">
        <v>0</v>
      </c>
    </row>
    <row r="78" spans="1:28" ht="16.8" x14ac:dyDescent="0.3">
      <c r="A78" s="49"/>
      <c r="B78" s="60" t="s">
        <v>11</v>
      </c>
      <c r="C78" s="60"/>
      <c r="D78" s="60"/>
      <c r="E78" s="43" t="s">
        <v>10</v>
      </c>
      <c r="F78" s="43"/>
      <c r="G78" s="48">
        <f>SUM(G16:G77)</f>
        <v>234</v>
      </c>
      <c r="H78" s="48"/>
      <c r="I78" s="19">
        <f t="shared" ref="I78:R78" si="0">SUM(I16:I77)</f>
        <v>221</v>
      </c>
      <c r="J78" s="19">
        <f t="shared" si="0"/>
        <v>213</v>
      </c>
      <c r="K78" s="19">
        <f t="shared" si="0"/>
        <v>208</v>
      </c>
      <c r="L78" s="19">
        <f t="shared" si="0"/>
        <v>193</v>
      </c>
      <c r="M78" s="19">
        <f t="shared" si="0"/>
        <v>184</v>
      </c>
      <c r="N78" s="19">
        <f t="shared" si="0"/>
        <v>174</v>
      </c>
      <c r="O78" s="19">
        <f t="shared" si="0"/>
        <v>166</v>
      </c>
      <c r="P78" s="19">
        <f t="shared" si="0"/>
        <v>154</v>
      </c>
      <c r="Q78" s="19">
        <f t="shared" si="0"/>
        <v>144</v>
      </c>
      <c r="R78" s="19">
        <f t="shared" si="0"/>
        <v>133</v>
      </c>
      <c r="S78" s="19">
        <f>SUM(S16:S77)+S42+S40</f>
        <v>126</v>
      </c>
      <c r="T78" s="19">
        <f t="shared" ref="T78:AA78" si="1">SUM(T16:T77)</f>
        <v>112</v>
      </c>
      <c r="U78" s="19">
        <f>SUM(U16:U77)+U46</f>
        <v>104</v>
      </c>
      <c r="V78" s="19">
        <f t="shared" si="1"/>
        <v>92</v>
      </c>
      <c r="W78" s="19">
        <f t="shared" si="1"/>
        <v>82</v>
      </c>
      <c r="X78" s="19">
        <f t="shared" si="1"/>
        <v>66</v>
      </c>
      <c r="Y78" s="19">
        <f>SUM(Y16:Y77) +Y62</f>
        <v>52</v>
      </c>
      <c r="Z78" s="19">
        <f t="shared" si="1"/>
        <v>26</v>
      </c>
      <c r="AA78" s="19">
        <f t="shared" si="1"/>
        <v>10</v>
      </c>
      <c r="AB78" s="19">
        <f>SUM(AB16:AB77)</f>
        <v>0</v>
      </c>
    </row>
    <row r="79" spans="1:28" ht="16.8" x14ac:dyDescent="0.3">
      <c r="A79" s="49"/>
      <c r="B79" s="60"/>
      <c r="C79" s="60"/>
      <c r="D79" s="60"/>
      <c r="E79" s="43" t="s">
        <v>38</v>
      </c>
      <c r="F79" s="43"/>
      <c r="G79" s="48">
        <f>SUM(H16:H77)</f>
        <v>231</v>
      </c>
      <c r="H79" s="48"/>
      <c r="I79" s="19">
        <f t="shared" ref="I79:N79" si="2">SUM(I16:I77)</f>
        <v>221</v>
      </c>
      <c r="J79" s="19">
        <f t="shared" si="2"/>
        <v>213</v>
      </c>
      <c r="K79" s="19">
        <f t="shared" si="2"/>
        <v>208</v>
      </c>
      <c r="L79" s="19">
        <f t="shared" si="2"/>
        <v>193</v>
      </c>
      <c r="M79" s="19">
        <f t="shared" si="2"/>
        <v>184</v>
      </c>
      <c r="N79" s="19">
        <f t="shared" si="2"/>
        <v>174</v>
      </c>
      <c r="O79" s="19">
        <f>SUM(O16:O77)+O29+O31</f>
        <v>168</v>
      </c>
      <c r="P79" s="19">
        <f>SUM(P16:P77)-P22</f>
        <v>154</v>
      </c>
      <c r="Q79" s="19">
        <f>SUM(Q16:Q77)</f>
        <v>144</v>
      </c>
      <c r="R79" s="19">
        <f>SUM(R16:R77)+R37</f>
        <v>134</v>
      </c>
      <c r="S79" s="19">
        <f>SUM(S16:S77)-S30</f>
        <v>124</v>
      </c>
      <c r="T79" s="19">
        <f>SUM(T16:T77)-T36</f>
        <v>112</v>
      </c>
      <c r="U79" s="19">
        <f>SUM(U16:U77)</f>
        <v>103</v>
      </c>
      <c r="V79" s="19">
        <f>SUM(V16:V77)-V47</f>
        <v>92</v>
      </c>
      <c r="W79" s="19">
        <f>SUM(W16:W77)</f>
        <v>82</v>
      </c>
      <c r="X79" s="19">
        <f>SUM(X16:X77)</f>
        <v>66</v>
      </c>
      <c r="Y79" s="19">
        <f>SUM(Y16:Y77)</f>
        <v>49</v>
      </c>
      <c r="Z79" s="19">
        <f>SUM(Z16:Z77)-Z53</f>
        <v>26</v>
      </c>
      <c r="AA79" s="19">
        <f>SUM(AA16:AA77)</f>
        <v>10</v>
      </c>
      <c r="AB79" s="19">
        <f>SUM(AB16:AB77)</f>
        <v>0</v>
      </c>
    </row>
    <row r="100" spans="3:4" x14ac:dyDescent="0.3">
      <c r="C100" s="59"/>
      <c r="D100" s="59"/>
    </row>
  </sheetData>
  <mergeCells count="145">
    <mergeCell ref="A1:B1"/>
    <mergeCell ref="A2:B2"/>
    <mergeCell ref="A3:B3"/>
    <mergeCell ref="A4:B4"/>
    <mergeCell ref="B6:E6"/>
    <mergeCell ref="A16:A79"/>
    <mergeCell ref="E78:F78"/>
    <mergeCell ref="E79:F79"/>
    <mergeCell ref="C60:D60"/>
    <mergeCell ref="C63:D63"/>
    <mergeCell ref="E26:F26"/>
    <mergeCell ref="E27:F27"/>
    <mergeCell ref="E28:F28"/>
    <mergeCell ref="E33:F33"/>
    <mergeCell ref="E34:F34"/>
    <mergeCell ref="E19:F19"/>
    <mergeCell ref="E20:F20"/>
    <mergeCell ref="E57:F57"/>
    <mergeCell ref="E44:F44"/>
    <mergeCell ref="B13:C13"/>
    <mergeCell ref="E16:F16"/>
    <mergeCell ref="E17:F17"/>
    <mergeCell ref="E18:F18"/>
    <mergeCell ref="E51:F51"/>
    <mergeCell ref="E52:F52"/>
    <mergeCell ref="E54:F54"/>
    <mergeCell ref="C15:D15"/>
    <mergeCell ref="E15:F15"/>
    <mergeCell ref="B16:D16"/>
    <mergeCell ref="B17:D17"/>
    <mergeCell ref="B18:D18"/>
    <mergeCell ref="E22:F22"/>
    <mergeCell ref="E24:F24"/>
    <mergeCell ref="E25:F25"/>
    <mergeCell ref="B28:B50"/>
    <mergeCell ref="B51:B58"/>
    <mergeCell ref="C57:D57"/>
    <mergeCell ref="C19:D19"/>
    <mergeCell ref="C52:D52"/>
    <mergeCell ref="C56:D56"/>
    <mergeCell ref="E56:F56"/>
    <mergeCell ref="B19:B27"/>
    <mergeCell ref="E30:F30"/>
    <mergeCell ref="E36:F36"/>
    <mergeCell ref="C30:D30"/>
    <mergeCell ref="C20:D20"/>
    <mergeCell ref="C24:D24"/>
    <mergeCell ref="B78:D79"/>
    <mergeCell ref="E76:F76"/>
    <mergeCell ref="E77:F77"/>
    <mergeCell ref="E73:F73"/>
    <mergeCell ref="E65:F65"/>
    <mergeCell ref="E62:F62"/>
    <mergeCell ref="C62:D62"/>
    <mergeCell ref="B76:B77"/>
    <mergeCell ref="C72:D72"/>
    <mergeCell ref="C75:D75"/>
    <mergeCell ref="C76:D76"/>
    <mergeCell ref="C77:D77"/>
    <mergeCell ref="C64:D64"/>
    <mergeCell ref="C66:D66"/>
    <mergeCell ref="C68:D68"/>
    <mergeCell ref="B68:B75"/>
    <mergeCell ref="B59:B67"/>
    <mergeCell ref="C69:D69"/>
    <mergeCell ref="C71:D71"/>
    <mergeCell ref="C73:D73"/>
    <mergeCell ref="C100:D100"/>
    <mergeCell ref="C49:D49"/>
    <mergeCell ref="C50:D50"/>
    <mergeCell ref="C51:D51"/>
    <mergeCell ref="C38:D38"/>
    <mergeCell ref="C34:D34"/>
    <mergeCell ref="C35:D35"/>
    <mergeCell ref="C39:D39"/>
    <mergeCell ref="C41:D41"/>
    <mergeCell ref="C44:D44"/>
    <mergeCell ref="C45:D45"/>
    <mergeCell ref="C48:D48"/>
    <mergeCell ref="C46:D46"/>
    <mergeCell ref="C53:D53"/>
    <mergeCell ref="C36:D36"/>
    <mergeCell ref="C47:D47"/>
    <mergeCell ref="C37:D37"/>
    <mergeCell ref="C43:D43"/>
    <mergeCell ref="C65:D65"/>
    <mergeCell ref="C54:D54"/>
    <mergeCell ref="C55:D55"/>
    <mergeCell ref="G78:H78"/>
    <mergeCell ref="G79:H79"/>
    <mergeCell ref="C58:D58"/>
    <mergeCell ref="E58:F58"/>
    <mergeCell ref="E55:F55"/>
    <mergeCell ref="C67:D67"/>
    <mergeCell ref="E67:F67"/>
    <mergeCell ref="E71:F71"/>
    <mergeCell ref="C70:D70"/>
    <mergeCell ref="C74:D74"/>
    <mergeCell ref="E74:F74"/>
    <mergeCell ref="E70:F70"/>
    <mergeCell ref="E72:F72"/>
    <mergeCell ref="E75:F75"/>
    <mergeCell ref="E66:F66"/>
    <mergeCell ref="E68:F68"/>
    <mergeCell ref="E69:F69"/>
    <mergeCell ref="C61:D61"/>
    <mergeCell ref="E61:F61"/>
    <mergeCell ref="E63:F63"/>
    <mergeCell ref="E64:F64"/>
    <mergeCell ref="C59:D59"/>
    <mergeCell ref="E59:F59"/>
    <mergeCell ref="E60:F60"/>
    <mergeCell ref="E53:F53"/>
    <mergeCell ref="C27:D27"/>
    <mergeCell ref="C33:D33"/>
    <mergeCell ref="E47:F47"/>
    <mergeCell ref="E45:F45"/>
    <mergeCell ref="E48:F48"/>
    <mergeCell ref="E49:F49"/>
    <mergeCell ref="C29:D29"/>
    <mergeCell ref="E46:F46"/>
    <mergeCell ref="C42:D42"/>
    <mergeCell ref="E42:F42"/>
    <mergeCell ref="E29:F29"/>
    <mergeCell ref="C31:D31"/>
    <mergeCell ref="E31:F31"/>
    <mergeCell ref="C32:D32"/>
    <mergeCell ref="E32:F32"/>
    <mergeCell ref="E37:F37"/>
    <mergeCell ref="E50:F50"/>
    <mergeCell ref="E35:F35"/>
    <mergeCell ref="E23:F23"/>
    <mergeCell ref="E43:F43"/>
    <mergeCell ref="E40:F40"/>
    <mergeCell ref="C40:D40"/>
    <mergeCell ref="E38:F38"/>
    <mergeCell ref="E39:F39"/>
    <mergeCell ref="C21:D21"/>
    <mergeCell ref="E21:F21"/>
    <mergeCell ref="C28:D28"/>
    <mergeCell ref="C22:D22"/>
    <mergeCell ref="C25:D25"/>
    <mergeCell ref="C26:D26"/>
    <mergeCell ref="E41:F41"/>
    <mergeCell ref="C23:D23"/>
  </mergeCells>
  <pageMargins left="0.7" right="0.7" top="0.75" bottom="0.75" header="0.3" footer="0.3"/>
  <pageSetup orientation="portrait" horizontalDpi="1200" verticalDpi="12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V45"/>
  <sheetViews>
    <sheetView tabSelected="1" topLeftCell="A49" zoomScale="85" zoomScaleNormal="85" workbookViewId="0">
      <selection activeCell="B67" sqref="B67"/>
    </sheetView>
  </sheetViews>
  <sheetFormatPr defaultColWidth="9.109375" defaultRowHeight="16.8" x14ac:dyDescent="0.3"/>
  <cols>
    <col min="1" max="1" width="19.5546875" style="1" customWidth="1"/>
    <col min="2" max="2" width="19" style="1" customWidth="1"/>
    <col min="3" max="3" width="54.6640625" style="1" customWidth="1"/>
    <col min="4" max="4" width="11.5546875" style="1" customWidth="1"/>
    <col min="5" max="5" width="9.5546875" style="1" customWidth="1"/>
    <col min="6" max="6" width="19.33203125" style="1" customWidth="1"/>
    <col min="7" max="7" width="6" style="1" customWidth="1"/>
    <col min="8" max="8" width="6.109375" style="1" customWidth="1"/>
    <col min="9" max="12" width="6" style="1" customWidth="1"/>
    <col min="13" max="13" width="6.109375" style="1" customWidth="1"/>
    <col min="14" max="17" width="6" style="1" customWidth="1"/>
    <col min="18" max="18" width="6.109375" style="1" customWidth="1"/>
    <col min="19" max="19" width="6" style="1" customWidth="1"/>
    <col min="20" max="20" width="6.33203125" style="1" customWidth="1"/>
    <col min="21" max="21" width="6" style="1" customWidth="1"/>
    <col min="22" max="24" width="6.109375" style="1" customWidth="1"/>
    <col min="25" max="26" width="6" style="1" customWidth="1"/>
    <col min="27" max="27" width="6.109375" style="1" customWidth="1"/>
    <col min="28" max="28" width="6" style="1" customWidth="1"/>
    <col min="29" max="16384" width="9.109375" style="1"/>
  </cols>
  <sheetData>
    <row r="1" spans="1:22" ht="34.200000000000003" thickBot="1" x14ac:dyDescent="0.35">
      <c r="A1" s="73" t="s">
        <v>3</v>
      </c>
      <c r="B1" s="74"/>
      <c r="C1" s="34" t="s">
        <v>51</v>
      </c>
      <c r="E1" s="9"/>
      <c r="F1" s="10" t="s">
        <v>46</v>
      </c>
    </row>
    <row r="2" spans="1:22" ht="17.399999999999999" thickBot="1" x14ac:dyDescent="0.35">
      <c r="A2" s="73" t="s">
        <v>2</v>
      </c>
      <c r="B2" s="74"/>
      <c r="C2" s="3" t="s">
        <v>95</v>
      </c>
      <c r="E2" s="11"/>
      <c r="F2" s="12" t="s">
        <v>45</v>
      </c>
    </row>
    <row r="3" spans="1:22" ht="17.399999999999999" thickBot="1" x14ac:dyDescent="0.35">
      <c r="A3" s="73" t="s">
        <v>1</v>
      </c>
      <c r="B3" s="74"/>
      <c r="C3" s="4">
        <v>45693</v>
      </c>
      <c r="E3" s="13"/>
      <c r="F3" s="12" t="s">
        <v>44</v>
      </c>
    </row>
    <row r="4" spans="1:22" ht="18" customHeight="1" thickBot="1" x14ac:dyDescent="0.35">
      <c r="A4" s="73" t="s">
        <v>0</v>
      </c>
      <c r="B4" s="74"/>
      <c r="C4" s="4" t="s">
        <v>98</v>
      </c>
      <c r="D4" s="1" t="s">
        <v>48</v>
      </c>
      <c r="E4" s="14"/>
      <c r="F4" s="12" t="s">
        <v>43</v>
      </c>
    </row>
    <row r="5" spans="1:22" ht="18" customHeight="1" thickBot="1" x14ac:dyDescent="0.35">
      <c r="E5" s="15"/>
      <c r="F5" s="16" t="s">
        <v>42</v>
      </c>
    </row>
    <row r="6" spans="1:22" ht="17.399999999999999" thickBot="1" x14ac:dyDescent="0.35">
      <c r="B6" s="55" t="s">
        <v>221</v>
      </c>
      <c r="C6" s="55"/>
      <c r="D6" s="55"/>
      <c r="E6" s="75"/>
    </row>
    <row r="7" spans="1:22" ht="17.399999999999999" thickBot="1" x14ac:dyDescent="0.35">
      <c r="B7" s="6" t="s">
        <v>5</v>
      </c>
      <c r="C7" s="6" t="s">
        <v>39</v>
      </c>
      <c r="D7" s="6" t="s">
        <v>10</v>
      </c>
      <c r="E7" s="6" t="s">
        <v>38</v>
      </c>
    </row>
    <row r="8" spans="1:22" ht="17.399999999999999" thickBot="1" x14ac:dyDescent="0.35">
      <c r="B8" s="8">
        <v>1</v>
      </c>
      <c r="C8" s="3" t="s">
        <v>52</v>
      </c>
      <c r="D8" s="3">
        <f ca="1">SUMIF($E$16:$F$43,"Nam",$G$16:$G$43)+SUMIF($E$16:$F$43,"All team",$G$16:$G$43)/5+SUMIF($E$16:$F$43,"Nam,Hà,Trí",$G$16:$G$43)/3</f>
        <v>14</v>
      </c>
      <c r="E8" s="3">
        <f ca="1">SUMIF($E$16:$F$43,"Nam",$H$16:$H$43)+SUMIF($E$16:$F$43,"ALL team",$H$16:$H$43)/5+SUMIF($E$16:$F$43,"Nam,Hà,Trí",$H$16:$H$43)/3</f>
        <v>14</v>
      </c>
    </row>
    <row r="9" spans="1:22" ht="17.399999999999999" thickBot="1" x14ac:dyDescent="0.35">
      <c r="B9" s="8">
        <v>2</v>
      </c>
      <c r="C9" s="3" t="s">
        <v>53</v>
      </c>
      <c r="D9" s="3">
        <f ca="1">SUMIF($E$16:$F$43,"Thuỷ",$G$16:$G$43)+SUMIF($E$16:$F$43,"All team",$G$16:$G$43)/5+SUMIF($E$16:$F$43,"Mạnh,Lộc",$G$16:$G$43)/2+SUMIF($E$16:$F$43,"Nam,Trí,Thuỷ,Vũ",$G$16:$G$43)/4</f>
        <v>68</v>
      </c>
      <c r="E9" s="3">
        <f ca="1">SUMIF($E$16:$F$43,"Thuỷ",$H$16:$H$43)+SUMIF($E$16:$F$43,"ALL team",$H$16:$H$43)/5+SUMIF($E$16:$F$43,"Thuỷ, Trí",$H$16:$H$43)/2+SUMIF($E$16:$F$43,"Nam,Thuỷ,Trí,Vũ",$H$16:$H$43)/4</f>
        <v>61</v>
      </c>
    </row>
    <row r="10" spans="1:22" ht="17.399999999999999" thickBot="1" x14ac:dyDescent="0.35">
      <c r="B10" s="8">
        <v>3</v>
      </c>
      <c r="C10" s="3" t="s">
        <v>54</v>
      </c>
      <c r="D10" s="3">
        <f ca="1">SUMIF($E$16:$F$43,"Hà",$G$16:$G$43)+SUMIF($E$16:$F$43,"All team",$G$16:$G$43)/5+SUMIF($E$16:$F$43,"Hà,Nam,Trí",$G$16:$G$43)/3</f>
        <v>6</v>
      </c>
      <c r="E10" s="3">
        <f ca="1">SUMIF($E$16:$F$43,"Phương",$H$16:$H$43)+SUMIF($E$16:$F$43,"ALL team",$H$16:$H$43)/5+SUMIF($E$16:$F$43,"Mạnh,Lộc,Phương,Hoàng",$H$16:$H$43)/4</f>
        <v>6</v>
      </c>
    </row>
    <row r="11" spans="1:22" ht="17.399999999999999" thickBot="1" x14ac:dyDescent="0.35">
      <c r="B11" s="8">
        <v>4</v>
      </c>
      <c r="C11" s="3" t="s">
        <v>55</v>
      </c>
      <c r="D11" s="3">
        <f ca="1">SUMIF($E$16:$F$43,"Trí",$G$16:$G$43)+SUMIF($E$16:$F$43,"All team",$G$16:$G$43)/5+SUMIF($E$16:$F$43,"Trí,Thuỷ",$G$16:$G$43)/2+SUMIF($E$16:$F$43,"Hà,Nam,Trí",$G$16:$G$43)/3</f>
        <v>38</v>
      </c>
      <c r="E11" s="3">
        <f ca="1">SUMIF($E$16:$F$43,"Trí",$H$16:$H$43)+SUMIF($E$16:$F$43,"ALL team",$H$16:$H$43)/5+SUMIF($E$16:$F$43,"Trí,Thuỷ",$H$16:$H$43)/2+SUMIF($E$16:$F$43,"Hà,Nam,Trí",$H$16:$H$43)/3</f>
        <v>38</v>
      </c>
    </row>
    <row r="12" spans="1:22" ht="17.399999999999999" thickBot="1" x14ac:dyDescent="0.35">
      <c r="B12" s="8">
        <v>5</v>
      </c>
      <c r="C12" s="3" t="s">
        <v>56</v>
      </c>
      <c r="D12" s="3">
        <f ca="1">SUMIF($E$16:$F$43,"Vũ",$G$16:$G$43)+SUMIF($E$16:$F$43,"All team",$G$16:$G$43)/5+SUMIF($E$16:$F$43,"Vũ,Trí",$G$16:$G$43)/2+SUMIF($E$16:$F$43,"Nam,Thuỷ,Vũ,Trí",$G$16:$G$43)/4</f>
        <v>6</v>
      </c>
      <c r="E12" s="3">
        <f ca="1">SUMIF($E$16:$F$43,"Hoàng",$H$16:$H$43)+SUMIF($E$16:$F$43,"ALL team",$H$16:$H$43)/5+SUMIF($E$16:$F$43,"Thành,Hoàng",$H$16:$H$43)/2+SUMIF($E$16:$F$43,"Mạnh,Lộc,Phương,Hoàng",$H$16:$H$43)/4</f>
        <v>6</v>
      </c>
    </row>
    <row r="13" spans="1:22" ht="17.399999999999999" thickBot="1" x14ac:dyDescent="0.35">
      <c r="B13" s="55" t="s">
        <v>11</v>
      </c>
      <c r="C13" s="55"/>
      <c r="D13" s="5">
        <f ca="1">SUM(D8:D12)</f>
        <v>132</v>
      </c>
      <c r="E13" s="5">
        <f ca="1">SUM(E8:E12)</f>
        <v>125</v>
      </c>
    </row>
    <row r="15" spans="1:22" ht="63.75" customHeight="1" x14ac:dyDescent="0.3">
      <c r="A15" s="17" t="s">
        <v>6</v>
      </c>
      <c r="B15" s="17" t="s">
        <v>7</v>
      </c>
      <c r="C15" s="77" t="s">
        <v>8</v>
      </c>
      <c r="D15" s="78"/>
      <c r="E15" s="77" t="s">
        <v>9</v>
      </c>
      <c r="F15" s="78"/>
      <c r="G15" s="18" t="s">
        <v>10</v>
      </c>
      <c r="H15" s="18" t="s">
        <v>38</v>
      </c>
      <c r="I15" s="40">
        <v>45693</v>
      </c>
      <c r="J15" s="40">
        <v>45721</v>
      </c>
      <c r="K15" s="40">
        <v>45752</v>
      </c>
      <c r="L15" s="40">
        <v>45782</v>
      </c>
      <c r="M15" s="40">
        <v>45813</v>
      </c>
      <c r="N15" s="40">
        <v>45843</v>
      </c>
      <c r="O15" s="40">
        <v>45874</v>
      </c>
      <c r="P15" s="40">
        <v>45905</v>
      </c>
      <c r="Q15" s="40">
        <v>45935</v>
      </c>
      <c r="R15" s="40">
        <v>45966</v>
      </c>
      <c r="S15" s="40">
        <v>45996</v>
      </c>
      <c r="T15" s="40" t="s">
        <v>223</v>
      </c>
      <c r="U15" s="40" t="s">
        <v>152</v>
      </c>
      <c r="V15" s="40" t="s">
        <v>153</v>
      </c>
    </row>
    <row r="16" spans="1:22" x14ac:dyDescent="0.3">
      <c r="A16" s="52" t="s">
        <v>95</v>
      </c>
      <c r="B16" s="44" t="s">
        <v>12</v>
      </c>
      <c r="C16" s="76"/>
      <c r="D16" s="45"/>
      <c r="E16" s="41" t="s">
        <v>37</v>
      </c>
      <c r="F16" s="42"/>
      <c r="G16" s="19">
        <v>10</v>
      </c>
      <c r="H16" s="19">
        <v>10</v>
      </c>
      <c r="I16" s="20">
        <v>0</v>
      </c>
      <c r="J16" s="19">
        <v>0</v>
      </c>
      <c r="K16" s="19">
        <v>0</v>
      </c>
      <c r="L16" s="19">
        <v>0</v>
      </c>
      <c r="M16" s="19">
        <v>0</v>
      </c>
      <c r="N16" s="19">
        <v>0</v>
      </c>
      <c r="O16" s="19">
        <v>0</v>
      </c>
      <c r="P16" s="19">
        <v>0</v>
      </c>
      <c r="Q16" s="19">
        <v>0</v>
      </c>
      <c r="R16" s="19">
        <v>0</v>
      </c>
      <c r="S16" s="19">
        <v>0</v>
      </c>
      <c r="T16" s="19">
        <v>0</v>
      </c>
      <c r="U16" s="19">
        <v>0</v>
      </c>
      <c r="V16" s="19">
        <v>0</v>
      </c>
    </row>
    <row r="17" spans="1:22" x14ac:dyDescent="0.3">
      <c r="A17" s="53"/>
      <c r="B17" s="44" t="s">
        <v>96</v>
      </c>
      <c r="C17" s="76"/>
      <c r="D17" s="45"/>
      <c r="E17" s="41" t="s">
        <v>60</v>
      </c>
      <c r="F17" s="42"/>
      <c r="G17" s="19">
        <v>8</v>
      </c>
      <c r="H17" s="19">
        <v>8</v>
      </c>
      <c r="I17" s="19">
        <v>8</v>
      </c>
      <c r="J17" s="20">
        <v>0</v>
      </c>
      <c r="K17" s="19">
        <v>0</v>
      </c>
      <c r="L17" s="19">
        <v>0</v>
      </c>
      <c r="M17" s="19">
        <v>0</v>
      </c>
      <c r="N17" s="19">
        <v>0</v>
      </c>
      <c r="O17" s="19">
        <v>0</v>
      </c>
      <c r="P17" s="19">
        <v>0</v>
      </c>
      <c r="Q17" s="19">
        <v>0</v>
      </c>
      <c r="R17" s="19">
        <v>0</v>
      </c>
      <c r="S17" s="19">
        <v>0</v>
      </c>
      <c r="T17" s="19">
        <v>0</v>
      </c>
      <c r="U17" s="19">
        <v>0</v>
      </c>
      <c r="V17" s="19">
        <v>0</v>
      </c>
    </row>
    <row r="18" spans="1:22" x14ac:dyDescent="0.3">
      <c r="A18" s="53"/>
      <c r="B18" s="44" t="s">
        <v>97</v>
      </c>
      <c r="C18" s="76"/>
      <c r="D18" s="45"/>
      <c r="E18" s="41" t="s">
        <v>65</v>
      </c>
      <c r="F18" s="42"/>
      <c r="G18" s="19">
        <v>5</v>
      </c>
      <c r="H18" s="19">
        <v>5</v>
      </c>
      <c r="I18" s="19">
        <v>5</v>
      </c>
      <c r="J18" s="19">
        <v>5</v>
      </c>
      <c r="K18" s="20">
        <v>0</v>
      </c>
      <c r="L18" s="19">
        <v>0</v>
      </c>
      <c r="M18" s="19">
        <v>0</v>
      </c>
      <c r="N18" s="19">
        <v>0</v>
      </c>
      <c r="O18" s="19">
        <v>0</v>
      </c>
      <c r="P18" s="19">
        <v>0</v>
      </c>
      <c r="Q18" s="19">
        <v>0</v>
      </c>
      <c r="R18" s="19">
        <v>0</v>
      </c>
      <c r="S18" s="19">
        <v>0</v>
      </c>
      <c r="T18" s="19">
        <v>0</v>
      </c>
      <c r="U18" s="19">
        <v>0</v>
      </c>
      <c r="V18" s="19">
        <v>0</v>
      </c>
    </row>
    <row r="19" spans="1:22" x14ac:dyDescent="0.3">
      <c r="A19" s="53"/>
      <c r="B19" s="52" t="s">
        <v>13</v>
      </c>
      <c r="C19" s="44" t="s">
        <v>99</v>
      </c>
      <c r="D19" s="45"/>
      <c r="E19" s="41" t="s">
        <v>65</v>
      </c>
      <c r="F19" s="42"/>
      <c r="G19" s="19">
        <v>5</v>
      </c>
      <c r="H19" s="19">
        <v>5</v>
      </c>
      <c r="I19" s="19">
        <v>5</v>
      </c>
      <c r="J19" s="19">
        <v>5</v>
      </c>
      <c r="K19" s="19">
        <v>5</v>
      </c>
      <c r="L19" s="20">
        <v>0</v>
      </c>
      <c r="M19" s="19">
        <v>0</v>
      </c>
      <c r="N19" s="19">
        <v>0</v>
      </c>
      <c r="O19" s="19">
        <v>0</v>
      </c>
      <c r="P19" s="19">
        <v>0</v>
      </c>
      <c r="Q19" s="19">
        <v>0</v>
      </c>
      <c r="R19" s="19">
        <v>0</v>
      </c>
      <c r="S19" s="19">
        <v>0</v>
      </c>
      <c r="T19" s="19">
        <v>0</v>
      </c>
      <c r="U19" s="19">
        <v>0</v>
      </c>
      <c r="V19" s="19">
        <v>0</v>
      </c>
    </row>
    <row r="20" spans="1:22" x14ac:dyDescent="0.3">
      <c r="A20" s="53"/>
      <c r="B20" s="53"/>
      <c r="C20" s="44" t="s">
        <v>100</v>
      </c>
      <c r="D20" s="45"/>
      <c r="E20" s="41" t="s">
        <v>65</v>
      </c>
      <c r="F20" s="42"/>
      <c r="G20" s="19">
        <v>5</v>
      </c>
      <c r="H20" s="19">
        <v>5</v>
      </c>
      <c r="I20" s="19">
        <v>5</v>
      </c>
      <c r="J20" s="19">
        <v>5</v>
      </c>
      <c r="K20" s="19">
        <v>5</v>
      </c>
      <c r="L20" s="20">
        <v>0</v>
      </c>
      <c r="M20" s="19">
        <v>0</v>
      </c>
      <c r="N20" s="19">
        <v>0</v>
      </c>
      <c r="O20" s="19">
        <v>0</v>
      </c>
      <c r="P20" s="19">
        <v>0</v>
      </c>
      <c r="Q20" s="19">
        <v>0</v>
      </c>
      <c r="R20" s="19">
        <v>0</v>
      </c>
      <c r="S20" s="19">
        <v>0</v>
      </c>
      <c r="T20" s="19">
        <v>0</v>
      </c>
      <c r="U20" s="19">
        <v>0</v>
      </c>
      <c r="V20" s="19">
        <v>0</v>
      </c>
    </row>
    <row r="21" spans="1:22" x14ac:dyDescent="0.3">
      <c r="A21" s="53"/>
      <c r="B21" s="53"/>
      <c r="C21" s="44" t="s">
        <v>101</v>
      </c>
      <c r="D21" s="45"/>
      <c r="E21" s="41" t="s">
        <v>65</v>
      </c>
      <c r="F21" s="42"/>
      <c r="G21" s="19">
        <v>5</v>
      </c>
      <c r="H21" s="19">
        <v>5</v>
      </c>
      <c r="I21" s="19">
        <v>5</v>
      </c>
      <c r="J21" s="19">
        <v>5</v>
      </c>
      <c r="K21" s="19">
        <v>5</v>
      </c>
      <c r="L21" s="19">
        <v>5</v>
      </c>
      <c r="M21" s="20">
        <v>0</v>
      </c>
      <c r="N21" s="19">
        <v>0</v>
      </c>
      <c r="O21" s="19">
        <v>0</v>
      </c>
      <c r="P21" s="19">
        <v>0</v>
      </c>
      <c r="Q21" s="19">
        <v>0</v>
      </c>
      <c r="R21" s="19">
        <v>0</v>
      </c>
      <c r="S21" s="19">
        <v>0</v>
      </c>
      <c r="T21" s="19">
        <v>0</v>
      </c>
      <c r="U21" s="19">
        <v>0</v>
      </c>
      <c r="V21" s="19">
        <v>0</v>
      </c>
    </row>
    <row r="22" spans="1:22" x14ac:dyDescent="0.3">
      <c r="A22" s="53"/>
      <c r="B22" s="53"/>
      <c r="C22" s="44" t="s">
        <v>179</v>
      </c>
      <c r="D22" s="45"/>
      <c r="E22" s="41" t="s">
        <v>154</v>
      </c>
      <c r="F22" s="42"/>
      <c r="G22" s="19">
        <v>5</v>
      </c>
      <c r="H22" s="19">
        <v>5</v>
      </c>
      <c r="I22" s="19">
        <v>5</v>
      </c>
      <c r="J22" s="19">
        <v>5</v>
      </c>
      <c r="K22" s="19">
        <v>5</v>
      </c>
      <c r="L22" s="19">
        <v>5</v>
      </c>
      <c r="M22" s="20">
        <v>0</v>
      </c>
      <c r="N22" s="19">
        <v>0</v>
      </c>
      <c r="O22" s="19">
        <v>0</v>
      </c>
      <c r="P22" s="19">
        <v>0</v>
      </c>
      <c r="Q22" s="19">
        <v>0</v>
      </c>
      <c r="R22" s="19">
        <v>0</v>
      </c>
      <c r="S22" s="19">
        <v>0</v>
      </c>
      <c r="T22" s="19">
        <v>0</v>
      </c>
      <c r="U22" s="19">
        <v>0</v>
      </c>
      <c r="V22" s="19">
        <v>0</v>
      </c>
    </row>
    <row r="23" spans="1:22" x14ac:dyDescent="0.3">
      <c r="A23" s="53"/>
      <c r="B23" s="52" t="s">
        <v>15</v>
      </c>
      <c r="C23" s="44" t="s">
        <v>171</v>
      </c>
      <c r="D23" s="45"/>
      <c r="E23" s="41" t="s">
        <v>158</v>
      </c>
      <c r="F23" s="42"/>
      <c r="G23" s="19">
        <v>11</v>
      </c>
      <c r="H23" s="19">
        <v>10</v>
      </c>
      <c r="I23" s="19">
        <v>10</v>
      </c>
      <c r="J23" s="19">
        <v>10</v>
      </c>
      <c r="K23" s="19">
        <v>10</v>
      </c>
      <c r="L23" s="19">
        <v>10</v>
      </c>
      <c r="M23" s="19">
        <v>10</v>
      </c>
      <c r="N23" s="20">
        <v>0</v>
      </c>
      <c r="O23" s="19">
        <v>0</v>
      </c>
      <c r="P23" s="19">
        <v>0</v>
      </c>
      <c r="Q23" s="19">
        <v>0</v>
      </c>
      <c r="R23" s="19">
        <v>0</v>
      </c>
      <c r="S23" s="19">
        <v>0</v>
      </c>
      <c r="T23" s="19">
        <v>0</v>
      </c>
      <c r="U23" s="19">
        <v>0</v>
      </c>
      <c r="V23" s="19">
        <v>0</v>
      </c>
    </row>
    <row r="24" spans="1:22" x14ac:dyDescent="0.3">
      <c r="A24" s="53"/>
      <c r="B24" s="53"/>
      <c r="C24" s="41"/>
      <c r="D24" s="42"/>
      <c r="E24" s="41"/>
      <c r="F24" s="42"/>
      <c r="G24" s="19"/>
      <c r="H24" s="19"/>
      <c r="I24" s="19"/>
      <c r="J24" s="19"/>
      <c r="K24" s="19"/>
      <c r="L24" s="19"/>
      <c r="M24" s="19"/>
      <c r="N24" s="22">
        <v>1</v>
      </c>
      <c r="O24" s="19"/>
      <c r="P24" s="19"/>
      <c r="Q24" s="19"/>
      <c r="R24" s="19"/>
      <c r="S24" s="19"/>
      <c r="T24" s="19"/>
      <c r="U24" s="19"/>
      <c r="V24" s="19"/>
    </row>
    <row r="25" spans="1:22" x14ac:dyDescent="0.3">
      <c r="A25" s="53"/>
      <c r="B25" s="53"/>
      <c r="C25" s="44" t="s">
        <v>169</v>
      </c>
      <c r="D25" s="45"/>
      <c r="E25" s="41" t="s">
        <v>158</v>
      </c>
      <c r="F25" s="42"/>
      <c r="G25" s="19">
        <v>13</v>
      </c>
      <c r="H25" s="19">
        <v>10</v>
      </c>
      <c r="I25" s="19">
        <v>10</v>
      </c>
      <c r="J25" s="19">
        <v>10</v>
      </c>
      <c r="K25" s="19">
        <v>10</v>
      </c>
      <c r="L25" s="19">
        <v>10</v>
      </c>
      <c r="M25" s="19">
        <v>10</v>
      </c>
      <c r="N25" s="19">
        <v>10</v>
      </c>
      <c r="O25" s="20">
        <v>0</v>
      </c>
      <c r="P25" s="19">
        <v>0</v>
      </c>
      <c r="Q25" s="19">
        <v>0</v>
      </c>
      <c r="R25" s="19">
        <v>0</v>
      </c>
      <c r="S25" s="19">
        <v>0</v>
      </c>
      <c r="T25" s="19">
        <v>0</v>
      </c>
      <c r="U25" s="19">
        <v>0</v>
      </c>
      <c r="V25" s="19">
        <v>0</v>
      </c>
    </row>
    <row r="26" spans="1:22" x14ac:dyDescent="0.3">
      <c r="A26" s="53"/>
      <c r="B26" s="53"/>
      <c r="C26" s="41"/>
      <c r="D26" s="42"/>
      <c r="E26" s="41"/>
      <c r="F26" s="42"/>
      <c r="G26" s="19"/>
      <c r="H26" s="19"/>
      <c r="I26" s="19"/>
      <c r="J26" s="19"/>
      <c r="K26" s="19"/>
      <c r="L26" s="19"/>
      <c r="M26" s="19"/>
      <c r="N26" s="19"/>
      <c r="O26" s="22">
        <v>3</v>
      </c>
      <c r="P26" s="19"/>
      <c r="Q26" s="19"/>
      <c r="R26" s="19"/>
      <c r="S26" s="19"/>
      <c r="T26" s="19"/>
      <c r="U26" s="19"/>
      <c r="V26" s="19"/>
    </row>
    <row r="27" spans="1:22" x14ac:dyDescent="0.3">
      <c r="A27" s="53"/>
      <c r="B27" s="53"/>
      <c r="C27" s="44" t="s">
        <v>170</v>
      </c>
      <c r="D27" s="45"/>
      <c r="E27" s="41" t="s">
        <v>158</v>
      </c>
      <c r="F27" s="42"/>
      <c r="G27" s="19">
        <v>13</v>
      </c>
      <c r="H27" s="19">
        <v>10</v>
      </c>
      <c r="I27" s="19">
        <v>10</v>
      </c>
      <c r="J27" s="19">
        <v>10</v>
      </c>
      <c r="K27" s="19">
        <v>10</v>
      </c>
      <c r="L27" s="19">
        <v>10</v>
      </c>
      <c r="M27" s="19">
        <v>10</v>
      </c>
      <c r="N27" s="19">
        <v>10</v>
      </c>
      <c r="O27" s="19">
        <v>10</v>
      </c>
      <c r="P27" s="20">
        <v>0</v>
      </c>
      <c r="Q27" s="19">
        <v>0</v>
      </c>
      <c r="R27" s="19">
        <v>0</v>
      </c>
      <c r="S27" s="19">
        <v>0</v>
      </c>
      <c r="T27" s="19">
        <v>0</v>
      </c>
      <c r="U27" s="19">
        <v>0</v>
      </c>
      <c r="V27" s="19">
        <v>0</v>
      </c>
    </row>
    <row r="28" spans="1:22" x14ac:dyDescent="0.3">
      <c r="A28" s="53"/>
      <c r="B28" s="53"/>
      <c r="C28" s="41"/>
      <c r="D28" s="42"/>
      <c r="E28" s="41"/>
      <c r="F28" s="42"/>
      <c r="G28" s="19"/>
      <c r="H28" s="19"/>
      <c r="I28" s="19"/>
      <c r="J28" s="19"/>
      <c r="K28" s="19"/>
      <c r="L28" s="19"/>
      <c r="M28" s="19"/>
      <c r="N28" s="19"/>
      <c r="O28" s="19"/>
      <c r="P28" s="22">
        <v>3</v>
      </c>
      <c r="Q28" s="19"/>
      <c r="R28" s="19"/>
      <c r="S28" s="19"/>
      <c r="T28" s="19"/>
      <c r="U28" s="19"/>
      <c r="V28" s="19"/>
    </row>
    <row r="29" spans="1:22" x14ac:dyDescent="0.3">
      <c r="A29" s="53"/>
      <c r="B29" s="53"/>
      <c r="C29" s="44" t="s">
        <v>172</v>
      </c>
      <c r="D29" s="45"/>
      <c r="E29" s="41" t="s">
        <v>158</v>
      </c>
      <c r="F29" s="42"/>
      <c r="G29" s="19">
        <v>3</v>
      </c>
      <c r="H29" s="19">
        <v>3</v>
      </c>
      <c r="I29" s="19">
        <v>3</v>
      </c>
      <c r="J29" s="19">
        <v>3</v>
      </c>
      <c r="K29" s="19">
        <v>3</v>
      </c>
      <c r="L29" s="19">
        <v>3</v>
      </c>
      <c r="M29" s="19">
        <v>3</v>
      </c>
      <c r="N29" s="19">
        <v>3</v>
      </c>
      <c r="O29" s="19">
        <v>3</v>
      </c>
      <c r="P29" s="19">
        <v>3</v>
      </c>
      <c r="Q29" s="20">
        <v>0</v>
      </c>
      <c r="R29" s="19">
        <v>0</v>
      </c>
      <c r="S29" s="19">
        <v>0</v>
      </c>
      <c r="T29" s="19">
        <v>0</v>
      </c>
      <c r="U29" s="19">
        <v>0</v>
      </c>
      <c r="V29" s="19">
        <v>0</v>
      </c>
    </row>
    <row r="30" spans="1:22" x14ac:dyDescent="0.3">
      <c r="A30" s="53"/>
      <c r="B30" s="53"/>
      <c r="C30" s="64" t="s">
        <v>173</v>
      </c>
      <c r="D30" s="45"/>
      <c r="E30" s="41" t="s">
        <v>158</v>
      </c>
      <c r="F30" s="42"/>
      <c r="G30" s="19">
        <v>3</v>
      </c>
      <c r="H30" s="19">
        <v>3</v>
      </c>
      <c r="I30" s="19">
        <v>3</v>
      </c>
      <c r="J30" s="19">
        <v>3</v>
      </c>
      <c r="K30" s="19">
        <v>3</v>
      </c>
      <c r="L30" s="19">
        <v>3</v>
      </c>
      <c r="M30" s="19">
        <v>3</v>
      </c>
      <c r="N30" s="19">
        <v>3</v>
      </c>
      <c r="O30" s="19">
        <v>3</v>
      </c>
      <c r="P30" s="19">
        <v>3</v>
      </c>
      <c r="Q30" s="20">
        <v>0</v>
      </c>
      <c r="R30" s="19">
        <v>0</v>
      </c>
      <c r="S30" s="19">
        <v>0</v>
      </c>
      <c r="T30" s="19">
        <v>0</v>
      </c>
      <c r="U30" s="19">
        <v>0</v>
      </c>
      <c r="V30" s="19">
        <v>0</v>
      </c>
    </row>
    <row r="31" spans="1:22" x14ac:dyDescent="0.3">
      <c r="A31" s="53"/>
      <c r="B31" s="53"/>
      <c r="C31" s="44" t="s">
        <v>174</v>
      </c>
      <c r="D31" s="45"/>
      <c r="E31" s="41" t="s">
        <v>158</v>
      </c>
      <c r="F31" s="42"/>
      <c r="G31" s="19">
        <v>4</v>
      </c>
      <c r="H31" s="19">
        <v>4</v>
      </c>
      <c r="I31" s="19">
        <v>4</v>
      </c>
      <c r="J31" s="19">
        <v>4</v>
      </c>
      <c r="K31" s="19">
        <v>4</v>
      </c>
      <c r="L31" s="19">
        <v>4</v>
      </c>
      <c r="M31" s="19">
        <v>4</v>
      </c>
      <c r="N31" s="19">
        <v>4</v>
      </c>
      <c r="O31" s="19">
        <v>4</v>
      </c>
      <c r="P31" s="19">
        <v>4</v>
      </c>
      <c r="Q31" s="20">
        <v>0</v>
      </c>
      <c r="R31" s="19">
        <v>0</v>
      </c>
      <c r="S31" s="19">
        <v>0</v>
      </c>
      <c r="T31" s="19">
        <v>0</v>
      </c>
      <c r="U31" s="19">
        <v>0</v>
      </c>
      <c r="V31" s="19">
        <v>0</v>
      </c>
    </row>
    <row r="32" spans="1:22" x14ac:dyDescent="0.3">
      <c r="A32" s="53"/>
      <c r="B32" s="53"/>
      <c r="C32" s="44" t="s">
        <v>14</v>
      </c>
      <c r="D32" s="45"/>
      <c r="E32" s="41" t="s">
        <v>37</v>
      </c>
      <c r="F32" s="42"/>
      <c r="G32" s="19">
        <v>10</v>
      </c>
      <c r="H32" s="19">
        <v>10</v>
      </c>
      <c r="I32" s="19">
        <v>10</v>
      </c>
      <c r="J32" s="19">
        <v>10</v>
      </c>
      <c r="K32" s="19">
        <v>10</v>
      </c>
      <c r="L32" s="19">
        <v>10</v>
      </c>
      <c r="M32" s="19">
        <v>10</v>
      </c>
      <c r="N32" s="19">
        <v>10</v>
      </c>
      <c r="O32" s="19">
        <v>10</v>
      </c>
      <c r="P32" s="19">
        <v>10</v>
      </c>
      <c r="Q32" s="19">
        <v>10</v>
      </c>
      <c r="R32" s="20">
        <v>0</v>
      </c>
      <c r="S32" s="19">
        <v>0</v>
      </c>
      <c r="T32" s="19">
        <v>0</v>
      </c>
      <c r="U32" s="19">
        <v>0</v>
      </c>
      <c r="V32" s="19">
        <v>0</v>
      </c>
    </row>
    <row r="33" spans="1:22" x14ac:dyDescent="0.3">
      <c r="A33" s="53"/>
      <c r="B33" s="52" t="s">
        <v>18</v>
      </c>
      <c r="C33" s="44" t="s">
        <v>102</v>
      </c>
      <c r="D33" s="45"/>
      <c r="E33" s="41" t="s">
        <v>65</v>
      </c>
      <c r="F33" s="42"/>
      <c r="G33" s="19">
        <v>2</v>
      </c>
      <c r="H33" s="19">
        <v>2</v>
      </c>
      <c r="I33" s="19">
        <v>2</v>
      </c>
      <c r="J33" s="19">
        <v>2</v>
      </c>
      <c r="K33" s="19">
        <v>2</v>
      </c>
      <c r="L33" s="19">
        <v>2</v>
      </c>
      <c r="M33" s="19">
        <v>2</v>
      </c>
      <c r="N33" s="19">
        <v>2</v>
      </c>
      <c r="O33" s="19">
        <v>2</v>
      </c>
      <c r="P33" s="19">
        <v>2</v>
      </c>
      <c r="Q33" s="19">
        <v>2</v>
      </c>
      <c r="R33" s="19">
        <v>2</v>
      </c>
      <c r="S33" s="20">
        <v>0</v>
      </c>
      <c r="T33" s="19">
        <v>0</v>
      </c>
      <c r="U33" s="19">
        <v>0</v>
      </c>
      <c r="V33" s="19">
        <v>0</v>
      </c>
    </row>
    <row r="34" spans="1:22" x14ac:dyDescent="0.3">
      <c r="A34" s="53"/>
      <c r="B34" s="53"/>
      <c r="C34" s="44" t="s">
        <v>103</v>
      </c>
      <c r="D34" s="45"/>
      <c r="E34" s="41" t="s">
        <v>65</v>
      </c>
      <c r="F34" s="42"/>
      <c r="G34" s="19">
        <v>2</v>
      </c>
      <c r="H34" s="19">
        <v>2</v>
      </c>
      <c r="I34" s="19">
        <v>2</v>
      </c>
      <c r="J34" s="19">
        <v>2</v>
      </c>
      <c r="K34" s="19">
        <v>2</v>
      </c>
      <c r="L34" s="19">
        <v>2</v>
      </c>
      <c r="M34" s="19">
        <v>2</v>
      </c>
      <c r="N34" s="19">
        <v>2</v>
      </c>
      <c r="O34" s="19">
        <v>2</v>
      </c>
      <c r="P34" s="19">
        <v>2</v>
      </c>
      <c r="Q34" s="19">
        <v>2</v>
      </c>
      <c r="R34" s="19">
        <v>2</v>
      </c>
      <c r="S34" s="20">
        <v>0</v>
      </c>
      <c r="T34" s="19">
        <v>0</v>
      </c>
      <c r="U34" s="19">
        <v>0</v>
      </c>
      <c r="V34" s="19">
        <v>0</v>
      </c>
    </row>
    <row r="35" spans="1:22" x14ac:dyDescent="0.3">
      <c r="A35" s="53"/>
      <c r="B35" s="53"/>
      <c r="C35" s="44" t="s">
        <v>104</v>
      </c>
      <c r="D35" s="45"/>
      <c r="E35" s="41" t="s">
        <v>65</v>
      </c>
      <c r="F35" s="42"/>
      <c r="G35" s="19">
        <v>2</v>
      </c>
      <c r="H35" s="19">
        <v>2</v>
      </c>
      <c r="I35" s="19">
        <v>2</v>
      </c>
      <c r="J35" s="19">
        <v>2</v>
      </c>
      <c r="K35" s="19">
        <v>2</v>
      </c>
      <c r="L35" s="19">
        <v>2</v>
      </c>
      <c r="M35" s="19">
        <v>2</v>
      </c>
      <c r="N35" s="19">
        <v>2</v>
      </c>
      <c r="O35" s="19">
        <v>2</v>
      </c>
      <c r="P35" s="19">
        <v>2</v>
      </c>
      <c r="Q35" s="19">
        <v>2</v>
      </c>
      <c r="R35" s="19">
        <v>2</v>
      </c>
      <c r="S35" s="20">
        <v>0</v>
      </c>
      <c r="T35" s="19">
        <v>0</v>
      </c>
      <c r="U35" s="19">
        <v>0</v>
      </c>
      <c r="V35" s="19">
        <v>0</v>
      </c>
    </row>
    <row r="36" spans="1:22" x14ac:dyDescent="0.3">
      <c r="A36" s="53"/>
      <c r="B36" s="52" t="s">
        <v>21</v>
      </c>
      <c r="C36" s="44" t="s">
        <v>105</v>
      </c>
      <c r="D36" s="45"/>
      <c r="E36" s="41" t="s">
        <v>158</v>
      </c>
      <c r="F36" s="42"/>
      <c r="G36" s="19">
        <v>5</v>
      </c>
      <c r="H36" s="19">
        <v>5</v>
      </c>
      <c r="I36" s="19">
        <v>5</v>
      </c>
      <c r="J36" s="19">
        <v>5</v>
      </c>
      <c r="K36" s="19">
        <v>5</v>
      </c>
      <c r="L36" s="19">
        <v>5</v>
      </c>
      <c r="M36" s="19">
        <v>5</v>
      </c>
      <c r="N36" s="19">
        <v>5</v>
      </c>
      <c r="O36" s="19">
        <v>5</v>
      </c>
      <c r="P36" s="19">
        <v>5</v>
      </c>
      <c r="Q36" s="19">
        <v>5</v>
      </c>
      <c r="R36" s="19">
        <v>5</v>
      </c>
      <c r="S36" s="19">
        <v>5</v>
      </c>
      <c r="T36" s="20">
        <v>0</v>
      </c>
      <c r="U36" s="19">
        <v>0</v>
      </c>
      <c r="V36" s="19">
        <v>0</v>
      </c>
    </row>
    <row r="37" spans="1:22" x14ac:dyDescent="0.3">
      <c r="A37" s="53"/>
      <c r="B37" s="53"/>
      <c r="C37" s="44" t="s">
        <v>106</v>
      </c>
      <c r="D37" s="45"/>
      <c r="E37" s="41" t="s">
        <v>158</v>
      </c>
      <c r="F37" s="42"/>
      <c r="G37" s="19">
        <v>5</v>
      </c>
      <c r="H37" s="19">
        <v>5</v>
      </c>
      <c r="I37" s="19">
        <v>5</v>
      </c>
      <c r="J37" s="19">
        <v>5</v>
      </c>
      <c r="K37" s="19">
        <v>5</v>
      </c>
      <c r="L37" s="19">
        <v>5</v>
      </c>
      <c r="M37" s="19">
        <v>5</v>
      </c>
      <c r="N37" s="19">
        <v>5</v>
      </c>
      <c r="O37" s="19">
        <v>5</v>
      </c>
      <c r="P37" s="19">
        <v>5</v>
      </c>
      <c r="Q37" s="19">
        <v>5</v>
      </c>
      <c r="R37" s="19">
        <v>5</v>
      </c>
      <c r="S37" s="19">
        <v>5</v>
      </c>
      <c r="T37" s="20">
        <v>0</v>
      </c>
      <c r="U37" s="19">
        <v>0</v>
      </c>
      <c r="V37" s="19">
        <v>0</v>
      </c>
    </row>
    <row r="38" spans="1:22" x14ac:dyDescent="0.3">
      <c r="A38" s="53"/>
      <c r="B38" s="53"/>
      <c r="C38" s="44" t="s">
        <v>107</v>
      </c>
      <c r="D38" s="45"/>
      <c r="E38" s="41" t="s">
        <v>158</v>
      </c>
      <c r="F38" s="42"/>
      <c r="G38" s="19">
        <v>5</v>
      </c>
      <c r="H38" s="19">
        <v>5</v>
      </c>
      <c r="I38" s="19">
        <v>5</v>
      </c>
      <c r="J38" s="19">
        <v>5</v>
      </c>
      <c r="K38" s="19">
        <v>5</v>
      </c>
      <c r="L38" s="19">
        <v>5</v>
      </c>
      <c r="M38" s="19">
        <v>5</v>
      </c>
      <c r="N38" s="19">
        <v>5</v>
      </c>
      <c r="O38" s="19">
        <v>5</v>
      </c>
      <c r="P38" s="19">
        <v>5</v>
      </c>
      <c r="Q38" s="19">
        <v>5</v>
      </c>
      <c r="R38" s="19">
        <v>5</v>
      </c>
      <c r="S38" s="19">
        <v>5</v>
      </c>
      <c r="T38" s="20">
        <v>0</v>
      </c>
      <c r="U38" s="19">
        <v>0</v>
      </c>
      <c r="V38" s="19">
        <v>0</v>
      </c>
    </row>
    <row r="39" spans="1:22" x14ac:dyDescent="0.3">
      <c r="A39" s="53"/>
      <c r="B39" s="52" t="s">
        <v>28</v>
      </c>
      <c r="C39" s="44" t="s">
        <v>108</v>
      </c>
      <c r="D39" s="45"/>
      <c r="E39" s="41" t="s">
        <v>65</v>
      </c>
      <c r="F39" s="42"/>
      <c r="G39" s="19">
        <v>2</v>
      </c>
      <c r="H39" s="19">
        <v>2</v>
      </c>
      <c r="I39" s="19">
        <v>2</v>
      </c>
      <c r="J39" s="19">
        <v>2</v>
      </c>
      <c r="K39" s="19">
        <v>2</v>
      </c>
      <c r="L39" s="19">
        <v>2</v>
      </c>
      <c r="M39" s="19">
        <v>2</v>
      </c>
      <c r="N39" s="19">
        <v>2</v>
      </c>
      <c r="O39" s="19">
        <v>2</v>
      </c>
      <c r="P39" s="19">
        <v>2</v>
      </c>
      <c r="Q39" s="19">
        <v>2</v>
      </c>
      <c r="R39" s="19">
        <v>2</v>
      </c>
      <c r="S39" s="19">
        <v>2</v>
      </c>
      <c r="T39" s="19">
        <v>2</v>
      </c>
      <c r="U39" s="20">
        <v>0</v>
      </c>
      <c r="V39" s="19">
        <v>0</v>
      </c>
    </row>
    <row r="40" spans="1:22" x14ac:dyDescent="0.3">
      <c r="A40" s="53"/>
      <c r="B40" s="53"/>
      <c r="C40" s="44" t="s">
        <v>109</v>
      </c>
      <c r="D40" s="45"/>
      <c r="E40" s="41" t="s">
        <v>65</v>
      </c>
      <c r="F40" s="42"/>
      <c r="G40" s="19">
        <v>2</v>
      </c>
      <c r="H40" s="19">
        <v>2</v>
      </c>
      <c r="I40" s="19">
        <v>2</v>
      </c>
      <c r="J40" s="19">
        <v>2</v>
      </c>
      <c r="K40" s="19">
        <v>2</v>
      </c>
      <c r="L40" s="19">
        <v>2</v>
      </c>
      <c r="M40" s="19">
        <v>2</v>
      </c>
      <c r="N40" s="19">
        <v>2</v>
      </c>
      <c r="O40" s="19">
        <v>2</v>
      </c>
      <c r="P40" s="19">
        <v>2</v>
      </c>
      <c r="Q40" s="19">
        <v>2</v>
      </c>
      <c r="R40" s="19">
        <v>2</v>
      </c>
      <c r="S40" s="19">
        <v>2</v>
      </c>
      <c r="T40" s="19">
        <v>2</v>
      </c>
      <c r="U40" s="20">
        <v>0</v>
      </c>
      <c r="V40" s="19">
        <v>0</v>
      </c>
    </row>
    <row r="41" spans="1:22" x14ac:dyDescent="0.3">
      <c r="A41" s="53"/>
      <c r="B41" s="53"/>
      <c r="C41" s="44" t="s">
        <v>110</v>
      </c>
      <c r="D41" s="45"/>
      <c r="E41" s="41" t="s">
        <v>65</v>
      </c>
      <c r="F41" s="42"/>
      <c r="G41" s="19">
        <v>2</v>
      </c>
      <c r="H41" s="19">
        <v>2</v>
      </c>
      <c r="I41" s="19">
        <v>2</v>
      </c>
      <c r="J41" s="19">
        <v>2</v>
      </c>
      <c r="K41" s="19">
        <v>2</v>
      </c>
      <c r="L41" s="19">
        <v>2</v>
      </c>
      <c r="M41" s="19">
        <v>2</v>
      </c>
      <c r="N41" s="19">
        <v>2</v>
      </c>
      <c r="O41" s="19">
        <v>2</v>
      </c>
      <c r="P41" s="19">
        <v>2</v>
      </c>
      <c r="Q41" s="19">
        <v>2</v>
      </c>
      <c r="R41" s="19">
        <v>2</v>
      </c>
      <c r="S41" s="19">
        <v>2</v>
      </c>
      <c r="T41" s="19">
        <v>2</v>
      </c>
      <c r="U41" s="20">
        <v>0</v>
      </c>
      <c r="V41" s="19">
        <v>0</v>
      </c>
    </row>
    <row r="42" spans="1:22" x14ac:dyDescent="0.3">
      <c r="A42" s="53"/>
      <c r="B42" s="52" t="s">
        <v>155</v>
      </c>
      <c r="C42" s="44" t="s">
        <v>156</v>
      </c>
      <c r="D42" s="45"/>
      <c r="E42" s="41" t="s">
        <v>37</v>
      </c>
      <c r="F42" s="42"/>
      <c r="G42" s="19">
        <v>5</v>
      </c>
      <c r="H42" s="19">
        <v>5</v>
      </c>
      <c r="I42" s="19">
        <v>5</v>
      </c>
      <c r="J42" s="19">
        <v>5</v>
      </c>
      <c r="K42" s="19">
        <v>5</v>
      </c>
      <c r="L42" s="19">
        <v>5</v>
      </c>
      <c r="M42" s="19">
        <v>5</v>
      </c>
      <c r="N42" s="19">
        <v>5</v>
      </c>
      <c r="O42" s="19">
        <v>5</v>
      </c>
      <c r="P42" s="19">
        <v>5</v>
      </c>
      <c r="Q42" s="19">
        <v>5</v>
      </c>
      <c r="R42" s="19">
        <v>5</v>
      </c>
      <c r="S42" s="19">
        <v>5</v>
      </c>
      <c r="T42" s="19">
        <v>5</v>
      </c>
      <c r="U42" s="19">
        <v>5</v>
      </c>
      <c r="V42" s="20">
        <v>0</v>
      </c>
    </row>
    <row r="43" spans="1:22" x14ac:dyDescent="0.3">
      <c r="A43" s="53"/>
      <c r="B43" s="54"/>
      <c r="C43" s="44" t="s">
        <v>157</v>
      </c>
      <c r="D43" s="45"/>
      <c r="E43" s="41" t="s">
        <v>37</v>
      </c>
      <c r="F43" s="42"/>
      <c r="G43" s="19">
        <v>5</v>
      </c>
      <c r="H43" s="19">
        <v>5</v>
      </c>
      <c r="I43" s="19">
        <v>5</v>
      </c>
      <c r="J43" s="19">
        <v>5</v>
      </c>
      <c r="K43" s="19">
        <v>5</v>
      </c>
      <c r="L43" s="19">
        <v>5</v>
      </c>
      <c r="M43" s="19">
        <v>5</v>
      </c>
      <c r="N43" s="19">
        <v>5</v>
      </c>
      <c r="O43" s="19">
        <v>5</v>
      </c>
      <c r="P43" s="19">
        <v>5</v>
      </c>
      <c r="Q43" s="19">
        <v>5</v>
      </c>
      <c r="R43" s="19">
        <v>5</v>
      </c>
      <c r="S43" s="19">
        <v>5</v>
      </c>
      <c r="T43" s="19">
        <v>5</v>
      </c>
      <c r="U43" s="19">
        <v>5</v>
      </c>
      <c r="V43" s="20">
        <v>0</v>
      </c>
    </row>
    <row r="44" spans="1:22" x14ac:dyDescent="0.3">
      <c r="A44" s="53"/>
      <c r="B44" s="67" t="s">
        <v>11</v>
      </c>
      <c r="C44" s="68"/>
      <c r="D44" s="69"/>
      <c r="E44" s="65" t="s">
        <v>10</v>
      </c>
      <c r="F44" s="66"/>
      <c r="G44" s="41">
        <f>SUM(G16:G43)</f>
        <v>137</v>
      </c>
      <c r="H44" s="42"/>
      <c r="I44" s="19">
        <f t="shared" ref="I44:R44" si="0">SUM(I16:I43)</f>
        <v>120</v>
      </c>
      <c r="J44" s="19">
        <f t="shared" si="0"/>
        <v>112</v>
      </c>
      <c r="K44" s="19">
        <f t="shared" si="0"/>
        <v>107</v>
      </c>
      <c r="L44" s="19">
        <f t="shared" si="0"/>
        <v>97</v>
      </c>
      <c r="M44" s="19">
        <f t="shared" si="0"/>
        <v>87</v>
      </c>
      <c r="N44" s="19">
        <f t="shared" si="0"/>
        <v>78</v>
      </c>
      <c r="O44" s="19">
        <f t="shared" si="0"/>
        <v>70</v>
      </c>
      <c r="P44" s="19">
        <f t="shared" si="0"/>
        <v>60</v>
      </c>
      <c r="Q44" s="19">
        <f t="shared" si="0"/>
        <v>47</v>
      </c>
      <c r="R44" s="19">
        <f t="shared" si="0"/>
        <v>37</v>
      </c>
      <c r="S44" s="19">
        <f>SUM(S16:S43)-S29</f>
        <v>31</v>
      </c>
      <c r="T44" s="19">
        <f>SUM(T16:T43)</f>
        <v>16</v>
      </c>
      <c r="U44" s="19">
        <f>SUM(U16:U43)</f>
        <v>10</v>
      </c>
      <c r="V44" s="19">
        <f>SUM(V16:V43)</f>
        <v>0</v>
      </c>
    </row>
    <row r="45" spans="1:22" x14ac:dyDescent="0.3">
      <c r="A45" s="54"/>
      <c r="B45" s="70"/>
      <c r="C45" s="71"/>
      <c r="D45" s="72"/>
      <c r="E45" s="65" t="s">
        <v>38</v>
      </c>
      <c r="F45" s="66"/>
      <c r="G45" s="41">
        <f>SUM(H16:H43)</f>
        <v>130</v>
      </c>
      <c r="H45" s="42"/>
      <c r="I45" s="19">
        <f>SUM(I16:I43)</f>
        <v>120</v>
      </c>
      <c r="J45" s="19">
        <f>SUM(J16:J43)</f>
        <v>112</v>
      </c>
      <c r="K45" s="19">
        <f>SUM(K16:K43)</f>
        <v>107</v>
      </c>
      <c r="L45" s="19">
        <f>SUM(L16:L43)</f>
        <v>97</v>
      </c>
      <c r="M45" s="19">
        <f>SUM(M16:M43)</f>
        <v>87</v>
      </c>
      <c r="N45" s="19">
        <f>SUM(N16:N43)-N24</f>
        <v>77</v>
      </c>
      <c r="O45" s="19">
        <f>SUM(O16:O43)-O26</f>
        <v>67</v>
      </c>
      <c r="P45" s="19">
        <f>SUM(P16:P43)-P28</f>
        <v>57</v>
      </c>
      <c r="Q45" s="19">
        <f>SUM(Q16:Q43)</f>
        <v>47</v>
      </c>
      <c r="R45" s="19">
        <f>SUM(R16:R43)+S29</f>
        <v>37</v>
      </c>
      <c r="S45" s="19">
        <f>SUM(S16:S43)-S29</f>
        <v>31</v>
      </c>
      <c r="T45" s="19">
        <f>SUM(T16:T43)</f>
        <v>16</v>
      </c>
      <c r="U45" s="19">
        <f>SUM(U16:U43)</f>
        <v>10</v>
      </c>
      <c r="V45" s="19">
        <f>SUM(V16:V43)</f>
        <v>0</v>
      </c>
    </row>
  </sheetData>
  <mergeCells count="76">
    <mergeCell ref="B42:B43"/>
    <mergeCell ref="C21:D21"/>
    <mergeCell ref="C22:D22"/>
    <mergeCell ref="B13:C13"/>
    <mergeCell ref="E18:F18"/>
    <mergeCell ref="B18:D18"/>
    <mergeCell ref="E15:F15"/>
    <mergeCell ref="C15:D15"/>
    <mergeCell ref="B17:D17"/>
    <mergeCell ref="B16:D16"/>
    <mergeCell ref="E20:F20"/>
    <mergeCell ref="E32:F32"/>
    <mergeCell ref="C27:D27"/>
    <mergeCell ref="C31:D31"/>
    <mergeCell ref="E21:F21"/>
    <mergeCell ref="C32:D32"/>
    <mergeCell ref="A1:B1"/>
    <mergeCell ref="A2:B2"/>
    <mergeCell ref="A3:B3"/>
    <mergeCell ref="A4:B4"/>
    <mergeCell ref="B6:E6"/>
    <mergeCell ref="G45:H45"/>
    <mergeCell ref="B36:B38"/>
    <mergeCell ref="B39:B41"/>
    <mergeCell ref="C23:D23"/>
    <mergeCell ref="C25:D25"/>
    <mergeCell ref="B33:B35"/>
    <mergeCell ref="C33:D33"/>
    <mergeCell ref="C34:D34"/>
    <mergeCell ref="E42:F42"/>
    <mergeCell ref="C43:D43"/>
    <mergeCell ref="G44:H44"/>
    <mergeCell ref="B44:D45"/>
    <mergeCell ref="E29:F29"/>
    <mergeCell ref="B23:B32"/>
    <mergeCell ref="E45:F45"/>
    <mergeCell ref="E35:F35"/>
    <mergeCell ref="A16:A45"/>
    <mergeCell ref="E17:F17"/>
    <mergeCell ref="E16:F16"/>
    <mergeCell ref="E43:F43"/>
    <mergeCell ref="E44:F44"/>
    <mergeCell ref="E38:F38"/>
    <mergeCell ref="E39:F39"/>
    <mergeCell ref="E23:F23"/>
    <mergeCell ref="E22:F22"/>
    <mergeCell ref="E30:F30"/>
    <mergeCell ref="C39:D39"/>
    <mergeCell ref="C40:D40"/>
    <mergeCell ref="E40:F40"/>
    <mergeCell ref="B19:B22"/>
    <mergeCell ref="C19:D19"/>
    <mergeCell ref="E19:F19"/>
    <mergeCell ref="E25:F25"/>
    <mergeCell ref="E27:F27"/>
    <mergeCell ref="E31:F31"/>
    <mergeCell ref="E41:F41"/>
    <mergeCell ref="C20:D20"/>
    <mergeCell ref="E28:F28"/>
    <mergeCell ref="C28:D28"/>
    <mergeCell ref="C26:D26"/>
    <mergeCell ref="C24:D24"/>
    <mergeCell ref="E24:F24"/>
    <mergeCell ref="E26:F26"/>
    <mergeCell ref="C42:D42"/>
    <mergeCell ref="C29:D29"/>
    <mergeCell ref="C30:D30"/>
    <mergeCell ref="E33:F33"/>
    <mergeCell ref="E34:F34"/>
    <mergeCell ref="C37:D37"/>
    <mergeCell ref="C41:D41"/>
    <mergeCell ref="C38:D38"/>
    <mergeCell ref="C36:D36"/>
    <mergeCell ref="C35:D35"/>
    <mergeCell ref="E36:F36"/>
    <mergeCell ref="E37:F37"/>
  </mergeCells>
  <pageMargins left="0.7" right="0.7" top="0.75" bottom="0.75" header="0.3" footer="0.3"/>
  <pageSetup orientation="portrait" horizontalDpi="1200" verticalDpi="12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3"/>
  <sheetViews>
    <sheetView zoomScale="92" workbookViewId="0">
      <selection activeCell="N22" sqref="N22"/>
    </sheetView>
  </sheetViews>
  <sheetFormatPr defaultRowHeight="14.4" x14ac:dyDescent="0.3"/>
  <cols>
    <col min="2" max="11" width="10" customWidth="1"/>
  </cols>
  <sheetData>
    <row r="1" spans="1:11" ht="16.8" x14ac:dyDescent="0.3">
      <c r="A1" s="81" t="s">
        <v>40</v>
      </c>
      <c r="B1" s="82"/>
      <c r="C1" s="82"/>
      <c r="D1" s="82"/>
      <c r="E1" s="82"/>
      <c r="F1" s="82"/>
      <c r="G1" s="82"/>
      <c r="H1" s="82"/>
      <c r="I1" s="82"/>
      <c r="J1" s="82"/>
      <c r="K1" s="83"/>
    </row>
    <row r="2" spans="1:11" ht="16.8" x14ac:dyDescent="0.3">
      <c r="A2" s="84"/>
      <c r="B2" s="85" t="s">
        <v>60</v>
      </c>
      <c r="C2" s="85"/>
      <c r="D2" s="85" t="s">
        <v>111</v>
      </c>
      <c r="E2" s="85"/>
      <c r="F2" s="85" t="s">
        <v>61</v>
      </c>
      <c r="G2" s="85"/>
      <c r="H2" s="85" t="s">
        <v>65</v>
      </c>
      <c r="I2" s="85"/>
      <c r="J2" s="85" t="s">
        <v>66</v>
      </c>
      <c r="K2" s="86"/>
    </row>
    <row r="3" spans="1:11" ht="16.8" x14ac:dyDescent="0.3">
      <c r="A3" s="84"/>
      <c r="B3" s="24" t="s">
        <v>10</v>
      </c>
      <c r="C3" s="24" t="s">
        <v>38</v>
      </c>
      <c r="D3" s="24" t="s">
        <v>10</v>
      </c>
      <c r="E3" s="24" t="s">
        <v>38</v>
      </c>
      <c r="F3" s="24" t="s">
        <v>10</v>
      </c>
      <c r="G3" s="24" t="s">
        <v>38</v>
      </c>
      <c r="H3" s="24" t="s">
        <v>10</v>
      </c>
      <c r="I3" s="24" t="s">
        <v>38</v>
      </c>
      <c r="J3" s="24" t="s">
        <v>10</v>
      </c>
      <c r="K3" s="25" t="s">
        <v>38</v>
      </c>
    </row>
    <row r="4" spans="1:11" ht="16.8" x14ac:dyDescent="0.3">
      <c r="A4" s="38" t="s">
        <v>180</v>
      </c>
      <c r="B4" s="39">
        <f ca="1">'Sprint 1'!$D$8</f>
        <v>60.8</v>
      </c>
      <c r="C4" s="39">
        <f ca="1">'Sprint 1'!$E$8</f>
        <v>57.8</v>
      </c>
      <c r="D4" s="39">
        <f ca="1">'Sprint 1'!$D$9</f>
        <v>8.8000000000000007</v>
      </c>
      <c r="E4" s="39">
        <f ca="1">'Sprint 1'!$E$9</f>
        <v>8.8000000000000007</v>
      </c>
      <c r="F4" s="39">
        <f ca="1">'Sprint 1'!$D$10</f>
        <v>21.8</v>
      </c>
      <c r="G4" s="39">
        <f ca="1">'Sprint 1'!$E$10</f>
        <v>21.8</v>
      </c>
      <c r="H4" s="39">
        <f ca="1">'Sprint 1'!$D$11</f>
        <v>3.8</v>
      </c>
      <c r="I4" s="39">
        <f ca="1">'Sprint 1'!$E$11</f>
        <v>3.8</v>
      </c>
      <c r="J4" s="39">
        <f ca="1">'Sprint 1'!$D$12</f>
        <v>3.8</v>
      </c>
      <c r="K4" s="39">
        <f ca="1">'Sprint 1'!$E$12</f>
        <v>3.8</v>
      </c>
    </row>
    <row r="5" spans="1:11" ht="16.8" x14ac:dyDescent="0.3">
      <c r="A5" s="28" t="s">
        <v>23</v>
      </c>
      <c r="B5" s="26">
        <f ca="1">'Sprint 2'!$D$8</f>
        <v>13</v>
      </c>
      <c r="C5" s="26">
        <f ca="1">'Sprint 2'!$E$8</f>
        <v>13</v>
      </c>
      <c r="D5" s="26">
        <f ca="1">'Sprint 2'!$D$9</f>
        <v>68</v>
      </c>
      <c r="E5" s="26">
        <f ca="1">'Sprint 2'!$E$9</f>
        <v>69</v>
      </c>
      <c r="F5" s="26">
        <f ca="1">'Sprint 2'!$D$10</f>
        <v>5</v>
      </c>
      <c r="G5" s="26">
        <f ca="1">'Sprint 2'!$E$10</f>
        <v>5</v>
      </c>
      <c r="H5" s="26">
        <f ca="1">'Sprint 2'!$D$11</f>
        <v>32</v>
      </c>
      <c r="I5" s="26">
        <f ca="1">'Sprint 2'!$E$11</f>
        <v>32</v>
      </c>
      <c r="J5" s="26">
        <f ca="1">'Sprint 2'!$D$12</f>
        <v>19</v>
      </c>
      <c r="K5" s="26">
        <f ca="1">'Sprint 2'!$E$12</f>
        <v>19</v>
      </c>
    </row>
    <row r="6" spans="1:11" ht="16.8" x14ac:dyDescent="0.3">
      <c r="A6" s="28" t="s">
        <v>24</v>
      </c>
      <c r="B6" s="26">
        <f ca="1">'Sprint 3'!$D$8</f>
        <v>14</v>
      </c>
      <c r="C6" s="26">
        <f ca="1">'Sprint 3'!$E$8</f>
        <v>14</v>
      </c>
      <c r="D6" s="26">
        <f ca="1">'Sprint 3'!$D$9</f>
        <v>68</v>
      </c>
      <c r="E6" s="26">
        <f ca="1">'Sprint 3'!$E$9</f>
        <v>66</v>
      </c>
      <c r="F6" s="26">
        <f ca="1">'Sprint 3'!$D$10</f>
        <v>6</v>
      </c>
      <c r="G6" s="26">
        <f ca="1">'Sprint 3'!$E$10</f>
        <v>6</v>
      </c>
      <c r="H6" s="26">
        <f ca="1">'Sprint 3'!$D$11</f>
        <v>67</v>
      </c>
      <c r="I6" s="26">
        <f ca="1">'Sprint 3'!$E$11</f>
        <v>67</v>
      </c>
      <c r="J6" s="26">
        <f ca="1">'Sprint 3'!$D$12</f>
        <v>69</v>
      </c>
      <c r="K6" s="26">
        <f ca="1">'Sprint 3'!$E$12</f>
        <v>68</v>
      </c>
    </row>
    <row r="7" spans="1:11" ht="16.8" x14ac:dyDescent="0.3">
      <c r="A7" s="28" t="s">
        <v>95</v>
      </c>
      <c r="B7" s="26">
        <f ca="1">'Sprint 4'!$D$8</f>
        <v>14</v>
      </c>
      <c r="C7" s="26">
        <f ca="1">'Sprint 4'!$E$8</f>
        <v>14</v>
      </c>
      <c r="D7" s="26">
        <f ca="1">'Sprint 4'!$D$9</f>
        <v>68</v>
      </c>
      <c r="E7" s="26">
        <f ca="1">'Sprint 4'!$E$9</f>
        <v>61</v>
      </c>
      <c r="F7" s="26">
        <f ca="1">'Sprint 4'!$D$10</f>
        <v>6</v>
      </c>
      <c r="G7" s="26">
        <f ca="1">'Sprint 4'!$E$10</f>
        <v>6</v>
      </c>
      <c r="H7" s="26">
        <f ca="1">'Sprint 4'!$D$11</f>
        <v>38</v>
      </c>
      <c r="I7" s="26">
        <f ca="1">'Sprint 4'!$E$11</f>
        <v>38</v>
      </c>
      <c r="J7" s="26">
        <f ca="1">'Sprint 4'!$D$12</f>
        <v>6</v>
      </c>
      <c r="K7" s="26">
        <f ca="1">'Sprint 4'!$E$12</f>
        <v>6</v>
      </c>
    </row>
    <row r="8" spans="1:11" ht="17.399999999999999" thickBot="1" x14ac:dyDescent="0.35">
      <c r="A8" s="29" t="s">
        <v>11</v>
      </c>
      <c r="B8" s="27">
        <f ca="1">SUM(B4:B7)</f>
        <v>101.8</v>
      </c>
      <c r="C8" s="27">
        <f t="shared" ref="C8:K8" ca="1" si="0">SUM(C4:C7)</f>
        <v>98.8</v>
      </c>
      <c r="D8" s="27">
        <f t="shared" ca="1" si="0"/>
        <v>212.8</v>
      </c>
      <c r="E8" s="27">
        <f t="shared" ca="1" si="0"/>
        <v>204.8</v>
      </c>
      <c r="F8" s="27">
        <f t="shared" ca="1" si="0"/>
        <v>38.799999999999997</v>
      </c>
      <c r="G8" s="27">
        <f t="shared" ca="1" si="0"/>
        <v>38.799999999999997</v>
      </c>
      <c r="H8" s="27">
        <f t="shared" ca="1" si="0"/>
        <v>140.80000000000001</v>
      </c>
      <c r="I8" s="27">
        <f t="shared" ca="1" si="0"/>
        <v>140.80000000000001</v>
      </c>
      <c r="J8" s="27">
        <f t="shared" ca="1" si="0"/>
        <v>97.8</v>
      </c>
      <c r="K8" s="27">
        <f t="shared" ca="1" si="0"/>
        <v>96.8</v>
      </c>
    </row>
    <row r="10" spans="1:11" ht="15" thickBot="1" x14ac:dyDescent="0.35"/>
    <row r="11" spans="1:11" ht="16.8" x14ac:dyDescent="0.3">
      <c r="E11" s="79" t="s">
        <v>41</v>
      </c>
      <c r="F11" s="80"/>
    </row>
    <row r="12" spans="1:11" ht="16.8" x14ac:dyDescent="0.3">
      <c r="E12" s="30" t="s">
        <v>10</v>
      </c>
      <c r="F12" s="31">
        <f ca="1">SUMIF($B$3:$K$3,"Thực tế",$B$8:$K$8)</f>
        <v>592</v>
      </c>
    </row>
    <row r="13" spans="1:11" ht="17.399999999999999" thickBot="1" x14ac:dyDescent="0.35">
      <c r="E13" s="32" t="s">
        <v>38</v>
      </c>
      <c r="F13" s="33">
        <f ca="1">SUMIF($B$3:$K$3,"Ước tính",$B$8:$K$8)</f>
        <v>580</v>
      </c>
    </row>
  </sheetData>
  <mergeCells count="8">
    <mergeCell ref="E11:F11"/>
    <mergeCell ref="A1:K1"/>
    <mergeCell ref="A2:A3"/>
    <mergeCell ref="B2:C2"/>
    <mergeCell ref="D2:E2"/>
    <mergeCell ref="F2:G2"/>
    <mergeCell ref="H2:I2"/>
    <mergeCell ref="J2:K2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Sprint 1</vt:lpstr>
      <vt:lpstr>Sprint 2</vt:lpstr>
      <vt:lpstr>Sprint 3</vt:lpstr>
      <vt:lpstr>Sprint 4</vt:lpstr>
      <vt:lpstr>Total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Phạm Nam</cp:lastModifiedBy>
  <dcterms:created xsi:type="dcterms:W3CDTF">2021-04-23T08:05:10Z</dcterms:created>
  <dcterms:modified xsi:type="dcterms:W3CDTF">2025-05-19T02:22:35Z</dcterms:modified>
</cp:coreProperties>
</file>