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thanh\Desktop\KLTN\XDWGMVTT7618\Document\"/>
    </mc:Choice>
  </mc:AlternateContent>
  <xr:revisionPtr revIDLastSave="0" documentId="13_ncr:1_{60A3B8A3-AB14-43A4-A665-57BF0C4E9212}" xr6:coauthVersionLast="47" xr6:coauthVersionMax="47" xr10:uidLastSave="{00000000-0000-0000-0000-000000000000}"/>
  <bookViews>
    <workbookView xWindow="11424" yWindow="0" windowWidth="11712" windowHeight="12336" activeTab="2" xr2:uid="{00000000-000D-0000-FFFF-FFFF00000000}"/>
  </bookViews>
  <sheets>
    <sheet name="Sprint 1" sheetId="1" r:id="rId1"/>
    <sheet name="Sprint 2" sheetId="6" r:id="rId2"/>
    <sheet name="Sprint 3" sheetId="7" r:id="rId3"/>
    <sheet name="Report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7" l="1"/>
  <c r="J14" i="3"/>
  <c r="E12" i="6"/>
  <c r="E9" i="6"/>
  <c r="E10" i="6"/>
  <c r="E11" i="6"/>
  <c r="E8" i="6"/>
  <c r="D8" i="6"/>
  <c r="D12" i="6"/>
  <c r="D11" i="6"/>
  <c r="D10" i="6"/>
  <c r="D9" i="6"/>
  <c r="E11" i="7"/>
  <c r="E8" i="7"/>
  <c r="E12" i="7"/>
  <c r="E10" i="7"/>
  <c r="E9" i="7"/>
  <c r="D12" i="7"/>
  <c r="D11" i="7"/>
  <c r="D10" i="7"/>
  <c r="D9" i="7"/>
  <c r="E12" i="1"/>
  <c r="E11" i="1"/>
  <c r="E10" i="1"/>
  <c r="E9" i="1"/>
  <c r="E8" i="1"/>
  <c r="E85" i="1"/>
  <c r="E92" i="1" s="1"/>
  <c r="D9" i="1"/>
  <c r="D12" i="1"/>
  <c r="D11" i="1"/>
  <c r="D10" i="1"/>
  <c r="D8" i="1"/>
  <c r="T90" i="7"/>
  <c r="T97" i="7" s="1"/>
  <c r="S90" i="7"/>
  <c r="S97" i="7" s="1"/>
  <c r="R90" i="7"/>
  <c r="R97" i="7" s="1"/>
  <c r="Q90" i="7"/>
  <c r="Q97" i="7" s="1"/>
  <c r="P90" i="7"/>
  <c r="P97" i="7" s="1"/>
  <c r="O90" i="7"/>
  <c r="O97" i="7" s="1"/>
  <c r="N90" i="7"/>
  <c r="N97" i="7" s="1"/>
  <c r="M90" i="7"/>
  <c r="M97" i="7" s="1"/>
  <c r="L90" i="7"/>
  <c r="L97" i="7" s="1"/>
  <c r="K91" i="7"/>
  <c r="K98" i="7" s="1"/>
  <c r="K90" i="7"/>
  <c r="K97" i="7" s="1"/>
  <c r="H91" i="7"/>
  <c r="H98" i="7" s="1"/>
  <c r="I91" i="7"/>
  <c r="I98" i="7" s="1"/>
  <c r="J91" i="7"/>
  <c r="J98" i="7" s="1"/>
  <c r="L91" i="7"/>
  <c r="L98" i="7" s="1"/>
  <c r="M91" i="7"/>
  <c r="M98" i="7" s="1"/>
  <c r="N91" i="7"/>
  <c r="N98" i="7" s="1"/>
  <c r="O91" i="7"/>
  <c r="O98" i="7" s="1"/>
  <c r="P91" i="7"/>
  <c r="P98" i="7" s="1"/>
  <c r="Q91" i="7"/>
  <c r="Q98" i="7" s="1"/>
  <c r="R91" i="7"/>
  <c r="R98" i="7" s="1"/>
  <c r="S91" i="7"/>
  <c r="S98" i="7" s="1"/>
  <c r="T91" i="7"/>
  <c r="T98" i="7" s="1"/>
  <c r="G91" i="7"/>
  <c r="G98" i="7" s="1"/>
  <c r="H90" i="7"/>
  <c r="H97" i="7" s="1"/>
  <c r="I90" i="7"/>
  <c r="I97" i="7" s="1"/>
  <c r="J90" i="7"/>
  <c r="J97" i="7" s="1"/>
  <c r="G90" i="7"/>
  <c r="G97" i="7" s="1"/>
  <c r="E91" i="7"/>
  <c r="E98" i="7" s="1"/>
  <c r="E90" i="7"/>
  <c r="R103" i="6"/>
  <c r="Q103" i="6"/>
  <c r="P103" i="6"/>
  <c r="O103" i="6"/>
  <c r="N103" i="6"/>
  <c r="M103" i="6"/>
  <c r="L103" i="6"/>
  <c r="K103" i="6"/>
  <c r="J103" i="6"/>
  <c r="I103" i="6"/>
  <c r="O84" i="1"/>
  <c r="N84" i="1"/>
  <c r="M84" i="1"/>
  <c r="M91" i="1" s="1"/>
  <c r="K84" i="1"/>
  <c r="K91" i="1" s="1"/>
  <c r="L84" i="1"/>
  <c r="L91" i="1" s="1"/>
  <c r="H104" i="6"/>
  <c r="H111" i="6" s="1"/>
  <c r="I104" i="6"/>
  <c r="I111" i="6" s="1"/>
  <c r="J104" i="6"/>
  <c r="J111" i="6" s="1"/>
  <c r="K104" i="6"/>
  <c r="K111" i="6" s="1"/>
  <c r="L104" i="6"/>
  <c r="L111" i="6" s="1"/>
  <c r="M104" i="6"/>
  <c r="M111" i="6" s="1"/>
  <c r="N104" i="6"/>
  <c r="N111" i="6" s="1"/>
  <c r="O104" i="6"/>
  <c r="O111" i="6" s="1"/>
  <c r="P104" i="6"/>
  <c r="P111" i="6" s="1"/>
  <c r="Q104" i="6"/>
  <c r="Q111" i="6" s="1"/>
  <c r="R104" i="6"/>
  <c r="R111" i="6" s="1"/>
  <c r="S104" i="6"/>
  <c r="S111" i="6" s="1"/>
  <c r="T104" i="6"/>
  <c r="T111" i="6" s="1"/>
  <c r="G104" i="6"/>
  <c r="G111" i="6" s="1"/>
  <c r="H103" i="6"/>
  <c r="S103" i="6"/>
  <c r="T103" i="6"/>
  <c r="G103" i="6"/>
  <c r="E104" i="6"/>
  <c r="E111" i="6" s="1"/>
  <c r="E103" i="6"/>
  <c r="J84" i="1"/>
  <c r="J91" i="1" s="1"/>
  <c r="I84" i="1"/>
  <c r="I91" i="1" s="1"/>
  <c r="H84" i="1"/>
  <c r="H91" i="1" s="1"/>
  <c r="H85" i="1"/>
  <c r="I85" i="1"/>
  <c r="J85" i="1"/>
  <c r="K85" i="1"/>
  <c r="L85" i="1"/>
  <c r="L92" i="1" s="1"/>
  <c r="M85" i="1"/>
  <c r="M92" i="1" s="1"/>
  <c r="N85" i="1"/>
  <c r="N92" i="1" s="1"/>
  <c r="O85" i="1"/>
  <c r="O92" i="1" s="1"/>
  <c r="P85" i="1"/>
  <c r="P92" i="1" s="1"/>
  <c r="Q85" i="1"/>
  <c r="Q92" i="1" s="1"/>
  <c r="R85" i="1"/>
  <c r="R92" i="1" s="1"/>
  <c r="S85" i="1"/>
  <c r="S92" i="1" s="1"/>
  <c r="T85" i="1"/>
  <c r="P84" i="1"/>
  <c r="Q84" i="1"/>
  <c r="R84" i="1"/>
  <c r="S84" i="1"/>
  <c r="T84" i="1"/>
  <c r="G84" i="1"/>
  <c r="G91" i="1" s="1"/>
  <c r="H92" i="1"/>
  <c r="I92" i="1"/>
  <c r="J92" i="1"/>
  <c r="K92" i="1"/>
  <c r="T92" i="1"/>
  <c r="G85" i="1"/>
  <c r="G92" i="1" s="1"/>
  <c r="E84" i="1"/>
  <c r="E91" i="1" s="1"/>
  <c r="E13" i="1" l="1"/>
  <c r="T96" i="7"/>
  <c r="S96" i="7"/>
  <c r="R96" i="7"/>
  <c r="Q96" i="7"/>
  <c r="P96" i="7"/>
  <c r="O96" i="7"/>
  <c r="N96" i="7"/>
  <c r="M96" i="7"/>
  <c r="L96" i="7"/>
  <c r="K96" i="7"/>
  <c r="J96" i="7"/>
  <c r="I96" i="7"/>
  <c r="H96" i="7"/>
  <c r="G96" i="7"/>
  <c r="E13" i="7"/>
  <c r="D13" i="7"/>
  <c r="T109" i="6"/>
  <c r="S109" i="6"/>
  <c r="R109" i="6"/>
  <c r="Q109" i="6"/>
  <c r="P109" i="6"/>
  <c r="O109" i="6"/>
  <c r="N109" i="6"/>
  <c r="M109" i="6"/>
  <c r="L109" i="6"/>
  <c r="K109" i="6"/>
  <c r="J109" i="6"/>
  <c r="I109" i="6"/>
  <c r="H109" i="6"/>
  <c r="G109" i="6"/>
  <c r="E110" i="6"/>
  <c r="E13" i="6"/>
  <c r="D13" i="6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G90" i="1"/>
  <c r="N91" i="1"/>
  <c r="O91" i="1"/>
  <c r="P91" i="1"/>
  <c r="Q91" i="1"/>
  <c r="R91" i="1"/>
  <c r="S91" i="1"/>
  <c r="T91" i="1"/>
  <c r="N9" i="3"/>
  <c r="M9" i="3"/>
  <c r="L9" i="3"/>
  <c r="K9" i="3"/>
  <c r="J9" i="3"/>
  <c r="I9" i="3"/>
  <c r="H9" i="3"/>
  <c r="G9" i="3"/>
  <c r="F9" i="3"/>
  <c r="E9" i="3"/>
  <c r="E97" i="7" l="1"/>
  <c r="O110" i="6"/>
  <c r="P110" i="6"/>
  <c r="Q110" i="6"/>
  <c r="M110" i="6"/>
  <c r="I110" i="6"/>
  <c r="J110" i="6"/>
  <c r="K110" i="6"/>
  <c r="L110" i="6"/>
  <c r="N110" i="6"/>
  <c r="R110" i="6"/>
  <c r="S110" i="6"/>
  <c r="H110" i="6"/>
  <c r="T110" i="6"/>
  <c r="J15" i="3"/>
  <c r="D13" i="1" l="1"/>
  <c r="G11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>======
ID#AAAARXA7doI
    (2021-11-01 03:49:28)
Change this to sprint number.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14F274ED-9205-413F-AAB5-196CBE7CDF40}">
      <text>
        <r>
          <rPr>
            <sz val="11"/>
            <color indexed="8"/>
            <rFont val="Calibri"/>
            <family val="2"/>
            <scheme val="minor"/>
          </rPr>
          <t>======
ID#AAAARXA7doI
    (2021-11-01 03:49:28)
Change this to sprint number.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48CF4DD9-45E1-4FC6-895A-731B3ECF6C78}">
      <text>
        <r>
          <rPr>
            <sz val="11"/>
            <color indexed="8"/>
            <rFont val="Calibri"/>
            <family val="2"/>
            <scheme val="minor"/>
          </rPr>
          <t>======
ID#AAAARXA7doI
    (2021-11-01 03:49:28)
Change this to sprint number.</t>
        </r>
      </text>
    </comment>
  </commentList>
</comments>
</file>

<file path=xl/sharedStrings.xml><?xml version="1.0" encoding="utf-8"?>
<sst xmlns="http://schemas.openxmlformats.org/spreadsheetml/2006/main" count="532" uniqueCount="175">
  <si>
    <t>Tên dự án</t>
  </si>
  <si>
    <t>Sprint</t>
  </si>
  <si>
    <t>Sprint 1</t>
  </si>
  <si>
    <t>Ngày bắt đầu</t>
  </si>
  <si>
    <t>Ngày kết thúc</t>
  </si>
  <si>
    <t>SPRINT 1 REPORT</t>
  </si>
  <si>
    <t>STT</t>
  </si>
  <si>
    <t>Total</t>
  </si>
  <si>
    <t>Sprint 1 Review Meeting</t>
  </si>
  <si>
    <t>Sprint 1 Retrospective</t>
  </si>
  <si>
    <t>BẢNG TỔNG HỢP SPRINT 1</t>
  </si>
  <si>
    <t>Hiếu</t>
  </si>
  <si>
    <t>Hợp</t>
  </si>
  <si>
    <t>Release Sprint 1</t>
  </si>
  <si>
    <t>NGÀY</t>
  </si>
  <si>
    <t>Trần Thanh Hiếu</t>
  </si>
  <si>
    <t>Dương Thị Bích Hợp</t>
  </si>
  <si>
    <t>Sprint 2</t>
  </si>
  <si>
    <t>Đăng nhập</t>
  </si>
  <si>
    <t>Sprint 2 Review Meeting</t>
  </si>
  <si>
    <t>Sprint 2 Retrospective</t>
  </si>
  <si>
    <t>SPRINT 2 REPORT</t>
  </si>
  <si>
    <t>Release Sprint 2</t>
  </si>
  <si>
    <t>BẢNG TỔNG HỢP SPRINT 2</t>
  </si>
  <si>
    <t>Sớm hơn dự kiến</t>
  </si>
  <si>
    <t>Trễ</t>
  </si>
  <si>
    <t>Kết thúc</t>
  </si>
  <si>
    <t>Tên thành viên</t>
  </si>
  <si>
    <t>Dự kiến</t>
  </si>
  <si>
    <t>Thực tế</t>
  </si>
  <si>
    <t>Nguyễn Võ Anh Quyền</t>
  </si>
  <si>
    <t>Nguyễn Trọng Quý</t>
  </si>
  <si>
    <t>Mã Đức Minh</t>
  </si>
  <si>
    <t>Họp kế hoạch Sprint 1</t>
  </si>
  <si>
    <t>Nhiệm vụ</t>
  </si>
  <si>
    <t>Phân công</t>
  </si>
  <si>
    <t>Tạo tài liệu kiểm thử Sprint 1</t>
  </si>
  <si>
    <t>Minh</t>
  </si>
  <si>
    <t>Thiết kế giao diện</t>
  </si>
  <si>
    <t>Cả nhóm</t>
  </si>
  <si>
    <t>Thiết kế test case</t>
  </si>
  <si>
    <t>Review test case sprint 1</t>
  </si>
  <si>
    <t>Giao diện Tìm kiếm món ăn</t>
  </si>
  <si>
    <t>Review giao diện Thiết kế sprint 1</t>
  </si>
  <si>
    <t>Code back-end Đặt món</t>
  </si>
  <si>
    <t>Quyền</t>
  </si>
  <si>
    <t>Quý</t>
  </si>
  <si>
    <t>Thiết kế front-end Xem thực đơn</t>
  </si>
  <si>
    <t>Thiết kế front-end Xem chi tiết thực đơn</t>
  </si>
  <si>
    <t>Code back-end dựng cơ sở dữ liệu</t>
  </si>
  <si>
    <t>Quyền, Quý</t>
  </si>
  <si>
    <t>Họp Review Bug</t>
  </si>
  <si>
    <t>Minh, Quyền</t>
  </si>
  <si>
    <t>Thiết kế front-end Tìm kiếm món ăn</t>
  </si>
  <si>
    <t>Hiếu, Quý</t>
  </si>
  <si>
    <t>Kiểm thử lại Nhập thông tin khách hàng</t>
  </si>
  <si>
    <t>Lập trình</t>
  </si>
  <si>
    <t>Kiểm thử</t>
  </si>
  <si>
    <t>Sửa lỗi</t>
  </si>
  <si>
    <t>Kiểm thử lại</t>
  </si>
  <si>
    <t>Họp kế hoạch Sprint 2</t>
  </si>
  <si>
    <t>Tạo tài liệu kiểm thử Sprint 2</t>
  </si>
  <si>
    <t>Thành phần</t>
  </si>
  <si>
    <t>Tạo Sprint Backlog 1</t>
  </si>
  <si>
    <t>Giao diện Xem thực đơn</t>
  </si>
  <si>
    <t>Giao diện Xem chi tiết thực đơn</t>
  </si>
  <si>
    <t>Giao diện Quản lý giỏ hàng</t>
  </si>
  <si>
    <t>Giao diện Đặt món</t>
  </si>
  <si>
    <t>Thiết kế test case Xem thực đơn</t>
  </si>
  <si>
    <t>Thiết kế test case Xem chi tiết thực đơn</t>
  </si>
  <si>
    <t>Thiết kế test case Tìm kiếm món ăn</t>
  </si>
  <si>
    <t>Thiết kế test case Đặt món</t>
  </si>
  <si>
    <t>Code back-end Xem thực đơn</t>
  </si>
  <si>
    <t>Code back-end Xem chi tiết thực đơn</t>
  </si>
  <si>
    <t>Code back-end Xem thông tin đơn hàng</t>
  </si>
  <si>
    <t>Code back-end Quản lý giỏ hàng</t>
  </si>
  <si>
    <t>Thiết kế front-end Đặt món</t>
  </si>
  <si>
    <t>Kiểm thử Đặt món</t>
  </si>
  <si>
    <t>Kiểm thử Thực đơn</t>
  </si>
  <si>
    <t>Kiểm thử Tìm kiếm món ăn</t>
  </si>
  <si>
    <t>Sửa lỗi Tìm kiếm món ăn</t>
  </si>
  <si>
    <t>Sửa lỗi Xem thực đơn</t>
  </si>
  <si>
    <t>Sửa lỗi Quản lý giỏ hàng</t>
  </si>
  <si>
    <t>Kiểm thử Quản lý giỏ hàng</t>
  </si>
  <si>
    <t>Thiết kế front-end Quản lý giỏ hàng</t>
  </si>
  <si>
    <t>Thiết kế test case Quản lý giỏ hàng</t>
  </si>
  <si>
    <t>Sửa lỗi Xe chi tiết thực đơn</t>
  </si>
  <si>
    <t>Kiểm thử Xem chi tiết thực đơn</t>
  </si>
  <si>
    <t>Giao diện Xem thông tin đơn hàng</t>
  </si>
  <si>
    <t>Thiết kế test case Xem thông tin đơn hàng</t>
  </si>
  <si>
    <t>Thiết kế front-end Xem thông tin đơn hàng</t>
  </si>
  <si>
    <t>Kiểm thử Xem thông tin đơn hàng</t>
  </si>
  <si>
    <t>Sửa lỗi Xem thông tin đơn hàng</t>
  </si>
  <si>
    <t>Sửa lỗi Đặt món</t>
  </si>
  <si>
    <t>Kiểm thử lại Thực đơn</t>
  </si>
  <si>
    <t>Kiểm thử lại Chi tiết thực đơn</t>
  </si>
  <si>
    <t>Kiểm thử lại Tìm kiếm món ăn</t>
  </si>
  <si>
    <t>Kiểm thử lại Giỏ hàng</t>
  </si>
  <si>
    <t>Kiểm thử lại Xem thông tin đơn hàng</t>
  </si>
  <si>
    <t>Giao diện Trang chủ khách hàng</t>
  </si>
  <si>
    <t>Thiết kế test case giao diện Trang chủ khách hàng</t>
  </si>
  <si>
    <t>Thiết kế front-end Trang chủ khách hàng</t>
  </si>
  <si>
    <t>Kiểm thử Trang chủ khách hàng</t>
  </si>
  <si>
    <t>Sửa lỗi Trang chủ khách hàng</t>
  </si>
  <si>
    <t>Kiểm thử lại Trang chủ khách hàng</t>
  </si>
  <si>
    <t>Giao diện Trang chủ nhân viên</t>
  </si>
  <si>
    <t>Thiết kế front-end Trang chủ nhân viên</t>
  </si>
  <si>
    <t>Tạo Sprint Backlog 2</t>
  </si>
  <si>
    <t>Giao diện Trang chủ chủ quầy</t>
  </si>
  <si>
    <t>Quản lý thông tin đơn hàng tại bàn</t>
  </si>
  <si>
    <t>Xác nhận/ Hủy món</t>
  </si>
  <si>
    <t>Quản lý đơn hàng theo từng quầy</t>
  </si>
  <si>
    <t>Giao diện Trang chủ quản trị viên</t>
  </si>
  <si>
    <t>Thay đổi trạng thái đơn hàng tại quầy</t>
  </si>
  <si>
    <t>Quản lý sản phẩm</t>
  </si>
  <si>
    <t>Quản lý người dùng</t>
  </si>
  <si>
    <t>Quản lý bàn</t>
  </si>
  <si>
    <t>Code back-end Lấy thông tin bàn và đơn hàng</t>
  </si>
  <si>
    <t>Code back-end Xác nhận/ Hủy món</t>
  </si>
  <si>
    <t>Code back-end Quản lý thông tin đơn hàng tại bàn</t>
  </si>
  <si>
    <t>Code back-end Quản lý đơn hàng theo từng quầy</t>
  </si>
  <si>
    <t>Code back-end Thay đổi trạng thái đơn hàng tại quầy</t>
  </si>
  <si>
    <t>Code back-end Quản lý sản phẩm</t>
  </si>
  <si>
    <t>Code back-end Quản lý người dùng</t>
  </si>
  <si>
    <t>Code back-end Quản lý bàn</t>
  </si>
  <si>
    <t>Thiết kế front-end Xác nhận/ Hủy món</t>
  </si>
  <si>
    <t>Thiết kế front-end Quản lý thông tin đơn hàng tại bàn</t>
  </si>
  <si>
    <t>Thiết kế front-end Trang chủ chủ quầy</t>
  </si>
  <si>
    <t>Thiết kế front-end Quản lý đơn hàng theo từng quầy</t>
  </si>
  <si>
    <t>Thiết kế front-end Quản lý sản phẩm</t>
  </si>
  <si>
    <t>Thiết kế front-end Quản lý người dùng</t>
  </si>
  <si>
    <t>Thiết kế front-end Quản lý bàn</t>
  </si>
  <si>
    <t>Thiết kế front-end Trang chủ Quản trị</t>
  </si>
  <si>
    <t>Hiếu, Quyền</t>
  </si>
  <si>
    <t>Minh, Quý</t>
  </si>
  <si>
    <t>Review giao diện Thiết kế sprint 2</t>
  </si>
  <si>
    <t>Review test case sprint 2</t>
  </si>
  <si>
    <t>Xây dựng website gọi món và thanh toán thông minh qua QR Code và AI, kết nối khách hàng với quầy ăn tại chợ đêm</t>
  </si>
  <si>
    <t>Review giao diện Thiết kế sprint 3</t>
  </si>
  <si>
    <t>Tạo tài liệu kiểm thử Sprint 3</t>
  </si>
  <si>
    <t>Tạo Sprint Backlog 3</t>
  </si>
  <si>
    <t>Họp kế hoạch Sprint 3</t>
  </si>
  <si>
    <t>Review test case sprint 3</t>
  </si>
  <si>
    <t>Sprint 3 Review Meeting</t>
  </si>
  <si>
    <t>Sprint 3 Retrospective</t>
  </si>
  <si>
    <t>TỔNG</t>
  </si>
  <si>
    <t>Thiết kế front-end Thay đổi trạng thái đơn hàng</t>
  </si>
  <si>
    <t>Quản lý khách hàng</t>
  </si>
  <si>
    <t>Đánh giá</t>
  </si>
  <si>
    <t>Nhận diện món ăn</t>
  </si>
  <si>
    <t>Điền thông tin khách hàng</t>
  </si>
  <si>
    <t>Thống kê của quầy</t>
  </si>
  <si>
    <t>Thống kê của quản trị viên</t>
  </si>
  <si>
    <t>Code back-end Kiểm tra và thêm thông tin khách hàng</t>
  </si>
  <si>
    <t>Code back-end Đăng nhập</t>
  </si>
  <si>
    <t>Code back-end Quản lý khách hàng</t>
  </si>
  <si>
    <t>Code back-end Đánh giá</t>
  </si>
  <si>
    <t>Code back-end Nhận diện món ăn</t>
  </si>
  <si>
    <t>Code back-end Thống kê của quầy</t>
  </si>
  <si>
    <t>Code back-end Thống kê của quản trị viên</t>
  </si>
  <si>
    <t>Code back-end Realtime</t>
  </si>
  <si>
    <t>Thiết kế front-end Điền thông tin khách hàng</t>
  </si>
  <si>
    <t>Thiết kế front-end Đăng nhập</t>
  </si>
  <si>
    <t>Thiết kế front-end Quản lý khách hàng</t>
  </si>
  <si>
    <t>Thiết kế front-end Nhận diện món ăn</t>
  </si>
  <si>
    <t>Thiết kế front-end Đánh giá</t>
  </si>
  <si>
    <t>Thiết kế front-end Thống kê của quầy</t>
  </si>
  <si>
    <t>Thiết kế front-end Thống kê của quản trị viên</t>
  </si>
  <si>
    <t>Triển khai front-end Realtime</t>
  </si>
  <si>
    <t>Sprint 3</t>
  </si>
  <si>
    <t>Release Sprint 3</t>
  </si>
  <si>
    <t>BẢNG TỔNG HỢP SPRINT 3</t>
  </si>
  <si>
    <t>BÁO CÁO SPRINT BACKLOG</t>
  </si>
  <si>
    <t>TỔNG KẾT</t>
  </si>
  <si>
    <t>Thay đổi trạng thái đơn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</si>
</sst>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 - &quot;mmm&quot; - &quot;yyyy"/>
    <numFmt numFmtId="165" formatCode="dd/mm/yyyy;@"/>
  </numFmts>
  <fonts count="19">
    <font>
      <sz val="11"/>
      <color theme="1"/>
      <name val="Calibri"/>
      <family val="2"/>
      <scheme val="minor"/>
    </font>
    <font>
      <sz val="13"/>
      <color indexed="8"/>
      <name val="Arial"/>
      <charset val="134"/>
    </font>
    <font>
      <b/>
      <sz val="13"/>
      <color indexed="8"/>
      <name val="Times New Roman"/>
      <charset val="134"/>
    </font>
    <font>
      <sz val="13"/>
      <color indexed="8"/>
      <name val="Times New Roman"/>
      <charset val="134"/>
    </font>
    <font>
      <sz val="13"/>
      <color indexed="8"/>
      <name val="Calibri"/>
      <charset val="134"/>
    </font>
    <font>
      <sz val="13"/>
      <color indexed="22"/>
      <name val="Times New Roman"/>
      <charset val="134"/>
    </font>
    <font>
      <b/>
      <sz val="16"/>
      <color indexed="8"/>
      <name val="Times New Roman"/>
      <charset val="134"/>
    </font>
    <font>
      <sz val="11"/>
      <color indexed="8"/>
      <name val="Calibri"/>
      <family val="2"/>
      <scheme val="minor"/>
    </font>
    <font>
      <sz val="13"/>
      <color indexed="8"/>
      <name val="Times New Roman"/>
      <family val="1"/>
    </font>
    <font>
      <sz val="13"/>
      <color theme="1"/>
      <name val="Times New Roman"/>
      <family val="1"/>
    </font>
    <font>
      <b/>
      <sz val="13"/>
      <color indexed="8"/>
      <name val="Times New Roman"/>
      <family val="1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3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3"/>
      <color rgb="FFFF0000"/>
      <name val="Times New Roman"/>
      <family val="1"/>
    </font>
    <font>
      <b/>
      <sz val="13"/>
      <color rgb="FF000000"/>
      <name val="Times New Roman"/>
      <family val="1"/>
    </font>
    <font>
      <b/>
      <sz val="13"/>
      <color theme="1"/>
      <name val="Times New Roman"/>
      <family val="1"/>
    </font>
    <font>
      <b/>
      <sz val="16"/>
      <color indexed="8"/>
      <name val="Times New Roman"/>
      <family val="1"/>
    </font>
  </fonts>
  <fills count="21">
    <fill>
      <patternFill patternType="none"/>
    </fill>
    <fill>
      <patternFill patternType="gray125"/>
    </fill>
    <fill>
      <patternFill patternType="solid">
        <fgColor rgb="FFC4D79B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rgb="FFA5A5A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9" tint="-0.249977111117893"/>
        <bgColor rgb="FFFFFF99"/>
      </patternFill>
    </fill>
    <fill>
      <patternFill patternType="solid">
        <fgColor theme="8" tint="0.39997558519241921"/>
        <bgColor rgb="FFBFBFBF"/>
      </patternFill>
    </fill>
    <fill>
      <patternFill patternType="solid">
        <fgColor theme="0"/>
        <bgColor rgb="FFFFFF99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2" fillId="0" borderId="0"/>
  </cellStyleXfs>
  <cellXfs count="110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4" fillId="0" borderId="8" xfId="0" applyFont="1" applyBorder="1"/>
    <xf numFmtId="16" fontId="2" fillId="0" borderId="0" xfId="0" applyNumberFormat="1" applyFont="1" applyAlignment="1">
      <alignment horizontal="center" vertical="center" textRotation="90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16" fontId="2" fillId="0" borderId="7" xfId="0" applyNumberFormat="1" applyFont="1" applyBorder="1" applyAlignment="1">
      <alignment horizontal="center" vertical="center" textRotation="90"/>
    </xf>
    <xf numFmtId="0" fontId="3" fillId="0" borderId="4" xfId="0" applyFont="1" applyBorder="1"/>
    <xf numFmtId="0" fontId="3" fillId="4" borderId="4" xfId="0" applyFont="1" applyFill="1" applyBorder="1"/>
    <xf numFmtId="0" fontId="3" fillId="4" borderId="4" xfId="0" applyFont="1" applyFill="1" applyBorder="1" applyAlignment="1">
      <alignment horizontal="right" vertical="top"/>
    </xf>
    <xf numFmtId="0" fontId="3" fillId="9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11" borderId="4" xfId="0" applyFont="1" applyFill="1" applyBorder="1"/>
    <xf numFmtId="0" fontId="3" fillId="11" borderId="4" xfId="0" applyFont="1" applyFill="1" applyBorder="1" applyAlignment="1">
      <alignment horizontal="right" vertical="top"/>
    </xf>
    <xf numFmtId="0" fontId="3" fillId="11" borderId="6" xfId="0" applyFont="1" applyFill="1" applyBorder="1" applyAlignment="1">
      <alignment horizontal="right" vertical="top"/>
    </xf>
    <xf numFmtId="0" fontId="3" fillId="0" borderId="6" xfId="0" applyFont="1" applyBorder="1"/>
    <xf numFmtId="0" fontId="8" fillId="0" borderId="6" xfId="0" applyFont="1" applyBorder="1" applyAlignment="1">
      <alignment horizontal="center" vertical="top"/>
    </xf>
    <xf numFmtId="0" fontId="8" fillId="0" borderId="10" xfId="0" applyFont="1" applyBorder="1" applyAlignment="1">
      <alignment horizontal="center" vertical="top"/>
    </xf>
    <xf numFmtId="0" fontId="3" fillId="9" borderId="6" xfId="0" applyFont="1" applyFill="1" applyBorder="1" applyAlignment="1">
      <alignment horizontal="right" vertical="top" wrapText="1"/>
    </xf>
    <xf numFmtId="0" fontId="9" fillId="0" borderId="3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top"/>
    </xf>
    <xf numFmtId="0" fontId="3" fillId="0" borderId="9" xfId="0" applyFont="1" applyBorder="1" applyAlignment="1">
      <alignment horizontal="center"/>
    </xf>
    <xf numFmtId="0" fontId="8" fillId="0" borderId="9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3" fillId="0" borderId="9" xfId="0" applyFont="1" applyBorder="1" applyAlignment="1">
      <alignment vertical="center" wrapText="1"/>
    </xf>
    <xf numFmtId="0" fontId="3" fillId="13" borderId="4" xfId="0" applyFont="1" applyFill="1" applyBorder="1" applyAlignment="1">
      <alignment horizontal="right" vertical="top"/>
    </xf>
    <xf numFmtId="0" fontId="3" fillId="0" borderId="9" xfId="0" applyFont="1" applyBorder="1" applyAlignment="1">
      <alignment horizontal="center" vertical="top"/>
    </xf>
    <xf numFmtId="0" fontId="10" fillId="10" borderId="1" xfId="0" applyFont="1" applyFill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2" fillId="5" borderId="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vertical="center" wrapText="1"/>
    </xf>
    <xf numFmtId="0" fontId="2" fillId="9" borderId="9" xfId="0" applyFont="1" applyFill="1" applyBorder="1" applyAlignment="1">
      <alignment horizontal="center"/>
    </xf>
    <xf numFmtId="0" fontId="2" fillId="9" borderId="9" xfId="0" applyFont="1" applyFill="1" applyBorder="1" applyAlignment="1">
      <alignment horizontal="center" vertical="top"/>
    </xf>
    <xf numFmtId="0" fontId="13" fillId="0" borderId="0" xfId="1" applyFont="1"/>
    <xf numFmtId="0" fontId="9" fillId="0" borderId="0" xfId="0" applyFont="1"/>
    <xf numFmtId="0" fontId="16" fillId="0" borderId="0" xfId="1" applyFont="1"/>
    <xf numFmtId="0" fontId="16" fillId="18" borderId="9" xfId="1" applyFont="1" applyFill="1" applyBorder="1" applyAlignment="1">
      <alignment horizontal="center" vertical="center"/>
    </xf>
    <xf numFmtId="0" fontId="16" fillId="0" borderId="9" xfId="1" applyFont="1" applyBorder="1" applyAlignment="1">
      <alignment horizontal="center" vertical="center"/>
    </xf>
    <xf numFmtId="0" fontId="16" fillId="0" borderId="9" xfId="1" applyFont="1" applyBorder="1" applyAlignment="1">
      <alignment vertical="center"/>
    </xf>
    <xf numFmtId="0" fontId="13" fillId="0" borderId="9" xfId="1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vertical="center"/>
    </xf>
    <xf numFmtId="0" fontId="5" fillId="12" borderId="9" xfId="0" applyFont="1" applyFill="1" applyBorder="1" applyAlignment="1">
      <alignment vertical="center" wrapText="1"/>
    </xf>
    <xf numFmtId="0" fontId="3" fillId="8" borderId="9" xfId="0" applyFont="1" applyFill="1" applyBorder="1" applyAlignment="1">
      <alignment vertical="center" wrapText="1"/>
    </xf>
    <xf numFmtId="16" fontId="2" fillId="0" borderId="7" xfId="0" applyNumberFormat="1" applyFont="1" applyBorder="1" applyAlignment="1">
      <alignment horizontal="center" vertical="center"/>
    </xf>
    <xf numFmtId="0" fontId="3" fillId="12" borderId="4" xfId="0" applyFont="1" applyFill="1" applyBorder="1" applyAlignment="1">
      <alignment horizontal="right" vertical="top"/>
    </xf>
    <xf numFmtId="165" fontId="2" fillId="0" borderId="1" xfId="0" applyNumberFormat="1" applyFont="1" applyBorder="1" applyAlignment="1">
      <alignment horizontal="center" vertical="center" wrapText="1"/>
    </xf>
    <xf numFmtId="49" fontId="4" fillId="0" borderId="0" xfId="0" applyNumberFormat="1" applyFont="1"/>
    <xf numFmtId="49" fontId="0" fillId="0" borderId="0" xfId="0" applyNumberFormat="1"/>
    <xf numFmtId="0" fontId="8" fillId="11" borderId="10" xfId="0" applyFont="1" applyFill="1" applyBorder="1" applyAlignment="1">
      <alignment horizontal="center" vertical="top"/>
    </xf>
    <xf numFmtId="0" fontId="8" fillId="11" borderId="6" xfId="0" applyFont="1" applyFill="1" applyBorder="1" applyAlignment="1">
      <alignment horizontal="center" vertical="top"/>
    </xf>
    <xf numFmtId="0" fontId="8" fillId="11" borderId="6" xfId="0" applyFont="1" applyFill="1" applyBorder="1" applyAlignment="1">
      <alignment horizontal="center" vertical="center" wrapText="1"/>
    </xf>
    <xf numFmtId="0" fontId="3" fillId="13" borderId="4" xfId="0" applyFont="1" applyFill="1" applyBorder="1"/>
    <xf numFmtId="0" fontId="3" fillId="13" borderId="6" xfId="0" applyFont="1" applyFill="1" applyBorder="1" applyAlignment="1">
      <alignment horizontal="right" vertical="top"/>
    </xf>
    <xf numFmtId="0" fontId="10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14" fontId="3" fillId="0" borderId="2" xfId="0" applyNumberFormat="1" applyFont="1" applyBorder="1" applyAlignment="1">
      <alignment horizontal="center" vertical="top" wrapText="1"/>
    </xf>
    <xf numFmtId="14" fontId="3" fillId="0" borderId="3" xfId="0" applyNumberFormat="1" applyFont="1" applyBorder="1" applyAlignment="1">
      <alignment horizontal="center" vertical="top" wrapText="1"/>
    </xf>
    <xf numFmtId="0" fontId="2" fillId="9" borderId="9" xfId="0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10" fillId="14" borderId="9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14" fontId="6" fillId="6" borderId="12" xfId="0" applyNumberFormat="1" applyFont="1" applyFill="1" applyBorder="1" applyAlignment="1">
      <alignment horizontal="center" vertical="center"/>
    </xf>
    <xf numFmtId="14" fontId="6" fillId="6" borderId="13" xfId="0" applyNumberFormat="1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3" fillId="9" borderId="14" xfId="0" applyFont="1" applyFill="1" applyBorder="1" applyAlignment="1">
      <alignment horizontal="center" vertical="top" wrapText="1"/>
    </xf>
    <xf numFmtId="0" fontId="3" fillId="9" borderId="6" xfId="0" applyFont="1" applyFill="1" applyBorder="1" applyAlignment="1">
      <alignment horizontal="center" vertical="top" wrapText="1"/>
    </xf>
    <xf numFmtId="0" fontId="10" fillId="12" borderId="9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top" wrapText="1"/>
    </xf>
    <xf numFmtId="0" fontId="10" fillId="3" borderId="9" xfId="0" applyFont="1" applyFill="1" applyBorder="1" applyAlignment="1">
      <alignment horizontal="center"/>
    </xf>
    <xf numFmtId="14" fontId="18" fillId="6" borderId="12" xfId="0" applyNumberFormat="1" applyFont="1" applyFill="1" applyBorder="1" applyAlignment="1">
      <alignment horizontal="center" vertical="center"/>
    </xf>
    <xf numFmtId="0" fontId="16" fillId="20" borderId="9" xfId="1" applyFont="1" applyFill="1" applyBorder="1" applyAlignment="1">
      <alignment horizontal="center" vertical="center"/>
    </xf>
    <xf numFmtId="0" fontId="16" fillId="18" borderId="9" xfId="1" applyFont="1" applyFill="1" applyBorder="1" applyAlignment="1">
      <alignment horizontal="center" vertical="center"/>
    </xf>
    <xf numFmtId="0" fontId="14" fillId="15" borderId="9" xfId="1" applyFont="1" applyFill="1" applyBorder="1" applyAlignment="1">
      <alignment horizontal="center" vertical="center"/>
    </xf>
    <xf numFmtId="0" fontId="15" fillId="17" borderId="9" xfId="1" applyFont="1" applyFill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6" fillId="0" borderId="9" xfId="1" applyFont="1" applyBorder="1" applyAlignment="1">
      <alignment horizontal="center" vertical="center"/>
    </xf>
    <xf numFmtId="0" fontId="14" fillId="19" borderId="9" xfId="1" applyFont="1" applyFill="1" applyBorder="1" applyAlignment="1">
      <alignment horizontal="center" vertical="center"/>
    </xf>
    <xf numFmtId="0" fontId="15" fillId="16" borderId="9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 xr:uid="{DC121E60-F35F-4804-902E-842D884769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1'!$D$91</c:f>
              <c:strCache>
                <c:ptCount val="1"/>
                <c:pt idx="0">
                  <c:v>Dự kiến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1'!$E$90:$T$90</c:f>
              <c:numCache>
                <c:formatCode>General</c:formatCode>
                <c:ptCount val="16"/>
                <c:pt idx="2" formatCode="dd/mm/yyyy;@">
                  <c:v>45747</c:v>
                </c:pt>
                <c:pt idx="3" formatCode="dd/mm/yyyy;@">
                  <c:v>45748</c:v>
                </c:pt>
                <c:pt idx="4" formatCode="dd/mm/yyyy;@">
                  <c:v>45749</c:v>
                </c:pt>
                <c:pt idx="5" formatCode="dd/mm/yyyy;@">
                  <c:v>45750</c:v>
                </c:pt>
                <c:pt idx="6" formatCode="dd/mm/yyyy;@">
                  <c:v>45751</c:v>
                </c:pt>
                <c:pt idx="7" formatCode="dd/mm/yyyy;@">
                  <c:v>45752</c:v>
                </c:pt>
                <c:pt idx="8" formatCode="dd/mm/yyyy;@">
                  <c:v>45753</c:v>
                </c:pt>
                <c:pt idx="9" formatCode="dd/mm/yyyy;@">
                  <c:v>45754</c:v>
                </c:pt>
                <c:pt idx="10" formatCode="dd/mm/yyyy;@">
                  <c:v>45755</c:v>
                </c:pt>
                <c:pt idx="11" formatCode="dd/mm/yyyy;@">
                  <c:v>45756</c:v>
                </c:pt>
                <c:pt idx="12" formatCode="dd/mm/yyyy;@">
                  <c:v>45757</c:v>
                </c:pt>
                <c:pt idx="13" formatCode="dd/mm/yyyy;@">
                  <c:v>45758</c:v>
                </c:pt>
                <c:pt idx="14" formatCode="dd/mm/yyyy;@">
                  <c:v>45759</c:v>
                </c:pt>
                <c:pt idx="15" formatCode="dd/mm/yyyy;@">
                  <c:v>45760</c:v>
                </c:pt>
              </c:numCache>
            </c:numRef>
          </c:cat>
          <c:val>
            <c:numRef>
              <c:f>'Sprint 1'!$E$91:$T$91</c:f>
              <c:numCache>
                <c:formatCode>General</c:formatCode>
                <c:ptCount val="16"/>
                <c:pt idx="0">
                  <c:v>200</c:v>
                </c:pt>
                <c:pt idx="2">
                  <c:v>178</c:v>
                </c:pt>
                <c:pt idx="3">
                  <c:v>155</c:v>
                </c:pt>
                <c:pt idx="4">
                  <c:v>141</c:v>
                </c:pt>
                <c:pt idx="5">
                  <c:v>115</c:v>
                </c:pt>
                <c:pt idx="6">
                  <c:v>90</c:v>
                </c:pt>
                <c:pt idx="7">
                  <c:v>80</c:v>
                </c:pt>
                <c:pt idx="8">
                  <c:v>72</c:v>
                </c:pt>
                <c:pt idx="9">
                  <c:v>60</c:v>
                </c:pt>
                <c:pt idx="10">
                  <c:v>52</c:v>
                </c:pt>
                <c:pt idx="11">
                  <c:v>48</c:v>
                </c:pt>
                <c:pt idx="12">
                  <c:v>38</c:v>
                </c:pt>
                <c:pt idx="13">
                  <c:v>34</c:v>
                </c:pt>
                <c:pt idx="14">
                  <c:v>30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8-43AA-9790-B116C90E11EB}"/>
            </c:ext>
          </c:extLst>
        </c:ser>
        <c:ser>
          <c:idx val="1"/>
          <c:order val="1"/>
          <c:tx>
            <c:strRef>
              <c:f>'Sprint 1'!$D$92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1'!$E$90:$T$90</c:f>
              <c:numCache>
                <c:formatCode>General</c:formatCode>
                <c:ptCount val="16"/>
                <c:pt idx="2" formatCode="dd/mm/yyyy;@">
                  <c:v>45747</c:v>
                </c:pt>
                <c:pt idx="3" formatCode="dd/mm/yyyy;@">
                  <c:v>45748</c:v>
                </c:pt>
                <c:pt idx="4" formatCode="dd/mm/yyyy;@">
                  <c:v>45749</c:v>
                </c:pt>
                <c:pt idx="5" formatCode="dd/mm/yyyy;@">
                  <c:v>45750</c:v>
                </c:pt>
                <c:pt idx="6" formatCode="dd/mm/yyyy;@">
                  <c:v>45751</c:v>
                </c:pt>
                <c:pt idx="7" formatCode="dd/mm/yyyy;@">
                  <c:v>45752</c:v>
                </c:pt>
                <c:pt idx="8" formatCode="dd/mm/yyyy;@">
                  <c:v>45753</c:v>
                </c:pt>
                <c:pt idx="9" formatCode="dd/mm/yyyy;@">
                  <c:v>45754</c:v>
                </c:pt>
                <c:pt idx="10" formatCode="dd/mm/yyyy;@">
                  <c:v>45755</c:v>
                </c:pt>
                <c:pt idx="11" formatCode="dd/mm/yyyy;@">
                  <c:v>45756</c:v>
                </c:pt>
                <c:pt idx="12" formatCode="dd/mm/yyyy;@">
                  <c:v>45757</c:v>
                </c:pt>
                <c:pt idx="13" formatCode="dd/mm/yyyy;@">
                  <c:v>45758</c:v>
                </c:pt>
                <c:pt idx="14" formatCode="dd/mm/yyyy;@">
                  <c:v>45759</c:v>
                </c:pt>
                <c:pt idx="15" formatCode="dd/mm/yyyy;@">
                  <c:v>45760</c:v>
                </c:pt>
              </c:numCache>
            </c:numRef>
          </c:cat>
          <c:val>
            <c:numRef>
              <c:f>'Sprint 1'!$E$92:$T$92</c:f>
              <c:numCache>
                <c:formatCode>General</c:formatCode>
                <c:ptCount val="16"/>
                <c:pt idx="0">
                  <c:v>257</c:v>
                </c:pt>
                <c:pt idx="2">
                  <c:v>178</c:v>
                </c:pt>
                <c:pt idx="3">
                  <c:v>166</c:v>
                </c:pt>
                <c:pt idx="4">
                  <c:v>143</c:v>
                </c:pt>
                <c:pt idx="5">
                  <c:v>110</c:v>
                </c:pt>
                <c:pt idx="6">
                  <c:v>98</c:v>
                </c:pt>
                <c:pt idx="7">
                  <c:v>88</c:v>
                </c:pt>
                <c:pt idx="8">
                  <c:v>82</c:v>
                </c:pt>
                <c:pt idx="9">
                  <c:v>69</c:v>
                </c:pt>
                <c:pt idx="10">
                  <c:v>58</c:v>
                </c:pt>
                <c:pt idx="11">
                  <c:v>48</c:v>
                </c:pt>
                <c:pt idx="12">
                  <c:v>38</c:v>
                </c:pt>
                <c:pt idx="13">
                  <c:v>34</c:v>
                </c:pt>
                <c:pt idx="14">
                  <c:v>30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08-43AA-9790-B116C90E1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025663"/>
        <c:axId val="522022303"/>
      </c:lineChart>
      <c:catAx>
        <c:axId val="5220256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22303"/>
        <c:crosses val="autoZero"/>
        <c:auto val="0"/>
        <c:lblAlgn val="ctr"/>
        <c:lblOffset val="100"/>
        <c:noMultiLvlLbl val="0"/>
      </c:catAx>
      <c:valAx>
        <c:axId val="52202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2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329955104960384E-2"/>
          <c:y val="0.17022492212288323"/>
          <c:w val="0.88444514304911725"/>
          <c:h val="0.49214507187822981"/>
        </c:manualLayout>
      </c:layout>
      <c:lineChart>
        <c:grouping val="standard"/>
        <c:varyColors val="0"/>
        <c:ser>
          <c:idx val="0"/>
          <c:order val="0"/>
          <c:tx>
            <c:strRef>
              <c:f>'Sprint 2'!$D$110</c:f>
              <c:strCache>
                <c:ptCount val="1"/>
                <c:pt idx="0">
                  <c:v>Dự kiến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2'!$E$109:$T$109</c:f>
              <c:numCache>
                <c:formatCode>General</c:formatCode>
                <c:ptCount val="16"/>
                <c:pt idx="2" formatCode="dd/mm/yyyy;@">
                  <c:v>45761</c:v>
                </c:pt>
                <c:pt idx="3" formatCode="dd/mm/yyyy;@">
                  <c:v>45762</c:v>
                </c:pt>
                <c:pt idx="4" formatCode="dd/mm/yyyy;@">
                  <c:v>45763</c:v>
                </c:pt>
                <c:pt idx="5" formatCode="dd/mm/yyyy;@">
                  <c:v>45764</c:v>
                </c:pt>
                <c:pt idx="6" formatCode="dd/mm/yyyy;@">
                  <c:v>45765</c:v>
                </c:pt>
                <c:pt idx="7" formatCode="dd/mm/yyyy;@">
                  <c:v>45766</c:v>
                </c:pt>
                <c:pt idx="8" formatCode="dd/mm/yyyy;@">
                  <c:v>45767</c:v>
                </c:pt>
                <c:pt idx="9" formatCode="dd/mm/yyyy;@">
                  <c:v>45768</c:v>
                </c:pt>
                <c:pt idx="10" formatCode="dd/mm/yyyy;@">
                  <c:v>45769</c:v>
                </c:pt>
                <c:pt idx="11" formatCode="dd/mm/yyyy;@">
                  <c:v>45770</c:v>
                </c:pt>
                <c:pt idx="12" formatCode="dd/mm/yyyy;@">
                  <c:v>45771</c:v>
                </c:pt>
                <c:pt idx="13" formatCode="dd/mm/yyyy;@">
                  <c:v>45772</c:v>
                </c:pt>
                <c:pt idx="14" formatCode="dd/mm/yyyy;@">
                  <c:v>45773</c:v>
                </c:pt>
                <c:pt idx="15" formatCode="dd/mm/yyyy;@">
                  <c:v>45774</c:v>
                </c:pt>
              </c:numCache>
            </c:numRef>
          </c:cat>
          <c:val>
            <c:numRef>
              <c:f>'Sprint 2'!$E$110:$T$110</c:f>
              <c:numCache>
                <c:formatCode>General</c:formatCode>
                <c:ptCount val="16"/>
                <c:pt idx="0">
                  <c:v>256</c:v>
                </c:pt>
                <c:pt idx="2">
                  <c:v>234</c:v>
                </c:pt>
                <c:pt idx="3">
                  <c:v>205</c:v>
                </c:pt>
                <c:pt idx="4">
                  <c:v>187</c:v>
                </c:pt>
                <c:pt idx="5">
                  <c:v>161</c:v>
                </c:pt>
                <c:pt idx="6">
                  <c:v>132</c:v>
                </c:pt>
                <c:pt idx="7">
                  <c:v>104</c:v>
                </c:pt>
                <c:pt idx="8">
                  <c:v>86</c:v>
                </c:pt>
                <c:pt idx="9">
                  <c:v>77</c:v>
                </c:pt>
                <c:pt idx="10">
                  <c:v>72</c:v>
                </c:pt>
                <c:pt idx="11">
                  <c:v>60</c:v>
                </c:pt>
                <c:pt idx="12">
                  <c:v>48</c:v>
                </c:pt>
                <c:pt idx="13">
                  <c:v>40</c:v>
                </c:pt>
                <c:pt idx="14">
                  <c:v>30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5-41AB-A074-D1B54FE8A6DE}"/>
            </c:ext>
          </c:extLst>
        </c:ser>
        <c:ser>
          <c:idx val="1"/>
          <c:order val="1"/>
          <c:tx>
            <c:strRef>
              <c:f>'Sprint 2'!$D$111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2'!$E$109:$T$109</c:f>
              <c:numCache>
                <c:formatCode>General</c:formatCode>
                <c:ptCount val="16"/>
                <c:pt idx="2" formatCode="dd/mm/yyyy;@">
                  <c:v>45761</c:v>
                </c:pt>
                <c:pt idx="3" formatCode="dd/mm/yyyy;@">
                  <c:v>45762</c:v>
                </c:pt>
                <c:pt idx="4" formatCode="dd/mm/yyyy;@">
                  <c:v>45763</c:v>
                </c:pt>
                <c:pt idx="5" formatCode="dd/mm/yyyy;@">
                  <c:v>45764</c:v>
                </c:pt>
                <c:pt idx="6" formatCode="dd/mm/yyyy;@">
                  <c:v>45765</c:v>
                </c:pt>
                <c:pt idx="7" formatCode="dd/mm/yyyy;@">
                  <c:v>45766</c:v>
                </c:pt>
                <c:pt idx="8" formatCode="dd/mm/yyyy;@">
                  <c:v>45767</c:v>
                </c:pt>
                <c:pt idx="9" formatCode="dd/mm/yyyy;@">
                  <c:v>45768</c:v>
                </c:pt>
                <c:pt idx="10" formatCode="dd/mm/yyyy;@">
                  <c:v>45769</c:v>
                </c:pt>
                <c:pt idx="11" formatCode="dd/mm/yyyy;@">
                  <c:v>45770</c:v>
                </c:pt>
                <c:pt idx="12" formatCode="dd/mm/yyyy;@">
                  <c:v>45771</c:v>
                </c:pt>
                <c:pt idx="13" formatCode="dd/mm/yyyy;@">
                  <c:v>45772</c:v>
                </c:pt>
                <c:pt idx="14" formatCode="dd/mm/yyyy;@">
                  <c:v>45773</c:v>
                </c:pt>
                <c:pt idx="15" formatCode="dd/mm/yyyy;@">
                  <c:v>45774</c:v>
                </c:pt>
              </c:numCache>
            </c:numRef>
          </c:cat>
          <c:val>
            <c:numRef>
              <c:f>'Sprint 2'!$E$111:$T$111</c:f>
              <c:numCache>
                <c:formatCode>General</c:formatCode>
                <c:ptCount val="16"/>
                <c:pt idx="0">
                  <c:v>315</c:v>
                </c:pt>
                <c:pt idx="2">
                  <c:v>234</c:v>
                </c:pt>
                <c:pt idx="3">
                  <c:v>205</c:v>
                </c:pt>
                <c:pt idx="4">
                  <c:v>192</c:v>
                </c:pt>
                <c:pt idx="5">
                  <c:v>168</c:v>
                </c:pt>
                <c:pt idx="6">
                  <c:v>142</c:v>
                </c:pt>
                <c:pt idx="7">
                  <c:v>113</c:v>
                </c:pt>
                <c:pt idx="8">
                  <c:v>93</c:v>
                </c:pt>
                <c:pt idx="9">
                  <c:v>84</c:v>
                </c:pt>
                <c:pt idx="10">
                  <c:v>79</c:v>
                </c:pt>
                <c:pt idx="11">
                  <c:v>67</c:v>
                </c:pt>
                <c:pt idx="12">
                  <c:v>49</c:v>
                </c:pt>
                <c:pt idx="13">
                  <c:v>39</c:v>
                </c:pt>
                <c:pt idx="14">
                  <c:v>30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5-41AB-A074-D1B54FE8A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632751"/>
        <c:axId val="882615951"/>
      </c:lineChart>
      <c:catAx>
        <c:axId val="882632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615951"/>
        <c:crosses val="autoZero"/>
        <c:auto val="0"/>
        <c:lblAlgn val="ctr"/>
        <c:lblOffset val="100"/>
        <c:noMultiLvlLbl val="0"/>
      </c:catAx>
      <c:valAx>
        <c:axId val="88261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63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3'!$D$97</c:f>
              <c:strCache>
                <c:ptCount val="1"/>
                <c:pt idx="0">
                  <c:v>Dự kiến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3'!$E$96:$T$96</c:f>
              <c:numCache>
                <c:formatCode>General</c:formatCode>
                <c:ptCount val="16"/>
                <c:pt idx="2" formatCode="dd/mm/yyyy;@">
                  <c:v>45775</c:v>
                </c:pt>
                <c:pt idx="3" formatCode="dd/mm/yyyy;@">
                  <c:v>45776</c:v>
                </c:pt>
                <c:pt idx="4" formatCode="dd/mm/yyyy;@">
                  <c:v>45777</c:v>
                </c:pt>
                <c:pt idx="5" formatCode="dd/mm/yyyy;@">
                  <c:v>45778</c:v>
                </c:pt>
                <c:pt idx="6" formatCode="dd/mm/yyyy;@">
                  <c:v>45779</c:v>
                </c:pt>
                <c:pt idx="7" formatCode="dd/mm/yyyy;@">
                  <c:v>45780</c:v>
                </c:pt>
                <c:pt idx="8" formatCode="dd/mm/yyyy;@">
                  <c:v>45781</c:v>
                </c:pt>
                <c:pt idx="9" formatCode="dd/mm/yyyy;@">
                  <c:v>45782</c:v>
                </c:pt>
                <c:pt idx="10" formatCode="dd/mm/yyyy;@">
                  <c:v>45783</c:v>
                </c:pt>
                <c:pt idx="11" formatCode="dd/mm/yyyy;@">
                  <c:v>45784</c:v>
                </c:pt>
                <c:pt idx="12" formatCode="dd/mm/yyyy;@">
                  <c:v>45785</c:v>
                </c:pt>
                <c:pt idx="13" formatCode="dd/mm/yyyy;@">
                  <c:v>45786</c:v>
                </c:pt>
                <c:pt idx="14" formatCode="dd/mm/yyyy;@">
                  <c:v>45787</c:v>
                </c:pt>
                <c:pt idx="15" formatCode="dd/mm/yyyy;@">
                  <c:v>45788</c:v>
                </c:pt>
              </c:numCache>
            </c:numRef>
          </c:cat>
          <c:val>
            <c:numRef>
              <c:f>'Sprint 3'!$E$97:$T$97</c:f>
              <c:numCache>
                <c:formatCode>General</c:formatCode>
                <c:ptCount val="16"/>
                <c:pt idx="0">
                  <c:v>255</c:v>
                </c:pt>
                <c:pt idx="2">
                  <c:v>233</c:v>
                </c:pt>
                <c:pt idx="3">
                  <c:v>210</c:v>
                </c:pt>
                <c:pt idx="4">
                  <c:v>188</c:v>
                </c:pt>
                <c:pt idx="5">
                  <c:v>182</c:v>
                </c:pt>
                <c:pt idx="6">
                  <c:v>128</c:v>
                </c:pt>
                <c:pt idx="7">
                  <c:v>104</c:v>
                </c:pt>
                <c:pt idx="8">
                  <c:v>88</c:v>
                </c:pt>
                <c:pt idx="9">
                  <c:v>71</c:v>
                </c:pt>
                <c:pt idx="10">
                  <c:v>51</c:v>
                </c:pt>
                <c:pt idx="11">
                  <c:v>43</c:v>
                </c:pt>
                <c:pt idx="12">
                  <c:v>39</c:v>
                </c:pt>
                <c:pt idx="13">
                  <c:v>37</c:v>
                </c:pt>
                <c:pt idx="14">
                  <c:v>30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8-4272-B4F3-763035C8041C}"/>
            </c:ext>
          </c:extLst>
        </c:ser>
        <c:ser>
          <c:idx val="1"/>
          <c:order val="1"/>
          <c:tx>
            <c:strRef>
              <c:f>'Sprint 3'!$D$98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3'!$E$96:$T$96</c:f>
              <c:numCache>
                <c:formatCode>General</c:formatCode>
                <c:ptCount val="16"/>
                <c:pt idx="2" formatCode="dd/mm/yyyy;@">
                  <c:v>45775</c:v>
                </c:pt>
                <c:pt idx="3" formatCode="dd/mm/yyyy;@">
                  <c:v>45776</c:v>
                </c:pt>
                <c:pt idx="4" formatCode="dd/mm/yyyy;@">
                  <c:v>45777</c:v>
                </c:pt>
                <c:pt idx="5" formatCode="dd/mm/yyyy;@">
                  <c:v>45778</c:v>
                </c:pt>
                <c:pt idx="6" formatCode="dd/mm/yyyy;@">
                  <c:v>45779</c:v>
                </c:pt>
                <c:pt idx="7" formatCode="dd/mm/yyyy;@">
                  <c:v>45780</c:v>
                </c:pt>
                <c:pt idx="8" formatCode="dd/mm/yyyy;@">
                  <c:v>45781</c:v>
                </c:pt>
                <c:pt idx="9" formatCode="dd/mm/yyyy;@">
                  <c:v>45782</c:v>
                </c:pt>
                <c:pt idx="10" formatCode="dd/mm/yyyy;@">
                  <c:v>45783</c:v>
                </c:pt>
                <c:pt idx="11" formatCode="dd/mm/yyyy;@">
                  <c:v>45784</c:v>
                </c:pt>
                <c:pt idx="12" formatCode="dd/mm/yyyy;@">
                  <c:v>45785</c:v>
                </c:pt>
                <c:pt idx="13" formatCode="dd/mm/yyyy;@">
                  <c:v>45786</c:v>
                </c:pt>
                <c:pt idx="14" formatCode="dd/mm/yyyy;@">
                  <c:v>45787</c:v>
                </c:pt>
                <c:pt idx="15" formatCode="dd/mm/yyyy;@">
                  <c:v>45788</c:v>
                </c:pt>
              </c:numCache>
            </c:numRef>
          </c:cat>
          <c:val>
            <c:numRef>
              <c:f>'Sprint 3'!$E$98:$T$98</c:f>
              <c:numCache>
                <c:formatCode>General</c:formatCode>
                <c:ptCount val="16"/>
                <c:pt idx="0">
                  <c:v>432</c:v>
                </c:pt>
                <c:pt idx="2">
                  <c:v>233</c:v>
                </c:pt>
                <c:pt idx="3">
                  <c:v>210</c:v>
                </c:pt>
                <c:pt idx="4">
                  <c:v>188</c:v>
                </c:pt>
                <c:pt idx="5">
                  <c:v>182</c:v>
                </c:pt>
                <c:pt idx="6">
                  <c:v>138</c:v>
                </c:pt>
                <c:pt idx="7">
                  <c:v>114</c:v>
                </c:pt>
                <c:pt idx="8">
                  <c:v>98</c:v>
                </c:pt>
                <c:pt idx="9">
                  <c:v>87</c:v>
                </c:pt>
                <c:pt idx="10">
                  <c:v>73</c:v>
                </c:pt>
                <c:pt idx="11">
                  <c:v>67</c:v>
                </c:pt>
                <c:pt idx="12">
                  <c:v>65</c:v>
                </c:pt>
                <c:pt idx="13">
                  <c:v>51</c:v>
                </c:pt>
                <c:pt idx="14">
                  <c:v>44</c:v>
                </c:pt>
                <c:pt idx="1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8-4272-B4F3-763035C80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632751"/>
        <c:axId val="882615951"/>
      </c:lineChart>
      <c:catAx>
        <c:axId val="882632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615951"/>
        <c:crosses val="autoZero"/>
        <c:auto val="0"/>
        <c:lblAlgn val="ctr"/>
        <c:lblOffset val="100"/>
        <c:noMultiLvlLbl val="0"/>
      </c:catAx>
      <c:valAx>
        <c:axId val="88261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63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165847</xdr:colOff>
      <xdr:row>96</xdr:row>
      <xdr:rowOff>152400</xdr:rowOff>
    </xdr:from>
    <xdr:to>
      <xdr:col>15</xdr:col>
      <xdr:colOff>76200</xdr:colOff>
      <xdr:row>112</xdr:row>
      <xdr:rowOff>26894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80976D-9AD1-EA4E-AFC0-08BC96E2E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6926</xdr:colOff>
      <xdr:row>113</xdr:row>
      <xdr:rowOff>55417</xdr:rowOff>
    </xdr:from>
    <xdr:to>
      <xdr:col>12</xdr:col>
      <xdr:colOff>865908</xdr:colOff>
      <xdr:row>128</xdr:row>
      <xdr:rowOff>96981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8C3AE5-5CBA-B98E-ED08-D39EF7A83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6926</xdr:colOff>
      <xdr:row>100</xdr:row>
      <xdr:rowOff>55417</xdr:rowOff>
    </xdr:from>
    <xdr:to>
      <xdr:col>12</xdr:col>
      <xdr:colOff>865908</xdr:colOff>
      <xdr:row>115</xdr:row>
      <xdr:rowOff>96981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ACBD00-D15C-46AD-AABA-323387D54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2"/>
  <sheetViews>
    <sheetView topLeftCell="A52" zoomScale="55" zoomScaleNormal="55" workbookViewId="0">
      <selection activeCell="C75" sqref="A75:XFD81"/>
    </sheetView>
  </sheetViews>
  <sheetFormatPr defaultRowHeight="14.4"/>
  <cols>
    <col min="1" max="1" width="7.5546875" customWidth="1"/>
    <col min="2" max="2" width="25.109375" bestFit="1" customWidth="1"/>
    <col min="3" max="3" width="55.5546875" customWidth="1"/>
    <col min="4" max="4" width="18.109375" bestFit="1" customWidth="1"/>
    <col min="5" max="20" width="13.5546875" customWidth="1"/>
  </cols>
  <sheetData>
    <row r="1" spans="1:27" ht="37.200000000000003" customHeight="1">
      <c r="A1" s="74" t="s">
        <v>0</v>
      </c>
      <c r="B1" s="75"/>
      <c r="C1" s="72" t="s">
        <v>137</v>
      </c>
      <c r="D1" s="73"/>
      <c r="E1" s="1"/>
      <c r="J1" s="1"/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3"/>
      <c r="X1" s="3"/>
      <c r="Y1" s="3"/>
      <c r="Z1" s="3"/>
      <c r="AA1" s="3"/>
    </row>
    <row r="2" spans="1:27" ht="17.399999999999999">
      <c r="A2" s="74" t="s">
        <v>1</v>
      </c>
      <c r="B2" s="75"/>
      <c r="C2" s="76" t="s">
        <v>2</v>
      </c>
      <c r="D2" s="77"/>
      <c r="E2" s="1"/>
      <c r="J2" s="1"/>
      <c r="K2" s="1"/>
      <c r="L2" s="1"/>
      <c r="M2" s="1"/>
      <c r="N2" s="4"/>
      <c r="O2" s="4"/>
      <c r="P2" s="4"/>
      <c r="Q2" s="4"/>
      <c r="R2" s="4"/>
      <c r="S2" s="4"/>
      <c r="T2" s="4"/>
      <c r="U2" s="4"/>
      <c r="V2" s="4"/>
      <c r="W2" s="3"/>
      <c r="X2" s="3"/>
      <c r="Y2" s="3"/>
      <c r="Z2" s="3"/>
      <c r="AA2" s="3"/>
    </row>
    <row r="3" spans="1:27" ht="17.399999999999999">
      <c r="A3" s="74" t="s">
        <v>3</v>
      </c>
      <c r="B3" s="75"/>
      <c r="C3" s="78">
        <v>45747</v>
      </c>
      <c r="D3" s="79"/>
      <c r="E3" s="5"/>
      <c r="J3" s="2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3"/>
      <c r="X3" s="3"/>
      <c r="Y3" s="3"/>
      <c r="Z3" s="3"/>
      <c r="AA3" s="3"/>
    </row>
    <row r="4" spans="1:27" ht="17.399999999999999">
      <c r="A4" s="74" t="s">
        <v>4</v>
      </c>
      <c r="B4" s="75"/>
      <c r="C4" s="78">
        <v>45760</v>
      </c>
      <c r="D4" s="79"/>
      <c r="E4" s="5"/>
      <c r="J4" s="2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3"/>
      <c r="X4" s="3"/>
      <c r="Y4" s="3"/>
      <c r="Z4" s="3"/>
      <c r="AA4" s="3"/>
    </row>
    <row r="5" spans="1:27" ht="17.399999999999999">
      <c r="A5" s="6"/>
      <c r="B5" s="7"/>
      <c r="C5" s="8"/>
      <c r="D5" s="9"/>
      <c r="E5" s="5"/>
      <c r="J5" s="2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3"/>
      <c r="X5" s="3"/>
      <c r="Y5" s="3"/>
      <c r="Z5" s="3"/>
      <c r="AA5" s="3"/>
    </row>
    <row r="6" spans="1:27" ht="17.399999999999999">
      <c r="A6" s="10"/>
      <c r="B6" s="83" t="s">
        <v>5</v>
      </c>
      <c r="C6" s="83"/>
      <c r="D6" s="83"/>
      <c r="E6" s="83"/>
      <c r="J6" s="59"/>
      <c r="K6" s="11" t="s">
        <v>26</v>
      </c>
      <c r="L6" s="12"/>
      <c r="M6" s="12"/>
      <c r="N6" s="4"/>
      <c r="O6" s="4"/>
      <c r="P6" s="4"/>
      <c r="Q6" s="4"/>
      <c r="R6" s="4"/>
      <c r="S6" s="4"/>
      <c r="T6" s="4"/>
      <c r="U6" s="4"/>
      <c r="V6" s="4"/>
      <c r="W6" s="3"/>
      <c r="X6" s="3"/>
      <c r="Y6" s="3"/>
      <c r="Z6" s="3"/>
      <c r="AA6" s="3"/>
    </row>
    <row r="7" spans="1:27" ht="17.399999999999999">
      <c r="A7" s="10"/>
      <c r="B7" s="44" t="s">
        <v>6</v>
      </c>
      <c r="C7" s="45" t="s">
        <v>27</v>
      </c>
      <c r="D7" s="44" t="s">
        <v>28</v>
      </c>
      <c r="E7" s="44" t="s">
        <v>29</v>
      </c>
      <c r="J7" s="60"/>
      <c r="K7" s="11" t="s">
        <v>24</v>
      </c>
      <c r="L7" s="12"/>
      <c r="M7" s="12"/>
      <c r="N7" s="2"/>
      <c r="O7" s="2"/>
      <c r="P7" s="5"/>
      <c r="Q7" s="5"/>
      <c r="R7" s="5"/>
      <c r="S7" s="5"/>
      <c r="T7" s="5"/>
      <c r="U7" s="5"/>
      <c r="V7" s="5"/>
      <c r="W7" s="3"/>
      <c r="X7" s="3"/>
      <c r="Y7" s="3"/>
      <c r="Z7" s="3"/>
      <c r="AA7" s="3"/>
    </row>
    <row r="8" spans="1:27" ht="17.399999999999999">
      <c r="A8" s="10"/>
      <c r="B8" s="36">
        <v>1</v>
      </c>
      <c r="C8" s="46" t="s">
        <v>15</v>
      </c>
      <c r="D8" s="41">
        <f>SUMIF($D$17:$D$83,"Hiếu",$E$17:$E$83)+13+3</f>
        <v>44</v>
      </c>
      <c r="E8" s="41">
        <f>SUMIF($D$17:$D$83,"Hiếu",$F$17:$F$83)+18</f>
        <v>68</v>
      </c>
      <c r="J8" s="61"/>
      <c r="K8" s="12" t="s">
        <v>25</v>
      </c>
      <c r="L8" s="12"/>
      <c r="M8" s="12"/>
      <c r="N8" s="2"/>
      <c r="O8" s="2"/>
      <c r="P8" s="5"/>
      <c r="Q8" s="5"/>
      <c r="R8" s="5"/>
      <c r="S8" s="5"/>
      <c r="T8" s="5"/>
      <c r="U8" s="5"/>
      <c r="V8" s="5"/>
      <c r="W8" s="3"/>
      <c r="X8" s="3"/>
      <c r="Y8" s="3"/>
      <c r="Z8" s="3"/>
      <c r="AA8" s="3"/>
    </row>
    <row r="9" spans="1:27" ht="17.399999999999999">
      <c r="A9" s="10"/>
      <c r="B9" s="36">
        <v>2</v>
      </c>
      <c r="C9" s="46" t="s">
        <v>16</v>
      </c>
      <c r="D9" s="41">
        <f>SUMIF($D$17:$D$83,"Hợp",$E$17:$E$83)+13</f>
        <v>65</v>
      </c>
      <c r="E9" s="41">
        <f>SUMIF($D$17:$D$83,"Hợp",$F$17:$F$83)+15</f>
        <v>69</v>
      </c>
      <c r="J9" s="5"/>
      <c r="K9" s="12"/>
      <c r="L9" s="12"/>
      <c r="M9" s="12"/>
      <c r="N9" s="2"/>
      <c r="O9" s="2"/>
      <c r="P9" s="5"/>
      <c r="Q9" s="5"/>
      <c r="R9" s="5"/>
      <c r="S9" s="5"/>
      <c r="T9" s="5"/>
      <c r="U9" s="5"/>
      <c r="V9" s="5"/>
      <c r="W9" s="3"/>
      <c r="X9" s="3"/>
      <c r="Y9" s="3"/>
      <c r="Z9" s="3"/>
      <c r="AA9" s="3"/>
    </row>
    <row r="10" spans="1:27" ht="17.399999999999999">
      <c r="A10" s="10"/>
      <c r="B10" s="36">
        <v>3</v>
      </c>
      <c r="C10" s="46" t="s">
        <v>30</v>
      </c>
      <c r="D10" s="41">
        <f>SUMIF($D$17:$D$83,"Quyền",$E$17:$E$83)+13+2+4</f>
        <v>27</v>
      </c>
      <c r="E10" s="41">
        <f>SUMIF($D$17:$D$83,"Quyền",$F$17:$F$83)+15+2+4</f>
        <v>26</v>
      </c>
      <c r="I10" s="2"/>
      <c r="J10" s="5"/>
      <c r="K10" s="5"/>
      <c r="L10" s="5"/>
      <c r="M10" s="5"/>
      <c r="N10" s="2"/>
      <c r="O10" s="2"/>
      <c r="P10" s="5"/>
      <c r="Q10" s="43"/>
      <c r="R10" s="5"/>
      <c r="S10" s="5"/>
      <c r="T10" s="5"/>
      <c r="U10" s="5"/>
      <c r="V10" s="5"/>
      <c r="W10" s="3"/>
      <c r="X10" s="3"/>
      <c r="Y10" s="3"/>
      <c r="Z10" s="3"/>
      <c r="AA10" s="3"/>
    </row>
    <row r="11" spans="1:27" ht="17.399999999999999">
      <c r="A11" s="10"/>
      <c r="B11" s="36">
        <v>4</v>
      </c>
      <c r="C11" s="46" t="s">
        <v>31</v>
      </c>
      <c r="D11" s="41">
        <f>SUMIF($D$17:$D$83,"Quý",$E$17:$E$83)+13+3+4</f>
        <v>33</v>
      </c>
      <c r="E11" s="41">
        <f>SUMIF($D$17:$D$83,"Quý",$F$17:$F$83)+15+3+4</f>
        <v>60</v>
      </c>
      <c r="I11" s="2"/>
      <c r="J11" s="5"/>
      <c r="K11" s="5"/>
      <c r="L11" s="2"/>
      <c r="M11" s="2"/>
      <c r="N11" s="2"/>
      <c r="O11" s="2"/>
      <c r="P11" s="5"/>
      <c r="Q11" s="5"/>
      <c r="R11" s="5"/>
      <c r="S11" s="5"/>
      <c r="T11" s="5"/>
      <c r="U11" s="5"/>
      <c r="V11" s="5"/>
      <c r="W11" s="3"/>
      <c r="X11" s="3"/>
      <c r="Y11" s="3"/>
      <c r="Z11" s="3"/>
      <c r="AA11" s="3"/>
    </row>
    <row r="12" spans="1:27" ht="17.399999999999999">
      <c r="A12" s="10"/>
      <c r="B12" s="36">
        <v>5</v>
      </c>
      <c r="C12" s="46" t="s">
        <v>32</v>
      </c>
      <c r="D12" s="41">
        <f>SUMIF($D$17:$D$83,"Minh",$E$17:$E$83)+13+2</f>
        <v>31</v>
      </c>
      <c r="E12" s="41">
        <f>SUMIF($D$17:$D$83,"Minh",$F$17:$F$83)+15+2</f>
        <v>34</v>
      </c>
      <c r="I12" s="2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3"/>
      <c r="X12" s="3"/>
      <c r="Y12" s="3"/>
      <c r="Z12" s="3"/>
      <c r="AA12" s="3"/>
    </row>
    <row r="13" spans="1:27" ht="17.399999999999999">
      <c r="A13" s="10"/>
      <c r="B13" s="80" t="s">
        <v>7</v>
      </c>
      <c r="C13" s="80"/>
      <c r="D13" s="48">
        <f>SUM(D8:D12)</f>
        <v>200</v>
      </c>
      <c r="E13" s="47">
        <f>SUM(E8:E12)</f>
        <v>257</v>
      </c>
      <c r="I13" s="2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3"/>
      <c r="X13" s="3"/>
      <c r="Y13" s="3"/>
      <c r="Z13" s="3"/>
      <c r="AA13" s="3"/>
    </row>
    <row r="14" spans="1:27" ht="17.39999999999999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14"/>
      <c r="W14" s="3"/>
      <c r="X14" s="3"/>
      <c r="Y14" s="3"/>
      <c r="Z14" s="3"/>
      <c r="AA14" s="3"/>
    </row>
    <row r="15" spans="1:27" ht="17.39999999999999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44.4">
      <c r="A16" s="15" t="s">
        <v>1</v>
      </c>
      <c r="B16" s="57" t="s">
        <v>62</v>
      </c>
      <c r="C16" s="16" t="s">
        <v>34</v>
      </c>
      <c r="D16" s="16" t="s">
        <v>35</v>
      </c>
      <c r="E16" s="15" t="s">
        <v>28</v>
      </c>
      <c r="F16" s="15" t="s">
        <v>29</v>
      </c>
      <c r="G16" s="62">
        <v>45747</v>
      </c>
      <c r="H16" s="17">
        <v>45748</v>
      </c>
      <c r="I16" s="17">
        <v>45749</v>
      </c>
      <c r="J16" s="17">
        <v>45750</v>
      </c>
      <c r="K16" s="17">
        <v>45751</v>
      </c>
      <c r="L16" s="17">
        <v>45752</v>
      </c>
      <c r="M16" s="17">
        <v>45753</v>
      </c>
      <c r="N16" s="17">
        <v>45754</v>
      </c>
      <c r="O16" s="17">
        <v>45755</v>
      </c>
      <c r="P16" s="17">
        <v>45756</v>
      </c>
      <c r="Q16" s="17">
        <v>45757</v>
      </c>
      <c r="R16" s="17">
        <v>45758</v>
      </c>
      <c r="S16" s="17">
        <v>45759</v>
      </c>
      <c r="T16" s="17">
        <v>45760</v>
      </c>
    </row>
    <row r="17" spans="1:20" ht="16.8">
      <c r="A17" s="89">
        <v>1</v>
      </c>
      <c r="B17" s="82" t="s">
        <v>33</v>
      </c>
      <c r="C17" s="82"/>
      <c r="D17" s="34" t="s">
        <v>39</v>
      </c>
      <c r="E17" s="18">
        <v>10</v>
      </c>
      <c r="F17" s="18">
        <v>10</v>
      </c>
      <c r="G17" s="19">
        <v>0</v>
      </c>
      <c r="H17" s="25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5">
        <v>0</v>
      </c>
    </row>
    <row r="18" spans="1:20" ht="16.8">
      <c r="A18" s="89"/>
      <c r="B18" s="81" t="s">
        <v>63</v>
      </c>
      <c r="C18" s="82"/>
      <c r="D18" s="22" t="s">
        <v>11</v>
      </c>
      <c r="E18" s="18">
        <v>6</v>
      </c>
      <c r="F18" s="18">
        <v>6</v>
      </c>
      <c r="G18" s="19">
        <v>0</v>
      </c>
      <c r="H18" s="25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5">
        <v>0</v>
      </c>
    </row>
    <row r="19" spans="1:20" ht="16.8">
      <c r="A19" s="89"/>
      <c r="B19" s="81" t="s">
        <v>36</v>
      </c>
      <c r="C19" s="82"/>
      <c r="D19" s="56" t="s">
        <v>12</v>
      </c>
      <c r="E19" s="18">
        <v>6</v>
      </c>
      <c r="F19" s="18">
        <v>6</v>
      </c>
      <c r="G19" s="19">
        <v>0</v>
      </c>
      <c r="H19" s="25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5">
        <v>0</v>
      </c>
    </row>
    <row r="20" spans="1:20" ht="16.8">
      <c r="A20" s="89"/>
      <c r="B20" s="90" t="s">
        <v>38</v>
      </c>
      <c r="C20" s="37" t="s">
        <v>99</v>
      </c>
      <c r="D20" s="32" t="s">
        <v>12</v>
      </c>
      <c r="E20" s="28">
        <v>2</v>
      </c>
      <c r="F20" s="28">
        <v>2</v>
      </c>
      <c r="G20" s="18">
        <v>2</v>
      </c>
      <c r="H20" s="19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5">
        <v>0</v>
      </c>
    </row>
    <row r="21" spans="1:20" ht="16.8">
      <c r="A21" s="89"/>
      <c r="B21" s="90"/>
      <c r="C21" s="37" t="s">
        <v>64</v>
      </c>
      <c r="D21" s="32" t="s">
        <v>37</v>
      </c>
      <c r="E21" s="28">
        <v>2</v>
      </c>
      <c r="F21" s="28">
        <v>2</v>
      </c>
      <c r="G21" s="18">
        <v>2</v>
      </c>
      <c r="H21" s="19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5">
        <v>0</v>
      </c>
    </row>
    <row r="22" spans="1:20" ht="16.8">
      <c r="A22" s="89"/>
      <c r="B22" s="90"/>
      <c r="C22" s="37" t="s">
        <v>65</v>
      </c>
      <c r="D22" s="32" t="s">
        <v>37</v>
      </c>
      <c r="E22" s="28">
        <v>2</v>
      </c>
      <c r="F22" s="28">
        <v>2</v>
      </c>
      <c r="G22" s="18">
        <v>2</v>
      </c>
      <c r="H22" s="19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5">
        <v>0</v>
      </c>
    </row>
    <row r="23" spans="1:20" ht="16.8">
      <c r="A23" s="89"/>
      <c r="B23" s="90"/>
      <c r="C23" s="37" t="s">
        <v>42</v>
      </c>
      <c r="D23" s="32" t="s">
        <v>37</v>
      </c>
      <c r="E23" s="28">
        <v>1</v>
      </c>
      <c r="F23" s="28">
        <v>2</v>
      </c>
      <c r="G23" s="18">
        <v>1</v>
      </c>
      <c r="H23" s="19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5">
        <v>0</v>
      </c>
    </row>
    <row r="24" spans="1:20" ht="16.8">
      <c r="A24" s="89"/>
      <c r="B24" s="90"/>
      <c r="C24" s="37"/>
      <c r="D24" s="32"/>
      <c r="E24" s="28"/>
      <c r="F24" s="28"/>
      <c r="G24" s="18"/>
      <c r="H24" s="70">
        <v>1</v>
      </c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5"/>
    </row>
    <row r="25" spans="1:20" ht="16.8">
      <c r="A25" s="89"/>
      <c r="B25" s="90"/>
      <c r="C25" s="37" t="s">
        <v>66</v>
      </c>
      <c r="D25" s="32" t="s">
        <v>11</v>
      </c>
      <c r="E25" s="28">
        <v>2</v>
      </c>
      <c r="F25" s="28">
        <v>2</v>
      </c>
      <c r="G25" s="18">
        <v>2</v>
      </c>
      <c r="H25" s="19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5">
        <v>0</v>
      </c>
    </row>
    <row r="26" spans="1:20" ht="16.8">
      <c r="A26" s="89"/>
      <c r="B26" s="90"/>
      <c r="C26" s="37" t="s">
        <v>67</v>
      </c>
      <c r="D26" s="32" t="s">
        <v>46</v>
      </c>
      <c r="E26" s="28">
        <v>2</v>
      </c>
      <c r="F26" s="28">
        <v>2</v>
      </c>
      <c r="G26" s="18">
        <v>2</v>
      </c>
      <c r="H26" s="19">
        <v>0</v>
      </c>
      <c r="I26" s="26">
        <v>0</v>
      </c>
      <c r="J26" s="26">
        <v>0</v>
      </c>
      <c r="K26" s="26">
        <v>0</v>
      </c>
      <c r="L26" s="26">
        <v>0</v>
      </c>
      <c r="M26" s="26">
        <v>0</v>
      </c>
      <c r="N26" s="26">
        <v>0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5">
        <v>0</v>
      </c>
    </row>
    <row r="27" spans="1:20" ht="16.8">
      <c r="A27" s="89"/>
      <c r="B27" s="90"/>
      <c r="C27" s="37" t="s">
        <v>88</v>
      </c>
      <c r="D27" s="32" t="s">
        <v>45</v>
      </c>
      <c r="E27" s="28">
        <v>2</v>
      </c>
      <c r="F27" s="28">
        <v>2</v>
      </c>
      <c r="G27" s="28">
        <v>2</v>
      </c>
      <c r="H27" s="19">
        <v>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5">
        <v>0</v>
      </c>
    </row>
    <row r="28" spans="1:20" ht="16.8">
      <c r="A28" s="89"/>
      <c r="B28" s="90"/>
      <c r="C28" s="37" t="s">
        <v>43</v>
      </c>
      <c r="D28" s="32" t="s">
        <v>39</v>
      </c>
      <c r="E28" s="28">
        <v>10</v>
      </c>
      <c r="F28" s="28">
        <v>20</v>
      </c>
      <c r="G28" s="18">
        <v>10</v>
      </c>
      <c r="H28" s="19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5">
        <v>0</v>
      </c>
    </row>
    <row r="29" spans="1:20" ht="16.8">
      <c r="A29" s="89"/>
      <c r="B29" s="90"/>
      <c r="C29" s="37"/>
      <c r="D29" s="32"/>
      <c r="E29" s="28"/>
      <c r="F29" s="28"/>
      <c r="G29" s="18"/>
      <c r="H29" s="70">
        <v>10</v>
      </c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5"/>
    </row>
    <row r="30" spans="1:20" ht="16.8">
      <c r="A30" s="89"/>
      <c r="B30" s="90" t="s">
        <v>40</v>
      </c>
      <c r="C30" s="37" t="s">
        <v>100</v>
      </c>
      <c r="D30" s="32" t="s">
        <v>12</v>
      </c>
      <c r="E30" s="27">
        <v>2</v>
      </c>
      <c r="F30" s="27">
        <v>2</v>
      </c>
      <c r="G30" s="27">
        <v>2</v>
      </c>
      <c r="H30" s="27">
        <v>2</v>
      </c>
      <c r="I30" s="20">
        <v>0</v>
      </c>
      <c r="J30" s="26">
        <v>0</v>
      </c>
      <c r="K30" s="26">
        <v>0</v>
      </c>
      <c r="L30" s="26">
        <v>0</v>
      </c>
      <c r="M30" s="26">
        <v>0</v>
      </c>
      <c r="N30" s="26">
        <v>0</v>
      </c>
      <c r="O30" s="26">
        <v>0</v>
      </c>
      <c r="P30" s="26">
        <v>0</v>
      </c>
      <c r="Q30" s="26">
        <v>0</v>
      </c>
      <c r="R30" s="26">
        <v>0</v>
      </c>
      <c r="S30" s="26">
        <v>0</v>
      </c>
      <c r="T30" s="25">
        <v>0</v>
      </c>
    </row>
    <row r="31" spans="1:20" ht="16.8">
      <c r="A31" s="89"/>
      <c r="B31" s="90"/>
      <c r="C31" s="37" t="s">
        <v>68</v>
      </c>
      <c r="D31" s="32" t="s">
        <v>12</v>
      </c>
      <c r="E31" s="27">
        <v>2</v>
      </c>
      <c r="F31" s="27">
        <v>2</v>
      </c>
      <c r="G31" s="27">
        <v>2</v>
      </c>
      <c r="H31" s="27">
        <v>2</v>
      </c>
      <c r="I31" s="20">
        <v>0</v>
      </c>
      <c r="J31" s="26">
        <v>0</v>
      </c>
      <c r="K31" s="26">
        <v>0</v>
      </c>
      <c r="L31" s="26">
        <v>0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5">
        <v>0</v>
      </c>
    </row>
    <row r="32" spans="1:20" ht="16.8">
      <c r="A32" s="89"/>
      <c r="B32" s="90"/>
      <c r="C32" s="37" t="s">
        <v>69</v>
      </c>
      <c r="D32" s="32" t="s">
        <v>12</v>
      </c>
      <c r="E32" s="27">
        <v>2</v>
      </c>
      <c r="F32" s="27">
        <v>4</v>
      </c>
      <c r="G32" s="27">
        <v>2</v>
      </c>
      <c r="H32" s="27">
        <v>2</v>
      </c>
      <c r="I32" s="20">
        <v>0</v>
      </c>
      <c r="J32" s="26">
        <v>0</v>
      </c>
      <c r="K32" s="26">
        <v>0</v>
      </c>
      <c r="L32" s="26">
        <v>0</v>
      </c>
      <c r="M32" s="26">
        <v>0</v>
      </c>
      <c r="N32" s="26">
        <v>0</v>
      </c>
      <c r="O32" s="26">
        <v>0</v>
      </c>
      <c r="P32" s="26">
        <v>0</v>
      </c>
      <c r="Q32" s="26">
        <v>0</v>
      </c>
      <c r="R32" s="26">
        <v>0</v>
      </c>
      <c r="S32" s="26">
        <v>0</v>
      </c>
      <c r="T32" s="25">
        <v>0</v>
      </c>
    </row>
    <row r="33" spans="1:20" ht="16.8">
      <c r="A33" s="89"/>
      <c r="B33" s="90"/>
      <c r="C33" s="37"/>
      <c r="D33" s="32"/>
      <c r="E33" s="27"/>
      <c r="F33" s="27"/>
      <c r="G33" s="27"/>
      <c r="H33" s="27"/>
      <c r="I33" s="71">
        <v>2</v>
      </c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5"/>
    </row>
    <row r="34" spans="1:20" ht="16.8">
      <c r="A34" s="89"/>
      <c r="B34" s="90"/>
      <c r="C34" s="37" t="s">
        <v>70</v>
      </c>
      <c r="D34" s="32" t="s">
        <v>12</v>
      </c>
      <c r="E34" s="27">
        <v>2</v>
      </c>
      <c r="F34" s="27">
        <v>2</v>
      </c>
      <c r="G34" s="27">
        <v>2</v>
      </c>
      <c r="H34" s="27">
        <v>2</v>
      </c>
      <c r="I34" s="27">
        <v>2</v>
      </c>
      <c r="J34" s="20">
        <v>0</v>
      </c>
      <c r="K34" s="26">
        <v>0</v>
      </c>
      <c r="L34" s="26">
        <v>0</v>
      </c>
      <c r="M34" s="26">
        <v>0</v>
      </c>
      <c r="N34" s="26">
        <v>0</v>
      </c>
      <c r="O34" s="26">
        <v>0</v>
      </c>
      <c r="P34" s="26">
        <v>0</v>
      </c>
      <c r="Q34" s="26">
        <v>0</v>
      </c>
      <c r="R34" s="26">
        <v>0</v>
      </c>
      <c r="S34" s="26">
        <v>0</v>
      </c>
      <c r="T34" s="25">
        <v>0</v>
      </c>
    </row>
    <row r="35" spans="1:20" ht="16.8">
      <c r="A35" s="89"/>
      <c r="B35" s="90"/>
      <c r="C35" s="37" t="s">
        <v>85</v>
      </c>
      <c r="D35" s="32" t="s">
        <v>12</v>
      </c>
      <c r="E35" s="27">
        <v>3</v>
      </c>
      <c r="F35" s="27">
        <v>3</v>
      </c>
      <c r="G35" s="27">
        <v>3</v>
      </c>
      <c r="H35" s="27">
        <v>3</v>
      </c>
      <c r="I35" s="27">
        <v>3</v>
      </c>
      <c r="J35" s="20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5">
        <v>0</v>
      </c>
    </row>
    <row r="36" spans="1:20" ht="16.8">
      <c r="A36" s="89"/>
      <c r="B36" s="90"/>
      <c r="C36" s="37" t="s">
        <v>71</v>
      </c>
      <c r="D36" s="32" t="s">
        <v>12</v>
      </c>
      <c r="E36" s="27">
        <v>3</v>
      </c>
      <c r="F36" s="27">
        <v>3</v>
      </c>
      <c r="G36" s="27">
        <v>3</v>
      </c>
      <c r="H36" s="27">
        <v>3</v>
      </c>
      <c r="I36" s="27">
        <v>3</v>
      </c>
      <c r="J36" s="27">
        <v>3</v>
      </c>
      <c r="K36" s="20">
        <v>0</v>
      </c>
      <c r="L36" s="26">
        <v>0</v>
      </c>
      <c r="M36" s="26">
        <v>0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S36" s="26">
        <v>0</v>
      </c>
      <c r="T36" s="25">
        <v>0</v>
      </c>
    </row>
    <row r="37" spans="1:20" ht="16.8">
      <c r="A37" s="89"/>
      <c r="B37" s="90"/>
      <c r="C37" s="37" t="s">
        <v>89</v>
      </c>
      <c r="D37" s="32" t="s">
        <v>12</v>
      </c>
      <c r="E37" s="27">
        <v>2</v>
      </c>
      <c r="F37" s="27">
        <v>2</v>
      </c>
      <c r="G37" s="27">
        <v>2</v>
      </c>
      <c r="H37" s="27">
        <v>2</v>
      </c>
      <c r="I37" s="27">
        <v>2</v>
      </c>
      <c r="J37" s="27">
        <v>2</v>
      </c>
      <c r="K37" s="20">
        <v>0</v>
      </c>
      <c r="L37" s="26">
        <v>0</v>
      </c>
      <c r="M37" s="26">
        <v>0</v>
      </c>
      <c r="N37" s="26">
        <v>0</v>
      </c>
      <c r="O37" s="26">
        <v>0</v>
      </c>
      <c r="P37" s="26">
        <v>0</v>
      </c>
      <c r="Q37" s="26">
        <v>0</v>
      </c>
      <c r="R37" s="26">
        <v>0</v>
      </c>
      <c r="S37" s="26">
        <v>0</v>
      </c>
      <c r="T37" s="25">
        <v>0</v>
      </c>
    </row>
    <row r="38" spans="1:20" ht="16.8">
      <c r="A38" s="89"/>
      <c r="B38" s="90"/>
      <c r="C38" s="37" t="s">
        <v>41</v>
      </c>
      <c r="D38" s="32" t="s">
        <v>39</v>
      </c>
      <c r="E38" s="27">
        <v>5</v>
      </c>
      <c r="F38" s="27">
        <v>5</v>
      </c>
      <c r="G38" s="27">
        <v>5</v>
      </c>
      <c r="H38" s="27">
        <v>5</v>
      </c>
      <c r="I38" s="27">
        <v>5</v>
      </c>
      <c r="J38" s="27">
        <v>5</v>
      </c>
      <c r="K38" s="20">
        <v>0</v>
      </c>
      <c r="L38" s="26">
        <v>0</v>
      </c>
      <c r="M38" s="26">
        <v>0</v>
      </c>
      <c r="N38" s="26">
        <v>0</v>
      </c>
      <c r="O38" s="26">
        <v>0</v>
      </c>
      <c r="P38" s="26">
        <v>0</v>
      </c>
      <c r="Q38" s="26">
        <v>0</v>
      </c>
      <c r="R38" s="26">
        <v>0</v>
      </c>
      <c r="S38" s="26">
        <v>0</v>
      </c>
      <c r="T38" s="25">
        <v>0</v>
      </c>
    </row>
    <row r="39" spans="1:20" ht="16.8">
      <c r="A39" s="89"/>
      <c r="B39" s="90" t="s">
        <v>56</v>
      </c>
      <c r="C39" s="37" t="s">
        <v>49</v>
      </c>
      <c r="D39" s="30" t="s">
        <v>50</v>
      </c>
      <c r="E39" s="26">
        <v>8</v>
      </c>
      <c r="F39" s="26">
        <v>8</v>
      </c>
      <c r="G39" s="26">
        <v>8</v>
      </c>
      <c r="H39" s="26">
        <v>8</v>
      </c>
      <c r="I39" s="20">
        <v>0</v>
      </c>
      <c r="J39" s="26">
        <v>0</v>
      </c>
      <c r="K39" s="26">
        <v>0</v>
      </c>
      <c r="L39" s="26">
        <v>0</v>
      </c>
      <c r="M39" s="26">
        <v>0</v>
      </c>
      <c r="N39" s="26">
        <v>0</v>
      </c>
      <c r="O39" s="26">
        <v>0</v>
      </c>
      <c r="P39" s="26">
        <v>0</v>
      </c>
      <c r="Q39" s="26">
        <v>0</v>
      </c>
      <c r="R39" s="26">
        <v>0</v>
      </c>
      <c r="S39" s="26">
        <v>0</v>
      </c>
      <c r="T39" s="25">
        <v>0</v>
      </c>
    </row>
    <row r="40" spans="1:20" ht="16.8">
      <c r="A40" s="89"/>
      <c r="B40" s="90"/>
      <c r="C40" s="37" t="s">
        <v>72</v>
      </c>
      <c r="D40" s="29" t="s">
        <v>45</v>
      </c>
      <c r="E40" s="26">
        <v>4</v>
      </c>
      <c r="F40" s="26">
        <v>2</v>
      </c>
      <c r="G40" s="26">
        <v>4</v>
      </c>
      <c r="H40" s="26">
        <v>4</v>
      </c>
      <c r="I40" s="26">
        <v>4</v>
      </c>
      <c r="J40" s="20">
        <v>0</v>
      </c>
      <c r="K40" s="26">
        <v>0</v>
      </c>
      <c r="L40" s="26">
        <v>0</v>
      </c>
      <c r="M40" s="26">
        <v>0</v>
      </c>
      <c r="N40" s="26">
        <v>0</v>
      </c>
      <c r="O40" s="26">
        <v>0</v>
      </c>
      <c r="P40" s="26">
        <v>0</v>
      </c>
      <c r="Q40" s="26">
        <v>0</v>
      </c>
      <c r="R40" s="26">
        <v>0</v>
      </c>
      <c r="S40" s="26">
        <v>0</v>
      </c>
      <c r="T40" s="25">
        <v>0</v>
      </c>
    </row>
    <row r="41" spans="1:20" ht="16.8">
      <c r="A41" s="89"/>
      <c r="B41" s="90"/>
      <c r="C41" s="37"/>
      <c r="D41" s="29"/>
      <c r="E41" s="26"/>
      <c r="F41" s="26"/>
      <c r="G41" s="26"/>
      <c r="H41" s="26"/>
      <c r="I41" s="26"/>
      <c r="J41" s="63">
        <v>-2</v>
      </c>
      <c r="K41" s="26"/>
      <c r="L41" s="26"/>
      <c r="M41" s="26"/>
      <c r="N41" s="26"/>
      <c r="O41" s="26"/>
      <c r="P41" s="26"/>
      <c r="Q41" s="26"/>
      <c r="R41" s="26"/>
      <c r="S41" s="26"/>
      <c r="T41" s="25"/>
    </row>
    <row r="42" spans="1:20" ht="16.8">
      <c r="A42" s="89"/>
      <c r="B42" s="90"/>
      <c r="C42" s="37" t="s">
        <v>73</v>
      </c>
      <c r="D42" s="29" t="s">
        <v>45</v>
      </c>
      <c r="E42" s="26">
        <v>2</v>
      </c>
      <c r="F42" s="26">
        <v>1</v>
      </c>
      <c r="G42" s="26">
        <v>2</v>
      </c>
      <c r="H42" s="26">
        <v>2</v>
      </c>
      <c r="I42" s="26">
        <v>2</v>
      </c>
      <c r="J42" s="20">
        <v>0</v>
      </c>
      <c r="K42" s="26">
        <v>0</v>
      </c>
      <c r="L42" s="26">
        <v>0</v>
      </c>
      <c r="M42" s="26">
        <v>0</v>
      </c>
      <c r="N42" s="26">
        <v>0</v>
      </c>
      <c r="O42" s="26">
        <v>0</v>
      </c>
      <c r="P42" s="26">
        <v>0</v>
      </c>
      <c r="Q42" s="26">
        <v>0</v>
      </c>
      <c r="R42" s="26">
        <v>0</v>
      </c>
      <c r="S42" s="26">
        <v>0</v>
      </c>
      <c r="T42" s="25">
        <v>0</v>
      </c>
    </row>
    <row r="43" spans="1:20" ht="16.8">
      <c r="A43" s="89"/>
      <c r="B43" s="90"/>
      <c r="C43" s="37"/>
      <c r="D43" s="29"/>
      <c r="E43" s="26"/>
      <c r="F43" s="26"/>
      <c r="G43" s="26"/>
      <c r="H43" s="26"/>
      <c r="I43" s="26"/>
      <c r="J43" s="63">
        <v>-1</v>
      </c>
      <c r="K43" s="26"/>
      <c r="L43" s="26"/>
      <c r="M43" s="26"/>
      <c r="N43" s="26"/>
      <c r="O43" s="26"/>
      <c r="P43" s="26"/>
      <c r="Q43" s="26"/>
      <c r="R43" s="26"/>
      <c r="S43" s="26"/>
      <c r="T43" s="25"/>
    </row>
    <row r="44" spans="1:20" ht="16.8">
      <c r="A44" s="89"/>
      <c r="B44" s="90"/>
      <c r="C44" s="37" t="s">
        <v>75</v>
      </c>
      <c r="D44" s="33" t="s">
        <v>46</v>
      </c>
      <c r="E44" s="26">
        <v>5</v>
      </c>
      <c r="F44" s="26">
        <v>3</v>
      </c>
      <c r="G44" s="26">
        <v>5</v>
      </c>
      <c r="H44" s="26">
        <v>5</v>
      </c>
      <c r="I44" s="26">
        <v>5</v>
      </c>
      <c r="J44" s="20">
        <v>0</v>
      </c>
      <c r="K44" s="26">
        <v>0</v>
      </c>
      <c r="L44" s="26">
        <v>0</v>
      </c>
      <c r="M44" s="26">
        <v>0</v>
      </c>
      <c r="N44" s="26">
        <v>0</v>
      </c>
      <c r="O44" s="26">
        <v>0</v>
      </c>
      <c r="P44" s="26">
        <v>0</v>
      </c>
      <c r="Q44" s="26">
        <v>0</v>
      </c>
      <c r="R44" s="26">
        <v>0</v>
      </c>
      <c r="S44" s="26">
        <v>0</v>
      </c>
      <c r="T44" s="25">
        <v>0</v>
      </c>
    </row>
    <row r="45" spans="1:20" ht="16.8">
      <c r="A45" s="89"/>
      <c r="B45" s="90"/>
      <c r="C45" s="37"/>
      <c r="D45" s="33"/>
      <c r="E45" s="26"/>
      <c r="F45" s="26"/>
      <c r="G45" s="26"/>
      <c r="H45" s="26"/>
      <c r="I45" s="26"/>
      <c r="J45" s="63">
        <v>-2</v>
      </c>
      <c r="K45" s="26"/>
      <c r="L45" s="26"/>
      <c r="M45" s="26"/>
      <c r="N45" s="26"/>
      <c r="O45" s="26"/>
      <c r="P45" s="26"/>
      <c r="Q45" s="26"/>
      <c r="R45" s="26"/>
      <c r="S45" s="26"/>
      <c r="T45" s="25"/>
    </row>
    <row r="46" spans="1:20" ht="16.8">
      <c r="A46" s="89"/>
      <c r="B46" s="90"/>
      <c r="C46" s="37" t="s">
        <v>44</v>
      </c>
      <c r="D46" s="34" t="s">
        <v>46</v>
      </c>
      <c r="E46" s="26">
        <v>4</v>
      </c>
      <c r="F46" s="26">
        <v>21</v>
      </c>
      <c r="G46" s="26">
        <v>4</v>
      </c>
      <c r="H46" s="26">
        <v>4</v>
      </c>
      <c r="I46" s="26">
        <v>4</v>
      </c>
      <c r="J46" s="26">
        <v>4</v>
      </c>
      <c r="K46" s="20">
        <v>0</v>
      </c>
      <c r="L46" s="26">
        <v>0</v>
      </c>
      <c r="M46" s="26">
        <v>0</v>
      </c>
      <c r="N46" s="26">
        <v>0</v>
      </c>
      <c r="O46" s="26">
        <v>0</v>
      </c>
      <c r="P46" s="26">
        <v>0</v>
      </c>
      <c r="Q46" s="26">
        <v>0</v>
      </c>
      <c r="R46" s="26">
        <v>0</v>
      </c>
      <c r="S46" s="26">
        <v>0</v>
      </c>
      <c r="T46" s="25">
        <v>0</v>
      </c>
    </row>
    <row r="47" spans="1:20" ht="16.8">
      <c r="A47" s="89"/>
      <c r="B47" s="90"/>
      <c r="C47" s="37"/>
      <c r="D47" s="34"/>
      <c r="E47" s="26"/>
      <c r="F47" s="26"/>
      <c r="G47" s="26"/>
      <c r="H47" s="26"/>
      <c r="I47" s="26"/>
      <c r="J47" s="26"/>
      <c r="K47" s="40">
        <v>4</v>
      </c>
      <c r="L47" s="40">
        <v>4</v>
      </c>
      <c r="M47" s="40">
        <v>4</v>
      </c>
      <c r="N47" s="40">
        <v>3</v>
      </c>
      <c r="O47" s="40">
        <v>2</v>
      </c>
      <c r="P47" s="26"/>
      <c r="Q47" s="26"/>
      <c r="R47" s="26"/>
      <c r="S47" s="26"/>
      <c r="T47" s="25"/>
    </row>
    <row r="48" spans="1:20" ht="16.8">
      <c r="A48" s="89"/>
      <c r="B48" s="90"/>
      <c r="C48" s="37" t="s">
        <v>74</v>
      </c>
      <c r="D48" s="34" t="s">
        <v>46</v>
      </c>
      <c r="E48" s="26">
        <v>2</v>
      </c>
      <c r="F48" s="26">
        <v>12</v>
      </c>
      <c r="G48" s="26">
        <v>2</v>
      </c>
      <c r="H48" s="26">
        <v>2</v>
      </c>
      <c r="I48" s="26">
        <v>2</v>
      </c>
      <c r="J48" s="26">
        <v>2</v>
      </c>
      <c r="K48" s="20">
        <v>0</v>
      </c>
      <c r="L48" s="26">
        <v>0</v>
      </c>
      <c r="M48" s="26">
        <v>0</v>
      </c>
      <c r="N48" s="26">
        <v>0</v>
      </c>
      <c r="O48" s="26">
        <v>0</v>
      </c>
      <c r="P48" s="26">
        <v>0</v>
      </c>
      <c r="Q48" s="26">
        <v>0</v>
      </c>
      <c r="R48" s="26">
        <v>0</v>
      </c>
      <c r="S48" s="26">
        <v>0</v>
      </c>
      <c r="T48" s="25">
        <v>0</v>
      </c>
    </row>
    <row r="49" spans="1:20" ht="16.8">
      <c r="A49" s="89"/>
      <c r="B49" s="90"/>
      <c r="C49" s="37"/>
      <c r="D49" s="34"/>
      <c r="E49" s="26"/>
      <c r="F49" s="26"/>
      <c r="G49" s="26"/>
      <c r="H49" s="26"/>
      <c r="I49" s="26"/>
      <c r="J49" s="26"/>
      <c r="K49" s="40">
        <v>2</v>
      </c>
      <c r="L49" s="40">
        <v>2</v>
      </c>
      <c r="M49" s="40">
        <v>2</v>
      </c>
      <c r="N49" s="40">
        <v>2</v>
      </c>
      <c r="O49" s="40">
        <v>2</v>
      </c>
      <c r="P49" s="26"/>
      <c r="Q49" s="26"/>
      <c r="R49" s="26"/>
      <c r="S49" s="26"/>
      <c r="T49" s="25"/>
    </row>
    <row r="50" spans="1:20" ht="16.8">
      <c r="A50" s="89"/>
      <c r="B50" s="90"/>
      <c r="C50" s="37" t="s">
        <v>101</v>
      </c>
      <c r="D50" s="29" t="s">
        <v>11</v>
      </c>
      <c r="E50" s="26">
        <v>5</v>
      </c>
      <c r="F50" s="26">
        <v>5</v>
      </c>
      <c r="G50" s="26">
        <v>5</v>
      </c>
      <c r="H50" s="26">
        <v>5</v>
      </c>
      <c r="I50" s="26">
        <v>5</v>
      </c>
      <c r="J50" s="20">
        <v>0</v>
      </c>
      <c r="K50" s="26">
        <v>0</v>
      </c>
      <c r="L50" s="26">
        <v>0</v>
      </c>
      <c r="M50" s="26">
        <v>0</v>
      </c>
      <c r="N50" s="26">
        <v>0</v>
      </c>
      <c r="O50" s="26">
        <v>0</v>
      </c>
      <c r="P50" s="26">
        <v>0</v>
      </c>
      <c r="Q50" s="26">
        <v>0</v>
      </c>
      <c r="R50" s="26">
        <v>0</v>
      </c>
      <c r="S50" s="26">
        <v>0</v>
      </c>
      <c r="T50" s="25">
        <v>0</v>
      </c>
    </row>
    <row r="51" spans="1:20" ht="16.8">
      <c r="A51" s="89"/>
      <c r="B51" s="90"/>
      <c r="C51" s="37" t="s">
        <v>47</v>
      </c>
      <c r="D51" s="29" t="s">
        <v>37</v>
      </c>
      <c r="E51" s="26">
        <v>5</v>
      </c>
      <c r="F51" s="26">
        <v>5</v>
      </c>
      <c r="G51" s="26">
        <v>5</v>
      </c>
      <c r="H51" s="26">
        <v>5</v>
      </c>
      <c r="I51" s="26">
        <v>5</v>
      </c>
      <c r="J51" s="20">
        <v>0</v>
      </c>
      <c r="K51" s="26">
        <v>0</v>
      </c>
      <c r="L51" s="26">
        <v>0</v>
      </c>
      <c r="M51" s="26">
        <v>0</v>
      </c>
      <c r="N51" s="26">
        <v>0</v>
      </c>
      <c r="O51" s="26">
        <v>0</v>
      </c>
      <c r="P51" s="26">
        <v>0</v>
      </c>
      <c r="Q51" s="26">
        <v>0</v>
      </c>
      <c r="R51" s="26">
        <v>0</v>
      </c>
      <c r="S51" s="26">
        <v>0</v>
      </c>
      <c r="T51" s="25">
        <v>0</v>
      </c>
    </row>
    <row r="52" spans="1:20" ht="16.8">
      <c r="A52" s="89"/>
      <c r="B52" s="90"/>
      <c r="C52" s="37" t="s">
        <v>48</v>
      </c>
      <c r="D52" s="30" t="s">
        <v>37</v>
      </c>
      <c r="E52" s="26">
        <v>2</v>
      </c>
      <c r="F52" s="26">
        <v>2</v>
      </c>
      <c r="G52" s="26">
        <v>2</v>
      </c>
      <c r="H52" s="26">
        <v>2</v>
      </c>
      <c r="I52" s="26">
        <v>2</v>
      </c>
      <c r="J52" s="26">
        <v>2</v>
      </c>
      <c r="K52" s="20">
        <v>0</v>
      </c>
      <c r="L52" s="26">
        <v>0</v>
      </c>
      <c r="M52" s="26">
        <v>0</v>
      </c>
      <c r="N52" s="26">
        <v>0</v>
      </c>
      <c r="O52" s="26">
        <v>0</v>
      </c>
      <c r="P52" s="26">
        <v>0</v>
      </c>
      <c r="Q52" s="26">
        <v>0</v>
      </c>
      <c r="R52" s="26">
        <v>0</v>
      </c>
      <c r="S52" s="26">
        <v>0</v>
      </c>
      <c r="T52" s="25">
        <v>0</v>
      </c>
    </row>
    <row r="53" spans="1:20" ht="16.8">
      <c r="A53" s="89"/>
      <c r="B53" s="90"/>
      <c r="C53" s="37" t="s">
        <v>53</v>
      </c>
      <c r="D53" s="29" t="s">
        <v>37</v>
      </c>
      <c r="E53" s="26">
        <v>2</v>
      </c>
      <c r="F53" s="26">
        <v>2</v>
      </c>
      <c r="G53" s="26">
        <v>2</v>
      </c>
      <c r="H53" s="26">
        <v>2</v>
      </c>
      <c r="I53" s="26">
        <v>2</v>
      </c>
      <c r="J53" s="26">
        <v>2</v>
      </c>
      <c r="K53" s="20">
        <v>0</v>
      </c>
      <c r="L53" s="26">
        <v>0</v>
      </c>
      <c r="M53" s="26">
        <v>0</v>
      </c>
      <c r="N53" s="26">
        <v>0</v>
      </c>
      <c r="O53" s="26">
        <v>0</v>
      </c>
      <c r="P53" s="26">
        <v>0</v>
      </c>
      <c r="Q53" s="26">
        <v>0</v>
      </c>
      <c r="R53" s="26">
        <v>0</v>
      </c>
      <c r="S53" s="26">
        <v>0</v>
      </c>
      <c r="T53" s="25">
        <v>0</v>
      </c>
    </row>
    <row r="54" spans="1:20" ht="16.8">
      <c r="A54" s="89"/>
      <c r="B54" s="90"/>
      <c r="C54" s="37" t="s">
        <v>84</v>
      </c>
      <c r="D54" s="29" t="s">
        <v>11</v>
      </c>
      <c r="E54" s="26">
        <v>5</v>
      </c>
      <c r="F54" s="26">
        <v>7</v>
      </c>
      <c r="G54" s="26">
        <v>5</v>
      </c>
      <c r="H54" s="26">
        <v>5</v>
      </c>
      <c r="I54" s="26">
        <v>5</v>
      </c>
      <c r="J54" s="26">
        <v>5</v>
      </c>
      <c r="K54" s="20">
        <v>0</v>
      </c>
      <c r="L54" s="26">
        <v>0</v>
      </c>
      <c r="M54" s="26">
        <v>0</v>
      </c>
      <c r="N54" s="26">
        <v>0</v>
      </c>
      <c r="O54" s="26">
        <v>0</v>
      </c>
      <c r="P54" s="26">
        <v>0</v>
      </c>
      <c r="Q54" s="26">
        <v>0</v>
      </c>
      <c r="R54" s="26">
        <v>0</v>
      </c>
      <c r="S54" s="26">
        <v>0</v>
      </c>
      <c r="T54" s="25">
        <v>0</v>
      </c>
    </row>
    <row r="55" spans="1:20" ht="16.8">
      <c r="A55" s="89"/>
      <c r="B55" s="90"/>
      <c r="C55" s="37"/>
      <c r="D55" s="29"/>
      <c r="E55" s="26"/>
      <c r="F55" s="26"/>
      <c r="G55" s="26"/>
      <c r="H55" s="26"/>
      <c r="I55" s="26"/>
      <c r="J55" s="26"/>
      <c r="K55" s="40">
        <v>2</v>
      </c>
      <c r="L55" s="26"/>
      <c r="M55" s="26"/>
      <c r="N55" s="26"/>
      <c r="O55" s="26"/>
      <c r="P55" s="26"/>
      <c r="Q55" s="26"/>
      <c r="R55" s="26"/>
      <c r="S55" s="26"/>
      <c r="T55" s="25"/>
    </row>
    <row r="56" spans="1:20" ht="16.8">
      <c r="A56" s="89"/>
      <c r="B56" s="90"/>
      <c r="C56" s="37" t="s">
        <v>76</v>
      </c>
      <c r="D56" s="29" t="s">
        <v>11</v>
      </c>
      <c r="E56" s="26">
        <v>6</v>
      </c>
      <c r="F56" s="26">
        <v>20</v>
      </c>
      <c r="G56" s="26">
        <v>6</v>
      </c>
      <c r="H56" s="26">
        <v>6</v>
      </c>
      <c r="I56" s="26">
        <v>6</v>
      </c>
      <c r="J56" s="26">
        <v>6</v>
      </c>
      <c r="K56" s="26">
        <v>6</v>
      </c>
      <c r="L56" s="20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5">
        <v>0</v>
      </c>
    </row>
    <row r="57" spans="1:20" ht="16.8">
      <c r="A57" s="89"/>
      <c r="B57" s="90"/>
      <c r="C57" s="37"/>
      <c r="D57" s="29"/>
      <c r="E57" s="26"/>
      <c r="F57" s="26"/>
      <c r="G57" s="26"/>
      <c r="H57" s="26"/>
      <c r="I57" s="26"/>
      <c r="J57" s="26"/>
      <c r="K57" s="26"/>
      <c r="L57" s="40">
        <v>4</v>
      </c>
      <c r="M57" s="40">
        <v>4</v>
      </c>
      <c r="N57" s="40">
        <v>4</v>
      </c>
      <c r="O57" s="40">
        <v>2</v>
      </c>
      <c r="P57" s="26"/>
      <c r="Q57" s="26"/>
      <c r="R57" s="26"/>
      <c r="S57" s="26"/>
      <c r="T57" s="25"/>
    </row>
    <row r="58" spans="1:20" ht="16.8">
      <c r="A58" s="89"/>
      <c r="B58" s="90"/>
      <c r="C58" s="37" t="s">
        <v>90</v>
      </c>
      <c r="D58" s="29" t="s">
        <v>11</v>
      </c>
      <c r="E58" s="26">
        <v>2</v>
      </c>
      <c r="F58" s="26">
        <v>8</v>
      </c>
      <c r="G58" s="26">
        <v>2</v>
      </c>
      <c r="H58" s="26">
        <v>2</v>
      </c>
      <c r="I58" s="26">
        <v>2</v>
      </c>
      <c r="J58" s="26">
        <v>2</v>
      </c>
      <c r="K58" s="26">
        <v>2</v>
      </c>
      <c r="L58" s="26">
        <v>2</v>
      </c>
      <c r="M58" s="20">
        <v>0</v>
      </c>
      <c r="N58" s="26">
        <v>0</v>
      </c>
      <c r="O58" s="26">
        <v>0</v>
      </c>
      <c r="P58" s="26">
        <v>0</v>
      </c>
      <c r="Q58" s="26">
        <v>0</v>
      </c>
      <c r="R58" s="26">
        <v>0</v>
      </c>
      <c r="S58" s="26">
        <v>0</v>
      </c>
      <c r="T58" s="25">
        <v>0</v>
      </c>
    </row>
    <row r="59" spans="1:20" ht="16.8">
      <c r="A59" s="89"/>
      <c r="B59" s="90"/>
      <c r="C59" s="37"/>
      <c r="D59" s="29"/>
      <c r="E59" s="26"/>
      <c r="F59" s="26"/>
      <c r="G59" s="26"/>
      <c r="H59" s="26"/>
      <c r="I59" s="26"/>
      <c r="J59" s="26"/>
      <c r="K59" s="26"/>
      <c r="L59" s="26"/>
      <c r="M59" s="40">
        <v>2</v>
      </c>
      <c r="N59" s="40">
        <v>2</v>
      </c>
      <c r="O59" s="40">
        <v>2</v>
      </c>
      <c r="P59" s="26"/>
      <c r="Q59" s="26"/>
      <c r="R59" s="26"/>
      <c r="S59" s="26"/>
      <c r="T59" s="25"/>
    </row>
    <row r="60" spans="1:20" ht="16.8">
      <c r="A60" s="89"/>
      <c r="B60" s="90" t="s">
        <v>57</v>
      </c>
      <c r="C60" s="37" t="s">
        <v>102</v>
      </c>
      <c r="D60" s="32" t="s">
        <v>12</v>
      </c>
      <c r="E60" s="27">
        <v>2</v>
      </c>
      <c r="F60" s="27">
        <v>2</v>
      </c>
      <c r="G60" s="27">
        <v>2</v>
      </c>
      <c r="H60" s="27">
        <v>2</v>
      </c>
      <c r="I60" s="27">
        <v>2</v>
      </c>
      <c r="J60" s="27">
        <v>2</v>
      </c>
      <c r="K60" s="27">
        <v>2</v>
      </c>
      <c r="L60" s="20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5">
        <v>0</v>
      </c>
    </row>
    <row r="61" spans="1:20" ht="16.8">
      <c r="A61" s="89"/>
      <c r="B61" s="90"/>
      <c r="C61" s="37" t="s">
        <v>78</v>
      </c>
      <c r="D61" s="32" t="s">
        <v>12</v>
      </c>
      <c r="E61" s="27">
        <v>2</v>
      </c>
      <c r="F61" s="27">
        <v>2</v>
      </c>
      <c r="G61" s="27">
        <v>2</v>
      </c>
      <c r="H61" s="27">
        <v>2</v>
      </c>
      <c r="I61" s="27">
        <v>2</v>
      </c>
      <c r="J61" s="27">
        <v>2</v>
      </c>
      <c r="K61" s="27">
        <v>2</v>
      </c>
      <c r="L61" s="20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5">
        <v>0</v>
      </c>
    </row>
    <row r="62" spans="1:20" ht="16.8">
      <c r="A62" s="89"/>
      <c r="B62" s="90"/>
      <c r="C62" s="37" t="s">
        <v>87</v>
      </c>
      <c r="D62" s="32" t="s">
        <v>12</v>
      </c>
      <c r="E62" s="27">
        <v>2</v>
      </c>
      <c r="F62" s="27">
        <v>2</v>
      </c>
      <c r="G62" s="27">
        <v>2</v>
      </c>
      <c r="H62" s="27">
        <v>2</v>
      </c>
      <c r="I62" s="27">
        <v>2</v>
      </c>
      <c r="J62" s="27">
        <v>2</v>
      </c>
      <c r="K62" s="27">
        <v>2</v>
      </c>
      <c r="L62" s="20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5">
        <v>0</v>
      </c>
    </row>
    <row r="63" spans="1:20" ht="16.8">
      <c r="A63" s="89"/>
      <c r="B63" s="90"/>
      <c r="C63" s="37" t="s">
        <v>79</v>
      </c>
      <c r="D63" s="32" t="s">
        <v>12</v>
      </c>
      <c r="E63" s="27">
        <v>2</v>
      </c>
      <c r="F63" s="27">
        <v>2</v>
      </c>
      <c r="G63" s="27">
        <v>2</v>
      </c>
      <c r="H63" s="27">
        <v>2</v>
      </c>
      <c r="I63" s="27">
        <v>2</v>
      </c>
      <c r="J63" s="27">
        <v>2</v>
      </c>
      <c r="K63" s="27">
        <v>2</v>
      </c>
      <c r="L63" s="27">
        <v>2</v>
      </c>
      <c r="M63" s="20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5">
        <v>0</v>
      </c>
    </row>
    <row r="64" spans="1:20" ht="16.8">
      <c r="A64" s="89"/>
      <c r="B64" s="90"/>
      <c r="C64" s="37" t="s">
        <v>83</v>
      </c>
      <c r="D64" s="32" t="s">
        <v>12</v>
      </c>
      <c r="E64" s="27">
        <v>2</v>
      </c>
      <c r="F64" s="27">
        <v>2</v>
      </c>
      <c r="G64" s="27">
        <v>2</v>
      </c>
      <c r="H64" s="27">
        <v>2</v>
      </c>
      <c r="I64" s="27">
        <v>2</v>
      </c>
      <c r="J64" s="27">
        <v>2</v>
      </c>
      <c r="K64" s="27">
        <v>2</v>
      </c>
      <c r="L64" s="27">
        <v>2</v>
      </c>
      <c r="M64" s="20">
        <v>0</v>
      </c>
      <c r="N64" s="26">
        <v>0</v>
      </c>
      <c r="O64" s="26">
        <v>0</v>
      </c>
      <c r="P64" s="26">
        <v>0</v>
      </c>
      <c r="Q64" s="26">
        <v>0</v>
      </c>
      <c r="R64" s="26">
        <v>0</v>
      </c>
      <c r="S64" s="26">
        <v>0</v>
      </c>
      <c r="T64" s="25">
        <v>0</v>
      </c>
    </row>
    <row r="65" spans="1:20" ht="16.8">
      <c r="A65" s="89"/>
      <c r="B65" s="90"/>
      <c r="C65" s="37" t="s">
        <v>77</v>
      </c>
      <c r="D65" s="32" t="s">
        <v>12</v>
      </c>
      <c r="E65" s="27">
        <v>2</v>
      </c>
      <c r="F65" s="27">
        <v>2</v>
      </c>
      <c r="G65" s="27">
        <v>2</v>
      </c>
      <c r="H65" s="27">
        <v>2</v>
      </c>
      <c r="I65" s="27">
        <v>2</v>
      </c>
      <c r="J65" s="27">
        <v>2</v>
      </c>
      <c r="K65" s="27">
        <v>2</v>
      </c>
      <c r="L65" s="27">
        <v>2</v>
      </c>
      <c r="M65" s="20">
        <v>0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5">
        <v>0</v>
      </c>
    </row>
    <row r="66" spans="1:20" ht="16.8">
      <c r="A66" s="89"/>
      <c r="B66" s="90"/>
      <c r="C66" s="37" t="s">
        <v>91</v>
      </c>
      <c r="D66" s="32" t="s">
        <v>12</v>
      </c>
      <c r="E66" s="27">
        <v>2</v>
      </c>
      <c r="F66" s="27">
        <v>2</v>
      </c>
      <c r="G66" s="27">
        <v>2</v>
      </c>
      <c r="H66" s="27">
        <v>2</v>
      </c>
      <c r="I66" s="27">
        <v>2</v>
      </c>
      <c r="J66" s="27">
        <v>2</v>
      </c>
      <c r="K66" s="27">
        <v>2</v>
      </c>
      <c r="L66" s="27">
        <v>2</v>
      </c>
      <c r="M66" s="27">
        <v>2</v>
      </c>
      <c r="N66" s="20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5">
        <v>0</v>
      </c>
    </row>
    <row r="67" spans="1:20" ht="16.8">
      <c r="A67" s="89"/>
      <c r="B67" s="90"/>
      <c r="C67" s="37" t="s">
        <v>51</v>
      </c>
      <c r="D67" s="32" t="s">
        <v>39</v>
      </c>
      <c r="E67" s="27">
        <v>10</v>
      </c>
      <c r="F67" s="27">
        <v>10</v>
      </c>
      <c r="G67" s="27">
        <v>10</v>
      </c>
      <c r="H67" s="27">
        <v>10</v>
      </c>
      <c r="I67" s="27">
        <v>10</v>
      </c>
      <c r="J67" s="27">
        <v>10</v>
      </c>
      <c r="K67" s="27">
        <v>10</v>
      </c>
      <c r="L67" s="27">
        <v>10</v>
      </c>
      <c r="M67" s="27">
        <v>10</v>
      </c>
      <c r="N67" s="20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5">
        <v>0</v>
      </c>
    </row>
    <row r="68" spans="1:20" ht="16.8">
      <c r="A68" s="89"/>
      <c r="B68" s="90" t="s">
        <v>58</v>
      </c>
      <c r="C68" s="37" t="s">
        <v>103</v>
      </c>
      <c r="D68" s="32" t="s">
        <v>11</v>
      </c>
      <c r="E68" s="27">
        <v>2</v>
      </c>
      <c r="F68" s="27">
        <v>2</v>
      </c>
      <c r="G68" s="26">
        <v>2</v>
      </c>
      <c r="H68" s="26">
        <v>2</v>
      </c>
      <c r="I68" s="26">
        <v>2</v>
      </c>
      <c r="J68" s="26">
        <v>2</v>
      </c>
      <c r="K68" s="26">
        <v>2</v>
      </c>
      <c r="L68" s="26">
        <v>2</v>
      </c>
      <c r="M68" s="26">
        <v>2</v>
      </c>
      <c r="N68" s="26">
        <v>2</v>
      </c>
      <c r="O68" s="20">
        <v>0</v>
      </c>
      <c r="P68" s="26">
        <v>2</v>
      </c>
      <c r="Q68" s="26">
        <v>0</v>
      </c>
      <c r="R68" s="26">
        <v>0</v>
      </c>
      <c r="S68" s="26">
        <v>0</v>
      </c>
      <c r="T68" s="25">
        <v>0</v>
      </c>
    </row>
    <row r="69" spans="1:20" ht="16.8">
      <c r="A69" s="89"/>
      <c r="B69" s="90"/>
      <c r="C69" s="37" t="s">
        <v>81</v>
      </c>
      <c r="D69" s="32" t="s">
        <v>52</v>
      </c>
      <c r="E69" s="27">
        <v>2</v>
      </c>
      <c r="F69" s="27">
        <v>2</v>
      </c>
      <c r="G69" s="26">
        <v>2</v>
      </c>
      <c r="H69" s="26">
        <v>2</v>
      </c>
      <c r="I69" s="26">
        <v>2</v>
      </c>
      <c r="J69" s="26">
        <v>2</v>
      </c>
      <c r="K69" s="26">
        <v>2</v>
      </c>
      <c r="L69" s="26">
        <v>2</v>
      </c>
      <c r="M69" s="26">
        <v>2</v>
      </c>
      <c r="N69" s="26">
        <v>2</v>
      </c>
      <c r="O69" s="20">
        <v>0</v>
      </c>
      <c r="P69" s="26">
        <v>2</v>
      </c>
      <c r="Q69" s="26">
        <v>0</v>
      </c>
      <c r="R69" s="26">
        <v>0</v>
      </c>
      <c r="S69" s="26">
        <v>0</v>
      </c>
      <c r="T69" s="25">
        <v>0</v>
      </c>
    </row>
    <row r="70" spans="1:20" ht="16.8">
      <c r="A70" s="89"/>
      <c r="B70" s="90"/>
      <c r="C70" s="37" t="s">
        <v>86</v>
      </c>
      <c r="D70" s="32" t="s">
        <v>52</v>
      </c>
      <c r="E70" s="27">
        <v>2</v>
      </c>
      <c r="F70" s="27">
        <v>2</v>
      </c>
      <c r="G70" s="26">
        <v>2</v>
      </c>
      <c r="H70" s="26">
        <v>2</v>
      </c>
      <c r="I70" s="26">
        <v>2</v>
      </c>
      <c r="J70" s="26">
        <v>2</v>
      </c>
      <c r="K70" s="26">
        <v>2</v>
      </c>
      <c r="L70" s="26">
        <v>2</v>
      </c>
      <c r="M70" s="26">
        <v>2</v>
      </c>
      <c r="N70" s="26">
        <v>2</v>
      </c>
      <c r="O70" s="20">
        <v>0</v>
      </c>
      <c r="P70" s="26">
        <v>0</v>
      </c>
      <c r="Q70" s="26">
        <v>0</v>
      </c>
      <c r="R70" s="26">
        <v>0</v>
      </c>
      <c r="S70" s="26">
        <v>0</v>
      </c>
      <c r="T70" s="25">
        <v>0</v>
      </c>
    </row>
    <row r="71" spans="1:20" ht="16.8">
      <c r="A71" s="89"/>
      <c r="B71" s="90"/>
      <c r="C71" s="37" t="s">
        <v>80</v>
      </c>
      <c r="D71" s="32" t="s">
        <v>37</v>
      </c>
      <c r="E71" s="27">
        <v>2</v>
      </c>
      <c r="F71" s="27">
        <v>2</v>
      </c>
      <c r="G71" s="26">
        <v>2</v>
      </c>
      <c r="H71" s="26">
        <v>2</v>
      </c>
      <c r="I71" s="26">
        <v>2</v>
      </c>
      <c r="J71" s="26">
        <v>2</v>
      </c>
      <c r="K71" s="26">
        <v>2</v>
      </c>
      <c r="L71" s="26">
        <v>2</v>
      </c>
      <c r="M71" s="26">
        <v>2</v>
      </c>
      <c r="N71" s="26">
        <v>2</v>
      </c>
      <c r="O71" s="26">
        <v>2</v>
      </c>
      <c r="P71" s="20">
        <v>0</v>
      </c>
      <c r="Q71" s="26">
        <v>0</v>
      </c>
      <c r="R71" s="26">
        <v>0</v>
      </c>
      <c r="S71" s="26">
        <v>0</v>
      </c>
      <c r="T71" s="25">
        <v>0</v>
      </c>
    </row>
    <row r="72" spans="1:20" ht="16.8">
      <c r="A72" s="89"/>
      <c r="B72" s="90"/>
      <c r="C72" s="37" t="s">
        <v>82</v>
      </c>
      <c r="D72" s="32" t="s">
        <v>54</v>
      </c>
      <c r="E72" s="27">
        <v>2</v>
      </c>
      <c r="F72" s="27">
        <v>2</v>
      </c>
      <c r="G72" s="26">
        <v>2</v>
      </c>
      <c r="H72" s="26">
        <v>2</v>
      </c>
      <c r="I72" s="26">
        <v>2</v>
      </c>
      <c r="J72" s="26">
        <v>2</v>
      </c>
      <c r="K72" s="26">
        <v>2</v>
      </c>
      <c r="L72" s="26">
        <v>2</v>
      </c>
      <c r="M72" s="26">
        <v>2</v>
      </c>
      <c r="N72" s="26">
        <v>2</v>
      </c>
      <c r="O72" s="20">
        <v>0</v>
      </c>
      <c r="P72" s="26">
        <v>0</v>
      </c>
      <c r="Q72" s="26">
        <v>0</v>
      </c>
      <c r="R72" s="26">
        <v>0</v>
      </c>
      <c r="S72" s="26">
        <v>0</v>
      </c>
      <c r="T72" s="25">
        <v>0</v>
      </c>
    </row>
    <row r="73" spans="1:20" ht="16.8">
      <c r="A73" s="89"/>
      <c r="B73" s="90"/>
      <c r="C73" s="37" t="s">
        <v>93</v>
      </c>
      <c r="D73" s="32" t="s">
        <v>54</v>
      </c>
      <c r="E73" s="27">
        <v>2</v>
      </c>
      <c r="F73" s="27">
        <v>2</v>
      </c>
      <c r="G73" s="26">
        <v>2</v>
      </c>
      <c r="H73" s="26">
        <v>2</v>
      </c>
      <c r="I73" s="26">
        <v>2</v>
      </c>
      <c r="J73" s="26">
        <v>2</v>
      </c>
      <c r="K73" s="26">
        <v>2</v>
      </c>
      <c r="L73" s="26">
        <v>2</v>
      </c>
      <c r="M73" s="26">
        <v>2</v>
      </c>
      <c r="N73" s="26">
        <v>2</v>
      </c>
      <c r="O73" s="26">
        <v>2</v>
      </c>
      <c r="P73" s="20">
        <v>0</v>
      </c>
      <c r="Q73" s="26">
        <v>0</v>
      </c>
      <c r="R73" s="26">
        <v>0</v>
      </c>
      <c r="S73" s="26">
        <v>0</v>
      </c>
      <c r="T73" s="25">
        <v>0</v>
      </c>
    </row>
    <row r="74" spans="1:20" ht="16.8">
      <c r="A74" s="89"/>
      <c r="B74" s="90"/>
      <c r="C74" s="37" t="s">
        <v>92</v>
      </c>
      <c r="D74" s="32" t="s">
        <v>54</v>
      </c>
      <c r="E74" s="27">
        <v>2</v>
      </c>
      <c r="F74" s="27">
        <v>2</v>
      </c>
      <c r="G74" s="26">
        <v>2</v>
      </c>
      <c r="H74" s="26">
        <v>2</v>
      </c>
      <c r="I74" s="26">
        <v>2</v>
      </c>
      <c r="J74" s="26">
        <v>2</v>
      </c>
      <c r="K74" s="26">
        <v>2</v>
      </c>
      <c r="L74" s="26">
        <v>2</v>
      </c>
      <c r="M74" s="26">
        <v>2</v>
      </c>
      <c r="N74" s="26">
        <v>2</v>
      </c>
      <c r="O74" s="26">
        <v>2</v>
      </c>
      <c r="P74" s="20">
        <v>0</v>
      </c>
      <c r="Q74" s="26">
        <v>0</v>
      </c>
      <c r="R74" s="26">
        <v>0</v>
      </c>
      <c r="S74" s="26">
        <v>0</v>
      </c>
      <c r="T74" s="25">
        <v>0</v>
      </c>
    </row>
    <row r="75" spans="1:20" ht="16.8">
      <c r="A75" s="89"/>
      <c r="B75" s="93" t="s">
        <v>59</v>
      </c>
      <c r="C75" s="37" t="s">
        <v>55</v>
      </c>
      <c r="D75" s="32" t="s">
        <v>12</v>
      </c>
      <c r="E75" s="27">
        <v>2</v>
      </c>
      <c r="F75" s="27">
        <v>2</v>
      </c>
      <c r="G75" s="26">
        <v>2</v>
      </c>
      <c r="H75" s="26">
        <v>2</v>
      </c>
      <c r="I75" s="26">
        <v>2</v>
      </c>
      <c r="J75" s="26">
        <v>2</v>
      </c>
      <c r="K75" s="26">
        <v>2</v>
      </c>
      <c r="L75" s="26">
        <v>2</v>
      </c>
      <c r="M75" s="26">
        <v>2</v>
      </c>
      <c r="N75" s="26">
        <v>2</v>
      </c>
      <c r="O75" s="26">
        <v>2</v>
      </c>
      <c r="P75" s="26">
        <v>2</v>
      </c>
      <c r="Q75" s="20">
        <v>0</v>
      </c>
      <c r="R75" s="26">
        <v>0</v>
      </c>
      <c r="S75" s="26">
        <v>0</v>
      </c>
      <c r="T75" s="25">
        <v>0</v>
      </c>
    </row>
    <row r="76" spans="1:20" ht="16.8">
      <c r="A76" s="89"/>
      <c r="B76" s="93"/>
      <c r="C76" s="37" t="s">
        <v>104</v>
      </c>
      <c r="D76" s="32" t="s">
        <v>12</v>
      </c>
      <c r="E76" s="27">
        <v>2</v>
      </c>
      <c r="F76" s="27">
        <v>2</v>
      </c>
      <c r="G76" s="26">
        <v>2</v>
      </c>
      <c r="H76" s="26">
        <v>2</v>
      </c>
      <c r="I76" s="26">
        <v>2</v>
      </c>
      <c r="J76" s="26">
        <v>2</v>
      </c>
      <c r="K76" s="26">
        <v>2</v>
      </c>
      <c r="L76" s="26">
        <v>2</v>
      </c>
      <c r="M76" s="26">
        <v>2</v>
      </c>
      <c r="N76" s="26">
        <v>2</v>
      </c>
      <c r="O76" s="26">
        <v>2</v>
      </c>
      <c r="P76" s="26">
        <v>2</v>
      </c>
      <c r="Q76" s="20">
        <v>0</v>
      </c>
      <c r="R76" s="26">
        <v>0</v>
      </c>
      <c r="S76" s="26">
        <v>0</v>
      </c>
      <c r="T76" s="25">
        <v>0</v>
      </c>
    </row>
    <row r="77" spans="1:20" ht="16.8">
      <c r="A77" s="89"/>
      <c r="B77" s="93"/>
      <c r="C77" s="37" t="s">
        <v>94</v>
      </c>
      <c r="D77" s="32" t="s">
        <v>12</v>
      </c>
      <c r="E77" s="27">
        <v>2</v>
      </c>
      <c r="F77" s="27">
        <v>2</v>
      </c>
      <c r="G77" s="26">
        <v>2</v>
      </c>
      <c r="H77" s="26">
        <v>2</v>
      </c>
      <c r="I77" s="26">
        <v>2</v>
      </c>
      <c r="J77" s="26">
        <v>2</v>
      </c>
      <c r="K77" s="26">
        <v>2</v>
      </c>
      <c r="L77" s="26">
        <v>2</v>
      </c>
      <c r="M77" s="26">
        <v>2</v>
      </c>
      <c r="N77" s="26">
        <v>2</v>
      </c>
      <c r="O77" s="26">
        <v>2</v>
      </c>
      <c r="P77" s="26">
        <v>2</v>
      </c>
      <c r="Q77" s="20">
        <v>0</v>
      </c>
      <c r="R77" s="26">
        <v>0</v>
      </c>
      <c r="S77" s="26">
        <v>0</v>
      </c>
      <c r="T77" s="25">
        <v>0</v>
      </c>
    </row>
    <row r="78" spans="1:20" ht="16.8">
      <c r="A78" s="89"/>
      <c r="B78" s="93"/>
      <c r="C78" s="37" t="s">
        <v>95</v>
      </c>
      <c r="D78" s="32" t="s">
        <v>12</v>
      </c>
      <c r="E78" s="27">
        <v>2</v>
      </c>
      <c r="F78" s="27">
        <v>2</v>
      </c>
      <c r="G78" s="26">
        <v>2</v>
      </c>
      <c r="H78" s="26">
        <v>2</v>
      </c>
      <c r="I78" s="26">
        <v>2</v>
      </c>
      <c r="J78" s="26">
        <v>2</v>
      </c>
      <c r="K78" s="26">
        <v>2</v>
      </c>
      <c r="L78" s="26">
        <v>2</v>
      </c>
      <c r="M78" s="26">
        <v>2</v>
      </c>
      <c r="N78" s="26">
        <v>2</v>
      </c>
      <c r="O78" s="26">
        <v>2</v>
      </c>
      <c r="P78" s="26">
        <v>2</v>
      </c>
      <c r="Q78" s="26">
        <v>2</v>
      </c>
      <c r="R78" s="20">
        <v>0</v>
      </c>
      <c r="S78" s="26">
        <v>0</v>
      </c>
      <c r="T78" s="25">
        <v>0</v>
      </c>
    </row>
    <row r="79" spans="1:20" ht="16.8">
      <c r="A79" s="89"/>
      <c r="B79" s="93"/>
      <c r="C79" s="37" t="s">
        <v>96</v>
      </c>
      <c r="D79" s="32" t="s">
        <v>12</v>
      </c>
      <c r="E79" s="27">
        <v>2</v>
      </c>
      <c r="F79" s="27">
        <v>2</v>
      </c>
      <c r="G79" s="26">
        <v>2</v>
      </c>
      <c r="H79" s="26">
        <v>2</v>
      </c>
      <c r="I79" s="26">
        <v>2</v>
      </c>
      <c r="J79" s="26">
        <v>2</v>
      </c>
      <c r="K79" s="26">
        <v>2</v>
      </c>
      <c r="L79" s="26">
        <v>2</v>
      </c>
      <c r="M79" s="26">
        <v>2</v>
      </c>
      <c r="N79" s="26">
        <v>2</v>
      </c>
      <c r="O79" s="26">
        <v>2</v>
      </c>
      <c r="P79" s="26">
        <v>2</v>
      </c>
      <c r="Q79" s="26">
        <v>2</v>
      </c>
      <c r="R79" s="20">
        <v>0</v>
      </c>
      <c r="S79" s="26">
        <v>0</v>
      </c>
      <c r="T79" s="25">
        <v>0</v>
      </c>
    </row>
    <row r="80" spans="1:20" ht="16.8">
      <c r="A80" s="89"/>
      <c r="B80" s="93"/>
      <c r="C80" s="37" t="s">
        <v>97</v>
      </c>
      <c r="D80" s="32" t="s">
        <v>12</v>
      </c>
      <c r="E80" s="27">
        <v>2</v>
      </c>
      <c r="F80" s="27">
        <v>2</v>
      </c>
      <c r="G80" s="26">
        <v>2</v>
      </c>
      <c r="H80" s="26">
        <v>2</v>
      </c>
      <c r="I80" s="26">
        <v>2</v>
      </c>
      <c r="J80" s="26">
        <v>2</v>
      </c>
      <c r="K80" s="26">
        <v>2</v>
      </c>
      <c r="L80" s="26">
        <v>2</v>
      </c>
      <c r="M80" s="26">
        <v>2</v>
      </c>
      <c r="N80" s="26">
        <v>2</v>
      </c>
      <c r="O80" s="26">
        <v>2</v>
      </c>
      <c r="P80" s="26">
        <v>2</v>
      </c>
      <c r="Q80" s="26">
        <v>2</v>
      </c>
      <c r="R80" s="26">
        <v>2</v>
      </c>
      <c r="S80" s="20">
        <v>0</v>
      </c>
      <c r="T80" s="25">
        <v>0</v>
      </c>
    </row>
    <row r="81" spans="1:20" ht="16.8">
      <c r="A81" s="89"/>
      <c r="B81" s="93"/>
      <c r="C81" s="37" t="s">
        <v>98</v>
      </c>
      <c r="D81" s="32" t="s">
        <v>12</v>
      </c>
      <c r="E81" s="27">
        <v>2</v>
      </c>
      <c r="F81" s="27">
        <v>2</v>
      </c>
      <c r="G81" s="26">
        <v>2</v>
      </c>
      <c r="H81" s="26">
        <v>2</v>
      </c>
      <c r="I81" s="26">
        <v>2</v>
      </c>
      <c r="J81" s="26">
        <v>2</v>
      </c>
      <c r="K81" s="26">
        <v>2</v>
      </c>
      <c r="L81" s="26">
        <v>2</v>
      </c>
      <c r="M81" s="26">
        <v>2</v>
      </c>
      <c r="N81" s="26">
        <v>2</v>
      </c>
      <c r="O81" s="26">
        <v>2</v>
      </c>
      <c r="P81" s="26">
        <v>2</v>
      </c>
      <c r="Q81" s="26">
        <v>2</v>
      </c>
      <c r="R81" s="26">
        <v>2</v>
      </c>
      <c r="S81" s="20">
        <v>0</v>
      </c>
      <c r="T81" s="25">
        <v>0</v>
      </c>
    </row>
    <row r="82" spans="1:20" ht="16.8">
      <c r="A82" s="89"/>
      <c r="B82" s="90" t="s">
        <v>13</v>
      </c>
      <c r="C82" s="38" t="s">
        <v>8</v>
      </c>
      <c r="D82" s="30" t="s">
        <v>39</v>
      </c>
      <c r="E82" s="26">
        <v>15</v>
      </c>
      <c r="F82" s="26">
        <v>15</v>
      </c>
      <c r="G82" s="26">
        <v>15</v>
      </c>
      <c r="H82" s="26">
        <v>15</v>
      </c>
      <c r="I82" s="26">
        <v>15</v>
      </c>
      <c r="J82" s="26">
        <v>15</v>
      </c>
      <c r="K82" s="26">
        <v>15</v>
      </c>
      <c r="L82" s="26">
        <v>15</v>
      </c>
      <c r="M82" s="26">
        <v>15</v>
      </c>
      <c r="N82" s="26">
        <v>15</v>
      </c>
      <c r="O82" s="26">
        <v>15</v>
      </c>
      <c r="P82" s="26">
        <v>15</v>
      </c>
      <c r="Q82" s="26">
        <v>15</v>
      </c>
      <c r="R82" s="26">
        <v>15</v>
      </c>
      <c r="S82" s="26">
        <v>15</v>
      </c>
      <c r="T82" s="19">
        <v>0</v>
      </c>
    </row>
    <row r="83" spans="1:20" ht="16.8">
      <c r="A83" s="89"/>
      <c r="B83" s="90"/>
      <c r="C83" s="38" t="s">
        <v>9</v>
      </c>
      <c r="D83" s="35" t="s">
        <v>39</v>
      </c>
      <c r="E83" s="26">
        <v>15</v>
      </c>
      <c r="F83" s="26">
        <v>15</v>
      </c>
      <c r="G83" s="26">
        <v>15</v>
      </c>
      <c r="H83" s="26">
        <v>15</v>
      </c>
      <c r="I83" s="26">
        <v>15</v>
      </c>
      <c r="J83" s="26">
        <v>15</v>
      </c>
      <c r="K83" s="26">
        <v>15</v>
      </c>
      <c r="L83" s="26">
        <v>15</v>
      </c>
      <c r="M83" s="26">
        <v>15</v>
      </c>
      <c r="N83" s="26">
        <v>15</v>
      </c>
      <c r="O83" s="26">
        <v>15</v>
      </c>
      <c r="P83" s="26">
        <v>15</v>
      </c>
      <c r="Q83" s="26">
        <v>15</v>
      </c>
      <c r="R83" s="26">
        <v>15</v>
      </c>
      <c r="S83" s="26">
        <v>15</v>
      </c>
      <c r="T83" s="19">
        <v>0</v>
      </c>
    </row>
    <row r="84" spans="1:20" ht="16.8">
      <c r="A84" s="89"/>
      <c r="B84" s="88" t="s">
        <v>145</v>
      </c>
      <c r="C84" s="88"/>
      <c r="D84" s="58" t="s">
        <v>28</v>
      </c>
      <c r="E84" s="94">
        <f>SUM(E17:E83)</f>
        <v>200</v>
      </c>
      <c r="F84" s="95"/>
      <c r="G84" s="31">
        <f>SUM(G17:G83)</f>
        <v>178</v>
      </c>
      <c r="H84" s="31">
        <f>SUM(H17:H83)-H24-H29</f>
        <v>155</v>
      </c>
      <c r="I84" s="31">
        <f>SUM(I17:I83)-I33</f>
        <v>141</v>
      </c>
      <c r="J84" s="31">
        <f>SUM(J17:J83)-J45-J43-J41</f>
        <v>115</v>
      </c>
      <c r="K84" s="31">
        <f>SUM(K17:K83)-K55-K49-K47</f>
        <v>90</v>
      </c>
      <c r="L84" s="31">
        <f>SUM(L17:L83)-L57-L47</f>
        <v>80</v>
      </c>
      <c r="M84" s="31">
        <f>SUM(M17:M83)-M59-M57-M47</f>
        <v>72</v>
      </c>
      <c r="N84" s="31">
        <f>SUM(N17:N83)-N47-N57-N59</f>
        <v>60</v>
      </c>
      <c r="O84" s="31">
        <f>SUM(O17:O83)-O47-O57-O59</f>
        <v>52</v>
      </c>
      <c r="P84" s="31">
        <f t="shared" ref="P84:T84" si="0">SUM(P17:P83)</f>
        <v>48</v>
      </c>
      <c r="Q84" s="31">
        <f t="shared" si="0"/>
        <v>38</v>
      </c>
      <c r="R84" s="31">
        <f t="shared" si="0"/>
        <v>34</v>
      </c>
      <c r="S84" s="31">
        <f t="shared" si="0"/>
        <v>30</v>
      </c>
      <c r="T84" s="31">
        <f t="shared" si="0"/>
        <v>0</v>
      </c>
    </row>
    <row r="85" spans="1:20" ht="16.8">
      <c r="A85" s="89"/>
      <c r="B85" s="88"/>
      <c r="C85" s="88"/>
      <c r="D85" s="58" t="s">
        <v>29</v>
      </c>
      <c r="E85" s="94">
        <f>SUM(F17:F83)</f>
        <v>257</v>
      </c>
      <c r="F85" s="95"/>
      <c r="G85" s="31">
        <f>SUM(G17:G83)</f>
        <v>178</v>
      </c>
      <c r="H85" s="31">
        <f t="shared" ref="H85:T85" si="1">SUM(H17:H83)</f>
        <v>166</v>
      </c>
      <c r="I85" s="31">
        <f t="shared" si="1"/>
        <v>143</v>
      </c>
      <c r="J85" s="31">
        <f t="shared" si="1"/>
        <v>110</v>
      </c>
      <c r="K85" s="31">
        <f t="shared" si="1"/>
        <v>98</v>
      </c>
      <c r="L85" s="31">
        <f t="shared" si="1"/>
        <v>88</v>
      </c>
      <c r="M85" s="31">
        <f t="shared" si="1"/>
        <v>82</v>
      </c>
      <c r="N85" s="31">
        <f t="shared" si="1"/>
        <v>69</v>
      </c>
      <c r="O85" s="31">
        <f t="shared" si="1"/>
        <v>58</v>
      </c>
      <c r="P85" s="31">
        <f t="shared" si="1"/>
        <v>48</v>
      </c>
      <c r="Q85" s="31">
        <f t="shared" si="1"/>
        <v>38</v>
      </c>
      <c r="R85" s="31">
        <f t="shared" si="1"/>
        <v>34</v>
      </c>
      <c r="S85" s="31">
        <f t="shared" si="1"/>
        <v>30</v>
      </c>
      <c r="T85" s="31">
        <f t="shared" si="1"/>
        <v>0</v>
      </c>
    </row>
    <row r="89" spans="1:20" ht="20.399999999999999">
      <c r="A89" s="1"/>
      <c r="D89" s="91" t="s">
        <v>10</v>
      </c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</row>
    <row r="90" spans="1:20" ht="33" customHeight="1">
      <c r="A90" s="1"/>
      <c r="D90" s="42" t="s">
        <v>14</v>
      </c>
      <c r="E90" s="84"/>
      <c r="F90" s="85"/>
      <c r="G90" s="64">
        <f t="shared" ref="G90:T90" si="2">G16</f>
        <v>45747</v>
      </c>
      <c r="H90" s="64">
        <f t="shared" si="2"/>
        <v>45748</v>
      </c>
      <c r="I90" s="64">
        <f t="shared" si="2"/>
        <v>45749</v>
      </c>
      <c r="J90" s="64">
        <f t="shared" si="2"/>
        <v>45750</v>
      </c>
      <c r="K90" s="64">
        <f t="shared" si="2"/>
        <v>45751</v>
      </c>
      <c r="L90" s="64">
        <f t="shared" si="2"/>
        <v>45752</v>
      </c>
      <c r="M90" s="64">
        <f t="shared" si="2"/>
        <v>45753</v>
      </c>
      <c r="N90" s="64">
        <f t="shared" si="2"/>
        <v>45754</v>
      </c>
      <c r="O90" s="64">
        <f t="shared" si="2"/>
        <v>45755</v>
      </c>
      <c r="P90" s="64">
        <f t="shared" si="2"/>
        <v>45756</v>
      </c>
      <c r="Q90" s="64">
        <f t="shared" si="2"/>
        <v>45757</v>
      </c>
      <c r="R90" s="64">
        <f t="shared" si="2"/>
        <v>45758</v>
      </c>
      <c r="S90" s="64">
        <f t="shared" si="2"/>
        <v>45759</v>
      </c>
      <c r="T90" s="64">
        <f t="shared" si="2"/>
        <v>45760</v>
      </c>
    </row>
    <row r="91" spans="1:20" ht="16.8">
      <c r="D91" s="42" t="s">
        <v>28</v>
      </c>
      <c r="E91" s="86">
        <f>E84</f>
        <v>200</v>
      </c>
      <c r="F91" s="87"/>
      <c r="G91" s="21">
        <f>G84</f>
        <v>178</v>
      </c>
      <c r="H91" s="21">
        <f t="shared" ref="H91:T91" si="3">H84</f>
        <v>155</v>
      </c>
      <c r="I91" s="21">
        <f t="shared" si="3"/>
        <v>141</v>
      </c>
      <c r="J91" s="21">
        <f t="shared" si="3"/>
        <v>115</v>
      </c>
      <c r="K91" s="21">
        <f t="shared" si="3"/>
        <v>90</v>
      </c>
      <c r="L91" s="21">
        <f t="shared" si="3"/>
        <v>80</v>
      </c>
      <c r="M91" s="21">
        <f t="shared" si="3"/>
        <v>72</v>
      </c>
      <c r="N91" s="21">
        <f t="shared" si="3"/>
        <v>60</v>
      </c>
      <c r="O91" s="21">
        <f t="shared" si="3"/>
        <v>52</v>
      </c>
      <c r="P91" s="21">
        <f t="shared" si="3"/>
        <v>48</v>
      </c>
      <c r="Q91" s="21">
        <f t="shared" si="3"/>
        <v>38</v>
      </c>
      <c r="R91" s="21">
        <f t="shared" si="3"/>
        <v>34</v>
      </c>
      <c r="S91" s="21">
        <f t="shared" si="3"/>
        <v>30</v>
      </c>
      <c r="T91" s="21">
        <f t="shared" si="3"/>
        <v>0</v>
      </c>
    </row>
    <row r="92" spans="1:20" ht="16.8">
      <c r="D92" s="42" t="s">
        <v>29</v>
      </c>
      <c r="E92" s="86">
        <f>E85</f>
        <v>257</v>
      </c>
      <c r="F92" s="87"/>
      <c r="G92" s="21">
        <f>G85</f>
        <v>178</v>
      </c>
      <c r="H92" s="21">
        <f t="shared" ref="H92:T92" si="4">H85</f>
        <v>166</v>
      </c>
      <c r="I92" s="21">
        <f t="shared" si="4"/>
        <v>143</v>
      </c>
      <c r="J92" s="21">
        <f t="shared" si="4"/>
        <v>110</v>
      </c>
      <c r="K92" s="21">
        <f t="shared" si="4"/>
        <v>98</v>
      </c>
      <c r="L92" s="21">
        <f t="shared" si="4"/>
        <v>88</v>
      </c>
      <c r="M92" s="21">
        <f t="shared" si="4"/>
        <v>82</v>
      </c>
      <c r="N92" s="21">
        <f t="shared" si="4"/>
        <v>69</v>
      </c>
      <c r="O92" s="21">
        <f t="shared" si="4"/>
        <v>58</v>
      </c>
      <c r="P92" s="21">
        <f t="shared" si="4"/>
        <v>48</v>
      </c>
      <c r="Q92" s="21">
        <f t="shared" si="4"/>
        <v>38</v>
      </c>
      <c r="R92" s="21">
        <f t="shared" si="4"/>
        <v>34</v>
      </c>
      <c r="S92" s="21">
        <f t="shared" si="4"/>
        <v>30</v>
      </c>
      <c r="T92" s="21">
        <f t="shared" si="4"/>
        <v>0</v>
      </c>
    </row>
  </sheetData>
  <mergeCells count="28">
    <mergeCell ref="E90:F90"/>
    <mergeCell ref="E91:F91"/>
    <mergeCell ref="E92:F92"/>
    <mergeCell ref="B84:C85"/>
    <mergeCell ref="A17:A85"/>
    <mergeCell ref="B20:B29"/>
    <mergeCell ref="B30:B38"/>
    <mergeCell ref="D89:T89"/>
    <mergeCell ref="B39:B59"/>
    <mergeCell ref="B60:B67"/>
    <mergeCell ref="B68:B74"/>
    <mergeCell ref="B75:B81"/>
    <mergeCell ref="B82:B83"/>
    <mergeCell ref="E84:F84"/>
    <mergeCell ref="E85:F85"/>
    <mergeCell ref="A4:B4"/>
    <mergeCell ref="C4:D4"/>
    <mergeCell ref="B13:C13"/>
    <mergeCell ref="B18:C18"/>
    <mergeCell ref="B19:C19"/>
    <mergeCell ref="B6:E6"/>
    <mergeCell ref="B17:C17"/>
    <mergeCell ref="C1:D1"/>
    <mergeCell ref="A2:B2"/>
    <mergeCell ref="C2:D2"/>
    <mergeCell ref="A3:B3"/>
    <mergeCell ref="C3:D3"/>
    <mergeCell ref="A1:B1"/>
  </mergeCells>
  <phoneticPr fontId="1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D6D6E-ADC4-4301-964F-C85181198D94}">
  <dimension ref="A1:AA111"/>
  <sheetViews>
    <sheetView topLeftCell="A28" zoomScale="55" zoomScaleNormal="55" workbookViewId="0">
      <selection activeCell="D100" sqref="D100"/>
    </sheetView>
  </sheetViews>
  <sheetFormatPr defaultRowHeight="14.4"/>
  <cols>
    <col min="1" max="1" width="7.5546875" customWidth="1"/>
    <col min="2" max="2" width="25.109375" bestFit="1" customWidth="1"/>
    <col min="3" max="3" width="55.5546875" customWidth="1"/>
    <col min="4" max="4" width="18.109375" bestFit="1" customWidth="1"/>
    <col min="5" max="20" width="13.5546875" customWidth="1"/>
    <col min="24" max="24" width="9.6640625" bestFit="1" customWidth="1"/>
  </cols>
  <sheetData>
    <row r="1" spans="1:27" ht="34.799999999999997" customHeight="1">
      <c r="A1" s="74" t="s">
        <v>0</v>
      </c>
      <c r="B1" s="75"/>
      <c r="C1" s="72" t="s">
        <v>137</v>
      </c>
      <c r="D1" s="73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3"/>
      <c r="X1" s="3"/>
      <c r="Y1" s="3"/>
      <c r="Z1" s="3"/>
      <c r="AA1" s="3"/>
    </row>
    <row r="2" spans="1:27" ht="17.399999999999999">
      <c r="A2" s="74" t="s">
        <v>1</v>
      </c>
      <c r="B2" s="75"/>
      <c r="C2" s="97" t="s">
        <v>17</v>
      </c>
      <c r="D2" s="77"/>
      <c r="E2" s="1"/>
      <c r="F2" s="1"/>
      <c r="G2" s="5"/>
      <c r="I2" s="1"/>
      <c r="J2" s="1"/>
      <c r="K2" s="1"/>
      <c r="L2" s="1"/>
      <c r="M2" s="1"/>
      <c r="N2" s="4"/>
      <c r="O2" s="4"/>
      <c r="P2" s="4"/>
      <c r="Q2" s="4"/>
      <c r="R2" s="4"/>
      <c r="S2" s="4"/>
      <c r="T2" s="4"/>
      <c r="U2" s="4"/>
      <c r="V2" s="4"/>
      <c r="W2" s="3"/>
      <c r="X2" s="3"/>
      <c r="Y2" s="3"/>
      <c r="Z2" s="3"/>
      <c r="AA2" s="3"/>
    </row>
    <row r="3" spans="1:27" ht="17.399999999999999">
      <c r="A3" s="74" t="s">
        <v>3</v>
      </c>
      <c r="B3" s="75"/>
      <c r="C3" s="78">
        <v>45761</v>
      </c>
      <c r="D3" s="79"/>
      <c r="E3" s="5"/>
      <c r="F3" s="5"/>
      <c r="G3" s="2"/>
      <c r="I3" s="2"/>
      <c r="J3" s="2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3"/>
      <c r="X3" s="3"/>
      <c r="Y3" s="3"/>
      <c r="Z3" s="3"/>
      <c r="AA3" s="3"/>
    </row>
    <row r="4" spans="1:27" ht="17.399999999999999">
      <c r="A4" s="74" t="s">
        <v>4</v>
      </c>
      <c r="B4" s="75"/>
      <c r="C4" s="78">
        <v>45774</v>
      </c>
      <c r="D4" s="79"/>
      <c r="E4" s="5"/>
      <c r="I4" s="2"/>
      <c r="J4" s="2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3"/>
      <c r="X4" s="3"/>
      <c r="Y4" s="3"/>
      <c r="Z4" s="3"/>
      <c r="AA4" s="3"/>
    </row>
    <row r="5" spans="1:27" ht="17.399999999999999">
      <c r="A5" s="6"/>
      <c r="B5" s="7"/>
      <c r="C5" s="8"/>
      <c r="D5" s="9"/>
      <c r="E5" s="5"/>
      <c r="F5" s="5"/>
      <c r="G5" s="2"/>
      <c r="I5" s="2"/>
      <c r="J5" s="2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3"/>
      <c r="X5" s="3"/>
      <c r="Y5" s="3"/>
      <c r="Z5" s="3"/>
      <c r="AA5" s="3"/>
    </row>
    <row r="6" spans="1:27" ht="17.399999999999999">
      <c r="A6" s="10"/>
      <c r="B6" s="98" t="s">
        <v>21</v>
      </c>
      <c r="C6" s="83"/>
      <c r="D6" s="83"/>
      <c r="E6" s="83"/>
      <c r="I6" s="2"/>
      <c r="J6" s="59"/>
      <c r="K6" s="11" t="s">
        <v>26</v>
      </c>
      <c r="L6" s="12"/>
      <c r="M6" s="12"/>
      <c r="N6" s="4"/>
      <c r="O6" s="4"/>
      <c r="P6" s="4"/>
      <c r="Q6" s="4"/>
      <c r="R6" s="4"/>
      <c r="S6" s="4"/>
      <c r="T6" s="4"/>
      <c r="U6" s="4"/>
      <c r="V6" s="4"/>
      <c r="W6" s="3"/>
      <c r="X6" s="65"/>
      <c r="Y6" s="3"/>
      <c r="Z6" s="3"/>
      <c r="AA6" s="3"/>
    </row>
    <row r="7" spans="1:27" ht="17.399999999999999">
      <c r="A7" s="10"/>
      <c r="B7" s="44" t="s">
        <v>6</v>
      </c>
      <c r="C7" s="45" t="s">
        <v>27</v>
      </c>
      <c r="D7" s="44" t="s">
        <v>28</v>
      </c>
      <c r="E7" s="44" t="s">
        <v>29</v>
      </c>
      <c r="I7" s="2"/>
      <c r="J7" s="60"/>
      <c r="K7" s="11" t="s">
        <v>24</v>
      </c>
      <c r="L7" s="12"/>
      <c r="M7" s="12"/>
      <c r="N7" s="2"/>
      <c r="O7" s="2"/>
      <c r="P7" s="5"/>
      <c r="Q7" s="5"/>
      <c r="R7" s="5"/>
      <c r="S7" s="5"/>
      <c r="T7" s="5"/>
      <c r="U7" s="5"/>
      <c r="V7" s="5"/>
      <c r="W7" s="3"/>
      <c r="X7" s="65"/>
      <c r="Y7" s="3"/>
      <c r="Z7" s="3"/>
      <c r="AA7" s="3"/>
    </row>
    <row r="8" spans="1:27" ht="17.399999999999999">
      <c r="A8" s="10"/>
      <c r="B8" s="36">
        <v>1</v>
      </c>
      <c r="C8" s="46" t="s">
        <v>15</v>
      </c>
      <c r="D8" s="41">
        <f>SUMIF($D$17:$D$102,"Hiếu",$E$17:$E$102)+13+4</f>
        <v>55</v>
      </c>
      <c r="E8" s="41">
        <f>SUMIF($D$17:$D$102,"Hiếu",$F$17:$F$102)+13+4</f>
        <v>57</v>
      </c>
      <c r="I8" s="2"/>
      <c r="J8" s="61"/>
      <c r="K8" s="12" t="s">
        <v>25</v>
      </c>
      <c r="L8" s="12"/>
      <c r="M8" s="12"/>
      <c r="N8" s="2"/>
      <c r="O8" s="2"/>
      <c r="P8" s="5"/>
      <c r="Q8" s="5"/>
      <c r="R8" s="5"/>
      <c r="S8" s="5"/>
      <c r="T8" s="5"/>
      <c r="U8" s="5"/>
      <c r="V8" s="5"/>
      <c r="W8" s="3"/>
      <c r="X8" s="65"/>
      <c r="Y8" s="3"/>
      <c r="Z8" s="3"/>
      <c r="AA8" s="3"/>
    </row>
    <row r="9" spans="1:27" ht="17.399999999999999">
      <c r="A9" s="10"/>
      <c r="B9" s="36">
        <v>2</v>
      </c>
      <c r="C9" s="46" t="s">
        <v>16</v>
      </c>
      <c r="D9" s="41">
        <f>SUMIF($D$17:$D$102,"Hợp",$E$17:$E$102)+13</f>
        <v>68</v>
      </c>
      <c r="E9" s="41">
        <f>SUMIF($D$17:$D$102,"Hợp",$F$17:$F$102)+13</f>
        <v>68</v>
      </c>
      <c r="I9" s="2"/>
      <c r="J9" s="5"/>
      <c r="K9" s="12"/>
      <c r="L9" s="12"/>
      <c r="M9" s="12"/>
      <c r="N9" s="2"/>
      <c r="O9" s="2"/>
      <c r="P9" s="5"/>
      <c r="Q9" s="5"/>
      <c r="R9" s="5"/>
      <c r="S9" s="5"/>
      <c r="T9" s="5"/>
      <c r="U9" s="5"/>
      <c r="V9" s="5"/>
      <c r="W9" s="3"/>
      <c r="X9" s="65"/>
      <c r="Y9" s="3"/>
      <c r="Z9" s="3"/>
      <c r="AA9" s="3"/>
    </row>
    <row r="10" spans="1:27" ht="17.399999999999999">
      <c r="A10" s="10"/>
      <c r="B10" s="36">
        <v>3</v>
      </c>
      <c r="C10" s="46" t="s">
        <v>30</v>
      </c>
      <c r="D10" s="41">
        <f>SUMIF($D$17:$D$102,"Quyền",$E$17:$E$102)+13+4</f>
        <v>47</v>
      </c>
      <c r="E10" s="41">
        <f>SUMIF($D$17:$D$102,"Quyền",$F$17:$F$102)+13+4</f>
        <v>53</v>
      </c>
      <c r="I10" s="2"/>
      <c r="J10" s="5"/>
      <c r="K10" s="5"/>
      <c r="L10" s="5"/>
      <c r="M10" s="5"/>
      <c r="N10" s="2"/>
      <c r="O10" s="2"/>
      <c r="P10" s="5"/>
      <c r="Q10" s="43"/>
      <c r="R10" s="5"/>
      <c r="S10" s="5"/>
      <c r="T10" s="5"/>
      <c r="U10" s="5"/>
      <c r="V10" s="5"/>
      <c r="W10" s="3"/>
      <c r="X10" s="65"/>
      <c r="Y10" s="3"/>
      <c r="Z10" s="3"/>
      <c r="AA10" s="3"/>
    </row>
    <row r="11" spans="1:27" ht="17.399999999999999">
      <c r="A11" s="10"/>
      <c r="B11" s="36">
        <v>4</v>
      </c>
      <c r="C11" s="46" t="s">
        <v>31</v>
      </c>
      <c r="D11" s="41">
        <f>SUMIF($D$17:$D$102,"Quý",$E$17:$E$102)+13+3</f>
        <v>43</v>
      </c>
      <c r="E11" s="41">
        <f>SUMIF($D$17:$D$102,"Quý",$F$17:$F$102)+13+3</f>
        <v>53</v>
      </c>
      <c r="I11" s="2"/>
      <c r="J11" s="5"/>
      <c r="K11" s="5"/>
      <c r="L11" s="2"/>
      <c r="M11" s="2"/>
      <c r="N11" s="2"/>
      <c r="O11" s="2"/>
      <c r="P11" s="5"/>
      <c r="Q11" s="5"/>
      <c r="R11" s="5"/>
      <c r="S11" s="5"/>
      <c r="T11" s="5"/>
      <c r="U11" s="5"/>
      <c r="V11" s="5"/>
      <c r="W11" s="3"/>
      <c r="X11" s="65"/>
      <c r="Y11" s="3"/>
      <c r="Z11" s="3"/>
      <c r="AA11" s="3"/>
    </row>
    <row r="12" spans="1:27" ht="17.399999999999999">
      <c r="A12" s="10"/>
      <c r="B12" s="36">
        <v>5</v>
      </c>
      <c r="C12" s="46" t="s">
        <v>32</v>
      </c>
      <c r="D12" s="41">
        <f>SUMIF($D$17:$D$102,"Minh",$E$17:$E$102)+13+3</f>
        <v>43</v>
      </c>
      <c r="E12" s="41">
        <f>SUMIF($D$17:$D$102,"Minh",$F$17:$F$102)+13+3</f>
        <v>84</v>
      </c>
      <c r="I12" s="2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3"/>
      <c r="X12" s="65"/>
      <c r="Y12" s="3"/>
      <c r="Z12" s="3"/>
      <c r="AA12" s="3"/>
    </row>
    <row r="13" spans="1:27" ht="17.399999999999999">
      <c r="A13" s="10"/>
      <c r="B13" s="80" t="s">
        <v>7</v>
      </c>
      <c r="C13" s="80"/>
      <c r="D13" s="48">
        <f>SUM(D8:D12)</f>
        <v>256</v>
      </c>
      <c r="E13" s="47">
        <f>SUM(E8:E12)</f>
        <v>315</v>
      </c>
      <c r="I13" s="2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3"/>
      <c r="X13" s="65"/>
      <c r="Y13" s="3"/>
      <c r="Z13" s="3"/>
      <c r="AA13" s="3"/>
    </row>
    <row r="14" spans="1:27" ht="17.39999999999999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13"/>
      <c r="V14" s="14"/>
      <c r="W14" s="3"/>
      <c r="X14" s="65"/>
      <c r="Y14" s="3"/>
      <c r="Z14" s="3"/>
      <c r="AA14" s="3"/>
    </row>
    <row r="15" spans="1:27" ht="17.39999999999999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65"/>
      <c r="Y15" s="3"/>
      <c r="Z15" s="3"/>
      <c r="AA15" s="3"/>
    </row>
    <row r="16" spans="1:27" ht="44.4">
      <c r="A16" s="15" t="s">
        <v>1</v>
      </c>
      <c r="B16" s="57" t="s">
        <v>62</v>
      </c>
      <c r="C16" s="16" t="s">
        <v>34</v>
      </c>
      <c r="D16" s="16" t="s">
        <v>35</v>
      </c>
      <c r="E16" s="15" t="s">
        <v>28</v>
      </c>
      <c r="F16" s="15" t="s">
        <v>29</v>
      </c>
      <c r="G16" s="17">
        <v>45761</v>
      </c>
      <c r="H16" s="17">
        <v>45762</v>
      </c>
      <c r="I16" s="17">
        <v>45763</v>
      </c>
      <c r="J16" s="17">
        <v>45764</v>
      </c>
      <c r="K16" s="17">
        <v>45765</v>
      </c>
      <c r="L16" s="17">
        <v>45766</v>
      </c>
      <c r="M16" s="17">
        <v>45767</v>
      </c>
      <c r="N16" s="17">
        <v>45768</v>
      </c>
      <c r="O16" s="17">
        <v>45769</v>
      </c>
      <c r="P16" s="17">
        <v>45770</v>
      </c>
      <c r="Q16" s="17">
        <v>45771</v>
      </c>
      <c r="R16" s="17">
        <v>45772</v>
      </c>
      <c r="S16" s="17">
        <v>45773</v>
      </c>
      <c r="T16" s="17">
        <v>45774</v>
      </c>
      <c r="X16" s="66"/>
    </row>
    <row r="17" spans="1:24" ht="16.8">
      <c r="A17" s="89">
        <v>2</v>
      </c>
      <c r="B17" s="81" t="s">
        <v>60</v>
      </c>
      <c r="C17" s="82"/>
      <c r="D17" s="34" t="s">
        <v>39</v>
      </c>
      <c r="E17" s="18">
        <v>10</v>
      </c>
      <c r="F17" s="18">
        <v>10</v>
      </c>
      <c r="G17" s="19">
        <v>0</v>
      </c>
      <c r="H17" s="25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5">
        <v>0</v>
      </c>
      <c r="X17" s="66"/>
    </row>
    <row r="18" spans="1:24" ht="16.8">
      <c r="A18" s="89"/>
      <c r="B18" s="81" t="s">
        <v>107</v>
      </c>
      <c r="C18" s="82"/>
      <c r="D18" s="22" t="s">
        <v>11</v>
      </c>
      <c r="E18" s="18">
        <v>6</v>
      </c>
      <c r="F18" s="18">
        <v>6</v>
      </c>
      <c r="G18" s="19">
        <v>0</v>
      </c>
      <c r="H18" s="25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5">
        <v>0</v>
      </c>
      <c r="X18" s="66"/>
    </row>
    <row r="19" spans="1:24" ht="16.8">
      <c r="A19" s="89"/>
      <c r="B19" s="81" t="s">
        <v>61</v>
      </c>
      <c r="C19" s="82"/>
      <c r="D19" s="56" t="s">
        <v>12</v>
      </c>
      <c r="E19" s="18">
        <v>6</v>
      </c>
      <c r="F19" s="18">
        <v>6</v>
      </c>
      <c r="G19" s="19">
        <v>0</v>
      </c>
      <c r="H19" s="25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5">
        <v>0</v>
      </c>
      <c r="X19" s="66"/>
    </row>
    <row r="20" spans="1:24" ht="16.8">
      <c r="A20" s="89"/>
      <c r="B20" s="90" t="s">
        <v>38</v>
      </c>
      <c r="C20" s="37" t="s">
        <v>105</v>
      </c>
      <c r="D20" s="32" t="s">
        <v>11</v>
      </c>
      <c r="E20" s="28">
        <v>2</v>
      </c>
      <c r="F20" s="28">
        <v>2</v>
      </c>
      <c r="G20" s="18">
        <v>2</v>
      </c>
      <c r="H20" s="19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5">
        <v>0</v>
      </c>
      <c r="X20" s="66"/>
    </row>
    <row r="21" spans="1:24" ht="16.8">
      <c r="A21" s="89"/>
      <c r="B21" s="90"/>
      <c r="C21" s="37" t="s">
        <v>108</v>
      </c>
      <c r="D21" s="32" t="s">
        <v>45</v>
      </c>
      <c r="E21" s="28">
        <v>2</v>
      </c>
      <c r="F21" s="28">
        <v>2</v>
      </c>
      <c r="G21" s="18">
        <v>2</v>
      </c>
      <c r="H21" s="19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5">
        <v>0</v>
      </c>
      <c r="X21" s="66"/>
    </row>
    <row r="22" spans="1:24" ht="16.8">
      <c r="A22" s="89"/>
      <c r="B22" s="90"/>
      <c r="C22" s="37" t="s">
        <v>109</v>
      </c>
      <c r="D22" s="32" t="s">
        <v>46</v>
      </c>
      <c r="E22" s="28">
        <v>2</v>
      </c>
      <c r="F22" s="28">
        <v>2</v>
      </c>
      <c r="G22" s="18">
        <v>2</v>
      </c>
      <c r="H22" s="19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5">
        <v>0</v>
      </c>
      <c r="X22" s="66"/>
    </row>
    <row r="23" spans="1:24" ht="16.8">
      <c r="A23" s="89"/>
      <c r="B23" s="90"/>
      <c r="C23" s="37" t="s">
        <v>110</v>
      </c>
      <c r="D23" s="32" t="s">
        <v>46</v>
      </c>
      <c r="E23" s="28">
        <v>1</v>
      </c>
      <c r="F23" s="28">
        <v>1</v>
      </c>
      <c r="G23" s="18">
        <v>1</v>
      </c>
      <c r="H23" s="19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5">
        <v>0</v>
      </c>
      <c r="X23" s="66"/>
    </row>
    <row r="24" spans="1:24" ht="16.8">
      <c r="A24" s="89"/>
      <c r="B24" s="90"/>
      <c r="C24" s="37" t="s">
        <v>111</v>
      </c>
      <c r="D24" s="32" t="s">
        <v>37</v>
      </c>
      <c r="E24" s="28">
        <v>2</v>
      </c>
      <c r="F24" s="28">
        <v>2</v>
      </c>
      <c r="G24" s="18">
        <v>2</v>
      </c>
      <c r="H24" s="19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5">
        <v>0</v>
      </c>
      <c r="X24" s="66"/>
    </row>
    <row r="25" spans="1:24" ht="16.8">
      <c r="A25" s="89"/>
      <c r="B25" s="90"/>
      <c r="C25" s="37" t="s">
        <v>174</v>
      </c>
      <c r="D25" s="32" t="s">
        <v>37</v>
      </c>
      <c r="E25" s="28">
        <v>2</v>
      </c>
      <c r="F25" s="28">
        <v>2</v>
      </c>
      <c r="G25" s="18">
        <v>2</v>
      </c>
      <c r="H25" s="19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5">
        <v>0</v>
      </c>
      <c r="X25" s="66"/>
    </row>
    <row r="26" spans="1:24" ht="16.8">
      <c r="A26" s="89"/>
      <c r="B26" s="90"/>
      <c r="C26" s="37" t="s">
        <v>112</v>
      </c>
      <c r="D26" s="32" t="s">
        <v>12</v>
      </c>
      <c r="E26" s="28">
        <v>2</v>
      </c>
      <c r="F26" s="28">
        <v>2</v>
      </c>
      <c r="G26" s="28">
        <v>2</v>
      </c>
      <c r="H26" s="19">
        <v>0</v>
      </c>
      <c r="I26" s="26">
        <v>0</v>
      </c>
      <c r="J26" s="26">
        <v>0</v>
      </c>
      <c r="K26" s="26">
        <v>0</v>
      </c>
      <c r="L26" s="26">
        <v>0</v>
      </c>
      <c r="M26" s="26">
        <v>0</v>
      </c>
      <c r="N26" s="26">
        <v>0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5">
        <v>0</v>
      </c>
    </row>
    <row r="27" spans="1:24" ht="16.8">
      <c r="A27" s="89"/>
      <c r="B27" s="90"/>
      <c r="C27" s="37" t="s">
        <v>114</v>
      </c>
      <c r="D27" s="32" t="s">
        <v>45</v>
      </c>
      <c r="E27" s="28">
        <v>2</v>
      </c>
      <c r="F27" s="28">
        <v>2</v>
      </c>
      <c r="G27" s="28">
        <v>2</v>
      </c>
      <c r="H27" s="19">
        <v>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5">
        <v>0</v>
      </c>
    </row>
    <row r="28" spans="1:24" ht="16.8">
      <c r="A28" s="89"/>
      <c r="B28" s="90"/>
      <c r="C28" s="37" t="s">
        <v>115</v>
      </c>
      <c r="D28" s="32" t="s">
        <v>11</v>
      </c>
      <c r="E28" s="28">
        <v>2</v>
      </c>
      <c r="F28" s="28">
        <v>2</v>
      </c>
      <c r="G28" s="28">
        <v>2</v>
      </c>
      <c r="H28" s="19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5">
        <v>0</v>
      </c>
    </row>
    <row r="29" spans="1:24" ht="16.8">
      <c r="A29" s="89"/>
      <c r="B29" s="90"/>
      <c r="C29" s="37" t="s">
        <v>116</v>
      </c>
      <c r="D29" s="32" t="s">
        <v>12</v>
      </c>
      <c r="E29" s="28">
        <v>2</v>
      </c>
      <c r="F29" s="28">
        <v>2</v>
      </c>
      <c r="G29" s="28">
        <v>2</v>
      </c>
      <c r="H29" s="19">
        <v>0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26">
        <v>0</v>
      </c>
      <c r="O29" s="26">
        <v>0</v>
      </c>
      <c r="P29" s="26">
        <v>0</v>
      </c>
      <c r="Q29" s="26">
        <v>0</v>
      </c>
      <c r="R29" s="26">
        <v>0</v>
      </c>
      <c r="S29" s="26">
        <v>0</v>
      </c>
      <c r="T29" s="25">
        <v>0</v>
      </c>
    </row>
    <row r="30" spans="1:24" ht="16.8">
      <c r="A30" s="89"/>
      <c r="B30" s="90"/>
      <c r="C30" s="37" t="s">
        <v>135</v>
      </c>
      <c r="D30" s="32" t="s">
        <v>39</v>
      </c>
      <c r="E30" s="28">
        <v>10</v>
      </c>
      <c r="F30" s="28">
        <v>10</v>
      </c>
      <c r="G30" s="18">
        <v>10</v>
      </c>
      <c r="H30" s="19">
        <v>0</v>
      </c>
      <c r="I30" s="26">
        <v>0</v>
      </c>
      <c r="J30" s="26">
        <v>0</v>
      </c>
      <c r="K30" s="26">
        <v>0</v>
      </c>
      <c r="L30" s="26">
        <v>0</v>
      </c>
      <c r="M30" s="26">
        <v>0</v>
      </c>
      <c r="N30" s="26">
        <v>0</v>
      </c>
      <c r="O30" s="26">
        <v>0</v>
      </c>
      <c r="P30" s="26">
        <v>0</v>
      </c>
      <c r="Q30" s="26">
        <v>0</v>
      </c>
      <c r="R30" s="26">
        <v>0</v>
      </c>
      <c r="S30" s="26">
        <v>0</v>
      </c>
      <c r="T30" s="25">
        <v>0</v>
      </c>
    </row>
    <row r="31" spans="1:24" ht="16.8">
      <c r="A31" s="89"/>
      <c r="B31" s="90" t="s">
        <v>40</v>
      </c>
      <c r="C31" s="37" t="s">
        <v>105</v>
      </c>
      <c r="D31" s="32" t="s">
        <v>12</v>
      </c>
      <c r="E31" s="27">
        <v>2</v>
      </c>
      <c r="F31" s="27">
        <v>2</v>
      </c>
      <c r="G31" s="27">
        <v>2</v>
      </c>
      <c r="H31" s="27">
        <v>2</v>
      </c>
      <c r="I31" s="20">
        <v>0</v>
      </c>
      <c r="J31" s="26">
        <v>0</v>
      </c>
      <c r="K31" s="26">
        <v>0</v>
      </c>
      <c r="L31" s="26">
        <v>0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5">
        <v>0</v>
      </c>
    </row>
    <row r="32" spans="1:24" ht="16.8">
      <c r="A32" s="89"/>
      <c r="B32" s="90"/>
      <c r="C32" s="37" t="s">
        <v>108</v>
      </c>
      <c r="D32" s="32" t="s">
        <v>12</v>
      </c>
      <c r="E32" s="27">
        <v>2</v>
      </c>
      <c r="F32" s="27">
        <v>2</v>
      </c>
      <c r="G32" s="27">
        <v>2</v>
      </c>
      <c r="H32" s="27">
        <v>2</v>
      </c>
      <c r="I32" s="20">
        <v>0</v>
      </c>
      <c r="J32" s="26">
        <v>0</v>
      </c>
      <c r="K32" s="26">
        <v>0</v>
      </c>
      <c r="L32" s="26">
        <v>0</v>
      </c>
      <c r="M32" s="26">
        <v>0</v>
      </c>
      <c r="N32" s="26">
        <v>0</v>
      </c>
      <c r="O32" s="26">
        <v>0</v>
      </c>
      <c r="P32" s="26">
        <v>0</v>
      </c>
      <c r="Q32" s="26">
        <v>0</v>
      </c>
      <c r="R32" s="26">
        <v>0</v>
      </c>
      <c r="S32" s="26">
        <v>0</v>
      </c>
      <c r="T32" s="25">
        <v>0</v>
      </c>
    </row>
    <row r="33" spans="1:20" ht="16.8">
      <c r="A33" s="89"/>
      <c r="B33" s="90"/>
      <c r="C33" s="37" t="s">
        <v>109</v>
      </c>
      <c r="D33" s="32" t="s">
        <v>12</v>
      </c>
      <c r="E33" s="27">
        <v>2</v>
      </c>
      <c r="F33" s="27">
        <v>2</v>
      </c>
      <c r="G33" s="27">
        <v>2</v>
      </c>
      <c r="H33" s="27">
        <v>2</v>
      </c>
      <c r="I33" s="20">
        <v>0</v>
      </c>
      <c r="J33" s="26">
        <v>0</v>
      </c>
      <c r="K33" s="26">
        <v>0</v>
      </c>
      <c r="L33" s="26">
        <v>0</v>
      </c>
      <c r="M33" s="26">
        <v>0</v>
      </c>
      <c r="N33" s="26">
        <v>0</v>
      </c>
      <c r="O33" s="26">
        <v>0</v>
      </c>
      <c r="P33" s="26">
        <v>0</v>
      </c>
      <c r="Q33" s="26">
        <v>0</v>
      </c>
      <c r="R33" s="26">
        <v>0</v>
      </c>
      <c r="S33" s="26">
        <v>0</v>
      </c>
      <c r="T33" s="25">
        <v>0</v>
      </c>
    </row>
    <row r="34" spans="1:20" ht="16.8">
      <c r="A34" s="89"/>
      <c r="B34" s="90"/>
      <c r="C34" s="37" t="s">
        <v>110</v>
      </c>
      <c r="D34" s="32" t="s">
        <v>12</v>
      </c>
      <c r="E34" s="27">
        <v>2</v>
      </c>
      <c r="F34" s="27">
        <v>2</v>
      </c>
      <c r="G34" s="27">
        <v>2</v>
      </c>
      <c r="H34" s="27">
        <v>2</v>
      </c>
      <c r="I34" s="27">
        <v>2</v>
      </c>
      <c r="J34" s="20">
        <v>0</v>
      </c>
      <c r="K34" s="26">
        <v>0</v>
      </c>
      <c r="L34" s="26">
        <v>0</v>
      </c>
      <c r="M34" s="26">
        <v>0</v>
      </c>
      <c r="N34" s="26">
        <v>0</v>
      </c>
      <c r="O34" s="26">
        <v>0</v>
      </c>
      <c r="P34" s="26">
        <v>0</v>
      </c>
      <c r="Q34" s="26">
        <v>0</v>
      </c>
      <c r="R34" s="26">
        <v>0</v>
      </c>
      <c r="S34" s="26">
        <v>0</v>
      </c>
      <c r="T34" s="25">
        <v>0</v>
      </c>
    </row>
    <row r="35" spans="1:20" ht="16.8">
      <c r="A35" s="89"/>
      <c r="B35" s="90"/>
      <c r="C35" s="37" t="s">
        <v>111</v>
      </c>
      <c r="D35" s="32" t="s">
        <v>12</v>
      </c>
      <c r="E35" s="27">
        <v>2</v>
      </c>
      <c r="F35" s="27">
        <v>2</v>
      </c>
      <c r="G35" s="27">
        <v>2</v>
      </c>
      <c r="H35" s="27">
        <v>2</v>
      </c>
      <c r="I35" s="27">
        <v>2</v>
      </c>
      <c r="J35" s="20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5">
        <v>0</v>
      </c>
    </row>
    <row r="36" spans="1:20" ht="16.8">
      <c r="A36" s="89"/>
      <c r="B36" s="90"/>
      <c r="C36" s="37" t="s">
        <v>113</v>
      </c>
      <c r="D36" s="32" t="s">
        <v>12</v>
      </c>
      <c r="E36" s="27">
        <v>2</v>
      </c>
      <c r="F36" s="27">
        <v>2</v>
      </c>
      <c r="G36" s="27">
        <v>2</v>
      </c>
      <c r="H36" s="27">
        <v>2</v>
      </c>
      <c r="I36" s="27">
        <v>2</v>
      </c>
      <c r="J36" s="20">
        <v>0</v>
      </c>
      <c r="K36" s="26">
        <v>0</v>
      </c>
      <c r="L36" s="26">
        <v>0</v>
      </c>
      <c r="M36" s="26">
        <v>0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S36" s="26">
        <v>0</v>
      </c>
      <c r="T36" s="25">
        <v>0</v>
      </c>
    </row>
    <row r="37" spans="1:20" ht="16.8">
      <c r="A37" s="89"/>
      <c r="B37" s="90"/>
      <c r="C37" s="37" t="s">
        <v>112</v>
      </c>
      <c r="D37" s="32" t="s">
        <v>12</v>
      </c>
      <c r="E37" s="27">
        <v>2</v>
      </c>
      <c r="F37" s="27">
        <v>2</v>
      </c>
      <c r="G37" s="27">
        <v>2</v>
      </c>
      <c r="H37" s="27">
        <v>2</v>
      </c>
      <c r="I37" s="27">
        <v>2</v>
      </c>
      <c r="J37" s="27">
        <v>2</v>
      </c>
      <c r="K37" s="20">
        <v>0</v>
      </c>
      <c r="L37" s="26">
        <v>0</v>
      </c>
      <c r="M37" s="26">
        <v>0</v>
      </c>
      <c r="N37" s="26">
        <v>0</v>
      </c>
      <c r="O37" s="26">
        <v>0</v>
      </c>
      <c r="P37" s="26">
        <v>0</v>
      </c>
      <c r="Q37" s="26">
        <v>0</v>
      </c>
      <c r="R37" s="26">
        <v>0</v>
      </c>
      <c r="S37" s="26">
        <v>0</v>
      </c>
      <c r="T37" s="25">
        <v>0</v>
      </c>
    </row>
    <row r="38" spans="1:20" ht="16.8">
      <c r="A38" s="89"/>
      <c r="B38" s="90"/>
      <c r="C38" s="37" t="s">
        <v>114</v>
      </c>
      <c r="D38" s="32" t="s">
        <v>12</v>
      </c>
      <c r="E38" s="27">
        <v>2</v>
      </c>
      <c r="F38" s="27">
        <v>2</v>
      </c>
      <c r="G38" s="27">
        <v>2</v>
      </c>
      <c r="H38" s="27">
        <v>2</v>
      </c>
      <c r="I38" s="27">
        <v>2</v>
      </c>
      <c r="J38" s="27">
        <v>2</v>
      </c>
      <c r="K38" s="20">
        <v>0</v>
      </c>
      <c r="L38" s="26">
        <v>0</v>
      </c>
      <c r="M38" s="26">
        <v>0</v>
      </c>
      <c r="N38" s="26">
        <v>0</v>
      </c>
      <c r="O38" s="26">
        <v>0</v>
      </c>
      <c r="P38" s="26">
        <v>0</v>
      </c>
      <c r="Q38" s="26">
        <v>0</v>
      </c>
      <c r="R38" s="26">
        <v>0</v>
      </c>
      <c r="S38" s="26">
        <v>0</v>
      </c>
      <c r="T38" s="25">
        <v>0</v>
      </c>
    </row>
    <row r="39" spans="1:20" ht="16.8">
      <c r="A39" s="89"/>
      <c r="B39" s="90"/>
      <c r="C39" s="37" t="s">
        <v>115</v>
      </c>
      <c r="D39" s="32" t="s">
        <v>12</v>
      </c>
      <c r="E39" s="27">
        <v>2</v>
      </c>
      <c r="F39" s="27">
        <v>2</v>
      </c>
      <c r="G39" s="27">
        <v>2</v>
      </c>
      <c r="H39" s="27">
        <v>2</v>
      </c>
      <c r="I39" s="27">
        <v>2</v>
      </c>
      <c r="J39" s="27">
        <v>2</v>
      </c>
      <c r="K39" s="20">
        <v>0</v>
      </c>
      <c r="L39" s="26">
        <v>0</v>
      </c>
      <c r="M39" s="26">
        <v>0</v>
      </c>
      <c r="N39" s="26">
        <v>0</v>
      </c>
      <c r="O39" s="26">
        <v>0</v>
      </c>
      <c r="P39" s="26">
        <v>0</v>
      </c>
      <c r="Q39" s="26">
        <v>0</v>
      </c>
      <c r="R39" s="26">
        <v>0</v>
      </c>
      <c r="S39" s="26">
        <v>0</v>
      </c>
      <c r="T39" s="25">
        <v>0</v>
      </c>
    </row>
    <row r="40" spans="1:20" ht="16.8">
      <c r="A40" s="89"/>
      <c r="B40" s="90"/>
      <c r="C40" s="37" t="s">
        <v>116</v>
      </c>
      <c r="D40" s="32" t="s">
        <v>12</v>
      </c>
      <c r="E40" s="27">
        <v>2</v>
      </c>
      <c r="F40" s="27">
        <v>2</v>
      </c>
      <c r="G40" s="27">
        <v>2</v>
      </c>
      <c r="H40" s="27">
        <v>2</v>
      </c>
      <c r="I40" s="27">
        <v>2</v>
      </c>
      <c r="J40" s="27">
        <v>2</v>
      </c>
      <c r="K40" s="27">
        <v>2</v>
      </c>
      <c r="L40" s="20">
        <v>0</v>
      </c>
      <c r="M40" s="26">
        <v>0</v>
      </c>
      <c r="N40" s="26">
        <v>0</v>
      </c>
      <c r="O40" s="26">
        <v>0</v>
      </c>
      <c r="P40" s="26">
        <v>0</v>
      </c>
      <c r="Q40" s="26">
        <v>0</v>
      </c>
      <c r="R40" s="26">
        <v>0</v>
      </c>
      <c r="S40" s="26">
        <v>0</v>
      </c>
      <c r="T40" s="25">
        <v>0</v>
      </c>
    </row>
    <row r="41" spans="1:20" ht="16.8">
      <c r="A41" s="89"/>
      <c r="B41" s="90"/>
      <c r="C41" s="37" t="s">
        <v>136</v>
      </c>
      <c r="D41" s="32" t="s">
        <v>39</v>
      </c>
      <c r="E41" s="27">
        <v>5</v>
      </c>
      <c r="F41" s="27">
        <v>5</v>
      </c>
      <c r="G41" s="27">
        <v>5</v>
      </c>
      <c r="H41" s="27">
        <v>5</v>
      </c>
      <c r="I41" s="27">
        <v>5</v>
      </c>
      <c r="J41" s="27">
        <v>5</v>
      </c>
      <c r="K41" s="27">
        <v>5</v>
      </c>
      <c r="L41" s="20">
        <v>0</v>
      </c>
      <c r="M41" s="26">
        <v>0</v>
      </c>
      <c r="N41" s="26">
        <v>0</v>
      </c>
      <c r="O41" s="26">
        <v>0</v>
      </c>
      <c r="P41" s="26">
        <v>0</v>
      </c>
      <c r="Q41" s="26">
        <v>0</v>
      </c>
      <c r="R41" s="26">
        <v>0</v>
      </c>
      <c r="S41" s="26">
        <v>0</v>
      </c>
      <c r="T41" s="25">
        <v>0</v>
      </c>
    </row>
    <row r="42" spans="1:20" ht="16.8">
      <c r="A42" s="89"/>
      <c r="B42" s="90" t="s">
        <v>56</v>
      </c>
      <c r="C42" s="37" t="s">
        <v>117</v>
      </c>
      <c r="D42" s="67" t="s">
        <v>45</v>
      </c>
      <c r="E42" s="26">
        <v>6</v>
      </c>
      <c r="F42" s="26">
        <v>12</v>
      </c>
      <c r="G42" s="26">
        <v>6</v>
      </c>
      <c r="H42" s="26">
        <v>6</v>
      </c>
      <c r="I42" s="20">
        <v>0</v>
      </c>
      <c r="J42" s="26">
        <v>0</v>
      </c>
      <c r="K42" s="26">
        <v>0</v>
      </c>
      <c r="L42" s="26">
        <v>0</v>
      </c>
      <c r="M42" s="26">
        <v>0</v>
      </c>
      <c r="N42" s="26">
        <v>0</v>
      </c>
      <c r="O42" s="26">
        <v>0</v>
      </c>
      <c r="P42" s="26">
        <v>0</v>
      </c>
      <c r="Q42" s="26">
        <v>0</v>
      </c>
      <c r="R42" s="26">
        <v>0</v>
      </c>
      <c r="S42" s="26">
        <v>0</v>
      </c>
      <c r="T42" s="25">
        <v>0</v>
      </c>
    </row>
    <row r="43" spans="1:20" ht="16.8">
      <c r="A43" s="89"/>
      <c r="B43" s="90"/>
      <c r="C43" s="37"/>
      <c r="D43" s="67"/>
      <c r="E43" s="26"/>
      <c r="F43" s="26"/>
      <c r="G43" s="26"/>
      <c r="H43" s="26"/>
      <c r="I43" s="40">
        <v>3</v>
      </c>
      <c r="J43" s="40">
        <v>3</v>
      </c>
      <c r="K43" s="26"/>
      <c r="L43" s="26"/>
      <c r="M43" s="26"/>
      <c r="N43" s="26"/>
      <c r="O43" s="26"/>
      <c r="P43" s="26"/>
      <c r="Q43" s="26"/>
      <c r="R43" s="26"/>
      <c r="S43" s="26"/>
      <c r="T43" s="25"/>
    </row>
    <row r="44" spans="1:20" ht="16.8">
      <c r="A44" s="89"/>
      <c r="B44" s="90"/>
      <c r="C44" s="37" t="s">
        <v>118</v>
      </c>
      <c r="D44" s="68" t="s">
        <v>46</v>
      </c>
      <c r="E44" s="26">
        <v>6</v>
      </c>
      <c r="F44" s="26">
        <v>12</v>
      </c>
      <c r="G44" s="26">
        <v>6</v>
      </c>
      <c r="H44" s="26">
        <v>6</v>
      </c>
      <c r="I44" s="20">
        <v>0</v>
      </c>
      <c r="J44" s="26">
        <v>0</v>
      </c>
      <c r="K44" s="26">
        <v>0</v>
      </c>
      <c r="L44" s="26">
        <v>0</v>
      </c>
      <c r="M44" s="26">
        <v>0</v>
      </c>
      <c r="N44" s="26">
        <v>0</v>
      </c>
      <c r="O44" s="26">
        <v>0</v>
      </c>
      <c r="P44" s="26">
        <v>0</v>
      </c>
      <c r="Q44" s="26">
        <v>0</v>
      </c>
      <c r="R44" s="26">
        <v>0</v>
      </c>
      <c r="S44" s="26">
        <v>0</v>
      </c>
      <c r="T44" s="25">
        <v>0</v>
      </c>
    </row>
    <row r="45" spans="1:20" ht="16.8">
      <c r="A45" s="89"/>
      <c r="B45" s="90"/>
      <c r="C45" s="37"/>
      <c r="D45" s="68"/>
      <c r="E45" s="26"/>
      <c r="F45" s="26"/>
      <c r="G45" s="26"/>
      <c r="H45" s="26"/>
      <c r="I45" s="40">
        <v>2</v>
      </c>
      <c r="J45" s="40">
        <v>2</v>
      </c>
      <c r="K45" s="40">
        <v>2</v>
      </c>
      <c r="L45" s="26"/>
      <c r="M45" s="26"/>
      <c r="N45" s="26"/>
      <c r="O45" s="26"/>
      <c r="P45" s="26"/>
      <c r="Q45" s="26"/>
      <c r="R45" s="26"/>
      <c r="S45" s="26"/>
      <c r="T45" s="25"/>
    </row>
    <row r="46" spans="1:20" ht="16.8">
      <c r="A46" s="89"/>
      <c r="B46" s="90"/>
      <c r="C46" s="37" t="s">
        <v>119</v>
      </c>
      <c r="D46" s="68" t="s">
        <v>46</v>
      </c>
      <c r="E46" s="26">
        <v>6</v>
      </c>
      <c r="F46" s="26">
        <v>10</v>
      </c>
      <c r="G46" s="26">
        <v>6</v>
      </c>
      <c r="H46" s="26">
        <v>6</v>
      </c>
      <c r="I46" s="26">
        <v>6</v>
      </c>
      <c r="J46" s="20">
        <v>0</v>
      </c>
      <c r="K46" s="26">
        <v>0</v>
      </c>
      <c r="L46" s="26">
        <v>0</v>
      </c>
      <c r="M46" s="26">
        <v>0</v>
      </c>
      <c r="N46" s="26">
        <v>0</v>
      </c>
      <c r="O46" s="26">
        <v>0</v>
      </c>
      <c r="P46" s="26">
        <v>0</v>
      </c>
      <c r="Q46" s="26">
        <v>0</v>
      </c>
      <c r="R46" s="26">
        <v>0</v>
      </c>
      <c r="S46" s="26">
        <v>0</v>
      </c>
      <c r="T46" s="25">
        <v>0</v>
      </c>
    </row>
    <row r="47" spans="1:20" ht="16.8">
      <c r="A47" s="89"/>
      <c r="B47" s="90"/>
      <c r="C47" s="37"/>
      <c r="D47" s="68"/>
      <c r="E47" s="26"/>
      <c r="F47" s="26"/>
      <c r="G47" s="26"/>
      <c r="H47" s="26"/>
      <c r="I47" s="26"/>
      <c r="J47" s="40">
        <v>2</v>
      </c>
      <c r="K47" s="40">
        <v>2</v>
      </c>
      <c r="L47" s="26"/>
      <c r="M47" s="26"/>
      <c r="N47" s="26"/>
      <c r="O47" s="26"/>
      <c r="P47" s="26"/>
      <c r="Q47" s="26"/>
      <c r="R47" s="26"/>
      <c r="S47" s="26"/>
      <c r="T47" s="25"/>
    </row>
    <row r="48" spans="1:20" ht="16.8">
      <c r="A48" s="89"/>
      <c r="B48" s="90"/>
      <c r="C48" s="37" t="s">
        <v>120</v>
      </c>
      <c r="D48" s="69" t="s">
        <v>46</v>
      </c>
      <c r="E48" s="26">
        <v>6</v>
      </c>
      <c r="F48" s="26">
        <v>6</v>
      </c>
      <c r="G48" s="26">
        <v>6</v>
      </c>
      <c r="H48" s="26">
        <v>6</v>
      </c>
      <c r="I48" s="26">
        <v>6</v>
      </c>
      <c r="J48" s="26">
        <v>6</v>
      </c>
      <c r="K48" s="20">
        <v>0</v>
      </c>
      <c r="L48" s="26">
        <v>0</v>
      </c>
      <c r="M48" s="26">
        <v>0</v>
      </c>
      <c r="N48" s="26">
        <v>0</v>
      </c>
      <c r="O48" s="26">
        <v>0</v>
      </c>
      <c r="P48" s="26">
        <v>0</v>
      </c>
      <c r="Q48" s="26">
        <v>0</v>
      </c>
      <c r="R48" s="26">
        <v>0</v>
      </c>
      <c r="S48" s="26">
        <v>0</v>
      </c>
      <c r="T48" s="25">
        <v>0</v>
      </c>
    </row>
    <row r="49" spans="1:20" ht="16.8">
      <c r="A49" s="89"/>
      <c r="B49" s="90"/>
      <c r="C49" s="37" t="s">
        <v>121</v>
      </c>
      <c r="D49" s="69" t="s">
        <v>46</v>
      </c>
      <c r="E49" s="26">
        <v>6</v>
      </c>
      <c r="F49" s="26">
        <v>6</v>
      </c>
      <c r="G49" s="26">
        <v>6</v>
      </c>
      <c r="H49" s="26">
        <v>6</v>
      </c>
      <c r="I49" s="26">
        <v>6</v>
      </c>
      <c r="J49" s="26">
        <v>6</v>
      </c>
      <c r="K49" s="26">
        <v>6</v>
      </c>
      <c r="L49" s="20">
        <v>0</v>
      </c>
      <c r="M49" s="26">
        <v>0</v>
      </c>
      <c r="N49" s="26">
        <v>0</v>
      </c>
      <c r="O49" s="26">
        <v>0</v>
      </c>
      <c r="P49" s="26">
        <v>0</v>
      </c>
      <c r="Q49" s="26">
        <v>0</v>
      </c>
      <c r="R49" s="26">
        <v>0</v>
      </c>
      <c r="S49" s="26">
        <v>0</v>
      </c>
      <c r="T49" s="25">
        <v>0</v>
      </c>
    </row>
    <row r="50" spans="1:20" ht="16.8">
      <c r="A50" s="89"/>
      <c r="B50" s="90"/>
      <c r="C50" s="37" t="s">
        <v>122</v>
      </c>
      <c r="D50" s="69" t="s">
        <v>45</v>
      </c>
      <c r="E50" s="26">
        <v>6</v>
      </c>
      <c r="F50" s="26">
        <v>6</v>
      </c>
      <c r="G50" s="26">
        <v>6</v>
      </c>
      <c r="H50" s="26">
        <v>6</v>
      </c>
      <c r="I50" s="26">
        <v>6</v>
      </c>
      <c r="J50" s="20">
        <v>0</v>
      </c>
      <c r="K50" s="26">
        <v>0</v>
      </c>
      <c r="L50" s="26">
        <v>0</v>
      </c>
      <c r="M50" s="26">
        <v>0</v>
      </c>
      <c r="N50" s="26">
        <v>0</v>
      </c>
      <c r="O50" s="26">
        <v>0</v>
      </c>
      <c r="P50" s="26">
        <v>0</v>
      </c>
      <c r="Q50" s="26">
        <v>0</v>
      </c>
      <c r="R50" s="26">
        <v>0</v>
      </c>
      <c r="S50" s="26">
        <v>0</v>
      </c>
      <c r="T50" s="25">
        <v>0</v>
      </c>
    </row>
    <row r="51" spans="1:20" ht="16.8">
      <c r="A51" s="89"/>
      <c r="B51" s="90"/>
      <c r="C51" s="37" t="s">
        <v>123</v>
      </c>
      <c r="D51" s="69" t="s">
        <v>45</v>
      </c>
      <c r="E51" s="26">
        <v>6</v>
      </c>
      <c r="F51" s="26">
        <v>6</v>
      </c>
      <c r="G51" s="26">
        <v>6</v>
      </c>
      <c r="H51" s="26">
        <v>6</v>
      </c>
      <c r="I51" s="26">
        <v>6</v>
      </c>
      <c r="J51" s="26">
        <v>6</v>
      </c>
      <c r="K51" s="20">
        <v>0</v>
      </c>
      <c r="L51" s="26">
        <v>0</v>
      </c>
      <c r="M51" s="26">
        <v>0</v>
      </c>
      <c r="N51" s="26">
        <v>0</v>
      </c>
      <c r="O51" s="26">
        <v>0</v>
      </c>
      <c r="P51" s="26">
        <v>0</v>
      </c>
      <c r="Q51" s="26">
        <v>0</v>
      </c>
      <c r="R51" s="26">
        <v>0</v>
      </c>
      <c r="S51" s="26">
        <v>0</v>
      </c>
      <c r="T51" s="25">
        <v>0</v>
      </c>
    </row>
    <row r="52" spans="1:20" ht="16.8">
      <c r="A52" s="89"/>
      <c r="B52" s="90"/>
      <c r="C52" s="37" t="s">
        <v>124</v>
      </c>
      <c r="D52" s="69" t="s">
        <v>45</v>
      </c>
      <c r="E52" s="26">
        <v>6</v>
      </c>
      <c r="F52" s="26">
        <v>6</v>
      </c>
      <c r="G52" s="26">
        <v>6</v>
      </c>
      <c r="H52" s="26">
        <v>6</v>
      </c>
      <c r="I52" s="26">
        <v>6</v>
      </c>
      <c r="J52" s="26">
        <v>6</v>
      </c>
      <c r="K52" s="26">
        <v>6</v>
      </c>
      <c r="L52" s="20">
        <v>0</v>
      </c>
      <c r="M52" s="26">
        <v>0</v>
      </c>
      <c r="N52" s="26">
        <v>0</v>
      </c>
      <c r="O52" s="26">
        <v>0</v>
      </c>
      <c r="P52" s="26">
        <v>0</v>
      </c>
      <c r="Q52" s="26">
        <v>0</v>
      </c>
      <c r="R52" s="26">
        <v>0</v>
      </c>
      <c r="S52" s="26">
        <v>0</v>
      </c>
      <c r="T52" s="25">
        <v>0</v>
      </c>
    </row>
    <row r="53" spans="1:20" ht="16.8">
      <c r="A53" s="89"/>
      <c r="B53" s="90"/>
      <c r="C53" s="37" t="s">
        <v>106</v>
      </c>
      <c r="D53" s="29" t="s">
        <v>11</v>
      </c>
      <c r="E53" s="26">
        <v>4</v>
      </c>
      <c r="F53" s="26">
        <v>4</v>
      </c>
      <c r="G53" s="26">
        <v>4</v>
      </c>
      <c r="H53" s="26">
        <v>4</v>
      </c>
      <c r="I53" s="26">
        <v>4</v>
      </c>
      <c r="J53" s="20">
        <v>0</v>
      </c>
      <c r="K53" s="26">
        <v>0</v>
      </c>
      <c r="L53" s="26">
        <v>0</v>
      </c>
      <c r="M53" s="26">
        <v>0</v>
      </c>
      <c r="N53" s="26">
        <v>0</v>
      </c>
      <c r="O53" s="26">
        <v>0</v>
      </c>
      <c r="P53" s="26">
        <v>0</v>
      </c>
      <c r="Q53" s="26">
        <v>0</v>
      </c>
      <c r="R53" s="26">
        <v>0</v>
      </c>
      <c r="S53" s="26">
        <v>0</v>
      </c>
      <c r="T53" s="25">
        <v>0</v>
      </c>
    </row>
    <row r="54" spans="1:20" ht="16.8">
      <c r="A54" s="89"/>
      <c r="B54" s="90"/>
      <c r="C54" s="37" t="s">
        <v>126</v>
      </c>
      <c r="D54" s="29" t="s">
        <v>11</v>
      </c>
      <c r="E54" s="26">
        <v>5</v>
      </c>
      <c r="F54" s="26">
        <v>7</v>
      </c>
      <c r="G54" s="26">
        <v>5</v>
      </c>
      <c r="H54" s="26">
        <v>5</v>
      </c>
      <c r="I54" s="26">
        <v>5</v>
      </c>
      <c r="J54" s="26">
        <v>5</v>
      </c>
      <c r="K54" s="20">
        <v>0</v>
      </c>
      <c r="L54" s="26">
        <v>0</v>
      </c>
      <c r="M54" s="26">
        <v>0</v>
      </c>
      <c r="N54" s="26">
        <v>0</v>
      </c>
      <c r="O54" s="26">
        <v>0</v>
      </c>
      <c r="P54" s="26">
        <v>0</v>
      </c>
      <c r="Q54" s="26">
        <v>0</v>
      </c>
      <c r="R54" s="26">
        <v>0</v>
      </c>
      <c r="S54" s="26">
        <v>0</v>
      </c>
      <c r="T54" s="25">
        <v>0</v>
      </c>
    </row>
    <row r="55" spans="1:20" ht="16.8">
      <c r="A55" s="89"/>
      <c r="B55" s="90"/>
      <c r="C55" s="37"/>
      <c r="D55" s="29"/>
      <c r="E55" s="26"/>
      <c r="F55" s="26"/>
      <c r="G55" s="26"/>
      <c r="H55" s="26"/>
      <c r="I55" s="26"/>
      <c r="J55" s="26"/>
      <c r="K55" s="40">
        <v>2</v>
      </c>
      <c r="L55" s="26"/>
      <c r="M55" s="26"/>
      <c r="N55" s="26"/>
      <c r="O55" s="26"/>
      <c r="P55" s="26"/>
      <c r="Q55" s="26"/>
      <c r="R55" s="26"/>
      <c r="S55" s="26"/>
      <c r="T55" s="25"/>
    </row>
    <row r="56" spans="1:20" ht="16.8">
      <c r="A56" s="89"/>
      <c r="B56" s="90"/>
      <c r="C56" s="37" t="s">
        <v>125</v>
      </c>
      <c r="D56" s="29" t="s">
        <v>11</v>
      </c>
      <c r="E56" s="26">
        <v>3</v>
      </c>
      <c r="F56" s="26">
        <v>5</v>
      </c>
      <c r="G56" s="26">
        <v>3</v>
      </c>
      <c r="H56" s="26">
        <v>3</v>
      </c>
      <c r="I56" s="26">
        <v>3</v>
      </c>
      <c r="J56" s="26">
        <v>3</v>
      </c>
      <c r="K56" s="26">
        <v>3</v>
      </c>
      <c r="L56" s="20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5">
        <v>0</v>
      </c>
    </row>
    <row r="57" spans="1:20" ht="16.8">
      <c r="A57" s="89"/>
      <c r="B57" s="90"/>
      <c r="C57" s="37"/>
      <c r="D57" s="30"/>
      <c r="E57" s="26"/>
      <c r="F57" s="26"/>
      <c r="G57" s="26"/>
      <c r="H57" s="26"/>
      <c r="I57" s="26"/>
      <c r="J57" s="26"/>
      <c r="K57" s="26"/>
      <c r="L57" s="40">
        <v>2</v>
      </c>
      <c r="M57" s="26"/>
      <c r="N57" s="26"/>
      <c r="O57" s="26"/>
      <c r="P57" s="26"/>
      <c r="Q57" s="26"/>
      <c r="R57" s="26"/>
      <c r="S57" s="26"/>
      <c r="T57" s="25"/>
    </row>
    <row r="58" spans="1:20" ht="16.8">
      <c r="A58" s="89"/>
      <c r="B58" s="90"/>
      <c r="C58" s="37" t="s">
        <v>127</v>
      </c>
      <c r="D58" s="30" t="s">
        <v>37</v>
      </c>
      <c r="E58" s="26">
        <v>4</v>
      </c>
      <c r="F58" s="26">
        <v>4</v>
      </c>
      <c r="G58" s="26">
        <v>4</v>
      </c>
      <c r="H58" s="26">
        <v>4</v>
      </c>
      <c r="I58" s="26">
        <v>4</v>
      </c>
      <c r="J58" s="20">
        <v>0</v>
      </c>
      <c r="K58" s="26">
        <v>0</v>
      </c>
      <c r="L58" s="26">
        <v>0</v>
      </c>
      <c r="M58" s="26">
        <v>0</v>
      </c>
      <c r="N58" s="26">
        <v>0</v>
      </c>
      <c r="O58" s="26">
        <v>0</v>
      </c>
      <c r="P58" s="26">
        <v>0</v>
      </c>
      <c r="Q58" s="26">
        <v>0</v>
      </c>
      <c r="R58" s="26">
        <v>0</v>
      </c>
      <c r="S58" s="26">
        <v>0</v>
      </c>
      <c r="T58" s="25">
        <v>0</v>
      </c>
    </row>
    <row r="59" spans="1:20" ht="16.8">
      <c r="A59" s="89"/>
      <c r="B59" s="90"/>
      <c r="C59" s="37" t="s">
        <v>128</v>
      </c>
      <c r="D59" s="29" t="s">
        <v>37</v>
      </c>
      <c r="E59" s="26">
        <v>6</v>
      </c>
      <c r="F59" s="26">
        <v>30</v>
      </c>
      <c r="G59" s="26">
        <v>6</v>
      </c>
      <c r="H59" s="26">
        <v>6</v>
      </c>
      <c r="I59" s="26">
        <v>6</v>
      </c>
      <c r="J59" s="26">
        <v>6</v>
      </c>
      <c r="K59" s="20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5">
        <v>0</v>
      </c>
    </row>
    <row r="60" spans="1:20" ht="16.8">
      <c r="A60" s="89"/>
      <c r="B60" s="90"/>
      <c r="C60" s="37"/>
      <c r="D60" s="29"/>
      <c r="E60" s="26"/>
      <c r="F60" s="26"/>
      <c r="G60" s="26"/>
      <c r="H60" s="26"/>
      <c r="I60" s="26"/>
      <c r="J60" s="26"/>
      <c r="K60" s="40">
        <v>4</v>
      </c>
      <c r="L60" s="40">
        <v>4</v>
      </c>
      <c r="M60" s="40">
        <v>4</v>
      </c>
      <c r="N60" s="40">
        <v>4</v>
      </c>
      <c r="O60" s="40">
        <v>4</v>
      </c>
      <c r="P60" s="40">
        <v>4</v>
      </c>
      <c r="Q60" s="26"/>
      <c r="R60" s="26"/>
      <c r="S60" s="26"/>
      <c r="T60" s="25"/>
    </row>
    <row r="61" spans="1:20" ht="18" customHeight="1">
      <c r="A61" s="89"/>
      <c r="B61" s="90"/>
      <c r="C61" s="37" t="s">
        <v>146</v>
      </c>
      <c r="D61" s="29" t="s">
        <v>37</v>
      </c>
      <c r="E61" s="26">
        <v>3</v>
      </c>
      <c r="F61" s="26">
        <v>21</v>
      </c>
      <c r="G61" s="26">
        <v>3</v>
      </c>
      <c r="H61" s="26">
        <v>3</v>
      </c>
      <c r="I61" s="26">
        <v>3</v>
      </c>
      <c r="J61" s="26">
        <v>3</v>
      </c>
      <c r="K61" s="26">
        <v>3</v>
      </c>
      <c r="L61" s="20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5">
        <v>0</v>
      </c>
    </row>
    <row r="62" spans="1:20" ht="18" customHeight="1">
      <c r="A62" s="89"/>
      <c r="B62" s="90"/>
      <c r="C62" s="37"/>
      <c r="D62" s="29"/>
      <c r="E62" s="26"/>
      <c r="F62" s="26"/>
      <c r="G62" s="26"/>
      <c r="H62" s="26"/>
      <c r="I62" s="26"/>
      <c r="J62" s="26"/>
      <c r="K62" s="26"/>
      <c r="L62" s="40">
        <v>3</v>
      </c>
      <c r="M62" s="40">
        <v>3</v>
      </c>
      <c r="N62" s="40">
        <v>3</v>
      </c>
      <c r="O62" s="40">
        <v>3</v>
      </c>
      <c r="P62" s="40">
        <v>3</v>
      </c>
      <c r="Q62" s="40">
        <v>3</v>
      </c>
      <c r="R62" s="26"/>
      <c r="S62" s="26"/>
      <c r="T62" s="25"/>
    </row>
    <row r="63" spans="1:20" ht="16.8">
      <c r="A63" s="89"/>
      <c r="B63" s="90"/>
      <c r="C63" s="37" t="s">
        <v>132</v>
      </c>
      <c r="D63" s="29" t="s">
        <v>11</v>
      </c>
      <c r="E63" s="26">
        <v>3</v>
      </c>
      <c r="F63" s="26">
        <v>3</v>
      </c>
      <c r="G63" s="26">
        <v>3</v>
      </c>
      <c r="H63" s="26">
        <v>3</v>
      </c>
      <c r="I63" s="26">
        <v>3</v>
      </c>
      <c r="J63" s="26">
        <v>3</v>
      </c>
      <c r="K63" s="26">
        <v>3</v>
      </c>
      <c r="L63" s="20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5">
        <v>0</v>
      </c>
    </row>
    <row r="64" spans="1:20" ht="16.8">
      <c r="A64" s="89"/>
      <c r="B64" s="90"/>
      <c r="C64" s="37" t="s">
        <v>129</v>
      </c>
      <c r="D64" s="29" t="s">
        <v>37</v>
      </c>
      <c r="E64" s="26">
        <v>6</v>
      </c>
      <c r="F64" s="26">
        <v>6</v>
      </c>
      <c r="G64" s="26">
        <v>6</v>
      </c>
      <c r="H64" s="26">
        <v>6</v>
      </c>
      <c r="I64" s="26">
        <v>6</v>
      </c>
      <c r="J64" s="26">
        <v>6</v>
      </c>
      <c r="K64" s="26">
        <v>6</v>
      </c>
      <c r="L64" s="26">
        <v>6</v>
      </c>
      <c r="M64" s="20">
        <v>0</v>
      </c>
      <c r="N64" s="26">
        <v>0</v>
      </c>
      <c r="O64" s="26">
        <v>0</v>
      </c>
      <c r="P64" s="26">
        <v>0</v>
      </c>
      <c r="Q64" s="26">
        <v>0</v>
      </c>
      <c r="R64" s="26">
        <v>0</v>
      </c>
      <c r="S64" s="26">
        <v>0</v>
      </c>
      <c r="T64" s="25">
        <v>0</v>
      </c>
    </row>
    <row r="65" spans="1:20" ht="16.8">
      <c r="A65" s="89"/>
      <c r="B65" s="90"/>
      <c r="C65" s="37" t="s">
        <v>130</v>
      </c>
      <c r="D65" s="29" t="s">
        <v>11</v>
      </c>
      <c r="E65" s="26">
        <v>6</v>
      </c>
      <c r="F65" s="26">
        <v>6</v>
      </c>
      <c r="G65" s="26">
        <v>6</v>
      </c>
      <c r="H65" s="26">
        <v>6</v>
      </c>
      <c r="I65" s="26">
        <v>6</v>
      </c>
      <c r="J65" s="26">
        <v>6</v>
      </c>
      <c r="K65" s="26">
        <v>6</v>
      </c>
      <c r="L65" s="26">
        <v>6</v>
      </c>
      <c r="M65" s="20">
        <v>0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5">
        <v>0</v>
      </c>
    </row>
    <row r="66" spans="1:20" ht="16.8">
      <c r="A66" s="89"/>
      <c r="B66" s="90"/>
      <c r="C66" s="37" t="s">
        <v>131</v>
      </c>
      <c r="D66" s="29" t="s">
        <v>11</v>
      </c>
      <c r="E66" s="26">
        <v>3</v>
      </c>
      <c r="F66" s="26">
        <v>3</v>
      </c>
      <c r="G66" s="26">
        <v>3</v>
      </c>
      <c r="H66" s="26">
        <v>3</v>
      </c>
      <c r="I66" s="26">
        <v>3</v>
      </c>
      <c r="J66" s="26">
        <v>3</v>
      </c>
      <c r="K66" s="26">
        <v>3</v>
      </c>
      <c r="L66" s="26">
        <v>3</v>
      </c>
      <c r="M66" s="26">
        <v>3</v>
      </c>
      <c r="N66" s="20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5">
        <v>0</v>
      </c>
    </row>
    <row r="67" spans="1:20" ht="16.8">
      <c r="A67" s="89"/>
      <c r="B67" s="90" t="s">
        <v>57</v>
      </c>
      <c r="C67" s="37" t="s">
        <v>105</v>
      </c>
      <c r="D67" s="32" t="s">
        <v>12</v>
      </c>
      <c r="E67" s="27">
        <v>2</v>
      </c>
      <c r="F67" s="27">
        <v>2</v>
      </c>
      <c r="G67" s="27">
        <v>2</v>
      </c>
      <c r="H67" s="27">
        <v>2</v>
      </c>
      <c r="I67" s="27">
        <v>2</v>
      </c>
      <c r="J67" s="27">
        <v>2</v>
      </c>
      <c r="K67" s="27">
        <v>2</v>
      </c>
      <c r="L67" s="27">
        <v>2</v>
      </c>
      <c r="M67" s="20">
        <v>0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5">
        <v>0</v>
      </c>
    </row>
    <row r="68" spans="1:20" ht="16.8">
      <c r="A68" s="89"/>
      <c r="B68" s="90"/>
      <c r="C68" s="37" t="s">
        <v>108</v>
      </c>
      <c r="D68" s="32" t="s">
        <v>12</v>
      </c>
      <c r="E68" s="27">
        <v>2</v>
      </c>
      <c r="F68" s="27">
        <v>2</v>
      </c>
      <c r="G68" s="27">
        <v>2</v>
      </c>
      <c r="H68" s="27">
        <v>2</v>
      </c>
      <c r="I68" s="27">
        <v>2</v>
      </c>
      <c r="J68" s="27">
        <v>2</v>
      </c>
      <c r="K68" s="27">
        <v>2</v>
      </c>
      <c r="L68" s="27">
        <v>2</v>
      </c>
      <c r="M68" s="20">
        <v>0</v>
      </c>
      <c r="N68" s="26">
        <v>0</v>
      </c>
      <c r="O68" s="26">
        <v>0</v>
      </c>
      <c r="P68" s="26">
        <v>0</v>
      </c>
      <c r="Q68" s="26">
        <v>0</v>
      </c>
      <c r="R68" s="26">
        <v>0</v>
      </c>
      <c r="S68" s="26">
        <v>0</v>
      </c>
      <c r="T68" s="25">
        <v>0</v>
      </c>
    </row>
    <row r="69" spans="1:20" ht="16.8">
      <c r="A69" s="89"/>
      <c r="B69" s="90"/>
      <c r="C69" s="37" t="s">
        <v>109</v>
      </c>
      <c r="D69" s="32" t="s">
        <v>12</v>
      </c>
      <c r="E69" s="27">
        <v>2</v>
      </c>
      <c r="F69" s="27">
        <v>2</v>
      </c>
      <c r="G69" s="27">
        <v>2</v>
      </c>
      <c r="H69" s="27">
        <v>2</v>
      </c>
      <c r="I69" s="27">
        <v>2</v>
      </c>
      <c r="J69" s="27">
        <v>2</v>
      </c>
      <c r="K69" s="27">
        <v>2</v>
      </c>
      <c r="L69" s="27">
        <v>2</v>
      </c>
      <c r="M69" s="20">
        <v>0</v>
      </c>
      <c r="N69" s="26">
        <v>0</v>
      </c>
      <c r="O69" s="26">
        <v>0</v>
      </c>
      <c r="P69" s="26">
        <v>0</v>
      </c>
      <c r="Q69" s="26">
        <v>0</v>
      </c>
      <c r="R69" s="26">
        <v>0</v>
      </c>
      <c r="S69" s="26">
        <v>0</v>
      </c>
      <c r="T69" s="25">
        <v>0</v>
      </c>
    </row>
    <row r="70" spans="1:20" ht="16.8">
      <c r="A70" s="89"/>
      <c r="B70" s="90"/>
      <c r="C70" s="37" t="s">
        <v>110</v>
      </c>
      <c r="D70" s="32" t="s">
        <v>12</v>
      </c>
      <c r="E70" s="27">
        <v>1</v>
      </c>
      <c r="F70" s="27">
        <v>1</v>
      </c>
      <c r="G70" s="27">
        <v>1</v>
      </c>
      <c r="H70" s="27">
        <v>1</v>
      </c>
      <c r="I70" s="27">
        <v>1</v>
      </c>
      <c r="J70" s="27">
        <v>1</v>
      </c>
      <c r="K70" s="27">
        <v>1</v>
      </c>
      <c r="L70" s="27">
        <v>1</v>
      </c>
      <c r="M70" s="27">
        <v>1</v>
      </c>
      <c r="N70" s="27">
        <v>1</v>
      </c>
      <c r="O70" s="20">
        <v>0</v>
      </c>
      <c r="P70" s="26">
        <v>0</v>
      </c>
      <c r="Q70" s="26">
        <v>0</v>
      </c>
      <c r="R70" s="26">
        <v>0</v>
      </c>
      <c r="S70" s="26">
        <v>0</v>
      </c>
      <c r="T70" s="25">
        <v>0</v>
      </c>
    </row>
    <row r="71" spans="1:20" ht="16.8">
      <c r="A71" s="89"/>
      <c r="B71" s="90"/>
      <c r="C71" s="37" t="s">
        <v>111</v>
      </c>
      <c r="D71" s="32" t="s">
        <v>12</v>
      </c>
      <c r="E71" s="27">
        <v>2</v>
      </c>
      <c r="F71" s="27">
        <v>2</v>
      </c>
      <c r="G71" s="27">
        <v>2</v>
      </c>
      <c r="H71" s="27">
        <v>2</v>
      </c>
      <c r="I71" s="27">
        <v>2</v>
      </c>
      <c r="J71" s="27">
        <v>2</v>
      </c>
      <c r="K71" s="27">
        <v>2</v>
      </c>
      <c r="L71" s="27">
        <v>2</v>
      </c>
      <c r="M71" s="27">
        <v>2</v>
      </c>
      <c r="N71" s="20">
        <v>0</v>
      </c>
      <c r="O71" s="26">
        <v>0</v>
      </c>
      <c r="P71" s="26">
        <v>0</v>
      </c>
      <c r="Q71" s="26">
        <v>0</v>
      </c>
      <c r="R71" s="26">
        <v>0</v>
      </c>
      <c r="S71" s="26">
        <v>0</v>
      </c>
      <c r="T71" s="25">
        <v>0</v>
      </c>
    </row>
    <row r="72" spans="1:20" ht="16.8">
      <c r="A72" s="89"/>
      <c r="B72" s="90"/>
      <c r="C72" s="37" t="s">
        <v>113</v>
      </c>
      <c r="D72" s="32" t="s">
        <v>12</v>
      </c>
      <c r="E72" s="27">
        <v>2</v>
      </c>
      <c r="F72" s="27">
        <v>2</v>
      </c>
      <c r="G72" s="27">
        <v>2</v>
      </c>
      <c r="H72" s="27">
        <v>2</v>
      </c>
      <c r="I72" s="27">
        <v>2</v>
      </c>
      <c r="J72" s="27">
        <v>2</v>
      </c>
      <c r="K72" s="27">
        <v>2</v>
      </c>
      <c r="L72" s="27">
        <v>2</v>
      </c>
      <c r="M72" s="27">
        <v>2</v>
      </c>
      <c r="N72" s="20">
        <v>0</v>
      </c>
      <c r="O72" s="26">
        <v>0</v>
      </c>
      <c r="P72" s="26">
        <v>0</v>
      </c>
      <c r="Q72" s="26">
        <v>0</v>
      </c>
      <c r="R72" s="26">
        <v>0</v>
      </c>
      <c r="S72" s="26">
        <v>0</v>
      </c>
      <c r="T72" s="25">
        <v>0</v>
      </c>
    </row>
    <row r="73" spans="1:20" ht="16.8">
      <c r="A73" s="89"/>
      <c r="B73" s="90"/>
      <c r="C73" s="37" t="s">
        <v>112</v>
      </c>
      <c r="D73" s="32" t="s">
        <v>12</v>
      </c>
      <c r="E73" s="27">
        <v>2</v>
      </c>
      <c r="F73" s="27">
        <v>2</v>
      </c>
      <c r="G73" s="27">
        <v>2</v>
      </c>
      <c r="H73" s="27">
        <v>2</v>
      </c>
      <c r="I73" s="27">
        <v>2</v>
      </c>
      <c r="J73" s="27">
        <v>2</v>
      </c>
      <c r="K73" s="27">
        <v>2</v>
      </c>
      <c r="L73" s="27">
        <v>2</v>
      </c>
      <c r="M73" s="27">
        <v>2</v>
      </c>
      <c r="N73" s="20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T73" s="25">
        <v>0</v>
      </c>
    </row>
    <row r="74" spans="1:20" ht="16.8">
      <c r="A74" s="89"/>
      <c r="B74" s="90"/>
      <c r="C74" s="37" t="s">
        <v>114</v>
      </c>
      <c r="D74" s="32" t="s">
        <v>12</v>
      </c>
      <c r="E74" s="27">
        <v>2</v>
      </c>
      <c r="F74" s="27">
        <v>2</v>
      </c>
      <c r="G74" s="27">
        <v>2</v>
      </c>
      <c r="H74" s="27">
        <v>2</v>
      </c>
      <c r="I74" s="27">
        <v>2</v>
      </c>
      <c r="J74" s="27">
        <v>2</v>
      </c>
      <c r="K74" s="27">
        <v>2</v>
      </c>
      <c r="L74" s="27">
        <v>2</v>
      </c>
      <c r="M74" s="27">
        <v>2</v>
      </c>
      <c r="N74" s="27">
        <v>2</v>
      </c>
      <c r="O74" s="20">
        <v>0</v>
      </c>
      <c r="P74" s="26">
        <v>0</v>
      </c>
      <c r="Q74" s="26">
        <v>0</v>
      </c>
      <c r="R74" s="26">
        <v>0</v>
      </c>
      <c r="S74" s="26">
        <v>0</v>
      </c>
      <c r="T74" s="25">
        <v>0</v>
      </c>
    </row>
    <row r="75" spans="1:20" ht="16.8">
      <c r="A75" s="89"/>
      <c r="B75" s="90"/>
      <c r="C75" s="37" t="s">
        <v>115</v>
      </c>
      <c r="D75" s="32" t="s">
        <v>12</v>
      </c>
      <c r="E75" s="27">
        <v>2</v>
      </c>
      <c r="F75" s="27">
        <v>2</v>
      </c>
      <c r="G75" s="27">
        <v>2</v>
      </c>
      <c r="H75" s="27">
        <v>2</v>
      </c>
      <c r="I75" s="27">
        <v>2</v>
      </c>
      <c r="J75" s="27">
        <v>2</v>
      </c>
      <c r="K75" s="27">
        <v>2</v>
      </c>
      <c r="L75" s="27">
        <v>2</v>
      </c>
      <c r="M75" s="27">
        <v>2</v>
      </c>
      <c r="N75" s="27">
        <v>2</v>
      </c>
      <c r="O75" s="20">
        <v>0</v>
      </c>
      <c r="P75" s="26">
        <v>0</v>
      </c>
      <c r="Q75" s="26">
        <v>0</v>
      </c>
      <c r="R75" s="26">
        <v>0</v>
      </c>
      <c r="S75" s="26">
        <v>0</v>
      </c>
      <c r="T75" s="25">
        <v>0</v>
      </c>
    </row>
    <row r="76" spans="1:20" ht="16.8">
      <c r="A76" s="89"/>
      <c r="B76" s="90"/>
      <c r="C76" s="37" t="s">
        <v>116</v>
      </c>
      <c r="D76" s="32" t="s">
        <v>12</v>
      </c>
      <c r="E76" s="27">
        <v>2</v>
      </c>
      <c r="F76" s="27">
        <v>2</v>
      </c>
      <c r="G76" s="27">
        <v>2</v>
      </c>
      <c r="H76" s="27">
        <v>2</v>
      </c>
      <c r="I76" s="27">
        <v>2</v>
      </c>
      <c r="J76" s="27">
        <v>2</v>
      </c>
      <c r="K76" s="27">
        <v>2</v>
      </c>
      <c r="L76" s="27">
        <v>2</v>
      </c>
      <c r="M76" s="27">
        <v>2</v>
      </c>
      <c r="N76" s="27">
        <v>2</v>
      </c>
      <c r="O76" s="27">
        <v>2</v>
      </c>
      <c r="P76" s="20">
        <v>0</v>
      </c>
      <c r="Q76" s="26">
        <v>0</v>
      </c>
      <c r="R76" s="26">
        <v>0</v>
      </c>
      <c r="S76" s="26">
        <v>0</v>
      </c>
      <c r="T76" s="25">
        <v>0</v>
      </c>
    </row>
    <row r="77" spans="1:20" ht="16.8">
      <c r="A77" s="89"/>
      <c r="B77" s="90"/>
      <c r="C77" s="37" t="s">
        <v>51</v>
      </c>
      <c r="D77" s="32" t="s">
        <v>39</v>
      </c>
      <c r="E77" s="27">
        <v>10</v>
      </c>
      <c r="F77" s="27">
        <v>10</v>
      </c>
      <c r="G77" s="27">
        <v>10</v>
      </c>
      <c r="H77" s="27">
        <v>10</v>
      </c>
      <c r="I77" s="27">
        <v>10</v>
      </c>
      <c r="J77" s="27">
        <v>10</v>
      </c>
      <c r="K77" s="27">
        <v>10</v>
      </c>
      <c r="L77" s="27">
        <v>10</v>
      </c>
      <c r="M77" s="27">
        <v>10</v>
      </c>
      <c r="N77" s="27">
        <v>10</v>
      </c>
      <c r="O77" s="27">
        <v>10</v>
      </c>
      <c r="P77" s="20">
        <v>0</v>
      </c>
      <c r="Q77" s="26">
        <v>0</v>
      </c>
      <c r="R77" s="26">
        <v>0</v>
      </c>
      <c r="S77" s="26">
        <v>0</v>
      </c>
      <c r="T77" s="25">
        <v>0</v>
      </c>
    </row>
    <row r="78" spans="1:20" ht="16.8">
      <c r="A78" s="89"/>
      <c r="B78" s="90" t="s">
        <v>58</v>
      </c>
      <c r="C78" s="37" t="s">
        <v>105</v>
      </c>
      <c r="D78" s="32" t="s">
        <v>11</v>
      </c>
      <c r="E78" s="27">
        <v>2</v>
      </c>
      <c r="F78" s="27">
        <v>1</v>
      </c>
      <c r="G78" s="26">
        <v>2</v>
      </c>
      <c r="H78" s="26">
        <v>2</v>
      </c>
      <c r="I78" s="26">
        <v>2</v>
      </c>
      <c r="J78" s="26">
        <v>2</v>
      </c>
      <c r="K78" s="26">
        <v>2</v>
      </c>
      <c r="L78" s="26">
        <v>2</v>
      </c>
      <c r="M78" s="26">
        <v>2</v>
      </c>
      <c r="N78" s="26">
        <v>2</v>
      </c>
      <c r="O78" s="26">
        <v>2</v>
      </c>
      <c r="P78" s="26">
        <v>2</v>
      </c>
      <c r="Q78" s="20">
        <v>0</v>
      </c>
      <c r="R78" s="26">
        <v>0</v>
      </c>
      <c r="S78" s="26">
        <v>0</v>
      </c>
      <c r="T78" s="25">
        <v>0</v>
      </c>
    </row>
    <row r="79" spans="1:20" ht="16.8">
      <c r="A79" s="89"/>
      <c r="B79" s="90"/>
      <c r="C79" s="37"/>
      <c r="D79" s="32"/>
      <c r="E79" s="27"/>
      <c r="F79" s="27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63">
        <v>-1</v>
      </c>
      <c r="R79" s="26"/>
      <c r="S79" s="26"/>
      <c r="T79" s="25"/>
    </row>
    <row r="80" spans="1:20" ht="16.8">
      <c r="A80" s="89"/>
      <c r="B80" s="90"/>
      <c r="C80" s="37" t="s">
        <v>108</v>
      </c>
      <c r="D80" s="32" t="s">
        <v>37</v>
      </c>
      <c r="E80" s="27">
        <v>2</v>
      </c>
      <c r="F80" s="27">
        <v>1</v>
      </c>
      <c r="G80" s="26">
        <v>2</v>
      </c>
      <c r="H80" s="26">
        <v>2</v>
      </c>
      <c r="I80" s="26">
        <v>2</v>
      </c>
      <c r="J80" s="26">
        <v>2</v>
      </c>
      <c r="K80" s="26">
        <v>2</v>
      </c>
      <c r="L80" s="26">
        <v>2</v>
      </c>
      <c r="M80" s="26">
        <v>2</v>
      </c>
      <c r="N80" s="26">
        <v>2</v>
      </c>
      <c r="O80" s="26">
        <v>2</v>
      </c>
      <c r="P80" s="26">
        <v>2</v>
      </c>
      <c r="Q80" s="20">
        <v>0</v>
      </c>
      <c r="R80" s="26">
        <v>0</v>
      </c>
      <c r="S80" s="26">
        <v>0</v>
      </c>
      <c r="T80" s="25">
        <v>0</v>
      </c>
    </row>
    <row r="81" spans="1:20" ht="16.8">
      <c r="A81" s="89"/>
      <c r="B81" s="90"/>
      <c r="C81" s="37"/>
      <c r="D81" s="32"/>
      <c r="E81" s="27"/>
      <c r="F81" s="27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63">
        <v>-1</v>
      </c>
      <c r="R81" s="26"/>
      <c r="S81" s="26"/>
      <c r="T81" s="25"/>
    </row>
    <row r="82" spans="1:20" ht="16.8">
      <c r="A82" s="89"/>
      <c r="B82" s="90"/>
      <c r="C82" s="37" t="s">
        <v>109</v>
      </c>
      <c r="D82" s="32" t="s">
        <v>133</v>
      </c>
      <c r="E82" s="27">
        <v>2</v>
      </c>
      <c r="F82" s="27">
        <v>2</v>
      </c>
      <c r="G82" s="26">
        <v>2</v>
      </c>
      <c r="H82" s="26">
        <v>2</v>
      </c>
      <c r="I82" s="26">
        <v>2</v>
      </c>
      <c r="J82" s="26">
        <v>2</v>
      </c>
      <c r="K82" s="26">
        <v>2</v>
      </c>
      <c r="L82" s="26">
        <v>2</v>
      </c>
      <c r="M82" s="26">
        <v>2</v>
      </c>
      <c r="N82" s="26">
        <v>2</v>
      </c>
      <c r="O82" s="26">
        <v>2</v>
      </c>
      <c r="P82" s="26">
        <v>2</v>
      </c>
      <c r="Q82" s="20">
        <v>0</v>
      </c>
      <c r="R82" s="26">
        <v>0</v>
      </c>
      <c r="S82" s="26">
        <v>0</v>
      </c>
      <c r="T82" s="25">
        <v>0</v>
      </c>
    </row>
    <row r="83" spans="1:20" ht="16.8">
      <c r="A83" s="89"/>
      <c r="B83" s="90"/>
      <c r="C83" s="37" t="s">
        <v>110</v>
      </c>
      <c r="D83" s="32" t="s">
        <v>133</v>
      </c>
      <c r="E83" s="27">
        <v>2</v>
      </c>
      <c r="F83" s="27">
        <v>2</v>
      </c>
      <c r="G83" s="26">
        <v>2</v>
      </c>
      <c r="H83" s="26">
        <v>2</v>
      </c>
      <c r="I83" s="26">
        <v>2</v>
      </c>
      <c r="J83" s="26">
        <v>2</v>
      </c>
      <c r="K83" s="26">
        <v>2</v>
      </c>
      <c r="L83" s="26">
        <v>2</v>
      </c>
      <c r="M83" s="26">
        <v>2</v>
      </c>
      <c r="N83" s="26">
        <v>2</v>
      </c>
      <c r="O83" s="26">
        <v>2</v>
      </c>
      <c r="P83" s="26">
        <v>2</v>
      </c>
      <c r="Q83" s="20">
        <v>0</v>
      </c>
      <c r="R83" s="26">
        <v>0</v>
      </c>
      <c r="S83" s="26">
        <v>0</v>
      </c>
      <c r="T83" s="25">
        <v>0</v>
      </c>
    </row>
    <row r="84" spans="1:20" ht="16.8">
      <c r="A84" s="89"/>
      <c r="B84" s="90"/>
      <c r="C84" s="37" t="s">
        <v>111</v>
      </c>
      <c r="D84" s="32" t="s">
        <v>134</v>
      </c>
      <c r="E84" s="27">
        <v>2</v>
      </c>
      <c r="F84" s="27">
        <v>2</v>
      </c>
      <c r="G84" s="26">
        <v>2</v>
      </c>
      <c r="H84" s="26">
        <v>2</v>
      </c>
      <c r="I84" s="26">
        <v>2</v>
      </c>
      <c r="J84" s="26">
        <v>2</v>
      </c>
      <c r="K84" s="26">
        <v>2</v>
      </c>
      <c r="L84" s="26">
        <v>2</v>
      </c>
      <c r="M84" s="26">
        <v>2</v>
      </c>
      <c r="N84" s="26">
        <v>2</v>
      </c>
      <c r="O84" s="26">
        <v>2</v>
      </c>
      <c r="P84" s="26">
        <v>2</v>
      </c>
      <c r="Q84" s="20">
        <v>0</v>
      </c>
      <c r="R84" s="26">
        <v>0</v>
      </c>
      <c r="S84" s="26">
        <v>0</v>
      </c>
      <c r="T84" s="25">
        <v>0</v>
      </c>
    </row>
    <row r="85" spans="1:20" ht="16.8">
      <c r="A85" s="89"/>
      <c r="B85" s="90"/>
      <c r="C85" s="37" t="s">
        <v>113</v>
      </c>
      <c r="D85" s="32" t="s">
        <v>134</v>
      </c>
      <c r="E85" s="27">
        <v>2</v>
      </c>
      <c r="F85" s="27">
        <v>2</v>
      </c>
      <c r="G85" s="27">
        <v>2</v>
      </c>
      <c r="H85" s="27">
        <v>2</v>
      </c>
      <c r="I85" s="27">
        <v>2</v>
      </c>
      <c r="J85" s="27">
        <v>2</v>
      </c>
      <c r="K85" s="27">
        <v>2</v>
      </c>
      <c r="L85" s="27">
        <v>2</v>
      </c>
      <c r="M85" s="27">
        <v>2</v>
      </c>
      <c r="N85" s="27">
        <v>2</v>
      </c>
      <c r="O85" s="27">
        <v>2</v>
      </c>
      <c r="P85" s="27">
        <v>2</v>
      </c>
      <c r="Q85" s="20">
        <v>0</v>
      </c>
      <c r="R85" s="26">
        <v>0</v>
      </c>
      <c r="S85" s="26">
        <v>0</v>
      </c>
      <c r="T85" s="25">
        <v>0</v>
      </c>
    </row>
    <row r="86" spans="1:20" ht="16.8">
      <c r="A86" s="89"/>
      <c r="B86" s="90"/>
      <c r="C86" s="37" t="s">
        <v>112</v>
      </c>
      <c r="D86" s="32" t="s">
        <v>11</v>
      </c>
      <c r="E86" s="27">
        <v>2</v>
      </c>
      <c r="F86" s="27">
        <v>1</v>
      </c>
      <c r="G86" s="27">
        <v>2</v>
      </c>
      <c r="H86" s="27">
        <v>2</v>
      </c>
      <c r="I86" s="27">
        <v>2</v>
      </c>
      <c r="J86" s="27">
        <v>2</v>
      </c>
      <c r="K86" s="27">
        <v>2</v>
      </c>
      <c r="L86" s="27">
        <v>2</v>
      </c>
      <c r="M86" s="27">
        <v>2</v>
      </c>
      <c r="N86" s="27">
        <v>2</v>
      </c>
      <c r="O86" s="27">
        <v>2</v>
      </c>
      <c r="P86" s="27">
        <v>2</v>
      </c>
      <c r="Q86" s="27">
        <v>2</v>
      </c>
      <c r="R86" s="20">
        <v>0</v>
      </c>
      <c r="S86" s="26">
        <v>0</v>
      </c>
      <c r="T86" s="25">
        <v>0</v>
      </c>
    </row>
    <row r="87" spans="1:20" ht="16.8">
      <c r="A87" s="89"/>
      <c r="B87" s="90"/>
      <c r="C87" s="37"/>
      <c r="D87" s="32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63">
        <v>-1</v>
      </c>
      <c r="S87" s="26"/>
      <c r="T87" s="25"/>
    </row>
    <row r="88" spans="1:20" ht="16.8">
      <c r="A88" s="89"/>
      <c r="B88" s="90"/>
      <c r="C88" s="37" t="s">
        <v>114</v>
      </c>
      <c r="D88" s="32" t="s">
        <v>52</v>
      </c>
      <c r="E88" s="27">
        <v>2</v>
      </c>
      <c r="F88" s="27">
        <v>2</v>
      </c>
      <c r="G88" s="27">
        <v>2</v>
      </c>
      <c r="H88" s="27">
        <v>2</v>
      </c>
      <c r="I88" s="27">
        <v>2</v>
      </c>
      <c r="J88" s="27">
        <v>2</v>
      </c>
      <c r="K88" s="27">
        <v>2</v>
      </c>
      <c r="L88" s="27">
        <v>2</v>
      </c>
      <c r="M88" s="27">
        <v>2</v>
      </c>
      <c r="N88" s="27">
        <v>2</v>
      </c>
      <c r="O88" s="27">
        <v>2</v>
      </c>
      <c r="P88" s="27">
        <v>2</v>
      </c>
      <c r="Q88" s="27">
        <v>2</v>
      </c>
      <c r="R88" s="20">
        <v>0</v>
      </c>
      <c r="S88" s="26">
        <v>0</v>
      </c>
      <c r="T88" s="25">
        <v>0</v>
      </c>
    </row>
    <row r="89" spans="1:20" ht="16.8">
      <c r="A89" s="89"/>
      <c r="B89" s="90"/>
      <c r="C89" s="37" t="s">
        <v>115</v>
      </c>
      <c r="D89" s="32" t="s">
        <v>133</v>
      </c>
      <c r="E89" s="27">
        <v>2</v>
      </c>
      <c r="F89" s="27">
        <v>2</v>
      </c>
      <c r="G89" s="27">
        <v>2</v>
      </c>
      <c r="H89" s="27">
        <v>2</v>
      </c>
      <c r="I89" s="27">
        <v>2</v>
      </c>
      <c r="J89" s="27">
        <v>2</v>
      </c>
      <c r="K89" s="27">
        <v>2</v>
      </c>
      <c r="L89" s="27">
        <v>2</v>
      </c>
      <c r="M89" s="27">
        <v>2</v>
      </c>
      <c r="N89" s="27">
        <v>2</v>
      </c>
      <c r="O89" s="27">
        <v>2</v>
      </c>
      <c r="P89" s="27">
        <v>2</v>
      </c>
      <c r="Q89" s="27">
        <v>2</v>
      </c>
      <c r="R89" s="20">
        <v>0</v>
      </c>
      <c r="S89" s="26">
        <v>0</v>
      </c>
      <c r="T89" s="25">
        <v>0</v>
      </c>
    </row>
    <row r="90" spans="1:20" ht="16.8">
      <c r="A90" s="89"/>
      <c r="B90" s="90"/>
      <c r="C90" s="37" t="s">
        <v>116</v>
      </c>
      <c r="D90" s="32" t="s">
        <v>54</v>
      </c>
      <c r="E90" s="27">
        <v>2</v>
      </c>
      <c r="F90" s="27">
        <v>2</v>
      </c>
      <c r="G90" s="26">
        <v>2</v>
      </c>
      <c r="H90" s="26">
        <v>2</v>
      </c>
      <c r="I90" s="26">
        <v>2</v>
      </c>
      <c r="J90" s="26">
        <v>2</v>
      </c>
      <c r="K90" s="26">
        <v>2</v>
      </c>
      <c r="L90" s="26">
        <v>2</v>
      </c>
      <c r="M90" s="26">
        <v>2</v>
      </c>
      <c r="N90" s="26">
        <v>2</v>
      </c>
      <c r="O90" s="26">
        <v>2</v>
      </c>
      <c r="P90" s="26">
        <v>2</v>
      </c>
      <c r="Q90" s="26">
        <v>2</v>
      </c>
      <c r="R90" s="20">
        <v>0</v>
      </c>
      <c r="S90" s="26">
        <v>0</v>
      </c>
      <c r="T90" s="25">
        <v>0</v>
      </c>
    </row>
    <row r="91" spans="1:20" ht="16.8">
      <c r="A91" s="89"/>
      <c r="B91" s="93" t="s">
        <v>59</v>
      </c>
      <c r="C91" s="37" t="s">
        <v>105</v>
      </c>
      <c r="D91" s="32" t="s">
        <v>12</v>
      </c>
      <c r="E91" s="27">
        <v>1</v>
      </c>
      <c r="F91" s="27">
        <v>1</v>
      </c>
      <c r="G91" s="27">
        <v>1</v>
      </c>
      <c r="H91" s="27">
        <v>1</v>
      </c>
      <c r="I91" s="27">
        <v>1</v>
      </c>
      <c r="J91" s="27">
        <v>1</v>
      </c>
      <c r="K91" s="27">
        <v>1</v>
      </c>
      <c r="L91" s="27">
        <v>1</v>
      </c>
      <c r="M91" s="27">
        <v>1</v>
      </c>
      <c r="N91" s="27">
        <v>1</v>
      </c>
      <c r="O91" s="27">
        <v>1</v>
      </c>
      <c r="P91" s="27">
        <v>1</v>
      </c>
      <c r="Q91" s="27">
        <v>1</v>
      </c>
      <c r="R91" s="27">
        <v>1</v>
      </c>
      <c r="S91" s="20">
        <v>0</v>
      </c>
      <c r="T91" s="25">
        <v>0</v>
      </c>
    </row>
    <row r="92" spans="1:20" ht="16.8">
      <c r="A92" s="89"/>
      <c r="B92" s="93"/>
      <c r="C92" s="37" t="s">
        <v>108</v>
      </c>
      <c r="D92" s="32" t="s">
        <v>12</v>
      </c>
      <c r="E92" s="27">
        <v>1</v>
      </c>
      <c r="F92" s="27">
        <v>1</v>
      </c>
      <c r="G92" s="27">
        <v>1</v>
      </c>
      <c r="H92" s="27">
        <v>1</v>
      </c>
      <c r="I92" s="27">
        <v>1</v>
      </c>
      <c r="J92" s="27">
        <v>1</v>
      </c>
      <c r="K92" s="27">
        <v>1</v>
      </c>
      <c r="L92" s="27">
        <v>1</v>
      </c>
      <c r="M92" s="27">
        <v>1</v>
      </c>
      <c r="N92" s="27">
        <v>1</v>
      </c>
      <c r="O92" s="27">
        <v>1</v>
      </c>
      <c r="P92" s="27">
        <v>1</v>
      </c>
      <c r="Q92" s="27">
        <v>1</v>
      </c>
      <c r="R92" s="27">
        <v>1</v>
      </c>
      <c r="S92" s="20">
        <v>0</v>
      </c>
      <c r="T92" s="25">
        <v>0</v>
      </c>
    </row>
    <row r="93" spans="1:20" ht="16.8">
      <c r="A93" s="89"/>
      <c r="B93" s="93"/>
      <c r="C93" s="37" t="s">
        <v>109</v>
      </c>
      <c r="D93" s="32" t="s">
        <v>12</v>
      </c>
      <c r="E93" s="27">
        <v>1</v>
      </c>
      <c r="F93" s="27">
        <v>1</v>
      </c>
      <c r="G93" s="27">
        <v>1</v>
      </c>
      <c r="H93" s="27">
        <v>1</v>
      </c>
      <c r="I93" s="27">
        <v>1</v>
      </c>
      <c r="J93" s="27">
        <v>1</v>
      </c>
      <c r="K93" s="27">
        <v>1</v>
      </c>
      <c r="L93" s="27">
        <v>1</v>
      </c>
      <c r="M93" s="27">
        <v>1</v>
      </c>
      <c r="N93" s="27">
        <v>1</v>
      </c>
      <c r="O93" s="27">
        <v>1</v>
      </c>
      <c r="P93" s="27">
        <v>1</v>
      </c>
      <c r="Q93" s="27">
        <v>1</v>
      </c>
      <c r="R93" s="27">
        <v>1</v>
      </c>
      <c r="S93" s="20">
        <v>0</v>
      </c>
      <c r="T93" s="25">
        <v>0</v>
      </c>
    </row>
    <row r="94" spans="1:20" ht="16.8">
      <c r="A94" s="89"/>
      <c r="B94" s="93"/>
      <c r="C94" s="37" t="s">
        <v>110</v>
      </c>
      <c r="D94" s="32" t="s">
        <v>12</v>
      </c>
      <c r="E94" s="27">
        <v>1</v>
      </c>
      <c r="F94" s="27">
        <v>1</v>
      </c>
      <c r="G94" s="27">
        <v>1</v>
      </c>
      <c r="H94" s="27">
        <v>1</v>
      </c>
      <c r="I94" s="27">
        <v>1</v>
      </c>
      <c r="J94" s="27">
        <v>1</v>
      </c>
      <c r="K94" s="27">
        <v>1</v>
      </c>
      <c r="L94" s="27">
        <v>1</v>
      </c>
      <c r="M94" s="27">
        <v>1</v>
      </c>
      <c r="N94" s="27">
        <v>1</v>
      </c>
      <c r="O94" s="27">
        <v>1</v>
      </c>
      <c r="P94" s="27">
        <v>1</v>
      </c>
      <c r="Q94" s="27">
        <v>1</v>
      </c>
      <c r="R94" s="27">
        <v>1</v>
      </c>
      <c r="S94" s="20">
        <v>0</v>
      </c>
      <c r="T94" s="25">
        <v>0</v>
      </c>
    </row>
    <row r="95" spans="1:20" ht="16.8">
      <c r="A95" s="89"/>
      <c r="B95" s="93"/>
      <c r="C95" s="37" t="s">
        <v>111</v>
      </c>
      <c r="D95" s="32" t="s">
        <v>12</v>
      </c>
      <c r="E95" s="27">
        <v>1</v>
      </c>
      <c r="F95" s="27">
        <v>1</v>
      </c>
      <c r="G95" s="27">
        <v>1</v>
      </c>
      <c r="H95" s="27">
        <v>1</v>
      </c>
      <c r="I95" s="27">
        <v>1</v>
      </c>
      <c r="J95" s="27">
        <v>1</v>
      </c>
      <c r="K95" s="27">
        <v>1</v>
      </c>
      <c r="L95" s="27">
        <v>1</v>
      </c>
      <c r="M95" s="27">
        <v>1</v>
      </c>
      <c r="N95" s="27">
        <v>1</v>
      </c>
      <c r="O95" s="27">
        <v>1</v>
      </c>
      <c r="P95" s="27">
        <v>1</v>
      </c>
      <c r="Q95" s="27">
        <v>1</v>
      </c>
      <c r="R95" s="27">
        <v>1</v>
      </c>
      <c r="S95" s="20">
        <v>0</v>
      </c>
      <c r="T95" s="25">
        <v>0</v>
      </c>
    </row>
    <row r="96" spans="1:20" ht="16.8">
      <c r="A96" s="89"/>
      <c r="B96" s="93"/>
      <c r="C96" s="37" t="s">
        <v>113</v>
      </c>
      <c r="D96" s="32" t="s">
        <v>45</v>
      </c>
      <c r="E96" s="27">
        <v>1</v>
      </c>
      <c r="F96" s="27">
        <v>1</v>
      </c>
      <c r="G96" s="27">
        <v>1</v>
      </c>
      <c r="H96" s="27">
        <v>1</v>
      </c>
      <c r="I96" s="27">
        <v>1</v>
      </c>
      <c r="J96" s="27">
        <v>1</v>
      </c>
      <c r="K96" s="27">
        <v>1</v>
      </c>
      <c r="L96" s="27">
        <v>1</v>
      </c>
      <c r="M96" s="27">
        <v>1</v>
      </c>
      <c r="N96" s="27">
        <v>1</v>
      </c>
      <c r="O96" s="27">
        <v>1</v>
      </c>
      <c r="P96" s="27">
        <v>1</v>
      </c>
      <c r="Q96" s="27">
        <v>1</v>
      </c>
      <c r="R96" s="27">
        <v>1</v>
      </c>
      <c r="S96" s="20">
        <v>0</v>
      </c>
      <c r="T96" s="25">
        <v>0</v>
      </c>
    </row>
    <row r="97" spans="1:20" ht="16.8">
      <c r="A97" s="89"/>
      <c r="B97" s="93"/>
      <c r="C97" s="37" t="s">
        <v>112</v>
      </c>
      <c r="D97" s="32" t="s">
        <v>45</v>
      </c>
      <c r="E97" s="27">
        <v>1</v>
      </c>
      <c r="F97" s="27">
        <v>1</v>
      </c>
      <c r="G97" s="27">
        <v>1</v>
      </c>
      <c r="H97" s="27">
        <v>1</v>
      </c>
      <c r="I97" s="27">
        <v>1</v>
      </c>
      <c r="J97" s="27">
        <v>1</v>
      </c>
      <c r="K97" s="27">
        <v>1</v>
      </c>
      <c r="L97" s="27">
        <v>1</v>
      </c>
      <c r="M97" s="27">
        <v>1</v>
      </c>
      <c r="N97" s="27">
        <v>1</v>
      </c>
      <c r="O97" s="27">
        <v>1</v>
      </c>
      <c r="P97" s="27">
        <v>1</v>
      </c>
      <c r="Q97" s="27">
        <v>1</v>
      </c>
      <c r="R97" s="27">
        <v>1</v>
      </c>
      <c r="S97" s="20">
        <v>0</v>
      </c>
      <c r="T97" s="25">
        <v>0</v>
      </c>
    </row>
    <row r="98" spans="1:20" ht="16.8">
      <c r="A98" s="89"/>
      <c r="B98" s="93"/>
      <c r="C98" s="37" t="s">
        <v>114</v>
      </c>
      <c r="D98" s="32" t="s">
        <v>12</v>
      </c>
      <c r="E98" s="27">
        <v>1</v>
      </c>
      <c r="F98" s="27">
        <v>1</v>
      </c>
      <c r="G98" s="27">
        <v>1</v>
      </c>
      <c r="H98" s="27">
        <v>1</v>
      </c>
      <c r="I98" s="27">
        <v>1</v>
      </c>
      <c r="J98" s="27">
        <v>1</v>
      </c>
      <c r="K98" s="27">
        <v>1</v>
      </c>
      <c r="L98" s="27">
        <v>1</v>
      </c>
      <c r="M98" s="27">
        <v>1</v>
      </c>
      <c r="N98" s="27">
        <v>1</v>
      </c>
      <c r="O98" s="27">
        <v>1</v>
      </c>
      <c r="P98" s="27">
        <v>1</v>
      </c>
      <c r="Q98" s="27">
        <v>1</v>
      </c>
      <c r="R98" s="27">
        <v>1</v>
      </c>
      <c r="S98" s="20">
        <v>0</v>
      </c>
      <c r="T98" s="25">
        <v>0</v>
      </c>
    </row>
    <row r="99" spans="1:20" ht="16.8">
      <c r="A99" s="89"/>
      <c r="B99" s="93"/>
      <c r="C99" s="37" t="s">
        <v>115</v>
      </c>
      <c r="D99" s="32" t="s">
        <v>37</v>
      </c>
      <c r="E99" s="27">
        <v>1</v>
      </c>
      <c r="F99" s="27">
        <v>1</v>
      </c>
      <c r="G99" s="27">
        <v>1</v>
      </c>
      <c r="H99" s="27">
        <v>1</v>
      </c>
      <c r="I99" s="27">
        <v>1</v>
      </c>
      <c r="J99" s="27">
        <v>1</v>
      </c>
      <c r="K99" s="27">
        <v>1</v>
      </c>
      <c r="L99" s="27">
        <v>1</v>
      </c>
      <c r="M99" s="27">
        <v>1</v>
      </c>
      <c r="N99" s="27">
        <v>1</v>
      </c>
      <c r="O99" s="27">
        <v>1</v>
      </c>
      <c r="P99" s="27">
        <v>1</v>
      </c>
      <c r="Q99" s="27">
        <v>1</v>
      </c>
      <c r="R99" s="27">
        <v>1</v>
      </c>
      <c r="S99" s="20">
        <v>0</v>
      </c>
      <c r="T99" s="25">
        <v>0</v>
      </c>
    </row>
    <row r="100" spans="1:20" ht="16.8">
      <c r="A100" s="89"/>
      <c r="B100" s="93"/>
      <c r="C100" s="37" t="s">
        <v>116</v>
      </c>
      <c r="D100" s="32" t="s">
        <v>37</v>
      </c>
      <c r="E100" s="27">
        <v>1</v>
      </c>
      <c r="F100" s="27">
        <v>1</v>
      </c>
      <c r="G100" s="27">
        <v>1</v>
      </c>
      <c r="H100" s="27">
        <v>1</v>
      </c>
      <c r="I100" s="27">
        <v>1</v>
      </c>
      <c r="J100" s="27">
        <v>1</v>
      </c>
      <c r="K100" s="27">
        <v>1</v>
      </c>
      <c r="L100" s="27">
        <v>1</v>
      </c>
      <c r="M100" s="27">
        <v>1</v>
      </c>
      <c r="N100" s="27">
        <v>1</v>
      </c>
      <c r="O100" s="27">
        <v>1</v>
      </c>
      <c r="P100" s="27">
        <v>1</v>
      </c>
      <c r="Q100" s="27">
        <v>1</v>
      </c>
      <c r="R100" s="27">
        <v>1</v>
      </c>
      <c r="S100" s="20">
        <v>0</v>
      </c>
      <c r="T100" s="25">
        <v>0</v>
      </c>
    </row>
    <row r="101" spans="1:20" ht="16.8">
      <c r="A101" s="89"/>
      <c r="B101" s="90" t="s">
        <v>22</v>
      </c>
      <c r="C101" s="37" t="s">
        <v>19</v>
      </c>
      <c r="D101" s="30" t="s">
        <v>39</v>
      </c>
      <c r="E101" s="26">
        <v>15</v>
      </c>
      <c r="F101" s="26">
        <v>15</v>
      </c>
      <c r="G101" s="26">
        <v>15</v>
      </c>
      <c r="H101" s="26">
        <v>15</v>
      </c>
      <c r="I101" s="26">
        <v>15</v>
      </c>
      <c r="J101" s="26">
        <v>15</v>
      </c>
      <c r="K101" s="26">
        <v>15</v>
      </c>
      <c r="L101" s="26">
        <v>15</v>
      </c>
      <c r="M101" s="26">
        <v>15</v>
      </c>
      <c r="N101" s="26">
        <v>15</v>
      </c>
      <c r="O101" s="26">
        <v>15</v>
      </c>
      <c r="P101" s="26">
        <v>15</v>
      </c>
      <c r="Q101" s="26">
        <v>15</v>
      </c>
      <c r="R101" s="26">
        <v>15</v>
      </c>
      <c r="S101" s="26">
        <v>15</v>
      </c>
      <c r="T101" s="19">
        <v>0</v>
      </c>
    </row>
    <row r="102" spans="1:20" ht="16.8">
      <c r="A102" s="89"/>
      <c r="B102" s="90"/>
      <c r="C102" s="37" t="s">
        <v>20</v>
      </c>
      <c r="D102" s="35" t="s">
        <v>39</v>
      </c>
      <c r="E102" s="26">
        <v>15</v>
      </c>
      <c r="F102" s="26">
        <v>15</v>
      </c>
      <c r="G102" s="26">
        <v>15</v>
      </c>
      <c r="H102" s="26">
        <v>15</v>
      </c>
      <c r="I102" s="26">
        <v>15</v>
      </c>
      <c r="J102" s="26">
        <v>15</v>
      </c>
      <c r="K102" s="26">
        <v>15</v>
      </c>
      <c r="L102" s="26">
        <v>15</v>
      </c>
      <c r="M102" s="26">
        <v>15</v>
      </c>
      <c r="N102" s="26">
        <v>15</v>
      </c>
      <c r="O102" s="26">
        <v>15</v>
      </c>
      <c r="P102" s="26">
        <v>15</v>
      </c>
      <c r="Q102" s="26">
        <v>15</v>
      </c>
      <c r="R102" s="26">
        <v>15</v>
      </c>
      <c r="S102" s="26">
        <v>15</v>
      </c>
      <c r="T102" s="19">
        <v>0</v>
      </c>
    </row>
    <row r="103" spans="1:20" ht="16.8">
      <c r="A103" s="89"/>
      <c r="B103" s="96" t="s">
        <v>145</v>
      </c>
      <c r="C103" s="96"/>
      <c r="D103" s="58" t="s">
        <v>28</v>
      </c>
      <c r="E103" s="94">
        <f>SUM(E17:E102)</f>
        <v>256</v>
      </c>
      <c r="F103" s="95"/>
      <c r="G103" s="31">
        <f>SUM(G17:G102)</f>
        <v>234</v>
      </c>
      <c r="H103" s="31">
        <f>SUM(H17:H102)</f>
        <v>205</v>
      </c>
      <c r="I103" s="31">
        <f>SUM(I17:I102)-I45-I43</f>
        <v>187</v>
      </c>
      <c r="J103" s="31">
        <f>SUM(J17:J102)-J47-J43-J45</f>
        <v>161</v>
      </c>
      <c r="K103" s="31">
        <f>SUM(K17:K102)-K60-K55-K45-K47</f>
        <v>132</v>
      </c>
      <c r="L103" s="31">
        <f>SUM(L17:L102)-L57-L60-L62</f>
        <v>104</v>
      </c>
      <c r="M103" s="31">
        <f>SUM(M17:M102)-M60-M62</f>
        <v>86</v>
      </c>
      <c r="N103" s="31">
        <f>SUM(N17:N102)-N60-N62</f>
        <v>77</v>
      </c>
      <c r="O103" s="31">
        <f>SUM(O17:O102)-O60-O62</f>
        <v>72</v>
      </c>
      <c r="P103" s="31">
        <f>SUM(P17:P102)-P60-P62</f>
        <v>60</v>
      </c>
      <c r="Q103" s="31">
        <f>SUM(Q17:Q102)-Q79-Q81-Q62</f>
        <v>48</v>
      </c>
      <c r="R103" s="31">
        <f>SUM(R17:R102)-R87</f>
        <v>40</v>
      </c>
      <c r="S103" s="31">
        <f>SUM(S17:S102)</f>
        <v>30</v>
      </c>
      <c r="T103" s="31">
        <f>SUM(T17:T102)</f>
        <v>0</v>
      </c>
    </row>
    <row r="104" spans="1:20" ht="16.8">
      <c r="A104" s="89"/>
      <c r="B104" s="96"/>
      <c r="C104" s="96"/>
      <c r="D104" s="58" t="s">
        <v>29</v>
      </c>
      <c r="E104" s="94">
        <f>SUM(F17:F102)</f>
        <v>315</v>
      </c>
      <c r="F104" s="95"/>
      <c r="G104" s="31">
        <f t="shared" ref="G104:T104" si="0">SUM(G17:G102)</f>
        <v>234</v>
      </c>
      <c r="H104" s="31">
        <f t="shared" si="0"/>
        <v>205</v>
      </c>
      <c r="I104" s="31">
        <f t="shared" si="0"/>
        <v>192</v>
      </c>
      <c r="J104" s="31">
        <f t="shared" si="0"/>
        <v>168</v>
      </c>
      <c r="K104" s="31">
        <f t="shared" si="0"/>
        <v>142</v>
      </c>
      <c r="L104" s="31">
        <f t="shared" si="0"/>
        <v>113</v>
      </c>
      <c r="M104" s="31">
        <f t="shared" si="0"/>
        <v>93</v>
      </c>
      <c r="N104" s="31">
        <f t="shared" si="0"/>
        <v>84</v>
      </c>
      <c r="O104" s="31">
        <f t="shared" si="0"/>
        <v>79</v>
      </c>
      <c r="P104" s="31">
        <f t="shared" si="0"/>
        <v>67</v>
      </c>
      <c r="Q104" s="31">
        <f t="shared" si="0"/>
        <v>49</v>
      </c>
      <c r="R104" s="31">
        <f t="shared" si="0"/>
        <v>39</v>
      </c>
      <c r="S104" s="31">
        <f t="shared" si="0"/>
        <v>30</v>
      </c>
      <c r="T104" s="31">
        <f t="shared" si="0"/>
        <v>0</v>
      </c>
    </row>
    <row r="108" spans="1:20" ht="20.399999999999999">
      <c r="A108" s="1"/>
      <c r="D108" s="91" t="s">
        <v>23</v>
      </c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</row>
    <row r="109" spans="1:20" ht="33" customHeight="1">
      <c r="A109" s="1"/>
      <c r="D109" s="42" t="s">
        <v>14</v>
      </c>
      <c r="G109" s="64">
        <f t="shared" ref="G109:T109" si="1">G16</f>
        <v>45761</v>
      </c>
      <c r="H109" s="64">
        <f t="shared" si="1"/>
        <v>45762</v>
      </c>
      <c r="I109" s="64">
        <f t="shared" si="1"/>
        <v>45763</v>
      </c>
      <c r="J109" s="64">
        <f t="shared" si="1"/>
        <v>45764</v>
      </c>
      <c r="K109" s="64">
        <f t="shared" si="1"/>
        <v>45765</v>
      </c>
      <c r="L109" s="64">
        <f t="shared" si="1"/>
        <v>45766</v>
      </c>
      <c r="M109" s="64">
        <f t="shared" si="1"/>
        <v>45767</v>
      </c>
      <c r="N109" s="64">
        <f t="shared" si="1"/>
        <v>45768</v>
      </c>
      <c r="O109" s="64">
        <f t="shared" si="1"/>
        <v>45769</v>
      </c>
      <c r="P109" s="64">
        <f t="shared" si="1"/>
        <v>45770</v>
      </c>
      <c r="Q109" s="64">
        <f t="shared" si="1"/>
        <v>45771</v>
      </c>
      <c r="R109" s="64">
        <f t="shared" si="1"/>
        <v>45772</v>
      </c>
      <c r="S109" s="64">
        <f t="shared" si="1"/>
        <v>45773</v>
      </c>
      <c r="T109" s="64">
        <f t="shared" si="1"/>
        <v>45774</v>
      </c>
    </row>
    <row r="110" spans="1:20" ht="16.8">
      <c r="D110" s="42" t="s">
        <v>28</v>
      </c>
      <c r="E110" s="86">
        <f>E103</f>
        <v>256</v>
      </c>
      <c r="F110" s="87"/>
      <c r="G110" s="21">
        <f t="shared" ref="G110:T110" si="2">G103</f>
        <v>234</v>
      </c>
      <c r="H110" s="21">
        <f t="shared" si="2"/>
        <v>205</v>
      </c>
      <c r="I110" s="21">
        <f t="shared" si="2"/>
        <v>187</v>
      </c>
      <c r="J110" s="21">
        <f t="shared" si="2"/>
        <v>161</v>
      </c>
      <c r="K110" s="21">
        <f t="shared" si="2"/>
        <v>132</v>
      </c>
      <c r="L110" s="21">
        <f t="shared" si="2"/>
        <v>104</v>
      </c>
      <c r="M110" s="21">
        <f t="shared" si="2"/>
        <v>86</v>
      </c>
      <c r="N110" s="21">
        <f t="shared" si="2"/>
        <v>77</v>
      </c>
      <c r="O110" s="21">
        <f t="shared" si="2"/>
        <v>72</v>
      </c>
      <c r="P110" s="21">
        <f t="shared" si="2"/>
        <v>60</v>
      </c>
      <c r="Q110" s="21">
        <f t="shared" si="2"/>
        <v>48</v>
      </c>
      <c r="R110" s="21">
        <f t="shared" si="2"/>
        <v>40</v>
      </c>
      <c r="S110" s="21">
        <f t="shared" si="2"/>
        <v>30</v>
      </c>
      <c r="T110" s="21">
        <f t="shared" si="2"/>
        <v>0</v>
      </c>
    </row>
    <row r="111" spans="1:20" ht="16.8">
      <c r="D111" s="42" t="s">
        <v>29</v>
      </c>
      <c r="E111" s="86">
        <f>E104</f>
        <v>315</v>
      </c>
      <c r="F111" s="87"/>
      <c r="G111" s="21">
        <f t="shared" ref="G111:T111" si="3">G104</f>
        <v>234</v>
      </c>
      <c r="H111" s="21">
        <f t="shared" si="3"/>
        <v>205</v>
      </c>
      <c r="I111" s="21">
        <f t="shared" si="3"/>
        <v>192</v>
      </c>
      <c r="J111" s="21">
        <f t="shared" si="3"/>
        <v>168</v>
      </c>
      <c r="K111" s="21">
        <f t="shared" si="3"/>
        <v>142</v>
      </c>
      <c r="L111" s="21">
        <f t="shared" si="3"/>
        <v>113</v>
      </c>
      <c r="M111" s="21">
        <f t="shared" si="3"/>
        <v>93</v>
      </c>
      <c r="N111" s="21">
        <f t="shared" si="3"/>
        <v>84</v>
      </c>
      <c r="O111" s="21">
        <f t="shared" si="3"/>
        <v>79</v>
      </c>
      <c r="P111" s="21">
        <f t="shared" si="3"/>
        <v>67</v>
      </c>
      <c r="Q111" s="21">
        <f t="shared" si="3"/>
        <v>49</v>
      </c>
      <c r="R111" s="21">
        <f t="shared" si="3"/>
        <v>39</v>
      </c>
      <c r="S111" s="21">
        <f t="shared" si="3"/>
        <v>30</v>
      </c>
      <c r="T111" s="21">
        <f t="shared" si="3"/>
        <v>0</v>
      </c>
    </row>
  </sheetData>
  <mergeCells count="27">
    <mergeCell ref="A4:B4"/>
    <mergeCell ref="C4:D4"/>
    <mergeCell ref="B6:E6"/>
    <mergeCell ref="B13:C13"/>
    <mergeCell ref="B17:C17"/>
    <mergeCell ref="A1:B1"/>
    <mergeCell ref="C1:D1"/>
    <mergeCell ref="A2:B2"/>
    <mergeCell ref="C2:D2"/>
    <mergeCell ref="A3:B3"/>
    <mergeCell ref="C3:D3"/>
    <mergeCell ref="E104:F104"/>
    <mergeCell ref="B103:C104"/>
    <mergeCell ref="A17:A104"/>
    <mergeCell ref="E110:F110"/>
    <mergeCell ref="E111:F111"/>
    <mergeCell ref="B18:C18"/>
    <mergeCell ref="B19:C19"/>
    <mergeCell ref="B20:B30"/>
    <mergeCell ref="B31:B41"/>
    <mergeCell ref="B42:B66"/>
    <mergeCell ref="B67:B77"/>
    <mergeCell ref="B78:B90"/>
    <mergeCell ref="B91:B100"/>
    <mergeCell ref="B101:B102"/>
    <mergeCell ref="E103:F103"/>
    <mergeCell ref="D108:T108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4A3FF-3CEC-4C6E-9291-739014F277AD}">
  <dimension ref="A1:AA98"/>
  <sheetViews>
    <sheetView tabSelected="1" topLeftCell="B67" zoomScale="85" zoomScaleNormal="85" workbookViewId="0">
      <selection activeCell="C81" sqref="A81:XFD87"/>
    </sheetView>
  </sheetViews>
  <sheetFormatPr defaultRowHeight="14.4"/>
  <cols>
    <col min="1" max="1" width="7.5546875" customWidth="1"/>
    <col min="2" max="2" width="25.109375" bestFit="1" customWidth="1"/>
    <col min="3" max="3" width="55.5546875" customWidth="1"/>
    <col min="4" max="4" width="18.109375" bestFit="1" customWidth="1"/>
    <col min="5" max="20" width="13.5546875" customWidth="1"/>
    <col min="24" max="24" width="9.6640625" bestFit="1" customWidth="1"/>
  </cols>
  <sheetData>
    <row r="1" spans="1:27" ht="34.799999999999997" customHeight="1">
      <c r="A1" s="74" t="s">
        <v>0</v>
      </c>
      <c r="B1" s="75"/>
      <c r="C1" s="72" t="s">
        <v>137</v>
      </c>
      <c r="D1" s="73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3"/>
      <c r="X1" s="3"/>
      <c r="Y1" s="3"/>
      <c r="Z1" s="3"/>
      <c r="AA1" s="3"/>
    </row>
    <row r="2" spans="1:27" ht="17.399999999999999">
      <c r="A2" s="74" t="s">
        <v>1</v>
      </c>
      <c r="B2" s="75"/>
      <c r="C2" s="97" t="s">
        <v>169</v>
      </c>
      <c r="D2" s="77"/>
      <c r="E2" s="1"/>
      <c r="F2" s="1"/>
      <c r="J2" s="1"/>
      <c r="K2" s="1"/>
      <c r="L2" s="1"/>
      <c r="M2" s="1"/>
      <c r="N2" s="4"/>
      <c r="O2" s="4"/>
      <c r="P2" s="4"/>
      <c r="Q2" s="4"/>
      <c r="R2" s="4"/>
      <c r="S2" s="4"/>
      <c r="T2" s="4"/>
      <c r="U2" s="4"/>
      <c r="V2" s="4"/>
      <c r="W2" s="3"/>
      <c r="X2" s="3"/>
      <c r="Y2" s="3"/>
      <c r="Z2" s="3"/>
      <c r="AA2" s="3"/>
    </row>
    <row r="3" spans="1:27" ht="17.399999999999999">
      <c r="A3" s="74" t="s">
        <v>3</v>
      </c>
      <c r="B3" s="75"/>
      <c r="C3" s="78">
        <v>45775</v>
      </c>
      <c r="D3" s="79"/>
      <c r="E3" s="5"/>
      <c r="F3" s="5"/>
      <c r="J3" s="2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3"/>
      <c r="X3" s="3"/>
      <c r="Y3" s="3"/>
      <c r="Z3" s="3"/>
      <c r="AA3" s="3"/>
    </row>
    <row r="4" spans="1:27" ht="17.399999999999999">
      <c r="A4" s="74" t="s">
        <v>4</v>
      </c>
      <c r="B4" s="75"/>
      <c r="C4" s="78">
        <v>45788</v>
      </c>
      <c r="D4" s="79"/>
      <c r="E4" s="5"/>
      <c r="J4" s="2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3"/>
      <c r="X4" s="3"/>
      <c r="Y4" s="3"/>
      <c r="Z4" s="3"/>
      <c r="AA4" s="3"/>
    </row>
    <row r="5" spans="1:27" ht="17.399999999999999">
      <c r="A5" s="6"/>
      <c r="B5" s="7"/>
      <c r="C5" s="8"/>
      <c r="D5" s="9"/>
      <c r="E5" s="5"/>
      <c r="J5" s="2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3"/>
      <c r="X5" s="3"/>
      <c r="Y5" s="3"/>
      <c r="Z5" s="3"/>
      <c r="AA5" s="3"/>
    </row>
    <row r="6" spans="1:27" ht="17.399999999999999">
      <c r="A6" s="10"/>
      <c r="B6" s="98" t="s">
        <v>21</v>
      </c>
      <c r="C6" s="83"/>
      <c r="D6" s="83"/>
      <c r="E6" s="83"/>
      <c r="J6" s="59"/>
      <c r="K6" s="11" t="s">
        <v>26</v>
      </c>
      <c r="L6" s="12"/>
      <c r="M6" s="12"/>
      <c r="N6" s="4"/>
      <c r="O6" s="4"/>
      <c r="P6" s="4"/>
      <c r="Q6" s="4"/>
      <c r="R6" s="4"/>
      <c r="S6" s="4"/>
      <c r="T6" s="4"/>
      <c r="U6" s="4"/>
      <c r="V6" s="4"/>
      <c r="W6" s="3"/>
      <c r="X6" s="65"/>
      <c r="Y6" s="3"/>
      <c r="Z6" s="3"/>
      <c r="AA6" s="3"/>
    </row>
    <row r="7" spans="1:27" ht="17.399999999999999">
      <c r="A7" s="10"/>
      <c r="B7" s="44" t="s">
        <v>6</v>
      </c>
      <c r="C7" s="45" t="s">
        <v>27</v>
      </c>
      <c r="D7" s="44" t="s">
        <v>28</v>
      </c>
      <c r="E7" s="44" t="s">
        <v>29</v>
      </c>
      <c r="J7" s="60"/>
      <c r="K7" s="11" t="s">
        <v>24</v>
      </c>
      <c r="L7" s="12"/>
      <c r="M7" s="12"/>
      <c r="N7" s="2"/>
      <c r="O7" s="2"/>
      <c r="P7" s="5"/>
      <c r="Q7" s="5"/>
      <c r="R7" s="5"/>
      <c r="S7" s="5"/>
      <c r="T7" s="5"/>
      <c r="U7" s="5"/>
      <c r="V7" s="5"/>
      <c r="W7" s="3"/>
      <c r="X7" s="65"/>
      <c r="Y7" s="3"/>
      <c r="Z7" s="3"/>
      <c r="AA7" s="3"/>
    </row>
    <row r="8" spans="1:27" ht="17.399999999999999">
      <c r="A8" s="10"/>
      <c r="B8" s="36">
        <v>1</v>
      </c>
      <c r="C8" s="46" t="s">
        <v>15</v>
      </c>
      <c r="D8" s="41">
        <f>SUMIF($D$17:$D$89,"Hiếu",$E$17:$E$89)+16</f>
        <v>54</v>
      </c>
      <c r="E8" s="41">
        <f>SUMIF($D$17:$D$89,"Hiếu",$F$17:$F$89)+13+2+6</f>
        <v>117</v>
      </c>
      <c r="I8" s="2"/>
      <c r="J8" s="61"/>
      <c r="K8" s="12" t="s">
        <v>25</v>
      </c>
      <c r="L8" s="12"/>
      <c r="M8" s="12"/>
      <c r="N8" s="2"/>
      <c r="O8" s="2"/>
      <c r="P8" s="5"/>
      <c r="Q8" s="5"/>
      <c r="R8" s="5"/>
      <c r="S8" s="5"/>
      <c r="T8" s="5"/>
      <c r="U8" s="5"/>
      <c r="V8" s="5"/>
      <c r="W8" s="3"/>
      <c r="X8" s="65"/>
      <c r="Y8" s="3"/>
      <c r="Z8" s="3"/>
      <c r="AA8" s="3"/>
    </row>
    <row r="9" spans="1:27" ht="17.399999999999999">
      <c r="A9" s="10"/>
      <c r="B9" s="36">
        <v>2</v>
      </c>
      <c r="C9" s="46" t="s">
        <v>16</v>
      </c>
      <c r="D9" s="41">
        <f>SUMIF($D$17:$D$89,"Hợp",$E$17:$E$89)+13</f>
        <v>53</v>
      </c>
      <c r="E9" s="41">
        <f>SUMIF($D$17:$D$89,"Hợp",$F$17:$F$89)+13</f>
        <v>53</v>
      </c>
      <c r="I9" s="2"/>
      <c r="J9" s="5"/>
      <c r="K9" s="12"/>
      <c r="L9" s="12"/>
      <c r="M9" s="12"/>
      <c r="N9" s="2"/>
      <c r="O9" s="2"/>
      <c r="P9" s="5"/>
      <c r="Q9" s="5"/>
      <c r="R9" s="5"/>
      <c r="S9" s="5"/>
      <c r="T9" s="5"/>
      <c r="U9" s="5"/>
      <c r="V9" s="5"/>
      <c r="W9" s="3"/>
      <c r="X9" s="65"/>
      <c r="Y9" s="3"/>
      <c r="Z9" s="3"/>
      <c r="AA9" s="3"/>
    </row>
    <row r="10" spans="1:27" ht="17.399999999999999">
      <c r="A10" s="10"/>
      <c r="B10" s="36">
        <v>3</v>
      </c>
      <c r="C10" s="46" t="s">
        <v>30</v>
      </c>
      <c r="D10" s="41">
        <f>SUMIF($D$17:$D$89,"Quyền",$E$17:$E$89)+13+3+2</f>
        <v>52</v>
      </c>
      <c r="E10" s="41">
        <f>SUMIF($D$17:$D$89,"Quyền",$F$17:$F$89)+13+9</f>
        <v>62</v>
      </c>
      <c r="I10" s="2"/>
      <c r="J10" s="5"/>
      <c r="K10" s="5"/>
      <c r="L10" s="5"/>
      <c r="M10" s="5"/>
      <c r="N10" s="2"/>
      <c r="O10" s="2"/>
      <c r="P10" s="5"/>
      <c r="Q10" s="43"/>
      <c r="R10" s="5"/>
      <c r="S10" s="5"/>
      <c r="T10" s="5"/>
      <c r="U10" s="5"/>
      <c r="V10" s="5"/>
      <c r="W10" s="3"/>
      <c r="X10" s="65"/>
      <c r="Y10" s="3"/>
      <c r="Z10" s="3"/>
      <c r="AA10" s="3"/>
    </row>
    <row r="11" spans="1:27" ht="17.399999999999999">
      <c r="A11" s="10"/>
      <c r="B11" s="36">
        <v>4</v>
      </c>
      <c r="C11" s="46" t="s">
        <v>31</v>
      </c>
      <c r="D11" s="41">
        <f>SUMIF($D$17:$D$89,"Quý",$E$17:$E$89)+1+1+13</f>
        <v>54</v>
      </c>
      <c r="E11" s="41">
        <f>SUMIF($D$17:$D$89,"Quý",$F$17:$F$89)+13+1+6</f>
        <v>149</v>
      </c>
      <c r="I11" s="2"/>
      <c r="J11" s="5"/>
      <c r="K11" s="5"/>
      <c r="L11" s="2"/>
      <c r="M11" s="2"/>
      <c r="N11" s="2"/>
      <c r="O11" s="2"/>
      <c r="P11" s="5"/>
      <c r="Q11" s="5"/>
      <c r="R11" s="5"/>
      <c r="S11" s="5"/>
      <c r="T11" s="5"/>
      <c r="U11" s="5"/>
      <c r="V11" s="5"/>
      <c r="W11" s="3"/>
      <c r="X11" s="65"/>
      <c r="Y11" s="3"/>
      <c r="Z11" s="3"/>
      <c r="AA11" s="3"/>
    </row>
    <row r="12" spans="1:27" ht="17.399999999999999">
      <c r="A12" s="10"/>
      <c r="B12" s="36">
        <v>5</v>
      </c>
      <c r="C12" s="46" t="s">
        <v>32</v>
      </c>
      <c r="D12" s="41">
        <f>SUMIF($D$17:$D$89,"Minh",$E$17:$E$89)+13+4</f>
        <v>42</v>
      </c>
      <c r="E12" s="41">
        <f>SUMIF($D$17:$D$89,"Minh",$F$17:$F$89)+13+8</f>
        <v>51</v>
      </c>
      <c r="I12" s="2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3"/>
      <c r="X12" s="65"/>
      <c r="Y12" s="3"/>
      <c r="Z12" s="3"/>
      <c r="AA12" s="3"/>
    </row>
    <row r="13" spans="1:27" ht="17.399999999999999">
      <c r="A13" s="10"/>
      <c r="B13" s="80" t="s">
        <v>7</v>
      </c>
      <c r="C13" s="80"/>
      <c r="D13" s="48">
        <f>SUM(D8:D12)</f>
        <v>255</v>
      </c>
      <c r="E13" s="47">
        <f>SUM(E8:E12)</f>
        <v>432</v>
      </c>
      <c r="I13" s="2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3"/>
      <c r="X13" s="65"/>
      <c r="Y13" s="3"/>
      <c r="Z13" s="3"/>
      <c r="AA13" s="3"/>
    </row>
    <row r="14" spans="1:27" ht="17.399999999999999">
      <c r="A14" s="3"/>
      <c r="B14" s="3"/>
      <c r="C14" s="3"/>
      <c r="D14" s="3"/>
      <c r="E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13"/>
      <c r="V14" s="14"/>
      <c r="W14" s="3"/>
      <c r="X14" s="65"/>
      <c r="Y14" s="3"/>
      <c r="Z14" s="3"/>
      <c r="AA14" s="3"/>
    </row>
    <row r="15" spans="1:27" ht="17.39999999999999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65"/>
      <c r="Y15" s="3"/>
      <c r="Z15" s="3"/>
      <c r="AA15" s="3"/>
    </row>
    <row r="16" spans="1:27" ht="47.4">
      <c r="A16" s="15" t="s">
        <v>1</v>
      </c>
      <c r="B16" s="57" t="s">
        <v>62</v>
      </c>
      <c r="C16" s="16" t="s">
        <v>34</v>
      </c>
      <c r="D16" s="16" t="s">
        <v>35</v>
      </c>
      <c r="E16" s="15" t="s">
        <v>28</v>
      </c>
      <c r="F16" s="57" t="s">
        <v>29</v>
      </c>
      <c r="G16" s="17">
        <v>45775</v>
      </c>
      <c r="H16" s="17">
        <v>45776</v>
      </c>
      <c r="I16" s="17">
        <v>45777</v>
      </c>
      <c r="J16" s="17">
        <v>45778</v>
      </c>
      <c r="K16" s="17">
        <v>45779</v>
      </c>
      <c r="L16" s="17">
        <v>45780</v>
      </c>
      <c r="M16" s="17">
        <v>45781</v>
      </c>
      <c r="N16" s="17">
        <v>45782</v>
      </c>
      <c r="O16" s="17">
        <v>45783</v>
      </c>
      <c r="P16" s="17">
        <v>45784</v>
      </c>
      <c r="Q16" s="17">
        <v>45785</v>
      </c>
      <c r="R16" s="17">
        <v>45786</v>
      </c>
      <c r="S16" s="17">
        <v>45787</v>
      </c>
      <c r="T16" s="17">
        <v>45788</v>
      </c>
      <c r="X16" s="66"/>
    </row>
    <row r="17" spans="1:24" ht="16.8">
      <c r="A17" s="89">
        <v>3</v>
      </c>
      <c r="B17" s="81" t="s">
        <v>141</v>
      </c>
      <c r="C17" s="82"/>
      <c r="D17" s="34" t="s">
        <v>39</v>
      </c>
      <c r="E17" s="18">
        <v>10</v>
      </c>
      <c r="F17" s="18">
        <v>10</v>
      </c>
      <c r="G17" s="19">
        <v>0</v>
      </c>
      <c r="H17" s="25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5">
        <v>0</v>
      </c>
      <c r="X17" s="66"/>
    </row>
    <row r="18" spans="1:24" ht="16.8">
      <c r="A18" s="89"/>
      <c r="B18" s="81" t="s">
        <v>140</v>
      </c>
      <c r="C18" s="82"/>
      <c r="D18" s="22" t="s">
        <v>11</v>
      </c>
      <c r="E18" s="18">
        <v>6</v>
      </c>
      <c r="F18" s="18">
        <v>6</v>
      </c>
      <c r="G18" s="19">
        <v>0</v>
      </c>
      <c r="H18" s="25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5">
        <v>0</v>
      </c>
      <c r="X18" s="66"/>
    </row>
    <row r="19" spans="1:24" ht="16.8">
      <c r="A19" s="89"/>
      <c r="B19" s="81" t="s">
        <v>139</v>
      </c>
      <c r="C19" s="82"/>
      <c r="D19" s="56" t="s">
        <v>12</v>
      </c>
      <c r="E19" s="18">
        <v>6</v>
      </c>
      <c r="F19" s="18">
        <v>6</v>
      </c>
      <c r="G19" s="19">
        <v>0</v>
      </c>
      <c r="H19" s="25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5">
        <v>0</v>
      </c>
      <c r="X19" s="66"/>
    </row>
    <row r="20" spans="1:24" ht="16.8">
      <c r="A20" s="89"/>
      <c r="B20" s="90" t="s">
        <v>38</v>
      </c>
      <c r="C20" s="37" t="s">
        <v>150</v>
      </c>
      <c r="D20" s="32" t="s">
        <v>11</v>
      </c>
      <c r="E20" s="28">
        <v>2</v>
      </c>
      <c r="F20" s="28">
        <v>2</v>
      </c>
      <c r="G20" s="18">
        <v>2</v>
      </c>
      <c r="H20" s="19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5">
        <v>0</v>
      </c>
      <c r="X20" s="66"/>
    </row>
    <row r="21" spans="1:24" ht="16.8">
      <c r="A21" s="89"/>
      <c r="B21" s="90"/>
      <c r="C21" s="37" t="s">
        <v>18</v>
      </c>
      <c r="D21" s="32" t="s">
        <v>45</v>
      </c>
      <c r="E21" s="28">
        <v>2</v>
      </c>
      <c r="F21" s="28">
        <v>2</v>
      </c>
      <c r="G21" s="18">
        <v>2</v>
      </c>
      <c r="H21" s="19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5">
        <v>0</v>
      </c>
      <c r="X21" s="66"/>
    </row>
    <row r="22" spans="1:24" ht="16.8">
      <c r="A22" s="89"/>
      <c r="B22" s="90"/>
      <c r="C22" s="37" t="s">
        <v>147</v>
      </c>
      <c r="D22" s="32" t="s">
        <v>46</v>
      </c>
      <c r="E22" s="28">
        <v>2</v>
      </c>
      <c r="F22" s="28">
        <v>2</v>
      </c>
      <c r="G22" s="18">
        <v>2</v>
      </c>
      <c r="H22" s="19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5">
        <v>0</v>
      </c>
      <c r="X22" s="66"/>
    </row>
    <row r="23" spans="1:24" ht="16.8">
      <c r="A23" s="89"/>
      <c r="B23" s="90"/>
      <c r="C23" s="37" t="s">
        <v>148</v>
      </c>
      <c r="D23" s="32" t="s">
        <v>46</v>
      </c>
      <c r="E23" s="28">
        <v>1</v>
      </c>
      <c r="F23" s="28">
        <v>1</v>
      </c>
      <c r="G23" s="18">
        <v>1</v>
      </c>
      <c r="H23" s="19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5">
        <v>0</v>
      </c>
      <c r="X23" s="66"/>
    </row>
    <row r="24" spans="1:24" ht="16.8">
      <c r="A24" s="89"/>
      <c r="B24" s="90"/>
      <c r="C24" s="37" t="s">
        <v>149</v>
      </c>
      <c r="D24" s="32" t="s">
        <v>37</v>
      </c>
      <c r="E24" s="28">
        <v>2</v>
      </c>
      <c r="F24" s="28">
        <v>2</v>
      </c>
      <c r="G24" s="18">
        <v>2</v>
      </c>
      <c r="H24" s="19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5">
        <v>0</v>
      </c>
      <c r="X24" s="66"/>
    </row>
    <row r="25" spans="1:24" ht="16.8">
      <c r="A25" s="89"/>
      <c r="B25" s="90"/>
      <c r="C25" s="37" t="s">
        <v>151</v>
      </c>
      <c r="D25" s="32" t="s">
        <v>37</v>
      </c>
      <c r="E25" s="28">
        <v>2</v>
      </c>
      <c r="F25" s="28">
        <v>2</v>
      </c>
      <c r="G25" s="18">
        <v>2</v>
      </c>
      <c r="H25" s="19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5">
        <v>0</v>
      </c>
      <c r="X25" s="66"/>
    </row>
    <row r="26" spans="1:24" ht="16.8">
      <c r="A26" s="89"/>
      <c r="B26" s="90"/>
      <c r="C26" s="37" t="s">
        <v>152</v>
      </c>
      <c r="D26" s="32" t="s">
        <v>12</v>
      </c>
      <c r="E26" s="28">
        <v>2</v>
      </c>
      <c r="F26" s="28">
        <v>2</v>
      </c>
      <c r="G26" s="28">
        <v>2</v>
      </c>
      <c r="H26" s="19">
        <v>0</v>
      </c>
      <c r="I26" s="26">
        <v>0</v>
      </c>
      <c r="J26" s="26">
        <v>0</v>
      </c>
      <c r="K26" s="26">
        <v>0</v>
      </c>
      <c r="L26" s="26">
        <v>0</v>
      </c>
      <c r="M26" s="26">
        <v>0</v>
      </c>
      <c r="N26" s="26">
        <v>0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5">
        <v>0</v>
      </c>
    </row>
    <row r="27" spans="1:24" ht="16.8">
      <c r="A27" s="89"/>
      <c r="B27" s="90"/>
      <c r="C27" s="37" t="s">
        <v>138</v>
      </c>
      <c r="D27" s="32" t="s">
        <v>39</v>
      </c>
      <c r="E27" s="28">
        <v>10</v>
      </c>
      <c r="F27" s="28">
        <v>10</v>
      </c>
      <c r="G27" s="18">
        <v>10</v>
      </c>
      <c r="H27" s="19">
        <v>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5">
        <v>0</v>
      </c>
    </row>
    <row r="28" spans="1:24" ht="16.8">
      <c r="A28" s="89"/>
      <c r="B28" s="90" t="s">
        <v>40</v>
      </c>
      <c r="C28" s="37" t="s">
        <v>150</v>
      </c>
      <c r="D28" s="32" t="s">
        <v>12</v>
      </c>
      <c r="E28" s="27">
        <v>2</v>
      </c>
      <c r="F28" s="27">
        <v>2</v>
      </c>
      <c r="G28" s="27">
        <v>2</v>
      </c>
      <c r="H28" s="27">
        <v>2</v>
      </c>
      <c r="I28" s="20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5">
        <v>0</v>
      </c>
    </row>
    <row r="29" spans="1:24" ht="16.8">
      <c r="A29" s="89"/>
      <c r="B29" s="90"/>
      <c r="C29" s="37" t="s">
        <v>18</v>
      </c>
      <c r="D29" s="32" t="s">
        <v>12</v>
      </c>
      <c r="E29" s="27">
        <v>2</v>
      </c>
      <c r="F29" s="27">
        <v>2</v>
      </c>
      <c r="G29" s="27">
        <v>2</v>
      </c>
      <c r="H29" s="27">
        <v>2</v>
      </c>
      <c r="I29" s="20">
        <v>0</v>
      </c>
      <c r="J29" s="26">
        <v>0</v>
      </c>
      <c r="K29" s="26">
        <v>0</v>
      </c>
      <c r="L29" s="26">
        <v>0</v>
      </c>
      <c r="M29" s="26">
        <v>0</v>
      </c>
      <c r="N29" s="26">
        <v>0</v>
      </c>
      <c r="O29" s="26">
        <v>0</v>
      </c>
      <c r="P29" s="26">
        <v>0</v>
      </c>
      <c r="Q29" s="26">
        <v>0</v>
      </c>
      <c r="R29" s="26">
        <v>0</v>
      </c>
      <c r="S29" s="26">
        <v>0</v>
      </c>
      <c r="T29" s="25">
        <v>0</v>
      </c>
    </row>
    <row r="30" spans="1:24" ht="16.8">
      <c r="A30" s="89"/>
      <c r="B30" s="90"/>
      <c r="C30" s="37" t="s">
        <v>147</v>
      </c>
      <c r="D30" s="32" t="s">
        <v>12</v>
      </c>
      <c r="E30" s="27">
        <v>2</v>
      </c>
      <c r="F30" s="27">
        <v>2</v>
      </c>
      <c r="G30" s="27">
        <v>2</v>
      </c>
      <c r="H30" s="27">
        <v>2</v>
      </c>
      <c r="I30" s="20">
        <v>0</v>
      </c>
      <c r="J30" s="26">
        <v>0</v>
      </c>
      <c r="K30" s="26">
        <v>0</v>
      </c>
      <c r="L30" s="26">
        <v>0</v>
      </c>
      <c r="M30" s="26">
        <v>0</v>
      </c>
      <c r="N30" s="26">
        <v>0</v>
      </c>
      <c r="O30" s="26">
        <v>0</v>
      </c>
      <c r="P30" s="26">
        <v>0</v>
      </c>
      <c r="Q30" s="26">
        <v>0</v>
      </c>
      <c r="R30" s="26">
        <v>0</v>
      </c>
      <c r="S30" s="26">
        <v>0</v>
      </c>
      <c r="T30" s="25">
        <v>0</v>
      </c>
    </row>
    <row r="31" spans="1:24" ht="16.8">
      <c r="A31" s="89"/>
      <c r="B31" s="90"/>
      <c r="C31" s="37" t="s">
        <v>148</v>
      </c>
      <c r="D31" s="32" t="s">
        <v>12</v>
      </c>
      <c r="E31" s="27">
        <v>2</v>
      </c>
      <c r="F31" s="27">
        <v>2</v>
      </c>
      <c r="G31" s="27">
        <v>2</v>
      </c>
      <c r="H31" s="27">
        <v>2</v>
      </c>
      <c r="I31" s="27">
        <v>2</v>
      </c>
      <c r="J31" s="20">
        <v>0</v>
      </c>
      <c r="K31" s="26">
        <v>0</v>
      </c>
      <c r="L31" s="26">
        <v>0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5">
        <v>0</v>
      </c>
    </row>
    <row r="32" spans="1:24" ht="16.8">
      <c r="A32" s="89"/>
      <c r="B32" s="90"/>
      <c r="C32" s="37" t="s">
        <v>149</v>
      </c>
      <c r="D32" s="32" t="s">
        <v>12</v>
      </c>
      <c r="E32" s="27">
        <v>2</v>
      </c>
      <c r="F32" s="27">
        <v>2</v>
      </c>
      <c r="G32" s="27">
        <v>2</v>
      </c>
      <c r="H32" s="27">
        <v>2</v>
      </c>
      <c r="I32" s="27">
        <v>2</v>
      </c>
      <c r="J32" s="20">
        <v>0</v>
      </c>
      <c r="K32" s="26">
        <v>0</v>
      </c>
      <c r="L32" s="26">
        <v>0</v>
      </c>
      <c r="M32" s="26">
        <v>0</v>
      </c>
      <c r="N32" s="26">
        <v>0</v>
      </c>
      <c r="O32" s="26">
        <v>0</v>
      </c>
      <c r="P32" s="26">
        <v>0</v>
      </c>
      <c r="Q32" s="26">
        <v>0</v>
      </c>
      <c r="R32" s="26">
        <v>0</v>
      </c>
      <c r="S32" s="26">
        <v>0</v>
      </c>
      <c r="T32" s="25">
        <v>0</v>
      </c>
    </row>
    <row r="33" spans="1:20" ht="16.8">
      <c r="A33" s="89"/>
      <c r="B33" s="90"/>
      <c r="C33" s="37" t="s">
        <v>151</v>
      </c>
      <c r="D33" s="32" t="s">
        <v>12</v>
      </c>
      <c r="E33" s="27">
        <v>2</v>
      </c>
      <c r="F33" s="27">
        <v>2</v>
      </c>
      <c r="G33" s="27">
        <v>2</v>
      </c>
      <c r="H33" s="27">
        <v>2</v>
      </c>
      <c r="I33" s="27">
        <v>2</v>
      </c>
      <c r="J33" s="20">
        <v>0</v>
      </c>
      <c r="K33" s="26">
        <v>0</v>
      </c>
      <c r="L33" s="26">
        <v>0</v>
      </c>
      <c r="M33" s="26">
        <v>0</v>
      </c>
      <c r="N33" s="26">
        <v>0</v>
      </c>
      <c r="O33" s="26">
        <v>0</v>
      </c>
      <c r="P33" s="26">
        <v>0</v>
      </c>
      <c r="Q33" s="26">
        <v>0</v>
      </c>
      <c r="R33" s="26">
        <v>0</v>
      </c>
      <c r="S33" s="26">
        <v>0</v>
      </c>
      <c r="T33" s="25">
        <v>0</v>
      </c>
    </row>
    <row r="34" spans="1:20" ht="16.8">
      <c r="A34" s="89"/>
      <c r="B34" s="90"/>
      <c r="C34" s="37" t="s">
        <v>152</v>
      </c>
      <c r="D34" s="32" t="s">
        <v>12</v>
      </c>
      <c r="E34" s="27">
        <v>2</v>
      </c>
      <c r="F34" s="27">
        <v>2</v>
      </c>
      <c r="G34" s="27">
        <v>2</v>
      </c>
      <c r="H34" s="27">
        <v>2</v>
      </c>
      <c r="I34" s="27">
        <v>2</v>
      </c>
      <c r="J34" s="27">
        <v>2</v>
      </c>
      <c r="K34" s="20">
        <v>0</v>
      </c>
      <c r="L34" s="26">
        <v>0</v>
      </c>
      <c r="M34" s="26">
        <v>0</v>
      </c>
      <c r="N34" s="26">
        <v>0</v>
      </c>
      <c r="O34" s="26">
        <v>0</v>
      </c>
      <c r="P34" s="26">
        <v>0</v>
      </c>
      <c r="Q34" s="26">
        <v>0</v>
      </c>
      <c r="R34" s="26">
        <v>0</v>
      </c>
      <c r="S34" s="26">
        <v>0</v>
      </c>
      <c r="T34" s="25">
        <v>0</v>
      </c>
    </row>
    <row r="35" spans="1:20" ht="16.8">
      <c r="A35" s="89"/>
      <c r="B35" s="90"/>
      <c r="C35" s="37" t="s">
        <v>142</v>
      </c>
      <c r="D35" s="32" t="s">
        <v>39</v>
      </c>
      <c r="E35" s="27">
        <v>5</v>
      </c>
      <c r="F35" s="27">
        <v>5</v>
      </c>
      <c r="G35" s="27">
        <v>5</v>
      </c>
      <c r="H35" s="27">
        <v>5</v>
      </c>
      <c r="I35" s="27">
        <v>5</v>
      </c>
      <c r="J35" s="27">
        <v>5</v>
      </c>
      <c r="K35" s="20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5">
        <v>0</v>
      </c>
    </row>
    <row r="36" spans="1:20" ht="16.8">
      <c r="A36" s="89"/>
      <c r="B36" s="90" t="s">
        <v>56</v>
      </c>
      <c r="C36" s="37" t="s">
        <v>153</v>
      </c>
      <c r="D36" s="67" t="s">
        <v>46</v>
      </c>
      <c r="E36" s="26">
        <v>6</v>
      </c>
      <c r="F36" s="26">
        <v>6</v>
      </c>
      <c r="G36" s="26">
        <v>6</v>
      </c>
      <c r="H36" s="26">
        <v>6</v>
      </c>
      <c r="I36" s="20">
        <v>0</v>
      </c>
      <c r="J36" s="26">
        <v>0</v>
      </c>
      <c r="K36" s="26">
        <v>0</v>
      </c>
      <c r="L36" s="26">
        <v>0</v>
      </c>
      <c r="M36" s="26">
        <v>0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S36" s="26">
        <v>0</v>
      </c>
      <c r="T36" s="25">
        <v>0</v>
      </c>
    </row>
    <row r="37" spans="1:20" ht="16.8">
      <c r="A37" s="89"/>
      <c r="B37" s="90"/>
      <c r="C37" s="37" t="s">
        <v>154</v>
      </c>
      <c r="D37" s="68" t="s">
        <v>45</v>
      </c>
      <c r="E37" s="26">
        <v>6</v>
      </c>
      <c r="F37" s="26">
        <v>6</v>
      </c>
      <c r="G37" s="26">
        <v>6</v>
      </c>
      <c r="H37" s="26">
        <v>6</v>
      </c>
      <c r="I37" s="20">
        <v>0</v>
      </c>
      <c r="J37" s="26">
        <v>0</v>
      </c>
      <c r="K37" s="26">
        <v>0</v>
      </c>
      <c r="L37" s="26">
        <v>0</v>
      </c>
      <c r="M37" s="26">
        <v>0</v>
      </c>
      <c r="N37" s="26">
        <v>0</v>
      </c>
      <c r="O37" s="26">
        <v>0</v>
      </c>
      <c r="P37" s="26">
        <v>0</v>
      </c>
      <c r="Q37" s="26">
        <v>0</v>
      </c>
      <c r="R37" s="26">
        <v>0</v>
      </c>
      <c r="S37" s="26">
        <v>0</v>
      </c>
      <c r="T37" s="25">
        <v>0</v>
      </c>
    </row>
    <row r="38" spans="1:20" ht="16.8">
      <c r="A38" s="89"/>
      <c r="B38" s="90"/>
      <c r="C38" s="37" t="s">
        <v>155</v>
      </c>
      <c r="D38" s="68" t="s">
        <v>45</v>
      </c>
      <c r="E38" s="26">
        <v>6</v>
      </c>
      <c r="F38" s="26">
        <v>12</v>
      </c>
      <c r="G38" s="26">
        <v>6</v>
      </c>
      <c r="H38" s="26">
        <v>6</v>
      </c>
      <c r="I38" s="26">
        <v>6</v>
      </c>
      <c r="J38" s="20">
        <v>0</v>
      </c>
      <c r="K38" s="26">
        <v>0</v>
      </c>
      <c r="L38" s="26">
        <v>0</v>
      </c>
      <c r="M38" s="26">
        <v>0</v>
      </c>
      <c r="N38" s="26">
        <v>0</v>
      </c>
      <c r="O38" s="26">
        <v>0</v>
      </c>
      <c r="P38" s="26">
        <v>0</v>
      </c>
      <c r="Q38" s="26">
        <v>0</v>
      </c>
      <c r="R38" s="26">
        <v>0</v>
      </c>
      <c r="S38" s="26">
        <v>0</v>
      </c>
      <c r="T38" s="25">
        <v>0</v>
      </c>
    </row>
    <row r="39" spans="1:20" ht="16.8">
      <c r="A39" s="89"/>
      <c r="B39" s="90"/>
      <c r="C39" s="37"/>
      <c r="D39" s="68"/>
      <c r="E39" s="26"/>
      <c r="F39" s="26"/>
      <c r="G39" s="26"/>
      <c r="H39" s="26"/>
      <c r="I39" s="26"/>
      <c r="J39" s="40">
        <v>6</v>
      </c>
      <c r="K39" s="26"/>
      <c r="L39" s="26"/>
      <c r="M39" s="26"/>
      <c r="N39" s="26"/>
      <c r="O39" s="26"/>
      <c r="P39" s="26"/>
      <c r="Q39" s="26"/>
      <c r="R39" s="26"/>
      <c r="S39" s="26"/>
      <c r="T39" s="25"/>
    </row>
    <row r="40" spans="1:20" ht="16.8">
      <c r="A40" s="89"/>
      <c r="B40" s="90"/>
      <c r="C40" s="37" t="s">
        <v>156</v>
      </c>
      <c r="D40" s="69" t="s">
        <v>45</v>
      </c>
      <c r="E40" s="26">
        <v>6</v>
      </c>
      <c r="F40" s="26">
        <v>6</v>
      </c>
      <c r="G40" s="26">
        <v>6</v>
      </c>
      <c r="H40" s="26">
        <v>6</v>
      </c>
      <c r="I40" s="26">
        <v>6</v>
      </c>
      <c r="J40" s="26">
        <v>6</v>
      </c>
      <c r="K40" s="20">
        <v>0</v>
      </c>
      <c r="L40" s="26">
        <v>0</v>
      </c>
      <c r="M40" s="26">
        <v>0</v>
      </c>
      <c r="N40" s="26">
        <v>0</v>
      </c>
      <c r="O40" s="26">
        <v>0</v>
      </c>
      <c r="P40" s="26">
        <v>0</v>
      </c>
      <c r="Q40" s="26">
        <v>0</v>
      </c>
      <c r="R40" s="26">
        <v>0</v>
      </c>
      <c r="S40" s="26">
        <v>0</v>
      </c>
      <c r="T40" s="25">
        <v>0</v>
      </c>
    </row>
    <row r="41" spans="1:20" ht="16.8">
      <c r="A41" s="89"/>
      <c r="B41" s="90"/>
      <c r="C41" s="37" t="s">
        <v>157</v>
      </c>
      <c r="D41" s="69" t="s">
        <v>46</v>
      </c>
      <c r="E41" s="26">
        <v>6</v>
      </c>
      <c r="F41" s="26">
        <v>12</v>
      </c>
      <c r="G41" s="26">
        <v>6</v>
      </c>
      <c r="H41" s="26">
        <v>6</v>
      </c>
      <c r="I41" s="26">
        <v>6</v>
      </c>
      <c r="J41" s="20">
        <v>0</v>
      </c>
      <c r="K41" s="26"/>
      <c r="L41" s="26"/>
      <c r="M41" s="26"/>
      <c r="N41" s="26"/>
      <c r="O41" s="26"/>
      <c r="P41" s="26"/>
      <c r="Q41" s="26"/>
      <c r="R41" s="26"/>
      <c r="S41" s="26"/>
      <c r="T41" s="25"/>
    </row>
    <row r="42" spans="1:20" ht="16.8">
      <c r="A42" s="89"/>
      <c r="B42" s="90"/>
      <c r="C42" s="37"/>
      <c r="D42" s="69"/>
      <c r="E42" s="26"/>
      <c r="F42" s="26"/>
      <c r="G42" s="26"/>
      <c r="H42" s="26"/>
      <c r="I42" s="26"/>
      <c r="J42" s="40">
        <v>6</v>
      </c>
      <c r="K42" s="26"/>
      <c r="L42" s="26"/>
      <c r="M42" s="26"/>
      <c r="N42" s="26"/>
      <c r="O42" s="26"/>
      <c r="P42" s="26"/>
      <c r="Q42" s="26"/>
      <c r="R42" s="26"/>
      <c r="S42" s="26"/>
      <c r="T42" s="25"/>
    </row>
    <row r="43" spans="1:20" ht="16.8">
      <c r="A43" s="89"/>
      <c r="B43" s="90"/>
      <c r="C43" s="37" t="s">
        <v>157</v>
      </c>
      <c r="D43" s="69" t="s">
        <v>46</v>
      </c>
      <c r="E43" s="26">
        <v>6</v>
      </c>
      <c r="F43" s="26">
        <v>66</v>
      </c>
      <c r="G43" s="26">
        <v>6</v>
      </c>
      <c r="H43" s="26">
        <v>6</v>
      </c>
      <c r="I43" s="26">
        <v>6</v>
      </c>
      <c r="J43" s="26">
        <v>6</v>
      </c>
      <c r="K43" s="20">
        <v>0</v>
      </c>
      <c r="L43" s="26">
        <v>0</v>
      </c>
      <c r="M43" s="26">
        <v>0</v>
      </c>
      <c r="N43" s="26">
        <v>0</v>
      </c>
      <c r="O43" s="26">
        <v>0</v>
      </c>
      <c r="P43" s="26">
        <v>0</v>
      </c>
      <c r="Q43" s="26">
        <v>0</v>
      </c>
      <c r="R43" s="26">
        <v>0</v>
      </c>
      <c r="S43" s="26">
        <v>0</v>
      </c>
      <c r="T43" s="25">
        <v>0</v>
      </c>
    </row>
    <row r="44" spans="1:20" ht="16.8">
      <c r="A44" s="89"/>
      <c r="B44" s="90"/>
      <c r="C44" s="37"/>
      <c r="D44" s="69"/>
      <c r="E44" s="26"/>
      <c r="F44" s="26"/>
      <c r="G44" s="26"/>
      <c r="H44" s="26"/>
      <c r="I44" s="26"/>
      <c r="J44" s="26"/>
      <c r="K44" s="40">
        <v>6</v>
      </c>
      <c r="L44" s="40">
        <v>6</v>
      </c>
      <c r="M44" s="40">
        <v>6</v>
      </c>
      <c r="N44" s="40">
        <v>6</v>
      </c>
      <c r="O44" s="40">
        <v>6</v>
      </c>
      <c r="P44" s="40">
        <v>6</v>
      </c>
      <c r="Q44" s="40">
        <v>6</v>
      </c>
      <c r="R44" s="40">
        <v>6</v>
      </c>
      <c r="S44" s="40">
        <v>6</v>
      </c>
      <c r="T44" s="40">
        <v>6</v>
      </c>
    </row>
    <row r="45" spans="1:20" ht="16.8">
      <c r="A45" s="89"/>
      <c r="B45" s="90"/>
      <c r="C45" s="37" t="s">
        <v>158</v>
      </c>
      <c r="D45" s="69" t="s">
        <v>45</v>
      </c>
      <c r="E45" s="26">
        <v>6</v>
      </c>
      <c r="F45" s="26">
        <v>6</v>
      </c>
      <c r="G45" s="26">
        <v>6</v>
      </c>
      <c r="H45" s="26">
        <v>6</v>
      </c>
      <c r="I45" s="26">
        <v>6</v>
      </c>
      <c r="J45" s="26">
        <v>6</v>
      </c>
      <c r="K45" s="20">
        <v>0</v>
      </c>
      <c r="L45" s="26">
        <v>0</v>
      </c>
      <c r="M45" s="26">
        <v>0</v>
      </c>
      <c r="N45" s="26">
        <v>0</v>
      </c>
      <c r="O45" s="26">
        <v>0</v>
      </c>
      <c r="P45" s="26">
        <v>0</v>
      </c>
      <c r="Q45" s="26">
        <v>0</v>
      </c>
      <c r="R45" s="26">
        <v>0</v>
      </c>
      <c r="S45" s="26">
        <v>0</v>
      </c>
      <c r="T45" s="25">
        <v>0</v>
      </c>
    </row>
    <row r="46" spans="1:20" ht="16.8">
      <c r="A46" s="89"/>
      <c r="B46" s="90"/>
      <c r="C46" s="37" t="s">
        <v>159</v>
      </c>
      <c r="D46" s="69" t="s">
        <v>45</v>
      </c>
      <c r="E46" s="26">
        <v>6</v>
      </c>
      <c r="F46" s="26">
        <v>6</v>
      </c>
      <c r="G46" s="26">
        <v>6</v>
      </c>
      <c r="H46" s="26">
        <v>6</v>
      </c>
      <c r="I46" s="26">
        <v>6</v>
      </c>
      <c r="J46" s="26">
        <v>6</v>
      </c>
      <c r="K46" s="26">
        <v>6</v>
      </c>
      <c r="L46" s="20">
        <v>0</v>
      </c>
      <c r="M46" s="26">
        <v>0</v>
      </c>
      <c r="N46" s="26">
        <v>0</v>
      </c>
      <c r="O46" s="26">
        <v>0</v>
      </c>
      <c r="P46" s="26">
        <v>0</v>
      </c>
      <c r="Q46" s="26">
        <v>0</v>
      </c>
      <c r="R46" s="26">
        <v>0</v>
      </c>
      <c r="S46" s="26">
        <v>0</v>
      </c>
      <c r="T46" s="25">
        <v>0</v>
      </c>
    </row>
    <row r="47" spans="1:20" ht="16.8">
      <c r="A47" s="89"/>
      <c r="B47" s="90"/>
      <c r="C47" s="37" t="s">
        <v>160</v>
      </c>
      <c r="D47" s="69" t="s">
        <v>46</v>
      </c>
      <c r="E47" s="26">
        <v>6</v>
      </c>
      <c r="F47" s="26">
        <v>6</v>
      </c>
      <c r="G47" s="26">
        <v>6</v>
      </c>
      <c r="H47" s="26">
        <v>6</v>
      </c>
      <c r="I47" s="26">
        <v>6</v>
      </c>
      <c r="J47" s="26">
        <v>6</v>
      </c>
      <c r="K47" s="26">
        <v>6</v>
      </c>
      <c r="L47" s="20">
        <v>0</v>
      </c>
      <c r="M47" s="26">
        <v>0</v>
      </c>
      <c r="N47" s="26">
        <v>0</v>
      </c>
      <c r="O47" s="26">
        <v>0</v>
      </c>
      <c r="P47" s="26">
        <v>0</v>
      </c>
      <c r="Q47" s="26">
        <v>0</v>
      </c>
      <c r="R47" s="26">
        <v>0</v>
      </c>
      <c r="S47" s="26">
        <v>0</v>
      </c>
      <c r="T47" s="25">
        <v>0</v>
      </c>
    </row>
    <row r="48" spans="1:20" ht="16.8">
      <c r="A48" s="89"/>
      <c r="B48" s="90"/>
      <c r="C48" s="37" t="s">
        <v>160</v>
      </c>
      <c r="D48" s="69" t="s">
        <v>46</v>
      </c>
      <c r="E48" s="26">
        <v>6</v>
      </c>
      <c r="F48" s="26">
        <v>6</v>
      </c>
      <c r="G48" s="26">
        <v>6</v>
      </c>
      <c r="H48" s="26">
        <v>6</v>
      </c>
      <c r="I48" s="26">
        <v>6</v>
      </c>
      <c r="J48" s="26">
        <v>6</v>
      </c>
      <c r="K48" s="26">
        <v>6</v>
      </c>
      <c r="L48" s="26">
        <v>6</v>
      </c>
      <c r="M48" s="20">
        <v>0</v>
      </c>
      <c r="N48" s="26">
        <v>0</v>
      </c>
      <c r="O48" s="26">
        <v>0</v>
      </c>
      <c r="P48" s="26">
        <v>0</v>
      </c>
      <c r="Q48" s="26">
        <v>0</v>
      </c>
      <c r="R48" s="26">
        <v>0</v>
      </c>
      <c r="S48" s="26">
        <v>0</v>
      </c>
      <c r="T48" s="25">
        <v>0</v>
      </c>
    </row>
    <row r="49" spans="1:20" ht="16.8">
      <c r="A49" s="89"/>
      <c r="B49" s="90"/>
      <c r="C49" s="37" t="s">
        <v>160</v>
      </c>
      <c r="D49" s="69" t="s">
        <v>46</v>
      </c>
      <c r="E49" s="26">
        <v>6</v>
      </c>
      <c r="F49" s="26">
        <v>30</v>
      </c>
      <c r="G49" s="26">
        <v>6</v>
      </c>
      <c r="H49" s="26">
        <v>6</v>
      </c>
      <c r="I49" s="26">
        <v>6</v>
      </c>
      <c r="J49" s="26">
        <v>6</v>
      </c>
      <c r="K49" s="26">
        <v>6</v>
      </c>
      <c r="L49" s="26">
        <v>6</v>
      </c>
      <c r="M49" s="26">
        <v>6</v>
      </c>
      <c r="N49" s="20">
        <v>0</v>
      </c>
      <c r="O49" s="26">
        <v>0</v>
      </c>
      <c r="P49" s="26">
        <v>0</v>
      </c>
      <c r="Q49" s="26">
        <v>0</v>
      </c>
      <c r="R49" s="26">
        <v>0</v>
      </c>
      <c r="S49" s="26">
        <v>0</v>
      </c>
      <c r="T49" s="25">
        <v>0</v>
      </c>
    </row>
    <row r="50" spans="1:20" ht="16.8">
      <c r="A50" s="89"/>
      <c r="B50" s="90"/>
      <c r="C50" s="37"/>
      <c r="D50" s="69"/>
      <c r="E50" s="26"/>
      <c r="F50" s="26"/>
      <c r="G50" s="26"/>
      <c r="H50" s="26"/>
      <c r="I50" s="26"/>
      <c r="J50" s="26"/>
      <c r="K50" s="26"/>
      <c r="L50" s="26"/>
      <c r="M50" s="26"/>
      <c r="N50" s="40">
        <v>6</v>
      </c>
      <c r="O50" s="40">
        <v>6</v>
      </c>
      <c r="P50" s="40">
        <v>6</v>
      </c>
      <c r="Q50" s="40">
        <v>6</v>
      </c>
      <c r="R50" s="26"/>
      <c r="S50" s="26"/>
      <c r="T50" s="25"/>
    </row>
    <row r="51" spans="1:20" ht="16.8">
      <c r="A51" s="89"/>
      <c r="B51" s="90"/>
      <c r="C51" s="37" t="s">
        <v>161</v>
      </c>
      <c r="D51" s="29" t="s">
        <v>37</v>
      </c>
      <c r="E51" s="26">
        <v>4</v>
      </c>
      <c r="F51" s="26">
        <v>4</v>
      </c>
      <c r="G51" s="26">
        <v>4</v>
      </c>
      <c r="H51" s="26">
        <v>4</v>
      </c>
      <c r="I51" s="20">
        <v>0</v>
      </c>
      <c r="J51" s="26">
        <v>0</v>
      </c>
      <c r="K51" s="26">
        <v>0</v>
      </c>
      <c r="L51" s="26">
        <v>0</v>
      </c>
      <c r="M51" s="26">
        <v>0</v>
      </c>
      <c r="N51" s="26">
        <v>0</v>
      </c>
      <c r="O51" s="26">
        <v>0</v>
      </c>
      <c r="P51" s="26">
        <v>0</v>
      </c>
      <c r="Q51" s="26">
        <v>0</v>
      </c>
      <c r="R51" s="26">
        <v>0</v>
      </c>
      <c r="S51" s="26">
        <v>0</v>
      </c>
      <c r="T51" s="25">
        <v>0</v>
      </c>
    </row>
    <row r="52" spans="1:20" ht="16.8">
      <c r="A52" s="89"/>
      <c r="B52" s="90"/>
      <c r="C52" s="37" t="s">
        <v>162</v>
      </c>
      <c r="D52" s="29" t="s">
        <v>37</v>
      </c>
      <c r="E52" s="26">
        <v>5</v>
      </c>
      <c r="F52" s="26">
        <v>10</v>
      </c>
      <c r="G52" s="26">
        <v>5</v>
      </c>
      <c r="H52" s="26">
        <v>5</v>
      </c>
      <c r="I52" s="26">
        <v>5</v>
      </c>
      <c r="J52" s="20">
        <v>0</v>
      </c>
      <c r="K52" s="26">
        <v>0</v>
      </c>
      <c r="L52" s="26">
        <v>0</v>
      </c>
      <c r="M52" s="26">
        <v>0</v>
      </c>
      <c r="N52" s="26">
        <v>0</v>
      </c>
      <c r="O52" s="26">
        <v>0</v>
      </c>
      <c r="P52" s="26">
        <v>0</v>
      </c>
      <c r="Q52" s="26">
        <v>0</v>
      </c>
      <c r="R52" s="26">
        <v>0</v>
      </c>
      <c r="S52" s="26">
        <v>0</v>
      </c>
      <c r="T52" s="25">
        <v>0</v>
      </c>
    </row>
    <row r="53" spans="1:20" ht="16.8">
      <c r="A53" s="89"/>
      <c r="B53" s="90"/>
      <c r="C53" s="37"/>
      <c r="D53" s="29"/>
      <c r="E53" s="26"/>
      <c r="F53" s="26"/>
      <c r="G53" s="26"/>
      <c r="H53" s="26"/>
      <c r="I53" s="26"/>
      <c r="J53" s="40">
        <v>5</v>
      </c>
      <c r="K53" s="26"/>
      <c r="L53" s="26"/>
      <c r="M53" s="26"/>
      <c r="N53" s="26"/>
      <c r="O53" s="26"/>
      <c r="P53" s="26"/>
      <c r="Q53" s="26"/>
      <c r="R53" s="26"/>
      <c r="S53" s="26"/>
      <c r="T53" s="25"/>
    </row>
    <row r="54" spans="1:20" ht="16.8">
      <c r="A54" s="89"/>
      <c r="B54" s="90"/>
      <c r="C54" s="37" t="s">
        <v>163</v>
      </c>
      <c r="D54" s="29" t="s">
        <v>11</v>
      </c>
      <c r="E54" s="26">
        <v>3</v>
      </c>
      <c r="F54" s="26">
        <v>3</v>
      </c>
      <c r="G54" s="26">
        <v>3</v>
      </c>
      <c r="H54" s="26">
        <v>3</v>
      </c>
      <c r="I54" s="26">
        <v>3</v>
      </c>
      <c r="J54" s="26">
        <v>3</v>
      </c>
      <c r="K54" s="26">
        <v>3</v>
      </c>
      <c r="L54" s="20">
        <v>0</v>
      </c>
      <c r="M54" s="26">
        <v>0</v>
      </c>
      <c r="N54" s="26">
        <v>0</v>
      </c>
      <c r="O54" s="26">
        <v>0</v>
      </c>
      <c r="P54" s="26">
        <v>0</v>
      </c>
      <c r="Q54" s="26">
        <v>0</v>
      </c>
      <c r="R54" s="26">
        <v>0</v>
      </c>
      <c r="S54" s="26">
        <v>0</v>
      </c>
      <c r="T54" s="25">
        <v>0</v>
      </c>
    </row>
    <row r="55" spans="1:20" ht="16.8">
      <c r="A55" s="89"/>
      <c r="B55" s="90"/>
      <c r="C55" s="37" t="s">
        <v>164</v>
      </c>
      <c r="D55" s="30" t="s">
        <v>11</v>
      </c>
      <c r="E55" s="26">
        <v>6</v>
      </c>
      <c r="F55" s="26">
        <v>46</v>
      </c>
      <c r="G55" s="26">
        <v>6</v>
      </c>
      <c r="H55" s="26">
        <v>6</v>
      </c>
      <c r="I55" s="26">
        <v>6</v>
      </c>
      <c r="J55" s="26">
        <v>6</v>
      </c>
      <c r="K55" s="20">
        <v>0</v>
      </c>
      <c r="L55" s="26">
        <v>0</v>
      </c>
      <c r="M55" s="26">
        <v>0</v>
      </c>
      <c r="N55" s="26">
        <v>0</v>
      </c>
      <c r="O55" s="26">
        <v>0</v>
      </c>
      <c r="P55" s="26">
        <v>0</v>
      </c>
      <c r="Q55" s="26">
        <v>0</v>
      </c>
      <c r="R55" s="26">
        <v>0</v>
      </c>
      <c r="S55" s="26">
        <v>0</v>
      </c>
      <c r="T55" s="25">
        <v>0</v>
      </c>
    </row>
    <row r="56" spans="1:20" ht="16.8">
      <c r="A56" s="89"/>
      <c r="B56" s="90"/>
      <c r="C56" s="37"/>
      <c r="D56" s="30"/>
      <c r="E56" s="26"/>
      <c r="F56" s="26"/>
      <c r="G56" s="26"/>
      <c r="H56" s="26"/>
      <c r="I56" s="26"/>
      <c r="J56" s="26"/>
      <c r="K56" s="40">
        <v>4</v>
      </c>
      <c r="L56" s="40">
        <v>4</v>
      </c>
      <c r="M56" s="40">
        <v>4</v>
      </c>
      <c r="N56" s="40">
        <v>4</v>
      </c>
      <c r="O56" s="40">
        <v>4</v>
      </c>
      <c r="P56" s="40">
        <v>4</v>
      </c>
      <c r="Q56" s="40">
        <v>4</v>
      </c>
      <c r="R56" s="40">
        <v>4</v>
      </c>
      <c r="S56" s="40">
        <v>4</v>
      </c>
      <c r="T56" s="40">
        <v>4</v>
      </c>
    </row>
    <row r="57" spans="1:20" ht="16.8">
      <c r="A57" s="89"/>
      <c r="B57" s="90"/>
      <c r="C57" s="37" t="s">
        <v>165</v>
      </c>
      <c r="D57" s="29" t="s">
        <v>37</v>
      </c>
      <c r="E57" s="26">
        <v>6</v>
      </c>
      <c r="F57" s="26">
        <v>6</v>
      </c>
      <c r="G57" s="26">
        <v>6</v>
      </c>
      <c r="H57" s="26">
        <v>6</v>
      </c>
      <c r="I57" s="26">
        <v>6</v>
      </c>
      <c r="J57" s="26">
        <v>6</v>
      </c>
      <c r="K57" s="20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5">
        <v>0</v>
      </c>
    </row>
    <row r="58" spans="1:20" ht="18" customHeight="1">
      <c r="A58" s="89"/>
      <c r="B58" s="90"/>
      <c r="C58" s="37" t="s">
        <v>166</v>
      </c>
      <c r="D58" s="29" t="s">
        <v>37</v>
      </c>
      <c r="E58" s="26">
        <v>6</v>
      </c>
      <c r="F58" s="26">
        <v>6</v>
      </c>
      <c r="G58" s="26">
        <v>6</v>
      </c>
      <c r="H58" s="26">
        <v>6</v>
      </c>
      <c r="I58" s="26">
        <v>6</v>
      </c>
      <c r="J58" s="26">
        <v>6</v>
      </c>
      <c r="K58" s="26">
        <v>6</v>
      </c>
      <c r="L58" s="20">
        <v>0</v>
      </c>
      <c r="M58" s="26">
        <v>0</v>
      </c>
      <c r="N58" s="26">
        <v>0</v>
      </c>
      <c r="O58" s="26">
        <v>0</v>
      </c>
      <c r="P58" s="26">
        <v>0</v>
      </c>
      <c r="Q58" s="26">
        <v>0</v>
      </c>
      <c r="R58" s="26">
        <v>0</v>
      </c>
      <c r="S58" s="26">
        <v>0</v>
      </c>
      <c r="T58" s="25">
        <v>0</v>
      </c>
    </row>
    <row r="59" spans="1:20" ht="16.8">
      <c r="A59" s="89"/>
      <c r="B59" s="90"/>
      <c r="C59" s="37" t="s">
        <v>167</v>
      </c>
      <c r="D59" s="29" t="s">
        <v>11</v>
      </c>
      <c r="E59" s="26">
        <v>3</v>
      </c>
      <c r="F59" s="26">
        <v>3</v>
      </c>
      <c r="G59" s="26">
        <v>3</v>
      </c>
      <c r="H59" s="26">
        <v>3</v>
      </c>
      <c r="I59" s="26">
        <v>3</v>
      </c>
      <c r="J59" s="26">
        <v>3</v>
      </c>
      <c r="K59" s="26">
        <v>3</v>
      </c>
      <c r="L59" s="20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5">
        <v>0</v>
      </c>
    </row>
    <row r="60" spans="1:20" ht="16.8">
      <c r="A60" s="89"/>
      <c r="B60" s="90"/>
      <c r="C60" s="37" t="s">
        <v>168</v>
      </c>
      <c r="D60" s="29" t="s">
        <v>11</v>
      </c>
      <c r="E60" s="26">
        <v>6</v>
      </c>
      <c r="F60" s="26">
        <v>6</v>
      </c>
      <c r="G60" s="26">
        <v>6</v>
      </c>
      <c r="H60" s="26">
        <v>6</v>
      </c>
      <c r="I60" s="26">
        <v>6</v>
      </c>
      <c r="J60" s="26">
        <v>6</v>
      </c>
      <c r="K60" s="26">
        <v>6</v>
      </c>
      <c r="L60" s="26">
        <v>6</v>
      </c>
      <c r="M60" s="20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5">
        <v>0</v>
      </c>
    </row>
    <row r="61" spans="1:20" ht="16.8">
      <c r="A61" s="89"/>
      <c r="B61" s="90"/>
      <c r="C61" s="37" t="s">
        <v>168</v>
      </c>
      <c r="D61" s="29" t="s">
        <v>11</v>
      </c>
      <c r="E61" s="26">
        <v>6</v>
      </c>
      <c r="F61" s="26">
        <v>6</v>
      </c>
      <c r="G61" s="26">
        <v>6</v>
      </c>
      <c r="H61" s="26">
        <v>6</v>
      </c>
      <c r="I61" s="26">
        <v>6</v>
      </c>
      <c r="J61" s="26">
        <v>6</v>
      </c>
      <c r="K61" s="26">
        <v>6</v>
      </c>
      <c r="L61" s="26">
        <v>6</v>
      </c>
      <c r="M61" s="26">
        <v>6</v>
      </c>
      <c r="N61" s="20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5">
        <v>0</v>
      </c>
    </row>
    <row r="62" spans="1:20" ht="16.8">
      <c r="A62" s="89"/>
      <c r="B62" s="90"/>
      <c r="C62" s="37" t="s">
        <v>168</v>
      </c>
      <c r="D62" s="29" t="s">
        <v>11</v>
      </c>
      <c r="E62" s="26">
        <v>6</v>
      </c>
      <c r="F62" s="26">
        <v>24</v>
      </c>
      <c r="G62" s="26">
        <v>6</v>
      </c>
      <c r="H62" s="26">
        <v>6</v>
      </c>
      <c r="I62" s="26">
        <v>6</v>
      </c>
      <c r="J62" s="26">
        <v>6</v>
      </c>
      <c r="K62" s="26">
        <v>6</v>
      </c>
      <c r="L62" s="26">
        <v>6</v>
      </c>
      <c r="M62" s="26">
        <v>6</v>
      </c>
      <c r="N62" s="26">
        <v>6</v>
      </c>
      <c r="O62" s="20">
        <v>0</v>
      </c>
      <c r="P62" s="26">
        <v>0</v>
      </c>
      <c r="Q62" s="26">
        <v>0</v>
      </c>
      <c r="R62" s="26">
        <v>0</v>
      </c>
      <c r="S62" s="26">
        <v>0</v>
      </c>
      <c r="T62" s="25">
        <v>0</v>
      </c>
    </row>
    <row r="63" spans="1:20" ht="16.8">
      <c r="A63" s="89"/>
      <c r="B63" s="90"/>
      <c r="C63" s="37"/>
      <c r="D63" s="29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40">
        <v>6</v>
      </c>
      <c r="P63" s="40">
        <v>6</v>
      </c>
      <c r="Q63" s="40">
        <v>6</v>
      </c>
      <c r="R63" s="26"/>
      <c r="S63" s="26"/>
      <c r="T63" s="25"/>
    </row>
    <row r="64" spans="1:20" ht="16.8">
      <c r="A64" s="89"/>
      <c r="B64" s="90" t="s">
        <v>57</v>
      </c>
      <c r="C64" s="37" t="s">
        <v>150</v>
      </c>
      <c r="D64" s="32" t="s">
        <v>12</v>
      </c>
      <c r="E64" s="27">
        <v>2</v>
      </c>
      <c r="F64" s="27">
        <v>2</v>
      </c>
      <c r="G64" s="27">
        <v>2</v>
      </c>
      <c r="H64" s="27">
        <v>2</v>
      </c>
      <c r="I64" s="27">
        <v>2</v>
      </c>
      <c r="J64" s="27">
        <v>2</v>
      </c>
      <c r="K64" s="27">
        <v>2</v>
      </c>
      <c r="L64" s="27">
        <v>2</v>
      </c>
      <c r="M64" s="20">
        <v>0</v>
      </c>
      <c r="N64" s="26">
        <v>0</v>
      </c>
      <c r="O64" s="26">
        <v>0</v>
      </c>
      <c r="P64" s="26">
        <v>0</v>
      </c>
      <c r="Q64" s="26">
        <v>0</v>
      </c>
      <c r="R64" s="26">
        <v>0</v>
      </c>
      <c r="S64" s="26">
        <v>0</v>
      </c>
      <c r="T64" s="25">
        <v>0</v>
      </c>
    </row>
    <row r="65" spans="1:20" ht="16.8">
      <c r="A65" s="89"/>
      <c r="B65" s="90"/>
      <c r="C65" s="37" t="s">
        <v>18</v>
      </c>
      <c r="D65" s="32" t="s">
        <v>12</v>
      </c>
      <c r="E65" s="27">
        <v>2</v>
      </c>
      <c r="F65" s="27">
        <v>2</v>
      </c>
      <c r="G65" s="27">
        <v>2</v>
      </c>
      <c r="H65" s="27">
        <v>2</v>
      </c>
      <c r="I65" s="27">
        <v>2</v>
      </c>
      <c r="J65" s="27">
        <v>2</v>
      </c>
      <c r="K65" s="27">
        <v>2</v>
      </c>
      <c r="L65" s="27">
        <v>2</v>
      </c>
      <c r="M65" s="20">
        <v>0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5">
        <v>0</v>
      </c>
    </row>
    <row r="66" spans="1:20" ht="16.8">
      <c r="A66" s="89"/>
      <c r="B66" s="90"/>
      <c r="C66" s="37" t="s">
        <v>147</v>
      </c>
      <c r="D66" s="32" t="s">
        <v>12</v>
      </c>
      <c r="E66" s="27">
        <v>2</v>
      </c>
      <c r="F66" s="27">
        <v>2</v>
      </c>
      <c r="G66" s="27">
        <v>2</v>
      </c>
      <c r="H66" s="27">
        <v>2</v>
      </c>
      <c r="I66" s="27">
        <v>2</v>
      </c>
      <c r="J66" s="27">
        <v>2</v>
      </c>
      <c r="K66" s="27">
        <v>2</v>
      </c>
      <c r="L66" s="27">
        <v>2</v>
      </c>
      <c r="M66" s="27">
        <v>2</v>
      </c>
      <c r="N66" s="20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5">
        <v>0</v>
      </c>
    </row>
    <row r="67" spans="1:20" ht="16.8">
      <c r="A67" s="89"/>
      <c r="B67" s="90"/>
      <c r="C67" s="37" t="s">
        <v>148</v>
      </c>
      <c r="D67" s="32" t="s">
        <v>12</v>
      </c>
      <c r="E67" s="27">
        <v>1</v>
      </c>
      <c r="F67" s="27">
        <v>1</v>
      </c>
      <c r="G67" s="27">
        <v>1</v>
      </c>
      <c r="H67" s="27">
        <v>1</v>
      </c>
      <c r="I67" s="27">
        <v>1</v>
      </c>
      <c r="J67" s="27">
        <v>1</v>
      </c>
      <c r="K67" s="27">
        <v>1</v>
      </c>
      <c r="L67" s="27">
        <v>1</v>
      </c>
      <c r="M67" s="27">
        <v>1</v>
      </c>
      <c r="N67" s="20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5">
        <v>0</v>
      </c>
    </row>
    <row r="68" spans="1:20" ht="16.8">
      <c r="A68" s="89"/>
      <c r="B68" s="90"/>
      <c r="C68" s="37" t="s">
        <v>149</v>
      </c>
      <c r="D68" s="32" t="s">
        <v>12</v>
      </c>
      <c r="E68" s="27">
        <v>2</v>
      </c>
      <c r="F68" s="27">
        <v>2</v>
      </c>
      <c r="G68" s="27">
        <v>2</v>
      </c>
      <c r="H68" s="27">
        <v>2</v>
      </c>
      <c r="I68" s="27">
        <v>2</v>
      </c>
      <c r="J68" s="27">
        <v>2</v>
      </c>
      <c r="K68" s="27">
        <v>2</v>
      </c>
      <c r="L68" s="27">
        <v>2</v>
      </c>
      <c r="M68" s="27">
        <v>2</v>
      </c>
      <c r="N68" s="20">
        <v>0</v>
      </c>
      <c r="O68" s="26">
        <v>0</v>
      </c>
      <c r="P68" s="26">
        <v>0</v>
      </c>
      <c r="Q68" s="26">
        <v>0</v>
      </c>
      <c r="R68" s="26">
        <v>0</v>
      </c>
      <c r="S68" s="26">
        <v>0</v>
      </c>
      <c r="T68" s="25">
        <v>0</v>
      </c>
    </row>
    <row r="69" spans="1:20" ht="16.8">
      <c r="A69" s="89"/>
      <c r="B69" s="90"/>
      <c r="C69" s="37" t="s">
        <v>151</v>
      </c>
      <c r="D69" s="32" t="s">
        <v>12</v>
      </c>
      <c r="E69" s="27">
        <v>2</v>
      </c>
      <c r="F69" s="27">
        <v>2</v>
      </c>
      <c r="G69" s="27">
        <v>2</v>
      </c>
      <c r="H69" s="27">
        <v>2</v>
      </c>
      <c r="I69" s="27">
        <v>2</v>
      </c>
      <c r="J69" s="27">
        <v>2</v>
      </c>
      <c r="K69" s="27">
        <v>2</v>
      </c>
      <c r="L69" s="27">
        <v>2</v>
      </c>
      <c r="M69" s="27">
        <v>2</v>
      </c>
      <c r="N69" s="27">
        <v>2</v>
      </c>
      <c r="O69" s="20">
        <v>0</v>
      </c>
      <c r="P69" s="26">
        <v>0</v>
      </c>
      <c r="Q69" s="26">
        <v>0</v>
      </c>
      <c r="R69" s="26">
        <v>0</v>
      </c>
      <c r="S69" s="26">
        <v>0</v>
      </c>
      <c r="T69" s="25">
        <v>0</v>
      </c>
    </row>
    <row r="70" spans="1:20" ht="16.8">
      <c r="A70" s="89"/>
      <c r="B70" s="90"/>
      <c r="C70" s="37" t="s">
        <v>152</v>
      </c>
      <c r="D70" s="32" t="s">
        <v>12</v>
      </c>
      <c r="E70" s="27">
        <v>2</v>
      </c>
      <c r="F70" s="27">
        <v>2</v>
      </c>
      <c r="G70" s="27">
        <v>2</v>
      </c>
      <c r="H70" s="27">
        <v>2</v>
      </c>
      <c r="I70" s="27">
        <v>2</v>
      </c>
      <c r="J70" s="27">
        <v>2</v>
      </c>
      <c r="K70" s="27">
        <v>2</v>
      </c>
      <c r="L70" s="27">
        <v>2</v>
      </c>
      <c r="M70" s="27">
        <v>2</v>
      </c>
      <c r="N70" s="27">
        <v>2</v>
      </c>
      <c r="O70" s="20">
        <v>0</v>
      </c>
      <c r="P70" s="26">
        <v>0</v>
      </c>
      <c r="Q70" s="26">
        <v>0</v>
      </c>
      <c r="R70" s="26">
        <v>0</v>
      </c>
      <c r="S70" s="26">
        <v>0</v>
      </c>
      <c r="T70" s="25">
        <v>0</v>
      </c>
    </row>
    <row r="71" spans="1:20" ht="16.8">
      <c r="A71" s="89"/>
      <c r="B71" s="90"/>
      <c r="C71" s="37" t="s">
        <v>51</v>
      </c>
      <c r="D71" s="32" t="s">
        <v>39</v>
      </c>
      <c r="E71" s="27">
        <v>10</v>
      </c>
      <c r="F71" s="27">
        <v>10</v>
      </c>
      <c r="G71" s="27">
        <v>10</v>
      </c>
      <c r="H71" s="27">
        <v>10</v>
      </c>
      <c r="I71" s="27">
        <v>10</v>
      </c>
      <c r="J71" s="27">
        <v>10</v>
      </c>
      <c r="K71" s="27">
        <v>10</v>
      </c>
      <c r="L71" s="27">
        <v>10</v>
      </c>
      <c r="M71" s="27">
        <v>10</v>
      </c>
      <c r="N71" s="27">
        <v>10</v>
      </c>
      <c r="O71" s="20">
        <v>0</v>
      </c>
      <c r="P71" s="26">
        <v>0</v>
      </c>
      <c r="Q71" s="26">
        <v>0</v>
      </c>
      <c r="R71" s="26">
        <v>0</v>
      </c>
      <c r="S71" s="26">
        <v>0</v>
      </c>
      <c r="T71" s="25">
        <v>0</v>
      </c>
    </row>
    <row r="72" spans="1:20" ht="16.8">
      <c r="A72" s="89"/>
      <c r="B72" s="90" t="s">
        <v>58</v>
      </c>
      <c r="C72" s="37" t="s">
        <v>150</v>
      </c>
      <c r="D72" s="32" t="s">
        <v>134</v>
      </c>
      <c r="E72" s="27">
        <v>2</v>
      </c>
      <c r="F72" s="27">
        <v>2</v>
      </c>
      <c r="G72" s="26">
        <v>2</v>
      </c>
      <c r="H72" s="26">
        <v>2</v>
      </c>
      <c r="I72" s="26">
        <v>2</v>
      </c>
      <c r="J72" s="26">
        <v>2</v>
      </c>
      <c r="K72" s="26">
        <v>2</v>
      </c>
      <c r="L72" s="26">
        <v>2</v>
      </c>
      <c r="M72" s="26">
        <v>2</v>
      </c>
      <c r="N72" s="26">
        <v>2</v>
      </c>
      <c r="O72" s="26">
        <v>2</v>
      </c>
      <c r="P72" s="20">
        <v>0</v>
      </c>
      <c r="Q72" s="26">
        <v>0</v>
      </c>
      <c r="R72" s="26">
        <v>0</v>
      </c>
      <c r="S72" s="26">
        <v>0</v>
      </c>
      <c r="T72" s="25">
        <v>0</v>
      </c>
    </row>
    <row r="73" spans="1:20" ht="16.8">
      <c r="A73" s="89"/>
      <c r="B73" s="90"/>
      <c r="C73" s="37" t="s">
        <v>18</v>
      </c>
      <c r="D73" s="32" t="s">
        <v>52</v>
      </c>
      <c r="E73" s="27">
        <v>2</v>
      </c>
      <c r="F73" s="27">
        <v>2</v>
      </c>
      <c r="G73" s="26">
        <v>2</v>
      </c>
      <c r="H73" s="26">
        <v>2</v>
      </c>
      <c r="I73" s="26">
        <v>2</v>
      </c>
      <c r="J73" s="26">
        <v>2</v>
      </c>
      <c r="K73" s="26">
        <v>2</v>
      </c>
      <c r="L73" s="26">
        <v>2</v>
      </c>
      <c r="M73" s="26">
        <v>2</v>
      </c>
      <c r="N73" s="26">
        <v>2</v>
      </c>
      <c r="O73" s="26">
        <v>2</v>
      </c>
      <c r="P73" s="20">
        <v>0</v>
      </c>
      <c r="Q73" s="26">
        <v>0</v>
      </c>
      <c r="R73" s="26">
        <v>0</v>
      </c>
      <c r="S73" s="26">
        <v>0</v>
      </c>
      <c r="T73" s="25">
        <v>0</v>
      </c>
    </row>
    <row r="74" spans="1:20" ht="16.8">
      <c r="A74" s="89"/>
      <c r="B74" s="90"/>
      <c r="C74" s="37" t="s">
        <v>147</v>
      </c>
      <c r="D74" s="32" t="s">
        <v>133</v>
      </c>
      <c r="E74" s="27">
        <v>2</v>
      </c>
      <c r="F74" s="27">
        <v>2</v>
      </c>
      <c r="G74" s="26">
        <v>2</v>
      </c>
      <c r="H74" s="26">
        <v>2</v>
      </c>
      <c r="I74" s="26">
        <v>2</v>
      </c>
      <c r="J74" s="26">
        <v>2</v>
      </c>
      <c r="K74" s="26">
        <v>2</v>
      </c>
      <c r="L74" s="26">
        <v>2</v>
      </c>
      <c r="M74" s="26">
        <v>2</v>
      </c>
      <c r="N74" s="26">
        <v>2</v>
      </c>
      <c r="O74" s="26">
        <v>2</v>
      </c>
      <c r="P74" s="20">
        <v>0</v>
      </c>
      <c r="Q74" s="26">
        <v>0</v>
      </c>
      <c r="R74" s="26">
        <v>0</v>
      </c>
      <c r="S74" s="26">
        <v>0</v>
      </c>
      <c r="T74" s="25">
        <v>0</v>
      </c>
    </row>
    <row r="75" spans="1:20" ht="16.8">
      <c r="A75" s="89"/>
      <c r="B75" s="90"/>
      <c r="C75" s="37" t="s">
        <v>148</v>
      </c>
      <c r="D75" s="32" t="s">
        <v>52</v>
      </c>
      <c r="E75" s="27">
        <v>2</v>
      </c>
      <c r="F75" s="27">
        <v>10</v>
      </c>
      <c r="G75" s="26">
        <v>2</v>
      </c>
      <c r="H75" s="26">
        <v>2</v>
      </c>
      <c r="I75" s="26">
        <v>2</v>
      </c>
      <c r="J75" s="26">
        <v>2</v>
      </c>
      <c r="K75" s="26">
        <v>2</v>
      </c>
      <c r="L75" s="26">
        <v>2</v>
      </c>
      <c r="M75" s="26">
        <v>2</v>
      </c>
      <c r="N75" s="26">
        <v>2</v>
      </c>
      <c r="O75" s="26">
        <v>2</v>
      </c>
      <c r="P75" s="26">
        <v>2</v>
      </c>
      <c r="Q75" s="20">
        <v>0</v>
      </c>
      <c r="R75" s="26">
        <v>0</v>
      </c>
      <c r="S75" s="26">
        <v>0</v>
      </c>
      <c r="T75" s="25">
        <v>0</v>
      </c>
    </row>
    <row r="76" spans="1:20" ht="16.8">
      <c r="A76" s="89"/>
      <c r="B76" s="90"/>
      <c r="C76" s="37"/>
      <c r="D76" s="32"/>
      <c r="E76" s="27"/>
      <c r="F76" s="27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40">
        <v>2</v>
      </c>
      <c r="R76" s="40">
        <v>2</v>
      </c>
      <c r="S76" s="40">
        <v>2</v>
      </c>
      <c r="T76" s="40">
        <v>2</v>
      </c>
    </row>
    <row r="77" spans="1:20" ht="16.8">
      <c r="A77" s="89"/>
      <c r="B77" s="90"/>
      <c r="C77" s="37" t="s">
        <v>149</v>
      </c>
      <c r="D77" s="32" t="s">
        <v>54</v>
      </c>
      <c r="E77" s="27">
        <v>2</v>
      </c>
      <c r="F77" s="27">
        <v>12</v>
      </c>
      <c r="G77" s="26">
        <v>2</v>
      </c>
      <c r="H77" s="26">
        <v>2</v>
      </c>
      <c r="I77" s="26">
        <v>2</v>
      </c>
      <c r="J77" s="26">
        <v>2</v>
      </c>
      <c r="K77" s="26">
        <v>2</v>
      </c>
      <c r="L77" s="26">
        <v>2</v>
      </c>
      <c r="M77" s="26">
        <v>2</v>
      </c>
      <c r="N77" s="26">
        <v>2</v>
      </c>
      <c r="O77" s="26">
        <v>2</v>
      </c>
      <c r="P77" s="20">
        <v>0</v>
      </c>
      <c r="Q77" s="26">
        <v>0</v>
      </c>
      <c r="R77" s="26">
        <v>0</v>
      </c>
      <c r="S77" s="26">
        <v>0</v>
      </c>
      <c r="T77" s="25">
        <v>0</v>
      </c>
    </row>
    <row r="78" spans="1:20" ht="16.8">
      <c r="A78" s="89"/>
      <c r="B78" s="90"/>
      <c r="C78" s="37"/>
      <c r="D78" s="32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71">
        <v>2</v>
      </c>
      <c r="Q78" s="71">
        <v>2</v>
      </c>
      <c r="R78" s="71">
        <v>2</v>
      </c>
      <c r="S78" s="71">
        <v>2</v>
      </c>
      <c r="T78" s="71">
        <v>2</v>
      </c>
    </row>
    <row r="79" spans="1:20" ht="16.8">
      <c r="A79" s="89"/>
      <c r="B79" s="90"/>
      <c r="C79" s="37" t="s">
        <v>151</v>
      </c>
      <c r="D79" s="32" t="s">
        <v>52</v>
      </c>
      <c r="E79" s="27">
        <v>2</v>
      </c>
      <c r="F79" s="27">
        <v>2</v>
      </c>
      <c r="G79" s="27">
        <v>2</v>
      </c>
      <c r="H79" s="27">
        <v>2</v>
      </c>
      <c r="I79" s="27">
        <v>2</v>
      </c>
      <c r="J79" s="27">
        <v>2</v>
      </c>
      <c r="K79" s="27">
        <v>2</v>
      </c>
      <c r="L79" s="27">
        <v>2</v>
      </c>
      <c r="M79" s="27">
        <v>2</v>
      </c>
      <c r="N79" s="27">
        <v>2</v>
      </c>
      <c r="O79" s="27">
        <v>2</v>
      </c>
      <c r="P79" s="27">
        <v>2</v>
      </c>
      <c r="Q79" s="20">
        <v>0</v>
      </c>
      <c r="R79" s="26">
        <v>0</v>
      </c>
      <c r="S79" s="26">
        <v>0</v>
      </c>
      <c r="T79" s="25">
        <v>0</v>
      </c>
    </row>
    <row r="80" spans="1:20" ht="16.8">
      <c r="A80" s="89"/>
      <c r="B80" s="90"/>
      <c r="C80" s="37" t="s">
        <v>152</v>
      </c>
      <c r="D80" s="32" t="s">
        <v>133</v>
      </c>
      <c r="E80" s="27">
        <v>2</v>
      </c>
      <c r="F80" s="27">
        <v>2</v>
      </c>
      <c r="G80" s="27">
        <v>2</v>
      </c>
      <c r="H80" s="27">
        <v>2</v>
      </c>
      <c r="I80" s="27">
        <v>2</v>
      </c>
      <c r="J80" s="27">
        <v>2</v>
      </c>
      <c r="K80" s="27">
        <v>2</v>
      </c>
      <c r="L80" s="27">
        <v>2</v>
      </c>
      <c r="M80" s="27">
        <v>2</v>
      </c>
      <c r="N80" s="27">
        <v>2</v>
      </c>
      <c r="O80" s="27">
        <v>2</v>
      </c>
      <c r="P80" s="27">
        <v>2</v>
      </c>
      <c r="Q80" s="27">
        <v>2</v>
      </c>
      <c r="R80" s="20">
        <v>0</v>
      </c>
      <c r="S80" s="26">
        <v>0</v>
      </c>
      <c r="T80" s="25">
        <v>0</v>
      </c>
    </row>
    <row r="81" spans="1:20" ht="16.8">
      <c r="A81" s="89"/>
      <c r="B81" s="93" t="s">
        <v>59</v>
      </c>
      <c r="C81" s="37" t="s">
        <v>150</v>
      </c>
      <c r="D81" s="32" t="s">
        <v>12</v>
      </c>
      <c r="E81" s="27">
        <v>1</v>
      </c>
      <c r="F81" s="27">
        <v>1</v>
      </c>
      <c r="G81" s="27">
        <v>1</v>
      </c>
      <c r="H81" s="27">
        <v>1</v>
      </c>
      <c r="I81" s="27">
        <v>1</v>
      </c>
      <c r="J81" s="27">
        <v>1</v>
      </c>
      <c r="K81" s="27">
        <v>1</v>
      </c>
      <c r="L81" s="27">
        <v>1</v>
      </c>
      <c r="M81" s="27">
        <v>1</v>
      </c>
      <c r="N81" s="27">
        <v>1</v>
      </c>
      <c r="O81" s="27">
        <v>1</v>
      </c>
      <c r="P81" s="27">
        <v>1</v>
      </c>
      <c r="Q81" s="27">
        <v>1</v>
      </c>
      <c r="R81" s="27">
        <v>1</v>
      </c>
      <c r="S81" s="20">
        <v>0</v>
      </c>
      <c r="T81" s="25">
        <v>0</v>
      </c>
    </row>
    <row r="82" spans="1:20" ht="16.8">
      <c r="A82" s="89"/>
      <c r="B82" s="93"/>
      <c r="C82" s="37" t="s">
        <v>18</v>
      </c>
      <c r="D82" s="32" t="s">
        <v>12</v>
      </c>
      <c r="E82" s="27">
        <v>1</v>
      </c>
      <c r="F82" s="27">
        <v>1</v>
      </c>
      <c r="G82" s="27">
        <v>1</v>
      </c>
      <c r="H82" s="27">
        <v>1</v>
      </c>
      <c r="I82" s="27">
        <v>1</v>
      </c>
      <c r="J82" s="27">
        <v>1</v>
      </c>
      <c r="K82" s="27">
        <v>1</v>
      </c>
      <c r="L82" s="27">
        <v>1</v>
      </c>
      <c r="M82" s="27">
        <v>1</v>
      </c>
      <c r="N82" s="27">
        <v>1</v>
      </c>
      <c r="O82" s="27">
        <v>1</v>
      </c>
      <c r="P82" s="27">
        <v>1</v>
      </c>
      <c r="Q82" s="27">
        <v>1</v>
      </c>
      <c r="R82" s="27">
        <v>1</v>
      </c>
      <c r="S82" s="20">
        <v>0</v>
      </c>
      <c r="T82" s="25">
        <v>0</v>
      </c>
    </row>
    <row r="83" spans="1:20" ht="16.8">
      <c r="A83" s="89"/>
      <c r="B83" s="93"/>
      <c r="C83" s="37" t="s">
        <v>147</v>
      </c>
      <c r="D83" s="32" t="s">
        <v>12</v>
      </c>
      <c r="E83" s="27">
        <v>1</v>
      </c>
      <c r="F83" s="27">
        <v>1</v>
      </c>
      <c r="G83" s="27">
        <v>1</v>
      </c>
      <c r="H83" s="27">
        <v>1</v>
      </c>
      <c r="I83" s="27">
        <v>1</v>
      </c>
      <c r="J83" s="27">
        <v>1</v>
      </c>
      <c r="K83" s="27">
        <v>1</v>
      </c>
      <c r="L83" s="27">
        <v>1</v>
      </c>
      <c r="M83" s="27">
        <v>1</v>
      </c>
      <c r="N83" s="27">
        <v>1</v>
      </c>
      <c r="O83" s="27">
        <v>1</v>
      </c>
      <c r="P83" s="27">
        <v>1</v>
      </c>
      <c r="Q83" s="27">
        <v>1</v>
      </c>
      <c r="R83" s="27">
        <v>1</v>
      </c>
      <c r="S83" s="20">
        <v>0</v>
      </c>
      <c r="T83" s="25">
        <v>0</v>
      </c>
    </row>
    <row r="84" spans="1:20" ht="16.8">
      <c r="A84" s="89"/>
      <c r="B84" s="93"/>
      <c r="C84" s="37" t="s">
        <v>148</v>
      </c>
      <c r="D84" s="32" t="s">
        <v>12</v>
      </c>
      <c r="E84" s="27">
        <v>1</v>
      </c>
      <c r="F84" s="27">
        <v>1</v>
      </c>
      <c r="G84" s="27">
        <v>1</v>
      </c>
      <c r="H84" s="27">
        <v>1</v>
      </c>
      <c r="I84" s="27">
        <v>1</v>
      </c>
      <c r="J84" s="27">
        <v>1</v>
      </c>
      <c r="K84" s="27">
        <v>1</v>
      </c>
      <c r="L84" s="27">
        <v>1</v>
      </c>
      <c r="M84" s="27">
        <v>1</v>
      </c>
      <c r="N84" s="27">
        <v>1</v>
      </c>
      <c r="O84" s="27">
        <v>1</v>
      </c>
      <c r="P84" s="27">
        <v>1</v>
      </c>
      <c r="Q84" s="27">
        <v>1</v>
      </c>
      <c r="R84" s="27">
        <v>1</v>
      </c>
      <c r="S84" s="20">
        <v>0</v>
      </c>
      <c r="T84" s="25">
        <v>0</v>
      </c>
    </row>
    <row r="85" spans="1:20" ht="16.8">
      <c r="A85" s="89"/>
      <c r="B85" s="93"/>
      <c r="C85" s="37" t="s">
        <v>149</v>
      </c>
      <c r="D85" s="32" t="s">
        <v>12</v>
      </c>
      <c r="E85" s="27">
        <v>1</v>
      </c>
      <c r="F85" s="27">
        <v>1</v>
      </c>
      <c r="G85" s="27">
        <v>1</v>
      </c>
      <c r="H85" s="27">
        <v>1</v>
      </c>
      <c r="I85" s="27">
        <v>1</v>
      </c>
      <c r="J85" s="27">
        <v>1</v>
      </c>
      <c r="K85" s="27">
        <v>1</v>
      </c>
      <c r="L85" s="27">
        <v>1</v>
      </c>
      <c r="M85" s="27">
        <v>1</v>
      </c>
      <c r="N85" s="27">
        <v>1</v>
      </c>
      <c r="O85" s="27">
        <v>1</v>
      </c>
      <c r="P85" s="27">
        <v>1</v>
      </c>
      <c r="Q85" s="27">
        <v>1</v>
      </c>
      <c r="R85" s="27">
        <v>1</v>
      </c>
      <c r="S85" s="20">
        <v>0</v>
      </c>
      <c r="T85" s="25">
        <v>0</v>
      </c>
    </row>
    <row r="86" spans="1:20" ht="16.8">
      <c r="A86" s="89"/>
      <c r="B86" s="93"/>
      <c r="C86" s="37" t="s">
        <v>151</v>
      </c>
      <c r="D86" s="32" t="s">
        <v>45</v>
      </c>
      <c r="E86" s="27">
        <v>1</v>
      </c>
      <c r="F86" s="27">
        <v>1</v>
      </c>
      <c r="G86" s="27">
        <v>1</v>
      </c>
      <c r="H86" s="27">
        <v>1</v>
      </c>
      <c r="I86" s="27">
        <v>1</v>
      </c>
      <c r="J86" s="27">
        <v>1</v>
      </c>
      <c r="K86" s="27">
        <v>1</v>
      </c>
      <c r="L86" s="27">
        <v>1</v>
      </c>
      <c r="M86" s="27">
        <v>1</v>
      </c>
      <c r="N86" s="27">
        <v>1</v>
      </c>
      <c r="O86" s="27">
        <v>1</v>
      </c>
      <c r="P86" s="27">
        <v>1</v>
      </c>
      <c r="Q86" s="27">
        <v>1</v>
      </c>
      <c r="R86" s="27">
        <v>1</v>
      </c>
      <c r="S86" s="20">
        <v>0</v>
      </c>
      <c r="T86" s="25">
        <v>0</v>
      </c>
    </row>
    <row r="87" spans="1:20" ht="16.8">
      <c r="A87" s="89"/>
      <c r="B87" s="93"/>
      <c r="C87" s="37" t="s">
        <v>152</v>
      </c>
      <c r="D87" s="32" t="s">
        <v>45</v>
      </c>
      <c r="E87" s="27">
        <v>1</v>
      </c>
      <c r="F87" s="27">
        <v>1</v>
      </c>
      <c r="G87" s="27">
        <v>1</v>
      </c>
      <c r="H87" s="27">
        <v>1</v>
      </c>
      <c r="I87" s="27">
        <v>1</v>
      </c>
      <c r="J87" s="27">
        <v>1</v>
      </c>
      <c r="K87" s="27">
        <v>1</v>
      </c>
      <c r="L87" s="27">
        <v>1</v>
      </c>
      <c r="M87" s="27">
        <v>1</v>
      </c>
      <c r="N87" s="27">
        <v>1</v>
      </c>
      <c r="O87" s="27">
        <v>1</v>
      </c>
      <c r="P87" s="27">
        <v>1</v>
      </c>
      <c r="Q87" s="27">
        <v>1</v>
      </c>
      <c r="R87" s="27">
        <v>1</v>
      </c>
      <c r="S87" s="20">
        <v>0</v>
      </c>
      <c r="T87" s="25"/>
    </row>
    <row r="88" spans="1:20" ht="16.8">
      <c r="A88" s="89"/>
      <c r="B88" s="90" t="s">
        <v>170</v>
      </c>
      <c r="C88" s="37" t="s">
        <v>143</v>
      </c>
      <c r="D88" s="30" t="s">
        <v>39</v>
      </c>
      <c r="E88" s="26">
        <v>15</v>
      </c>
      <c r="F88" s="26">
        <v>15</v>
      </c>
      <c r="G88" s="26">
        <v>15</v>
      </c>
      <c r="H88" s="26">
        <v>15</v>
      </c>
      <c r="I88" s="26">
        <v>15</v>
      </c>
      <c r="J88" s="26">
        <v>15</v>
      </c>
      <c r="K88" s="26">
        <v>15</v>
      </c>
      <c r="L88" s="26">
        <v>15</v>
      </c>
      <c r="M88" s="26">
        <v>15</v>
      </c>
      <c r="N88" s="26">
        <v>15</v>
      </c>
      <c r="O88" s="26">
        <v>15</v>
      </c>
      <c r="P88" s="26">
        <v>15</v>
      </c>
      <c r="Q88" s="26">
        <v>15</v>
      </c>
      <c r="R88" s="26">
        <v>15</v>
      </c>
      <c r="S88" s="26">
        <v>15</v>
      </c>
      <c r="T88" s="19">
        <v>0</v>
      </c>
    </row>
    <row r="89" spans="1:20" ht="16.8">
      <c r="A89" s="89"/>
      <c r="B89" s="90"/>
      <c r="C89" s="37" t="s">
        <v>144</v>
      </c>
      <c r="D89" s="35" t="s">
        <v>39</v>
      </c>
      <c r="E89" s="26">
        <v>15</v>
      </c>
      <c r="F89" s="26">
        <v>15</v>
      </c>
      <c r="G89" s="26">
        <v>15</v>
      </c>
      <c r="H89" s="26">
        <v>15</v>
      </c>
      <c r="I89" s="26">
        <v>15</v>
      </c>
      <c r="J89" s="26">
        <v>15</v>
      </c>
      <c r="K89" s="26">
        <v>15</v>
      </c>
      <c r="L89" s="26">
        <v>15</v>
      </c>
      <c r="M89" s="26">
        <v>15</v>
      </c>
      <c r="N89" s="26">
        <v>15</v>
      </c>
      <c r="O89" s="26">
        <v>15</v>
      </c>
      <c r="P89" s="26">
        <v>15</v>
      </c>
      <c r="Q89" s="26">
        <v>15</v>
      </c>
      <c r="R89" s="26">
        <v>15</v>
      </c>
      <c r="S89" s="26">
        <v>15</v>
      </c>
      <c r="T89" s="19">
        <v>0</v>
      </c>
    </row>
    <row r="90" spans="1:20" ht="16.8">
      <c r="A90" s="89"/>
      <c r="B90" s="39"/>
      <c r="C90" s="24"/>
      <c r="D90" s="58" t="s">
        <v>28</v>
      </c>
      <c r="E90" s="94">
        <f>SUM(E17:E89)</f>
        <v>255</v>
      </c>
      <c r="F90" s="95"/>
      <c r="G90" s="31">
        <f>SUM(G17:G89)</f>
        <v>233</v>
      </c>
      <c r="H90" s="31">
        <f t="shared" ref="H90:J90" si="0">SUM(H17:H89)</f>
        <v>210</v>
      </c>
      <c r="I90" s="31">
        <f t="shared" si="0"/>
        <v>188</v>
      </c>
      <c r="J90" s="31">
        <f t="shared" si="0"/>
        <v>182</v>
      </c>
      <c r="K90" s="31">
        <f>SUM(K17:K89)-K44-K56</f>
        <v>128</v>
      </c>
      <c r="L90" s="31">
        <f>SUM(L17:L89)-L56-L44</f>
        <v>104</v>
      </c>
      <c r="M90" s="31">
        <f>SUM(M17:M89)-M44-M56</f>
        <v>88</v>
      </c>
      <c r="N90" s="31">
        <f>SUM(N17:N89)-N44-N50-N56</f>
        <v>71</v>
      </c>
      <c r="O90" s="31">
        <f>SUM(O17:O89)-O44-O50-O56-O63</f>
        <v>51</v>
      </c>
      <c r="P90" s="31">
        <f>SUM(P17:P89)-P44-P50-P56-P63-P78</f>
        <v>43</v>
      </c>
      <c r="Q90" s="31">
        <f>SUM(Q17:Q89)-Q44-Q50-Q56-Q63-Q76-Q78</f>
        <v>39</v>
      </c>
      <c r="R90" s="31">
        <f>SUM(R17:R89)-R44-R56-R76-R78</f>
        <v>37</v>
      </c>
      <c r="S90" s="31">
        <f>SUM(S17:S89)-S78-S76-S56-S44</f>
        <v>30</v>
      </c>
      <c r="T90" s="31">
        <f>SUM(T17:T89)-T78-T76-T56-T44</f>
        <v>0</v>
      </c>
    </row>
    <row r="91" spans="1:20" ht="16.8">
      <c r="A91" s="23"/>
      <c r="C91" s="24"/>
      <c r="D91" s="58" t="s">
        <v>29</v>
      </c>
      <c r="E91" s="94">
        <f>SUM(F17:F89)</f>
        <v>432</v>
      </c>
      <c r="F91" s="95"/>
      <c r="G91" s="31">
        <f>SUM(G17:G89)</f>
        <v>233</v>
      </c>
      <c r="H91" s="31">
        <f t="shared" ref="H91:T91" si="1">SUM(H17:H89)</f>
        <v>210</v>
      </c>
      <c r="I91" s="31">
        <f t="shared" si="1"/>
        <v>188</v>
      </c>
      <c r="J91" s="31">
        <f t="shared" si="1"/>
        <v>182</v>
      </c>
      <c r="K91" s="31">
        <f>SUM(K17:K89)</f>
        <v>138</v>
      </c>
      <c r="L91" s="31">
        <f t="shared" si="1"/>
        <v>114</v>
      </c>
      <c r="M91" s="31">
        <f t="shared" si="1"/>
        <v>98</v>
      </c>
      <c r="N91" s="31">
        <f t="shared" si="1"/>
        <v>87</v>
      </c>
      <c r="O91" s="31">
        <f t="shared" si="1"/>
        <v>73</v>
      </c>
      <c r="P91" s="31">
        <f t="shared" si="1"/>
        <v>67</v>
      </c>
      <c r="Q91" s="31">
        <f t="shared" si="1"/>
        <v>65</v>
      </c>
      <c r="R91" s="31">
        <f t="shared" si="1"/>
        <v>51</v>
      </c>
      <c r="S91" s="31">
        <f t="shared" si="1"/>
        <v>44</v>
      </c>
      <c r="T91" s="31">
        <f t="shared" si="1"/>
        <v>14</v>
      </c>
    </row>
    <row r="95" spans="1:20" ht="20.399999999999999">
      <c r="A95" s="1"/>
      <c r="D95" s="99" t="s">
        <v>171</v>
      </c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</row>
    <row r="96" spans="1:20" ht="33" customHeight="1">
      <c r="A96" s="1"/>
      <c r="D96" s="42" t="s">
        <v>14</v>
      </c>
      <c r="G96" s="64">
        <f t="shared" ref="G96:T96" si="2">G16</f>
        <v>45775</v>
      </c>
      <c r="H96" s="64">
        <f t="shared" si="2"/>
        <v>45776</v>
      </c>
      <c r="I96" s="64">
        <f t="shared" si="2"/>
        <v>45777</v>
      </c>
      <c r="J96" s="64">
        <f t="shared" si="2"/>
        <v>45778</v>
      </c>
      <c r="K96" s="64">
        <f t="shared" si="2"/>
        <v>45779</v>
      </c>
      <c r="L96" s="64">
        <f t="shared" si="2"/>
        <v>45780</v>
      </c>
      <c r="M96" s="64">
        <f t="shared" si="2"/>
        <v>45781</v>
      </c>
      <c r="N96" s="64">
        <f t="shared" si="2"/>
        <v>45782</v>
      </c>
      <c r="O96" s="64">
        <f t="shared" si="2"/>
        <v>45783</v>
      </c>
      <c r="P96" s="64">
        <f t="shared" si="2"/>
        <v>45784</v>
      </c>
      <c r="Q96" s="64">
        <f t="shared" si="2"/>
        <v>45785</v>
      </c>
      <c r="R96" s="64">
        <f t="shared" si="2"/>
        <v>45786</v>
      </c>
      <c r="S96" s="64">
        <f t="shared" si="2"/>
        <v>45787</v>
      </c>
      <c r="T96" s="64">
        <f t="shared" si="2"/>
        <v>45788</v>
      </c>
    </row>
    <row r="97" spans="4:20" ht="16.8">
      <c r="D97" s="42" t="s">
        <v>28</v>
      </c>
      <c r="E97" s="86">
        <f>E90</f>
        <v>255</v>
      </c>
      <c r="F97" s="87"/>
      <c r="G97" s="21">
        <f>G90</f>
        <v>233</v>
      </c>
      <c r="H97" s="21">
        <f t="shared" ref="H97:T97" si="3">H90</f>
        <v>210</v>
      </c>
      <c r="I97" s="21">
        <f t="shared" si="3"/>
        <v>188</v>
      </c>
      <c r="J97" s="21">
        <f t="shared" si="3"/>
        <v>182</v>
      </c>
      <c r="K97" s="21">
        <f t="shared" si="3"/>
        <v>128</v>
      </c>
      <c r="L97" s="21">
        <f t="shared" si="3"/>
        <v>104</v>
      </c>
      <c r="M97" s="21">
        <f t="shared" si="3"/>
        <v>88</v>
      </c>
      <c r="N97" s="21">
        <f t="shared" si="3"/>
        <v>71</v>
      </c>
      <c r="O97" s="21">
        <f t="shared" si="3"/>
        <v>51</v>
      </c>
      <c r="P97" s="21">
        <f t="shared" si="3"/>
        <v>43</v>
      </c>
      <c r="Q97" s="21">
        <f t="shared" si="3"/>
        <v>39</v>
      </c>
      <c r="R97" s="21">
        <f t="shared" si="3"/>
        <v>37</v>
      </c>
      <c r="S97" s="21">
        <f t="shared" si="3"/>
        <v>30</v>
      </c>
      <c r="T97" s="21">
        <f t="shared" si="3"/>
        <v>0</v>
      </c>
    </row>
    <row r="98" spans="4:20" ht="16.8">
      <c r="D98" s="42" t="s">
        <v>29</v>
      </c>
      <c r="E98" s="86">
        <f>E91</f>
        <v>432</v>
      </c>
      <c r="F98" s="87"/>
      <c r="G98" s="21">
        <f>G91</f>
        <v>233</v>
      </c>
      <c r="H98" s="21">
        <f t="shared" ref="H98:T98" si="4">H91</f>
        <v>210</v>
      </c>
      <c r="I98" s="21">
        <f t="shared" si="4"/>
        <v>188</v>
      </c>
      <c r="J98" s="21">
        <f t="shared" si="4"/>
        <v>182</v>
      </c>
      <c r="K98" s="21">
        <f t="shared" si="4"/>
        <v>138</v>
      </c>
      <c r="L98" s="21">
        <f t="shared" si="4"/>
        <v>114</v>
      </c>
      <c r="M98" s="21">
        <f t="shared" si="4"/>
        <v>98</v>
      </c>
      <c r="N98" s="21">
        <f t="shared" si="4"/>
        <v>87</v>
      </c>
      <c r="O98" s="21">
        <f t="shared" si="4"/>
        <v>73</v>
      </c>
      <c r="P98" s="21">
        <f t="shared" si="4"/>
        <v>67</v>
      </c>
      <c r="Q98" s="21">
        <f t="shared" si="4"/>
        <v>65</v>
      </c>
      <c r="R98" s="21">
        <f t="shared" si="4"/>
        <v>51</v>
      </c>
      <c r="S98" s="21">
        <f t="shared" si="4"/>
        <v>44</v>
      </c>
      <c r="T98" s="21">
        <f t="shared" si="4"/>
        <v>14</v>
      </c>
    </row>
  </sheetData>
  <mergeCells count="26">
    <mergeCell ref="E91:F91"/>
    <mergeCell ref="B19:C19"/>
    <mergeCell ref="B20:B27"/>
    <mergeCell ref="B28:B35"/>
    <mergeCell ref="E90:F90"/>
    <mergeCell ref="B36:B63"/>
    <mergeCell ref="B64:B71"/>
    <mergeCell ref="B72:B80"/>
    <mergeCell ref="B81:B87"/>
    <mergeCell ref="B88:B89"/>
    <mergeCell ref="E97:F97"/>
    <mergeCell ref="E98:F98"/>
    <mergeCell ref="A1:B1"/>
    <mergeCell ref="C1:D1"/>
    <mergeCell ref="A2:B2"/>
    <mergeCell ref="C2:D2"/>
    <mergeCell ref="A3:B3"/>
    <mergeCell ref="C3:D3"/>
    <mergeCell ref="A4:B4"/>
    <mergeCell ref="C4:D4"/>
    <mergeCell ref="B6:E6"/>
    <mergeCell ref="B13:C13"/>
    <mergeCell ref="A17:A90"/>
    <mergeCell ref="B17:C17"/>
    <mergeCell ref="B18:C18"/>
    <mergeCell ref="D95:T95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F65D-1144-4DC3-A7E2-A843E9D6714C}">
  <dimension ref="B2:P15"/>
  <sheetViews>
    <sheetView zoomScale="70" zoomScaleNormal="70" workbookViewId="0">
      <selection activeCell="N15" sqref="N15"/>
    </sheetView>
  </sheetViews>
  <sheetFormatPr defaultRowHeight="14.4"/>
  <sheetData>
    <row r="2" spans="2:16" ht="16.8"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</row>
    <row r="3" spans="2:16" ht="20.399999999999999">
      <c r="B3" s="50"/>
      <c r="C3" s="102" t="s">
        <v>172</v>
      </c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</row>
    <row r="4" spans="2:16" ht="16.8">
      <c r="B4" s="50"/>
      <c r="C4" s="107" t="s">
        <v>1</v>
      </c>
      <c r="D4" s="107"/>
      <c r="E4" s="103" t="s">
        <v>11</v>
      </c>
      <c r="F4" s="103"/>
      <c r="G4" s="103" t="s">
        <v>12</v>
      </c>
      <c r="H4" s="103"/>
      <c r="I4" s="103" t="s">
        <v>45</v>
      </c>
      <c r="J4" s="103"/>
      <c r="K4" s="103" t="s">
        <v>46</v>
      </c>
      <c r="L4" s="103"/>
      <c r="M4" s="103" t="s">
        <v>37</v>
      </c>
      <c r="N4" s="103"/>
      <c r="O4" s="49"/>
      <c r="P4" s="49"/>
    </row>
    <row r="5" spans="2:16" ht="16.8">
      <c r="B5" s="50"/>
      <c r="C5" s="107"/>
      <c r="D5" s="107"/>
      <c r="E5" s="53" t="s">
        <v>28</v>
      </c>
      <c r="F5" s="54" t="s">
        <v>29</v>
      </c>
      <c r="G5" s="53" t="s">
        <v>28</v>
      </c>
      <c r="H5" s="54" t="s">
        <v>29</v>
      </c>
      <c r="I5" s="53" t="s">
        <v>28</v>
      </c>
      <c r="J5" s="54" t="s">
        <v>29</v>
      </c>
      <c r="K5" s="53" t="s">
        <v>28</v>
      </c>
      <c r="L5" s="54" t="s">
        <v>29</v>
      </c>
      <c r="M5" s="53" t="s">
        <v>28</v>
      </c>
      <c r="N5" s="54" t="s">
        <v>29</v>
      </c>
      <c r="O5" s="49"/>
      <c r="P5" s="49"/>
    </row>
    <row r="6" spans="2:16" ht="16.8">
      <c r="B6" s="50"/>
      <c r="C6" s="104">
        <v>1</v>
      </c>
      <c r="D6" s="104"/>
      <c r="E6" s="55">
        <v>44</v>
      </c>
      <c r="F6" s="55">
        <v>68</v>
      </c>
      <c r="G6" s="55">
        <v>65</v>
      </c>
      <c r="H6" s="55">
        <v>69</v>
      </c>
      <c r="I6" s="55">
        <v>27</v>
      </c>
      <c r="J6" s="55">
        <v>26</v>
      </c>
      <c r="K6" s="55">
        <v>33</v>
      </c>
      <c r="L6" s="55">
        <v>60</v>
      </c>
      <c r="M6" s="55">
        <v>31</v>
      </c>
      <c r="N6" s="55">
        <v>34</v>
      </c>
      <c r="O6" s="49"/>
      <c r="P6" s="49"/>
    </row>
    <row r="7" spans="2:16" ht="16.8">
      <c r="B7" s="50"/>
      <c r="C7" s="108">
        <v>2</v>
      </c>
      <c r="D7" s="109"/>
      <c r="E7" s="55">
        <v>55</v>
      </c>
      <c r="F7" s="55">
        <v>57</v>
      </c>
      <c r="G7" s="55">
        <v>68</v>
      </c>
      <c r="H7" s="55">
        <v>68</v>
      </c>
      <c r="I7" s="55">
        <v>47</v>
      </c>
      <c r="J7" s="55">
        <v>53</v>
      </c>
      <c r="K7" s="55">
        <v>43</v>
      </c>
      <c r="L7" s="55">
        <v>53</v>
      </c>
      <c r="M7" s="55">
        <v>43</v>
      </c>
      <c r="N7" s="55">
        <v>84</v>
      </c>
      <c r="O7" s="49"/>
      <c r="P7" s="49"/>
    </row>
    <row r="8" spans="2:16" ht="16.8">
      <c r="B8" s="50"/>
      <c r="C8" s="104">
        <v>3</v>
      </c>
      <c r="D8" s="104"/>
      <c r="E8" s="55">
        <v>54</v>
      </c>
      <c r="F8" s="55">
        <v>117</v>
      </c>
      <c r="G8" s="55">
        <v>53</v>
      </c>
      <c r="H8" s="55">
        <v>53</v>
      </c>
      <c r="I8" s="55">
        <v>52</v>
      </c>
      <c r="J8" s="55">
        <v>62</v>
      </c>
      <c r="K8" s="55">
        <v>54</v>
      </c>
      <c r="L8" s="55">
        <v>143</v>
      </c>
      <c r="M8" s="55">
        <v>42</v>
      </c>
      <c r="N8" s="55">
        <v>52</v>
      </c>
      <c r="O8" s="49"/>
      <c r="P8" s="49"/>
    </row>
    <row r="9" spans="2:16" ht="16.8">
      <c r="B9" s="49"/>
      <c r="C9" s="105" t="s">
        <v>7</v>
      </c>
      <c r="D9" s="105"/>
      <c r="E9" s="52">
        <f>SUM(E6:E8)</f>
        <v>153</v>
      </c>
      <c r="F9" s="52">
        <f>SUM(F6:F8)</f>
        <v>242</v>
      </c>
      <c r="G9" s="52">
        <f t="shared" ref="G9:N9" si="0">SUM(G6:G8)</f>
        <v>186</v>
      </c>
      <c r="H9" s="52">
        <f t="shared" si="0"/>
        <v>190</v>
      </c>
      <c r="I9" s="52">
        <f t="shared" si="0"/>
        <v>126</v>
      </c>
      <c r="J9" s="52">
        <f t="shared" si="0"/>
        <v>141</v>
      </c>
      <c r="K9" s="52">
        <f t="shared" si="0"/>
        <v>130</v>
      </c>
      <c r="L9" s="52">
        <f t="shared" si="0"/>
        <v>256</v>
      </c>
      <c r="M9" s="52">
        <f t="shared" si="0"/>
        <v>116</v>
      </c>
      <c r="N9" s="52">
        <f t="shared" si="0"/>
        <v>170</v>
      </c>
      <c r="O9" s="51"/>
      <c r="P9" s="51"/>
    </row>
    <row r="10" spans="2:16" ht="16.8"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</row>
    <row r="11" spans="2:16" ht="16.8"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</row>
    <row r="12" spans="2:16" ht="16.8">
      <c r="B12" s="50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</row>
    <row r="13" spans="2:16" ht="20.399999999999999">
      <c r="B13" s="50"/>
      <c r="C13" s="49"/>
      <c r="D13" s="49"/>
      <c r="E13" s="49"/>
      <c r="F13" s="49"/>
      <c r="G13" s="49"/>
      <c r="H13" s="106" t="s">
        <v>173</v>
      </c>
      <c r="I13" s="106"/>
      <c r="J13" s="106"/>
      <c r="K13" s="106"/>
      <c r="L13" s="49"/>
      <c r="M13" s="49"/>
      <c r="N13" s="49"/>
      <c r="O13" s="49"/>
      <c r="P13" s="49"/>
    </row>
    <row r="14" spans="2:16" ht="16.8">
      <c r="B14" s="50"/>
      <c r="C14" s="49"/>
      <c r="D14" s="49"/>
      <c r="E14" s="49"/>
      <c r="F14" s="49"/>
      <c r="G14" s="49"/>
      <c r="H14" s="100" t="s">
        <v>28</v>
      </c>
      <c r="I14" s="100"/>
      <c r="J14" s="101">
        <f>SUM(E9+G9+I9+K9+M9)</f>
        <v>711</v>
      </c>
      <c r="K14" s="101"/>
      <c r="L14" s="49"/>
      <c r="M14" s="49"/>
      <c r="N14" s="49"/>
      <c r="O14" s="49"/>
      <c r="P14" s="49"/>
    </row>
    <row r="15" spans="2:16" ht="16.8">
      <c r="B15" s="49"/>
      <c r="C15" s="49"/>
      <c r="D15" s="49"/>
      <c r="E15" s="49"/>
      <c r="F15" s="49"/>
      <c r="G15" s="49"/>
      <c r="H15" s="100" t="s">
        <v>29</v>
      </c>
      <c r="I15" s="100"/>
      <c r="J15" s="101">
        <f>SUM(F9+H9+J9+L9+N9)</f>
        <v>999</v>
      </c>
      <c r="K15" s="101"/>
      <c r="L15" s="49"/>
      <c r="M15" s="49"/>
      <c r="N15" s="49"/>
      <c r="O15" s="49"/>
      <c r="P15" s="49"/>
    </row>
  </sheetData>
  <mergeCells count="16">
    <mergeCell ref="H14:I14"/>
    <mergeCell ref="J14:K14"/>
    <mergeCell ref="H15:I15"/>
    <mergeCell ref="J15:K15"/>
    <mergeCell ref="C3:N3"/>
    <mergeCell ref="M4:N4"/>
    <mergeCell ref="C6:D6"/>
    <mergeCell ref="C8:D8"/>
    <mergeCell ref="C9:D9"/>
    <mergeCell ref="H13:K13"/>
    <mergeCell ref="C4:D5"/>
    <mergeCell ref="E4:F4"/>
    <mergeCell ref="G4:H4"/>
    <mergeCell ref="I4:J4"/>
    <mergeCell ref="K4:L4"/>
    <mergeCell ref="C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</vt:lpstr>
      <vt:lpstr>Sprint 2</vt:lpstr>
      <vt:lpstr>Sprint 3</vt:lpstr>
      <vt:lpstr>Report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Bich Hop PC</dc:creator>
  <cp:lastModifiedBy>Tran Thanh Hieu</cp:lastModifiedBy>
  <dcterms:created xsi:type="dcterms:W3CDTF">2024-12-05T12:38:22Z</dcterms:created>
  <dcterms:modified xsi:type="dcterms:W3CDTF">2025-05-14T08:40:41Z</dcterms:modified>
</cp:coreProperties>
</file>