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DWLTT\"/>
    </mc:Choice>
  </mc:AlternateContent>
  <bookViews>
    <workbookView xWindow="-108" yWindow="-108" windowWidth="19416" windowHeight="11016"/>
  </bookViews>
  <sheets>
    <sheet name="Sprint 1" sheetId="1" r:id="rId1"/>
    <sheet name="Sprint 2" sheetId="2" r:id="rId2"/>
    <sheet name="Total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/>
  <c r="E5" i="4" s="1"/>
  <c r="D9" i="2"/>
  <c r="D5" i="4" s="1"/>
  <c r="D8" i="2"/>
  <c r="B5" i="4" s="1"/>
  <c r="E8" i="2"/>
  <c r="C5" i="4" s="1"/>
  <c r="D12" i="2"/>
  <c r="J5" i="4" s="1"/>
  <c r="D10" i="2"/>
  <c r="F5" i="4" s="1"/>
  <c r="D11" i="2"/>
  <c r="H5" i="4" s="1"/>
  <c r="E12" i="2"/>
  <c r="K5" i="4" s="1"/>
  <c r="E11" i="2"/>
  <c r="I5" i="4" s="1"/>
  <c r="E10" i="2"/>
  <c r="G5" i="4" s="1"/>
  <c r="E12" i="1"/>
  <c r="K4" i="4" s="1"/>
  <c r="D12" i="1"/>
  <c r="J4" i="4" s="1"/>
  <c r="D11" i="1"/>
  <c r="H4" i="4" s="1"/>
  <c r="D10" i="1"/>
  <c r="F4" i="4" s="1"/>
  <c r="E8" i="1"/>
  <c r="C4" i="4" s="1"/>
  <c r="D8" i="1"/>
  <c r="B4" i="4" s="1"/>
  <c r="F109" i="2"/>
  <c r="B6" i="4" l="1"/>
  <c r="F6" i="4"/>
  <c r="C6" i="4"/>
  <c r="K6" i="4"/>
  <c r="J6" i="4"/>
  <c r="H6" i="4"/>
  <c r="D13" i="2"/>
  <c r="D9" i="1" l="1"/>
  <c r="D4" i="4" s="1"/>
  <c r="D6" i="4" s="1"/>
  <c r="F10" i="4" s="1"/>
  <c r="E11" i="1"/>
  <c r="I4" i="4" s="1"/>
  <c r="I6" i="4" s="1"/>
  <c r="E10" i="1"/>
  <c r="G4" i="4" s="1"/>
  <c r="G6" i="4" s="1"/>
  <c r="E9" i="1"/>
  <c r="E4" i="4" s="1"/>
  <c r="E6" i="4" s="1"/>
  <c r="F11" i="4" l="1"/>
  <c r="J109" i="2"/>
  <c r="AE109" i="2" l="1"/>
  <c r="AF110" i="2"/>
  <c r="AE110" i="2"/>
  <c r="AD110" i="2"/>
  <c r="AC110" i="2"/>
  <c r="AB110" i="2"/>
  <c r="AA110" i="2"/>
  <c r="Z110" i="2"/>
  <c r="Y110" i="2"/>
  <c r="U110" i="2"/>
  <c r="S110" i="2"/>
  <c r="R110" i="2"/>
  <c r="Q110" i="2"/>
  <c r="P110" i="2"/>
  <c r="O110" i="2"/>
  <c r="J110" i="2"/>
  <c r="M109" i="2"/>
  <c r="L109" i="2"/>
  <c r="I109" i="2"/>
  <c r="I110" i="2"/>
  <c r="L110" i="2"/>
  <c r="AD109" i="2"/>
  <c r="AC109" i="2"/>
  <c r="U109" i="2"/>
  <c r="T109" i="2"/>
  <c r="R109" i="2"/>
  <c r="N109" i="2"/>
  <c r="AH133" i="1"/>
  <c r="AF133" i="1"/>
  <c r="AE133" i="1"/>
  <c r="AA133" i="1"/>
  <c r="Z133" i="1"/>
  <c r="Y133" i="1"/>
  <c r="X133" i="1"/>
  <c r="V133" i="1"/>
  <c r="T133" i="1"/>
  <c r="S133" i="1"/>
  <c r="S134" i="1"/>
  <c r="R133" i="1"/>
  <c r="R134" i="1"/>
  <c r="Q133" i="1"/>
  <c r="P133" i="1"/>
  <c r="O133" i="1"/>
  <c r="N133" i="1"/>
  <c r="M134" i="1"/>
  <c r="M133" i="1"/>
  <c r="J133" i="1"/>
  <c r="H133" i="1"/>
  <c r="O134" i="1"/>
  <c r="F134" i="1"/>
  <c r="M110" i="2"/>
  <c r="N110" i="2"/>
  <c r="AF109" i="2" l="1"/>
  <c r="I15" i="2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H134" i="1"/>
  <c r="AG134" i="1"/>
  <c r="AF134" i="1"/>
  <c r="AG133" i="1"/>
  <c r="AE134" i="1"/>
  <c r="I15" i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K134" i="1" l="1"/>
  <c r="I134" i="1"/>
  <c r="H134" i="1"/>
  <c r="K110" i="2"/>
  <c r="AC134" i="1" l="1"/>
  <c r="AA134" i="1" l="1"/>
  <c r="Q134" i="1" l="1"/>
  <c r="P134" i="1"/>
  <c r="L133" i="1"/>
  <c r="L134" i="1" s="1"/>
  <c r="K133" i="1"/>
  <c r="J134" i="1"/>
  <c r="I133" i="1"/>
  <c r="F133" i="1" l="1"/>
  <c r="Y134" i="1" l="1"/>
  <c r="X134" i="1"/>
  <c r="N134" i="1"/>
  <c r="T134" i="1"/>
  <c r="U134" i="1"/>
  <c r="V134" i="1"/>
  <c r="W134" i="1"/>
  <c r="Z134" i="1"/>
  <c r="AB134" i="1"/>
  <c r="AD134" i="1"/>
  <c r="U133" i="1"/>
  <c r="W133" i="1"/>
  <c r="AB133" i="1"/>
  <c r="AC133" i="1"/>
  <c r="AD133" i="1"/>
  <c r="Q109" i="2"/>
  <c r="AA109" i="2"/>
  <c r="AB109" i="2"/>
  <c r="Z109" i="2"/>
  <c r="Y109" i="2"/>
  <c r="X110" i="2"/>
  <c r="X109" i="2"/>
  <c r="T110" i="2"/>
  <c r="P109" i="2"/>
  <c r="V110" i="2"/>
  <c r="W110" i="2"/>
  <c r="K109" i="2"/>
  <c r="O109" i="2"/>
  <c r="S109" i="2"/>
  <c r="V109" i="2"/>
  <c r="W109" i="2"/>
  <c r="H110" i="2"/>
  <c r="H109" i="2"/>
  <c r="F110" i="2"/>
  <c r="E13" i="2" l="1"/>
  <c r="E13" i="1"/>
  <c r="D13" i="1"/>
</calcChain>
</file>

<file path=xl/sharedStrings.xml><?xml version="1.0" encoding="utf-8"?>
<sst xmlns="http://schemas.openxmlformats.org/spreadsheetml/2006/main" count="447" uniqueCount="216">
  <si>
    <t>End date:</t>
  </si>
  <si>
    <t>Start date:</t>
  </si>
  <si>
    <t>Module name:</t>
  </si>
  <si>
    <t>Project name:</t>
  </si>
  <si>
    <t>Sprint 1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</si>
  <si>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</si>
  <si>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</si>
  <si>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</si>
  <si>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</si>
  <si>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</si>
  <si>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</si>
  <si>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</si>
  <si>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</si>
  <si>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Họp kế hoạch Sprint</t>
  </si>
  <si>
    <t>Tạo Sprint Backlog 1</t>
  </si>
  <si>
    <t>Tạo tài liệu kiểm thử cho Sprint</t>
  </si>
  <si>
    <t>Giao diện đăng nhập</t>
  </si>
  <si>
    <t>User interface design</t>
  </si>
  <si>
    <t>Thiết kế trường kiểm thử cho đăng nhập</t>
  </si>
  <si>
    <t>Review all test case of sprint 1</t>
  </si>
  <si>
    <t>Review all user interfaces of sprint 1</t>
  </si>
  <si>
    <t>Design test case</t>
  </si>
  <si>
    <t xml:space="preserve">Integrate code </t>
  </si>
  <si>
    <t>Coding</t>
  </si>
  <si>
    <t>Kiểm tra đăng nhập</t>
  </si>
  <si>
    <t>Testing</t>
  </si>
  <si>
    <t>Sửa lỗi đăng nhập</t>
  </si>
  <si>
    <t>Fix Bug</t>
  </si>
  <si>
    <t>Sprint 1 review meeting</t>
  </si>
  <si>
    <t>Sprint 1 retrospective</t>
  </si>
  <si>
    <t>Release Sprint 1</t>
  </si>
  <si>
    <t>Sprint 2</t>
  </si>
  <si>
    <t>SPRINT 2 REPORT</t>
  </si>
  <si>
    <t>Release Sprint 2</t>
  </si>
  <si>
    <t>Re-testing</t>
  </si>
  <si>
    <t>Kiểm tra lại đăng nhập</t>
  </si>
  <si>
    <t>Sprint 2 review meeting</t>
  </si>
  <si>
    <t>Sprint 2 retrospective</t>
  </si>
  <si>
    <t>Tạo Sprint Backlog 2</t>
  </si>
  <si>
    <t>Review all user interfaces of sprint 2</t>
  </si>
  <si>
    <t>Review all test case of sprint 2</t>
  </si>
  <si>
    <t>All team</t>
  </si>
  <si>
    <t>Ước tính</t>
  </si>
  <si>
    <t>Thành viên</t>
  </si>
  <si>
    <t>SPRINT BACKLOG REPORT</t>
  </si>
  <si>
    <t>FINAL TOTAL</t>
  </si>
  <si>
    <t>Trước thời hạn</t>
  </si>
  <si>
    <t>Muộn</t>
  </si>
  <si>
    <t>Kết thúc đúng hạn</t>
  </si>
  <si>
    <t>Giao diện đăng xuất</t>
  </si>
  <si>
    <t>Thiết kế trường kiểm thử cho đăng xuất</t>
  </si>
  <si>
    <t>Kiểm tra đăng xuất</t>
  </si>
  <si>
    <t>Sửa lỗi đăng xuất</t>
  </si>
  <si>
    <t>Kiểm tra lại đăng xuất</t>
  </si>
  <si>
    <t>Lê Thị Ánh Ngọc</t>
  </si>
  <si>
    <t>Hồ Thị Thu Thảo</t>
  </si>
  <si>
    <t>Trần Anh Tuấn</t>
  </si>
  <si>
    <t>Nguyễn Tấn Tín</t>
  </si>
  <si>
    <t>Giao diện đăng ký</t>
  </si>
  <si>
    <t>Giao diện quản lý tài khoản</t>
  </si>
  <si>
    <t>Giao diện làm bài thi</t>
  </si>
  <si>
    <t>Giao diện quản lý ngân hàng bài thi</t>
  </si>
  <si>
    <t>Giao diện nộp bài</t>
  </si>
  <si>
    <t>Giao diện kiểm tra đầu vào</t>
  </si>
  <si>
    <t>Giao diện bình luận</t>
  </si>
  <si>
    <t>Giao diện quản lý bình luận</t>
  </si>
  <si>
    <t>Giao diện tìm kiếm</t>
  </si>
  <si>
    <t>Giao diện tạo lịch học</t>
  </si>
  <si>
    <t>Thiết kế trường kiểm thử cho quản lý ngân hàng bài thi</t>
  </si>
  <si>
    <t>Thiết kế trường kiểm thử cho làm bài thi</t>
  </si>
  <si>
    <t>Thiết kế trường kiểm thử cho quản lý tài khoản</t>
  </si>
  <si>
    <t>Thiết kế trường kiểm thử cho nộp bài</t>
  </si>
  <si>
    <t>Thiết kế trường kiểm thử cho kiểm tra đầu vào</t>
  </si>
  <si>
    <t>Thiết kế trường kiểm thử cho bình luận</t>
  </si>
  <si>
    <t>Thiết kế trường kiểm thử cho quản lý bình luận</t>
  </si>
  <si>
    <t>Thiết kế trường kiểm thử cho đăng ký</t>
  </si>
  <si>
    <t>Thiết kế trường kiểm thử cho tìm kiếm</t>
  </si>
  <si>
    <t>Thiết kế trường kiểm thử cho tạo lịch học</t>
  </si>
  <si>
    <t xml:space="preserve">Thiết kê front-end cho Đăng nhập
</t>
  </si>
  <si>
    <t xml:space="preserve">Code back-end cho Đăng xuất
</t>
  </si>
  <si>
    <t xml:space="preserve">Code back-end cho Đăng nhập
</t>
  </si>
  <si>
    <t xml:space="preserve">Thiết kê front-end cho Đăng xuất
</t>
  </si>
  <si>
    <t>Thiết kê front-end cho Đăng ký</t>
  </si>
  <si>
    <t>Code back-end cho Đăng ký</t>
  </si>
  <si>
    <t xml:space="preserve">Thiết kê front-end cho Quản lý tài khoản
</t>
  </si>
  <si>
    <t xml:space="preserve">Code back-end cho Quản lý tài khoản
</t>
  </si>
  <si>
    <t xml:space="preserve">Thiết kê front-end cho Làm bài thi
</t>
  </si>
  <si>
    <t xml:space="preserve">Code back-end cho Làm bài thi
</t>
  </si>
  <si>
    <t xml:space="preserve">Thiết kê front-end cho Quản lý ngân hàng bài thi
</t>
  </si>
  <si>
    <t xml:space="preserve">Code back-end cho Quản lý ngân hàng bài thi
</t>
  </si>
  <si>
    <t xml:space="preserve">Thiết kê front-end cho Nộp bài
</t>
  </si>
  <si>
    <t xml:space="preserve">Code back-end cho Nộp bài
</t>
  </si>
  <si>
    <t xml:space="preserve">Thiết kê front-end cho Kiểm tra đầu vào
</t>
  </si>
  <si>
    <t xml:space="preserve">Code back-end cho Kiểm tra đầu vào
</t>
  </si>
  <si>
    <t xml:space="preserve">Thiết kê front-end cho Bình luận
</t>
  </si>
  <si>
    <t xml:space="preserve">Code back-end cho Bình luận
</t>
  </si>
  <si>
    <t xml:space="preserve">Thiết kê front-end cho Quản lý bình luận
</t>
  </si>
  <si>
    <t xml:space="preserve">Code back-end cho Quản lý bình luận
</t>
  </si>
  <si>
    <t xml:space="preserve">Thiết kê front-end cho Tìm kiếm
</t>
  </si>
  <si>
    <t xml:space="preserve">Code back-end cho Tìm kiếm
</t>
  </si>
  <si>
    <t xml:space="preserve">Thiết kê front-end cho Tạo lịch học
</t>
  </si>
  <si>
    <t xml:space="preserve">Code back-end cho Tạo lịch học
</t>
  </si>
  <si>
    <t>Kiểm tra đăng ký</t>
  </si>
  <si>
    <t>Kiểm tra quản lý tài khoản</t>
  </si>
  <si>
    <t>Kiểm tra nộp bài</t>
  </si>
  <si>
    <t>Kiểm tra bình luận</t>
  </si>
  <si>
    <t>Kiểm tra quản lý bình luận</t>
  </si>
  <si>
    <t>Kiểm tra tìm kiếm</t>
  </si>
  <si>
    <t>Kiểm tra tạo lịch học</t>
  </si>
  <si>
    <t>Kiểm tra làm bài thi</t>
  </si>
  <si>
    <t>Sửa lỗi đăng ký</t>
  </si>
  <si>
    <t>Sửa lỗi quản lý tài khoản</t>
  </si>
  <si>
    <t>Sửa lỗi tìm kiếm</t>
  </si>
  <si>
    <t>Sửa lỗi tạo lịch học</t>
  </si>
  <si>
    <t>Sửa lỗi làm bài thi</t>
  </si>
  <si>
    <t>Sửa lỗi quản lý ngân hàng bài thi</t>
  </si>
  <si>
    <t>Kiểm tra lại đăng ký</t>
  </si>
  <si>
    <t>Kiểm tra lại quản lý tài khoản</t>
  </si>
  <si>
    <t>Kiểm tra lại nộp bài</t>
  </si>
  <si>
    <t>Kiểm tra lại quản lý bình luận</t>
  </si>
  <si>
    <t>Kiểm tra lại tìm kiếm</t>
  </si>
  <si>
    <t>Kiểm tra lại tạo lịch học</t>
  </si>
  <si>
    <t>Kiểm tra lại làm bài thi</t>
  </si>
  <si>
    <t>Kiểm tra lại quản lý ngân hàng bài thi</t>
  </si>
  <si>
    <t>Giao diện quản lý quảng cáo</t>
  </si>
  <si>
    <t xml:space="preserve">Giao diện tạo mục tiêu học tập </t>
  </si>
  <si>
    <t>Giao diện phân quyền</t>
  </si>
  <si>
    <t>Giao diện sử dụng AI để hỗ trợ học tập</t>
  </si>
  <si>
    <t>Giao diện thống kê và báo cáo</t>
  </si>
  <si>
    <t>Giao diện xem lịch sử bài thi</t>
  </si>
  <si>
    <t>Giao diện quản lý bài thi</t>
  </si>
  <si>
    <t>Giao diện quản lý thông tin cá nhân</t>
  </si>
  <si>
    <t>Thiết kế trường kiểm thử cho quản lý quảng cáo</t>
  </si>
  <si>
    <t xml:space="preserve">Thiết kế trường kiểm thử cho tạo mục tiêu học tập </t>
  </si>
  <si>
    <t>Thiết kế trường kiểm thử cho phân quyền</t>
  </si>
  <si>
    <t>Thiết kế trường kiểm thử cho sử dụng AI để hỗ trợ học tập</t>
  </si>
  <si>
    <t>Thiết kế trường kiểm thử cho thống kê và báo cáo</t>
  </si>
  <si>
    <t>Thiết kế trường kiểm thử cho xem lịch sử bài thi</t>
  </si>
  <si>
    <t>Thiết kế trường kiểm thử cho quản lý bài thi</t>
  </si>
  <si>
    <t>Thiết kế trường kiểm thử cho quản lý thông tin cá nhân</t>
  </si>
  <si>
    <t>Kiểm tra quản lý quảng cáo</t>
  </si>
  <si>
    <t xml:space="preserve">Kiểm tra tạo mục tiêu học tập </t>
  </si>
  <si>
    <t>Kiểm tra phân quyền</t>
  </si>
  <si>
    <t>Kiểm tra thống kê và báo cáo</t>
  </si>
  <si>
    <t>Kiểm tra xem lịch sử bài thi</t>
  </si>
  <si>
    <t>Kiểm tra quản lý bài thi</t>
  </si>
  <si>
    <t>Kiểm tra quản lý thông tin cá nhân</t>
  </si>
  <si>
    <t>Kiểm tra sử dụng AI để hỗ trợ học tập</t>
  </si>
  <si>
    <t>Sửa lỗi quản lý quảng cáo</t>
  </si>
  <si>
    <t xml:space="preserve">Sửa lỗi tạo mục tiêu học tập </t>
  </si>
  <si>
    <t>Sửa lỗi phân quyền</t>
  </si>
  <si>
    <t>Sửa lỗi sử dụng AI để hỗ trợ học tập</t>
  </si>
  <si>
    <t>Sửa lỗi thống kê và báo cáo</t>
  </si>
  <si>
    <t>Sửa lỗi xem lịch sử bài thi</t>
  </si>
  <si>
    <t>Sửa lỗi quản lý bài thi</t>
  </si>
  <si>
    <t>Sửa lỗi quản lý thông tin cá nhân</t>
  </si>
  <si>
    <t>Kiểm tra lại quản lý quảng cáo</t>
  </si>
  <si>
    <t xml:space="preserve">Kiểm tra lại tạo mục tiêu học tập </t>
  </si>
  <si>
    <t>Kiểm tra lại phân quyền</t>
  </si>
  <si>
    <t>Kiểm tra lại sử dụng AI để hỗ trợ học tập</t>
  </si>
  <si>
    <t>Kiểm tra lại thống kê và báo cáo</t>
  </si>
  <si>
    <t>Kiểm tra lại xem lịch sử bài thi</t>
  </si>
  <si>
    <t>Kiểm tra lại quản lý bài thi</t>
  </si>
  <si>
    <t>Kiểm tra lại quản lý thông tin cá nhân</t>
  </si>
  <si>
    <t>Ngọc</t>
  </si>
  <si>
    <t>Tuấn, Tín</t>
  </si>
  <si>
    <t>Thảo</t>
  </si>
  <si>
    <t>Vũ</t>
  </si>
  <si>
    <t>Tín</t>
  </si>
  <si>
    <t>Tuấn</t>
  </si>
  <si>
    <t xml:space="preserve">Tín </t>
  </si>
  <si>
    <t xml:space="preserve">Thảo </t>
  </si>
  <si>
    <t>Code back-end cho quản lý quảng cáo</t>
  </si>
  <si>
    <t>Thiết kê front-end cho quản lý quảng cáo</t>
  </si>
  <si>
    <t>Thiết kê front-end cho tạo mục tiêu học tập</t>
  </si>
  <si>
    <t>Code back-end cho tạo mục tiêu học tập</t>
  </si>
  <si>
    <t>Thiết kê front-end cho phân quyền</t>
  </si>
  <si>
    <t>Code back-end cho phân quyền</t>
  </si>
  <si>
    <t>Thiết kê front-end cho sử dụng AI để hỗ trợ học tập</t>
  </si>
  <si>
    <t>Code back-end cho sử dụng AI để hỗ trợ học tập</t>
  </si>
  <si>
    <t>Thiết kê front-end cho quản lý lịch học</t>
  </si>
  <si>
    <t>Code back-end cho quản lý lịch học</t>
  </si>
  <si>
    <t>Thiết kê front-end cho thống kê và báo cáo</t>
  </si>
  <si>
    <t>Code back-end cho thống kê và báo cáo</t>
  </si>
  <si>
    <t>Thiết kê front-end cho xem lịch sử bài thi</t>
  </si>
  <si>
    <t>Code back-end cho xem lịch sử bài thi</t>
  </si>
  <si>
    <t>Thiết kê front-end cho quản lý bài thi</t>
  </si>
  <si>
    <t>Code back-end cho quản lý bài thi</t>
  </si>
  <si>
    <t>Thiết kê front-end cho quản lý thông tin cá nhân</t>
  </si>
  <si>
    <t>Code back-end cho quản lý thông tin cá nhân</t>
  </si>
  <si>
    <t>Ngọc, Thảo</t>
  </si>
  <si>
    <t>Tín, Tuấn</t>
  </si>
  <si>
    <t>Giao diện quản lý lịch sử bài thi</t>
  </si>
  <si>
    <t>Thiết kế trường kiểm thử cho quản lý lịch sử bài thi</t>
  </si>
  <si>
    <t>Thiết kê front-end cho quản lý lịch sử bài thi</t>
  </si>
  <si>
    <t>Code back-end cho quản lý lịch sử bài thi</t>
  </si>
  <si>
    <t>Kiểm tra quản lý lịch sử bài thi</t>
  </si>
  <si>
    <t>Sửa lỗi quản lý lịch sử bài thi</t>
  </si>
  <si>
    <t>Kiểm tra lại quản lý lịch sử bài thi</t>
  </si>
  <si>
    <t>Giao diện quản lý lịch học</t>
  </si>
  <si>
    <t>Thiết kế trường kiểm thử cho quản lý lịch học</t>
  </si>
  <si>
    <t>Kiểm tra quản lý lịch học</t>
  </si>
  <si>
    <t>Sửa lỗi quản lý lịch học</t>
  </si>
  <si>
    <t>Kiểm tra lại quản lý lịch học</t>
  </si>
  <si>
    <t>Kiểm tra quản lý ngân hàng bài thi</t>
  </si>
  <si>
    <t>Kiểm tra đầu vào</t>
  </si>
  <si>
    <t>Sửa lỗi nộp bài</t>
  </si>
  <si>
    <t>Sửa lỗi bình luận</t>
  </si>
  <si>
    <t>Sửa lỗi quản lý bình luận</t>
  </si>
  <si>
    <t>Kiểm tra lại đầu vào</t>
  </si>
  <si>
    <t>Kiểm tra lại bình luận</t>
  </si>
  <si>
    <t>Sửa lỗi kiểm tra đầu vào</t>
  </si>
  <si>
    <t>XÂY DỰNG WEBSITE LUYỆN THI TOEIC TRỰC TUYẾN VỚI TRỢ LÝ AI, HỖ TRỢ HỌC TẬP SỬ DỤNG SPRING BOOT + VUE.JS</t>
  </si>
  <si>
    <t>Nguyễn Long Vũ</t>
  </si>
  <si>
    <t>Đang hoàn thành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</si>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</sst>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0F035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0" fontId="2" fillId="5" borderId="2" xfId="0" applyFont="1" applyFill="1" applyBorder="1"/>
    <xf numFmtId="0" fontId="2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textRotation="90" wrapText="1"/>
    </xf>
    <xf numFmtId="164" fontId="2" fillId="0" borderId="1" xfId="0" applyNumberFormat="1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9" borderId="7" xfId="0" applyFont="1" applyFill="1" applyBorder="1" applyAlignment="1">
      <alignment horizontal="left" vertical="center"/>
    </xf>
    <xf numFmtId="0" fontId="1" fillId="9" borderId="5" xfId="0" applyFont="1" applyFill="1" applyBorder="1"/>
    <xf numFmtId="0" fontId="1" fillId="0" borderId="6" xfId="0" applyFont="1" applyBorder="1"/>
    <xf numFmtId="0" fontId="1" fillId="9" borderId="7" xfId="0" applyFont="1" applyFill="1" applyBorder="1"/>
    <xf numFmtId="0" fontId="1" fillId="0" borderId="9" xfId="0" applyFont="1" applyBorder="1"/>
    <xf numFmtId="0" fontId="1" fillId="11" borderId="1" xfId="0" applyFont="1" applyFill="1" applyBorder="1"/>
    <xf numFmtId="0" fontId="3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5" fillId="12" borderId="1" xfId="0" applyFont="1" applyFill="1" applyBorder="1"/>
    <xf numFmtId="0" fontId="5" fillId="13" borderId="1" xfId="0" applyFont="1" applyFill="1" applyBorder="1"/>
    <xf numFmtId="0" fontId="5" fillId="0" borderId="1" xfId="0" applyFont="1" applyBorder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7" borderId="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5" borderId="8" xfId="0" applyFont="1" applyFill="1" applyBorder="1"/>
    <xf numFmtId="0" fontId="2" fillId="5" borderId="9" xfId="0" applyFont="1" applyFill="1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" xfId="0" applyFont="1" applyBorder="1" applyAlignment="1"/>
    <xf numFmtId="0" fontId="2" fillId="5" borderId="2" xfId="0" applyFont="1" applyFill="1" applyBorder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2" fillId="5" borderId="15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0" xfId="0" applyFont="1" applyFill="1" applyBorder="1" applyAlignment="1">
      <alignment vertical="center"/>
    </xf>
    <xf numFmtId="0" fontId="2" fillId="5" borderId="21" xfId="0" applyFont="1" applyFill="1" applyBorder="1" applyAlignment="1">
      <alignment vertical="center"/>
    </xf>
    <xf numFmtId="0" fontId="2" fillId="0" borderId="1" xfId="0" applyFont="1" applyBorder="1" applyAlignment="1"/>
    <xf numFmtId="0" fontId="2" fillId="10" borderId="13" xfId="0" applyFont="1" applyFill="1" applyBorder="1" applyAlignment="1"/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14" fontId="3" fillId="0" borderId="25" xfId="0" applyNumberFormat="1" applyFont="1" applyBorder="1" applyAlignment="1">
      <alignment horizontal="left"/>
    </xf>
    <xf numFmtId="14" fontId="3" fillId="0" borderId="26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4" fontId="1" fillId="0" borderId="31" xfId="0" applyNumberFormat="1" applyFont="1" applyBorder="1" applyAlignment="1">
      <alignment horizontal="left"/>
    </xf>
    <xf numFmtId="14" fontId="1" fillId="0" borderId="32" xfId="0" applyNumberFormat="1" applyFont="1" applyBorder="1" applyAlignment="1">
      <alignment horizontal="left"/>
    </xf>
    <xf numFmtId="14" fontId="1" fillId="0" borderId="29" xfId="0" applyNumberFormat="1" applyFont="1" applyBorder="1" applyAlignment="1">
      <alignment horizontal="left"/>
    </xf>
    <xf numFmtId="14" fontId="1" fillId="0" borderId="30" xfId="0" applyNumberFormat="1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6" borderId="2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/>
    </xf>
    <xf numFmtId="0" fontId="1" fillId="8" borderId="3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3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3" fillId="0" borderId="1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12" borderId="25" xfId="0" applyFont="1" applyFill="1" applyBorder="1"/>
    <xf numFmtId="0" fontId="5" fillId="14" borderId="37" xfId="0" applyFont="1" applyFill="1" applyBorder="1"/>
    <xf numFmtId="0" fontId="5" fillId="15" borderId="37" xfId="0" applyFont="1" applyFill="1" applyBorder="1"/>
    <xf numFmtId="0" fontId="3" fillId="0" borderId="1" xfId="0" applyFont="1" applyBorder="1" applyAlignment="1">
      <alignment vertical="center"/>
    </xf>
    <xf numFmtId="0" fontId="1" fillId="0" borderId="1" xfId="0" applyFont="1" applyFill="1" applyBorder="1" applyAlignment="1"/>
    <xf numFmtId="0" fontId="6" fillId="0" borderId="1" xfId="0" applyFont="1" applyBorder="1"/>
    <xf numFmtId="0" fontId="7" fillId="0" borderId="1" xfId="0" applyFont="1" applyBorder="1"/>
    <xf numFmtId="164" fontId="2" fillId="0" borderId="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1'!$H$15:$AD$15</c:f>
              <c:numCache>
                <c:formatCode>dd/mm</c:formatCode>
                <c:ptCount val="2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</c:numCache>
            </c:numRef>
          </c:cat>
          <c:val>
            <c:numRef>
              <c:f>'Sprint 1'!$H$133:$AD$133</c:f>
              <c:numCache>
                <c:formatCode>General</c:formatCode>
                <c:ptCount val="23"/>
                <c:pt idx="0">
                  <c:v>175</c:v>
                </c:pt>
                <c:pt idx="1">
                  <c:v>167</c:v>
                </c:pt>
                <c:pt idx="2">
                  <c:v>167</c:v>
                </c:pt>
                <c:pt idx="3">
                  <c:v>159</c:v>
                </c:pt>
                <c:pt idx="4">
                  <c:v>156</c:v>
                </c:pt>
                <c:pt idx="5">
                  <c:v>152</c:v>
                </c:pt>
                <c:pt idx="6">
                  <c:v>141.5</c:v>
                </c:pt>
                <c:pt idx="7">
                  <c:v>135.5</c:v>
                </c:pt>
                <c:pt idx="8">
                  <c:v>135.5</c:v>
                </c:pt>
                <c:pt idx="9">
                  <c:v>130.5</c:v>
                </c:pt>
                <c:pt idx="10">
                  <c:v>115.5</c:v>
                </c:pt>
                <c:pt idx="11">
                  <c:v>115.5</c:v>
                </c:pt>
                <c:pt idx="12">
                  <c:v>104</c:v>
                </c:pt>
                <c:pt idx="13">
                  <c:v>101</c:v>
                </c:pt>
                <c:pt idx="14">
                  <c:v>96</c:v>
                </c:pt>
                <c:pt idx="15">
                  <c:v>86</c:v>
                </c:pt>
                <c:pt idx="16">
                  <c:v>83</c:v>
                </c:pt>
                <c:pt idx="17">
                  <c:v>70</c:v>
                </c:pt>
                <c:pt idx="18">
                  <c:v>61</c:v>
                </c:pt>
                <c:pt idx="19">
                  <c:v>56</c:v>
                </c:pt>
                <c:pt idx="20">
                  <c:v>54</c:v>
                </c:pt>
                <c:pt idx="21">
                  <c:v>47</c:v>
                </c:pt>
                <c:pt idx="22">
                  <c:v>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F7-42BA-8F05-BA7E2B9DBFFF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1'!$H$15:$AD$15</c:f>
              <c:numCache>
                <c:formatCode>dd/mm</c:formatCode>
                <c:ptCount val="2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</c:numCache>
            </c:numRef>
          </c:cat>
          <c:val>
            <c:numRef>
              <c:f>'Sprint 1'!$H$134:$AD$134</c:f>
              <c:numCache>
                <c:formatCode>General</c:formatCode>
                <c:ptCount val="23"/>
                <c:pt idx="0">
                  <c:v>175</c:v>
                </c:pt>
                <c:pt idx="1">
                  <c:v>167</c:v>
                </c:pt>
                <c:pt idx="2">
                  <c:v>164.5</c:v>
                </c:pt>
                <c:pt idx="3">
                  <c:v>159</c:v>
                </c:pt>
                <c:pt idx="4">
                  <c:v>156</c:v>
                </c:pt>
                <c:pt idx="5">
                  <c:v>150</c:v>
                </c:pt>
                <c:pt idx="6">
                  <c:v>139.5</c:v>
                </c:pt>
                <c:pt idx="7">
                  <c:v>134.5</c:v>
                </c:pt>
                <c:pt idx="8">
                  <c:v>134.5</c:v>
                </c:pt>
                <c:pt idx="9">
                  <c:v>128.5</c:v>
                </c:pt>
                <c:pt idx="10">
                  <c:v>116.5</c:v>
                </c:pt>
                <c:pt idx="11">
                  <c:v>112.5</c:v>
                </c:pt>
                <c:pt idx="12">
                  <c:v>103.5</c:v>
                </c:pt>
                <c:pt idx="13">
                  <c:v>101</c:v>
                </c:pt>
                <c:pt idx="14">
                  <c:v>95</c:v>
                </c:pt>
                <c:pt idx="15">
                  <c:v>86</c:v>
                </c:pt>
                <c:pt idx="16">
                  <c:v>80</c:v>
                </c:pt>
                <c:pt idx="17">
                  <c:v>69</c:v>
                </c:pt>
                <c:pt idx="18">
                  <c:v>62</c:v>
                </c:pt>
                <c:pt idx="19">
                  <c:v>57</c:v>
                </c:pt>
                <c:pt idx="20">
                  <c:v>54</c:v>
                </c:pt>
                <c:pt idx="21">
                  <c:v>47</c:v>
                </c:pt>
                <c:pt idx="22">
                  <c:v>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F7-42BA-8F05-BA7E2B9D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37786528"/>
        <c:axId val="-1737781088"/>
      </c:lineChart>
      <c:dateAx>
        <c:axId val="-1737786528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-1737781088"/>
        <c:crosses val="autoZero"/>
        <c:auto val="1"/>
        <c:lblOffset val="100"/>
        <c:baseTimeUnit val="days"/>
      </c:dateAx>
      <c:valAx>
        <c:axId val="-173778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3778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1'!$F$133:$AD$133</c:f>
              <c:numCache>
                <c:formatCode>General</c:formatCode>
                <c:ptCount val="25"/>
                <c:pt idx="0">
                  <c:v>177.5</c:v>
                </c:pt>
                <c:pt idx="2">
                  <c:v>175</c:v>
                </c:pt>
                <c:pt idx="3">
                  <c:v>167</c:v>
                </c:pt>
                <c:pt idx="4">
                  <c:v>167</c:v>
                </c:pt>
                <c:pt idx="5">
                  <c:v>159</c:v>
                </c:pt>
                <c:pt idx="6">
                  <c:v>156</c:v>
                </c:pt>
                <c:pt idx="7">
                  <c:v>152</c:v>
                </c:pt>
                <c:pt idx="8">
                  <c:v>141.5</c:v>
                </c:pt>
                <c:pt idx="9">
                  <c:v>135.5</c:v>
                </c:pt>
                <c:pt idx="10">
                  <c:v>135.5</c:v>
                </c:pt>
                <c:pt idx="11">
                  <c:v>130.5</c:v>
                </c:pt>
                <c:pt idx="12">
                  <c:v>115.5</c:v>
                </c:pt>
                <c:pt idx="13">
                  <c:v>115.5</c:v>
                </c:pt>
                <c:pt idx="14">
                  <c:v>104</c:v>
                </c:pt>
                <c:pt idx="15">
                  <c:v>101</c:v>
                </c:pt>
                <c:pt idx="16">
                  <c:v>96</c:v>
                </c:pt>
                <c:pt idx="17">
                  <c:v>86</c:v>
                </c:pt>
                <c:pt idx="18">
                  <c:v>83</c:v>
                </c:pt>
                <c:pt idx="19">
                  <c:v>70</c:v>
                </c:pt>
                <c:pt idx="20">
                  <c:v>61</c:v>
                </c:pt>
                <c:pt idx="21">
                  <c:v>56</c:v>
                </c:pt>
                <c:pt idx="22">
                  <c:v>54</c:v>
                </c:pt>
                <c:pt idx="23">
                  <c:v>47</c:v>
                </c:pt>
                <c:pt idx="24">
                  <c:v>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44-4D92-9D05-5EFB832E57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1'!$F$134:$AD$134</c:f>
              <c:numCache>
                <c:formatCode>General</c:formatCode>
                <c:ptCount val="25"/>
                <c:pt idx="0">
                  <c:v>180</c:v>
                </c:pt>
                <c:pt idx="2">
                  <c:v>175</c:v>
                </c:pt>
                <c:pt idx="3">
                  <c:v>167</c:v>
                </c:pt>
                <c:pt idx="4">
                  <c:v>164.5</c:v>
                </c:pt>
                <c:pt idx="5">
                  <c:v>159</c:v>
                </c:pt>
                <c:pt idx="6">
                  <c:v>156</c:v>
                </c:pt>
                <c:pt idx="7">
                  <c:v>150</c:v>
                </c:pt>
                <c:pt idx="8">
                  <c:v>139.5</c:v>
                </c:pt>
                <c:pt idx="9">
                  <c:v>134.5</c:v>
                </c:pt>
                <c:pt idx="10">
                  <c:v>134.5</c:v>
                </c:pt>
                <c:pt idx="11">
                  <c:v>128.5</c:v>
                </c:pt>
                <c:pt idx="12">
                  <c:v>116.5</c:v>
                </c:pt>
                <c:pt idx="13">
                  <c:v>112.5</c:v>
                </c:pt>
                <c:pt idx="14">
                  <c:v>103.5</c:v>
                </c:pt>
                <c:pt idx="15">
                  <c:v>101</c:v>
                </c:pt>
                <c:pt idx="16">
                  <c:v>95</c:v>
                </c:pt>
                <c:pt idx="17">
                  <c:v>86</c:v>
                </c:pt>
                <c:pt idx="18">
                  <c:v>80</c:v>
                </c:pt>
                <c:pt idx="19">
                  <c:v>69</c:v>
                </c:pt>
                <c:pt idx="20">
                  <c:v>62</c:v>
                </c:pt>
                <c:pt idx="21">
                  <c:v>57</c:v>
                </c:pt>
                <c:pt idx="22">
                  <c:v>54</c:v>
                </c:pt>
                <c:pt idx="23">
                  <c:v>47</c:v>
                </c:pt>
                <c:pt idx="24">
                  <c:v>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44-4D92-9D05-5EFB832E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37788704"/>
        <c:axId val="-1737784896"/>
      </c:lineChart>
      <c:catAx>
        <c:axId val="-173778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7784896"/>
        <c:crosses val="autoZero"/>
        <c:auto val="1"/>
        <c:lblAlgn val="ctr"/>
        <c:lblOffset val="100"/>
        <c:noMultiLvlLbl val="0"/>
      </c:catAx>
      <c:valAx>
        <c:axId val="-17377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778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2'!$H$15:$AB$15</c:f>
              <c:numCache>
                <c:formatCode>dd/mm</c:formatCode>
                <c:ptCount val="21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45773</c:v>
                </c:pt>
                <c:pt idx="6">
                  <c:v>45774</c:v>
                </c:pt>
                <c:pt idx="7">
                  <c:v>45775</c:v>
                </c:pt>
                <c:pt idx="8">
                  <c:v>45776</c:v>
                </c:pt>
                <c:pt idx="9">
                  <c:v>45777</c:v>
                </c:pt>
                <c:pt idx="10">
                  <c:v>45778</c:v>
                </c:pt>
                <c:pt idx="11">
                  <c:v>45779</c:v>
                </c:pt>
                <c:pt idx="12">
                  <c:v>45780</c:v>
                </c:pt>
                <c:pt idx="13">
                  <c:v>45781</c:v>
                </c:pt>
                <c:pt idx="14">
                  <c:v>45782</c:v>
                </c:pt>
                <c:pt idx="15">
                  <c:v>45783</c:v>
                </c:pt>
                <c:pt idx="16">
                  <c:v>45784</c:v>
                </c:pt>
                <c:pt idx="17">
                  <c:v>45785</c:v>
                </c:pt>
                <c:pt idx="18">
                  <c:v>45786</c:v>
                </c:pt>
                <c:pt idx="19">
                  <c:v>45787</c:v>
                </c:pt>
                <c:pt idx="20">
                  <c:v>45788</c:v>
                </c:pt>
              </c:numCache>
            </c:numRef>
          </c:cat>
          <c:val>
            <c:numRef>
              <c:f>'Sprint 2'!$H$109:$AB$109</c:f>
              <c:numCache>
                <c:formatCode>General</c:formatCode>
                <c:ptCount val="21"/>
                <c:pt idx="0">
                  <c:v>149</c:v>
                </c:pt>
                <c:pt idx="1">
                  <c:v>139</c:v>
                </c:pt>
                <c:pt idx="2">
                  <c:v>140</c:v>
                </c:pt>
                <c:pt idx="3">
                  <c:v>138</c:v>
                </c:pt>
                <c:pt idx="4">
                  <c:v>136</c:v>
                </c:pt>
                <c:pt idx="5">
                  <c:v>130</c:v>
                </c:pt>
                <c:pt idx="6">
                  <c:v>125</c:v>
                </c:pt>
                <c:pt idx="7">
                  <c:v>120</c:v>
                </c:pt>
                <c:pt idx="8">
                  <c:v>113</c:v>
                </c:pt>
                <c:pt idx="9">
                  <c:v>106</c:v>
                </c:pt>
                <c:pt idx="10">
                  <c:v>92</c:v>
                </c:pt>
                <c:pt idx="11">
                  <c:v>92</c:v>
                </c:pt>
                <c:pt idx="12">
                  <c:v>83</c:v>
                </c:pt>
                <c:pt idx="13">
                  <c:v>76</c:v>
                </c:pt>
                <c:pt idx="14">
                  <c:v>72</c:v>
                </c:pt>
                <c:pt idx="15">
                  <c:v>67</c:v>
                </c:pt>
                <c:pt idx="16">
                  <c:v>65</c:v>
                </c:pt>
                <c:pt idx="17">
                  <c:v>61</c:v>
                </c:pt>
                <c:pt idx="18">
                  <c:v>52</c:v>
                </c:pt>
                <c:pt idx="19">
                  <c:v>48</c:v>
                </c:pt>
                <c:pt idx="20">
                  <c:v>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CA-4F95-B475-BD0333B2485A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2'!$H$15:$AB$15</c:f>
              <c:numCache>
                <c:formatCode>dd/mm</c:formatCode>
                <c:ptCount val="21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45773</c:v>
                </c:pt>
                <c:pt idx="6">
                  <c:v>45774</c:v>
                </c:pt>
                <c:pt idx="7">
                  <c:v>45775</c:v>
                </c:pt>
                <c:pt idx="8">
                  <c:v>45776</c:v>
                </c:pt>
                <c:pt idx="9">
                  <c:v>45777</c:v>
                </c:pt>
                <c:pt idx="10">
                  <c:v>45778</c:v>
                </c:pt>
                <c:pt idx="11">
                  <c:v>45779</c:v>
                </c:pt>
                <c:pt idx="12">
                  <c:v>45780</c:v>
                </c:pt>
                <c:pt idx="13">
                  <c:v>45781</c:v>
                </c:pt>
                <c:pt idx="14">
                  <c:v>45782</c:v>
                </c:pt>
                <c:pt idx="15">
                  <c:v>45783</c:v>
                </c:pt>
                <c:pt idx="16">
                  <c:v>45784</c:v>
                </c:pt>
                <c:pt idx="17">
                  <c:v>45785</c:v>
                </c:pt>
                <c:pt idx="18">
                  <c:v>45786</c:v>
                </c:pt>
                <c:pt idx="19">
                  <c:v>45787</c:v>
                </c:pt>
                <c:pt idx="20">
                  <c:v>45788</c:v>
                </c:pt>
              </c:numCache>
            </c:numRef>
          </c:cat>
          <c:val>
            <c:numRef>
              <c:f>'Sprint 2'!$H$110:$AB$110</c:f>
              <c:numCache>
                <c:formatCode>General</c:formatCode>
                <c:ptCount val="21"/>
                <c:pt idx="0">
                  <c:v>149</c:v>
                </c:pt>
                <c:pt idx="1">
                  <c:v>141</c:v>
                </c:pt>
                <c:pt idx="2">
                  <c:v>140</c:v>
                </c:pt>
                <c:pt idx="3">
                  <c:v>138</c:v>
                </c:pt>
                <c:pt idx="4">
                  <c:v>135</c:v>
                </c:pt>
                <c:pt idx="5">
                  <c:v>129</c:v>
                </c:pt>
                <c:pt idx="6">
                  <c:v>124</c:v>
                </c:pt>
                <c:pt idx="7">
                  <c:v>120</c:v>
                </c:pt>
                <c:pt idx="8">
                  <c:v>113</c:v>
                </c:pt>
                <c:pt idx="9">
                  <c:v>105</c:v>
                </c:pt>
                <c:pt idx="10">
                  <c:v>95</c:v>
                </c:pt>
                <c:pt idx="11">
                  <c:v>92</c:v>
                </c:pt>
                <c:pt idx="12">
                  <c:v>84</c:v>
                </c:pt>
                <c:pt idx="13">
                  <c:v>77</c:v>
                </c:pt>
                <c:pt idx="14">
                  <c:v>72</c:v>
                </c:pt>
                <c:pt idx="15">
                  <c:v>67</c:v>
                </c:pt>
                <c:pt idx="16">
                  <c:v>65</c:v>
                </c:pt>
                <c:pt idx="17">
                  <c:v>61</c:v>
                </c:pt>
                <c:pt idx="18">
                  <c:v>52</c:v>
                </c:pt>
                <c:pt idx="19">
                  <c:v>48</c:v>
                </c:pt>
                <c:pt idx="20">
                  <c:v>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CA-4F95-B475-BD0333B2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37784352"/>
        <c:axId val="-1737783264"/>
      </c:lineChart>
      <c:dateAx>
        <c:axId val="-1737784352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-1737783264"/>
        <c:crosses val="autoZero"/>
        <c:auto val="1"/>
        <c:lblOffset val="100"/>
        <c:baseTimeUnit val="days"/>
      </c:dateAx>
      <c:valAx>
        <c:axId val="-173778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37784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135</xdr:row>
      <xdr:rowOff>57149</xdr:rowOff>
    </xdr:from>
    <xdr:to>
      <xdr:col>17</xdr:col>
      <xdr:colOff>285750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136</xdr:row>
      <xdr:rowOff>138793</xdr:rowOff>
    </xdr:from>
    <xdr:to>
      <xdr:col>15</xdr:col>
      <xdr:colOff>381000</xdr:colOff>
      <xdr:row>150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368832</xdr:colOff>
      <xdr:row>113</xdr:row>
      <xdr:rowOff>9602</xdr:rowOff>
    </xdr:from>
    <xdr:to>
      <xdr:col>11</xdr:col>
      <xdr:colOff>245568</xdr:colOff>
      <xdr:row>134</xdr:row>
      <xdr:rowOff>109496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abSelected="1" zoomScale="60" zoomScaleNormal="60" workbookViewId="0">
      <selection activeCell="B1" sqref="B1:C1"/>
    </sheetView>
  </sheetViews>
  <sheetFormatPr defaultColWidth="9.109375" defaultRowHeight="16.8" x14ac:dyDescent="0.3"/>
  <cols>
    <col min="1" max="1" width="16" style="1" customWidth="1"/>
    <col min="2" max="2" width="16.6640625" style="1" customWidth="1"/>
    <col min="3" max="3" width="55.44140625" style="1" customWidth="1"/>
    <col min="4" max="4" width="11.77734375" style="1" customWidth="1"/>
    <col min="5" max="5" width="20.5546875" style="1" customWidth="1"/>
    <col min="6" max="6" width="9.21875" style="1" customWidth="1"/>
    <col min="7" max="7" width="8.109375" style="1" customWidth="1"/>
    <col min="8" max="8" width="6" style="1" customWidth="1"/>
    <col min="9" max="12" width="6.109375" style="1" customWidth="1"/>
    <col min="13" max="13" width="6" style="1" customWidth="1"/>
    <col min="14" max="14" width="6.109375" style="1" customWidth="1"/>
    <col min="15" max="19" width="6" style="1" customWidth="1"/>
    <col min="20" max="22" width="6.109375" style="1" customWidth="1"/>
    <col min="23" max="23" width="6" style="1" customWidth="1"/>
    <col min="24" max="24" width="6.109375" style="1" customWidth="1"/>
    <col min="25" max="25" width="6" style="1" customWidth="1"/>
    <col min="26" max="26" width="5.88671875" style="1" customWidth="1"/>
    <col min="27" max="27" width="6.109375" style="1" customWidth="1"/>
    <col min="28" max="30" width="6" style="1" customWidth="1"/>
    <col min="31" max="34" width="9.109375" style="1"/>
    <col min="35" max="35" width="18.5546875" style="1" customWidth="1"/>
    <col min="36" max="16384" width="9.109375" style="1"/>
  </cols>
  <sheetData>
    <row r="1" spans="1:35" ht="55.05" customHeight="1" thickBot="1" x14ac:dyDescent="0.35">
      <c r="A1" s="45" t="s">
        <v>3</v>
      </c>
      <c r="B1" s="116" t="s">
        <v>212</v>
      </c>
      <c r="C1" s="117"/>
      <c r="E1" s="11"/>
      <c r="F1" s="96" t="s">
        <v>48</v>
      </c>
      <c r="G1" s="97"/>
      <c r="H1" s="98"/>
    </row>
    <row r="2" spans="1:35" ht="17.399999999999999" thickBot="1" x14ac:dyDescent="0.35">
      <c r="A2" s="45" t="s">
        <v>2</v>
      </c>
      <c r="B2" s="53" t="s">
        <v>4</v>
      </c>
      <c r="C2" s="54"/>
      <c r="E2" s="13"/>
      <c r="F2" s="93" t="s">
        <v>47</v>
      </c>
      <c r="G2" s="94"/>
      <c r="H2" s="95"/>
    </row>
    <row r="3" spans="1:35" ht="19.5" customHeight="1" thickBot="1" x14ac:dyDescent="0.35">
      <c r="A3" s="45" t="s">
        <v>1</v>
      </c>
      <c r="B3" s="55">
        <v>45741</v>
      </c>
      <c r="C3" s="56"/>
      <c r="E3" s="12"/>
      <c r="F3" s="93" t="s">
        <v>46</v>
      </c>
      <c r="G3" s="94"/>
      <c r="H3" s="95"/>
    </row>
    <row r="4" spans="1:35" ht="17.25" customHeight="1" thickBot="1" x14ac:dyDescent="0.35">
      <c r="A4" s="45" t="s">
        <v>0</v>
      </c>
      <c r="B4" s="55">
        <v>45767</v>
      </c>
      <c r="C4" s="56"/>
    </row>
    <row r="5" spans="1:35" ht="16.5" customHeight="1" thickBot="1" x14ac:dyDescent="0.35"/>
    <row r="6" spans="1:35" ht="17.399999999999999" thickBot="1" x14ac:dyDescent="0.35">
      <c r="B6" s="44" t="s">
        <v>5</v>
      </c>
      <c r="C6" s="44"/>
      <c r="D6" s="44"/>
      <c r="E6" s="44"/>
    </row>
    <row r="7" spans="1:35" ht="17.399999999999999" thickBot="1" x14ac:dyDescent="0.35">
      <c r="B7" s="5" t="s">
        <v>6</v>
      </c>
      <c r="C7" s="5" t="s">
        <v>43</v>
      </c>
      <c r="D7" s="5" t="s">
        <v>11</v>
      </c>
      <c r="E7" s="5" t="s">
        <v>42</v>
      </c>
    </row>
    <row r="8" spans="1:35" ht="17.399999999999999" customHeight="1" thickBot="1" x14ac:dyDescent="0.35">
      <c r="B8" s="6">
        <v>1</v>
      </c>
      <c r="C8" s="3" t="s">
        <v>213</v>
      </c>
      <c r="D8" s="3">
        <f>SUMIFS(G16:G132,E16:E132,"Vũ")+SUMIFS(G16:G132,E16:E132,"All team")/5</f>
        <v>24.2</v>
      </c>
      <c r="E8" s="3">
        <f>SUMIFS(F16:F132,E16:E132,"Vũ")+SUMIFS(F16:F132,E16:E132,"All team")/5</f>
        <v>27</v>
      </c>
    </row>
    <row r="9" spans="1:35" ht="19.8" customHeight="1" thickBot="1" x14ac:dyDescent="0.35">
      <c r="B9" s="6">
        <v>2</v>
      </c>
      <c r="C9" s="3" t="s">
        <v>54</v>
      </c>
      <c r="D9" s="3">
        <f>SUMIFS(G16:G132,E16:E132,"Ngọc")+SUMIFS(G16:G132,E16:E132,"All team")/5</f>
        <v>52.2</v>
      </c>
      <c r="E9" s="3">
        <f>SUMIFS(F16:F132,E16:E132,"Ngọc")+SUMIFS(F16:F132,E16:E132,"All team")/5</f>
        <v>50</v>
      </c>
    </row>
    <row r="10" spans="1:35" ht="22.2" customHeight="1" thickBot="1" x14ac:dyDescent="0.35">
      <c r="B10" s="6">
        <v>3</v>
      </c>
      <c r="C10" s="3" t="s">
        <v>55</v>
      </c>
      <c r="D10" s="3">
        <f>SUMIFS(G16:G132,E16:E132,"Thảo")+SUMIFS(G16:G132,E16:E132,"All team")/5</f>
        <v>37.700000000000003</v>
      </c>
      <c r="E10" s="3">
        <f>SUMIFS(F16:F132,E16:E132,"Thảo")+SUMIFS(F16:F132,E16:E132,"All team")/5</f>
        <v>37</v>
      </c>
    </row>
    <row r="11" spans="1:35" ht="18" customHeight="1" thickBot="1" x14ac:dyDescent="0.35">
      <c r="B11" s="6">
        <v>4</v>
      </c>
      <c r="C11" s="3" t="s">
        <v>56</v>
      </c>
      <c r="D11" s="3">
        <f>SUMIFS(G16:G132,E16:E132,"Tuấn")+SUMIFS(G16:G132,E16:E132,"All team")/5+SUMIFS(G16:G132,E16:E132,"Tuấn,*")/2</f>
        <v>28.2</v>
      </c>
      <c r="E11" s="3">
        <f>SUMIFS(F16:F132,E16:E132,"Tuấn")+SUMIFS(F16:F132,E16:E132,"All team")/5+SUMIFS(F16:F132,E16:E132,"Tuấn,*")/2</f>
        <v>29</v>
      </c>
    </row>
    <row r="12" spans="1:35" ht="23.4" customHeight="1" thickBot="1" x14ac:dyDescent="0.35">
      <c r="B12" s="6">
        <v>5</v>
      </c>
      <c r="C12" s="3" t="s">
        <v>57</v>
      </c>
      <c r="D12" s="3">
        <f>SUMIFS(G16:G132,E16:E132,"Tín")+SUMIFS(G16:G132,E16:E132,"All team")/5+SUMIFS(G16:G132,E16:E132,"*,Tín")/2</f>
        <v>26.2</v>
      </c>
      <c r="E12" s="3">
        <f>SUMIFS(F16:F132,E16:E132,"Tín")+SUMIFS(F16:F132,E16:E132,"All team")/5+SUMIFS(F16:F132,E16:E132,"*,Tín")/2</f>
        <v>29</v>
      </c>
    </row>
    <row r="13" spans="1:35" ht="24" customHeight="1" thickBot="1" x14ac:dyDescent="0.35">
      <c r="B13" s="44" t="s">
        <v>12</v>
      </c>
      <c r="C13" s="44"/>
      <c r="D13" s="4">
        <f>SUM(D8:D12)</f>
        <v>168.5</v>
      </c>
      <c r="E13" s="4">
        <f>SUM(E8:E12)</f>
        <v>172</v>
      </c>
    </row>
    <row r="14" spans="1:35" ht="18.600000000000001" customHeight="1" x14ac:dyDescent="0.3"/>
    <row r="15" spans="1:35" ht="62.25" customHeight="1" x14ac:dyDescent="0.3">
      <c r="A15" s="112" t="s">
        <v>7</v>
      </c>
      <c r="B15" s="112" t="s">
        <v>8</v>
      </c>
      <c r="C15" s="113" t="s">
        <v>9</v>
      </c>
      <c r="D15" s="114"/>
      <c r="E15" s="112" t="s">
        <v>10</v>
      </c>
      <c r="F15" s="8" t="s">
        <v>42</v>
      </c>
      <c r="G15" s="8" t="s">
        <v>11</v>
      </c>
      <c r="H15" s="9">
        <v>45741</v>
      </c>
      <c r="I15" s="9">
        <f>H15+1</f>
        <v>45742</v>
      </c>
      <c r="J15" s="9">
        <f t="shared" ref="J15:AE15" si="0">I15+1</f>
        <v>45743</v>
      </c>
      <c r="K15" s="9">
        <f t="shared" si="0"/>
        <v>45744</v>
      </c>
      <c r="L15" s="9">
        <f t="shared" si="0"/>
        <v>45745</v>
      </c>
      <c r="M15" s="9">
        <f t="shared" si="0"/>
        <v>45746</v>
      </c>
      <c r="N15" s="9">
        <f t="shared" si="0"/>
        <v>45747</v>
      </c>
      <c r="O15" s="9">
        <f t="shared" si="0"/>
        <v>45748</v>
      </c>
      <c r="P15" s="9">
        <f t="shared" si="0"/>
        <v>45749</v>
      </c>
      <c r="Q15" s="9">
        <f t="shared" si="0"/>
        <v>45750</v>
      </c>
      <c r="R15" s="9">
        <f t="shared" si="0"/>
        <v>45751</v>
      </c>
      <c r="S15" s="9">
        <f t="shared" si="0"/>
        <v>45752</v>
      </c>
      <c r="T15" s="9">
        <f t="shared" si="0"/>
        <v>45753</v>
      </c>
      <c r="U15" s="9">
        <f t="shared" si="0"/>
        <v>45754</v>
      </c>
      <c r="V15" s="9">
        <f t="shared" si="0"/>
        <v>45755</v>
      </c>
      <c r="W15" s="9">
        <f t="shared" si="0"/>
        <v>45756</v>
      </c>
      <c r="X15" s="9">
        <f t="shared" si="0"/>
        <v>45757</v>
      </c>
      <c r="Y15" s="9">
        <f t="shared" si="0"/>
        <v>45758</v>
      </c>
      <c r="Z15" s="9">
        <f t="shared" si="0"/>
        <v>45759</v>
      </c>
      <c r="AA15" s="9">
        <f t="shared" si="0"/>
        <v>45760</v>
      </c>
      <c r="AB15" s="9">
        <f t="shared" si="0"/>
        <v>45761</v>
      </c>
      <c r="AC15" s="9">
        <f t="shared" si="0"/>
        <v>45762</v>
      </c>
      <c r="AD15" s="9">
        <f t="shared" si="0"/>
        <v>45763</v>
      </c>
      <c r="AE15" s="9">
        <f t="shared" si="0"/>
        <v>45764</v>
      </c>
      <c r="AF15" s="9">
        <f t="shared" ref="AF15:AH15" si="1">AE15+1</f>
        <v>45765</v>
      </c>
      <c r="AG15" s="9">
        <f t="shared" si="1"/>
        <v>45766</v>
      </c>
      <c r="AH15" s="9">
        <f t="shared" si="1"/>
        <v>45767</v>
      </c>
      <c r="AI15" s="111" t="s">
        <v>215</v>
      </c>
    </row>
    <row r="16" spans="1:35" x14ac:dyDescent="0.3">
      <c r="A16" s="101" t="s">
        <v>4</v>
      </c>
      <c r="B16" s="43" t="s">
        <v>13</v>
      </c>
      <c r="C16" s="89"/>
      <c r="D16" s="90"/>
      <c r="E16" s="43" t="s">
        <v>41</v>
      </c>
      <c r="F16" s="10">
        <v>4</v>
      </c>
      <c r="G16" s="10">
        <v>4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9"/>
    </row>
    <row r="17" spans="1:35" x14ac:dyDescent="0.3">
      <c r="A17" s="102"/>
      <c r="B17" s="43" t="s">
        <v>14</v>
      </c>
      <c r="C17" s="89"/>
      <c r="D17" s="90"/>
      <c r="E17" s="43" t="s">
        <v>164</v>
      </c>
      <c r="F17" s="10">
        <v>4</v>
      </c>
      <c r="G17" s="10">
        <v>4</v>
      </c>
      <c r="H17" s="10">
        <v>4</v>
      </c>
      <c r="I17" s="11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9"/>
    </row>
    <row r="18" spans="1:35" x14ac:dyDescent="0.3">
      <c r="A18" s="102"/>
      <c r="B18" s="43" t="s">
        <v>15</v>
      </c>
      <c r="C18" s="89"/>
      <c r="D18" s="90"/>
      <c r="E18" s="43" t="s">
        <v>165</v>
      </c>
      <c r="F18" s="10">
        <v>4</v>
      </c>
      <c r="G18" s="10">
        <v>4</v>
      </c>
      <c r="H18" s="10">
        <v>4</v>
      </c>
      <c r="I18" s="11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9"/>
    </row>
    <row r="19" spans="1:35" ht="16.5" customHeight="1" x14ac:dyDescent="0.3">
      <c r="A19" s="102"/>
      <c r="B19" s="101" t="s">
        <v>17</v>
      </c>
      <c r="C19" s="89" t="s">
        <v>16</v>
      </c>
      <c r="D19" s="90"/>
      <c r="E19" s="43" t="s">
        <v>166</v>
      </c>
      <c r="F19" s="10">
        <v>1</v>
      </c>
      <c r="G19" s="10">
        <v>1</v>
      </c>
      <c r="H19" s="10">
        <v>1</v>
      </c>
      <c r="I19" s="10">
        <v>1</v>
      </c>
      <c r="J19" s="11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5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9"/>
    </row>
    <row r="20" spans="1:35" x14ac:dyDescent="0.3">
      <c r="A20" s="102"/>
      <c r="B20" s="102"/>
      <c r="C20" s="89" t="s">
        <v>49</v>
      </c>
      <c r="D20" s="90"/>
      <c r="E20" s="43" t="s">
        <v>166</v>
      </c>
      <c r="F20" s="10">
        <v>1</v>
      </c>
      <c r="G20" s="10">
        <v>1</v>
      </c>
      <c r="H20" s="10">
        <v>1</v>
      </c>
      <c r="I20" s="10">
        <v>1</v>
      </c>
      <c r="J20" s="11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9"/>
    </row>
    <row r="21" spans="1:35" x14ac:dyDescent="0.3">
      <c r="A21" s="102"/>
      <c r="B21" s="102"/>
      <c r="C21" s="89" t="s">
        <v>58</v>
      </c>
      <c r="D21" s="90"/>
      <c r="E21" s="43" t="s">
        <v>164</v>
      </c>
      <c r="F21" s="10">
        <v>2</v>
      </c>
      <c r="G21" s="10">
        <v>1</v>
      </c>
      <c r="H21" s="10">
        <v>2</v>
      </c>
      <c r="I21" s="10">
        <v>2</v>
      </c>
      <c r="J21" s="11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9"/>
    </row>
    <row r="22" spans="1:35" x14ac:dyDescent="0.3">
      <c r="A22" s="102"/>
      <c r="B22" s="102"/>
      <c r="C22" s="89"/>
      <c r="D22" s="90"/>
      <c r="E22" s="43"/>
      <c r="F22" s="10"/>
      <c r="G22" s="10"/>
      <c r="H22" s="10"/>
      <c r="I22" s="10"/>
      <c r="J22" s="26">
        <v>1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9"/>
    </row>
    <row r="23" spans="1:35" x14ac:dyDescent="0.3">
      <c r="A23" s="102"/>
      <c r="B23" s="102"/>
      <c r="C23" s="89" t="s">
        <v>59</v>
      </c>
      <c r="D23" s="90"/>
      <c r="E23" s="43" t="s">
        <v>167</v>
      </c>
      <c r="F23" s="10">
        <v>1</v>
      </c>
      <c r="G23" s="10">
        <v>1</v>
      </c>
      <c r="H23" s="10">
        <v>1</v>
      </c>
      <c r="I23" s="10">
        <v>1</v>
      </c>
      <c r="J23" s="11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9"/>
    </row>
    <row r="24" spans="1:35" x14ac:dyDescent="0.3">
      <c r="A24" s="102"/>
      <c r="B24" s="102"/>
      <c r="C24" s="89" t="s">
        <v>60</v>
      </c>
      <c r="D24" s="90"/>
      <c r="E24" s="43" t="s">
        <v>164</v>
      </c>
      <c r="F24" s="10">
        <v>1</v>
      </c>
      <c r="G24" s="10">
        <v>1</v>
      </c>
      <c r="H24" s="10">
        <v>1</v>
      </c>
      <c r="I24" s="10">
        <v>1</v>
      </c>
      <c r="J24" s="11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9"/>
    </row>
    <row r="25" spans="1:35" x14ac:dyDescent="0.3">
      <c r="A25" s="102"/>
      <c r="B25" s="102"/>
      <c r="C25" s="89" t="s">
        <v>61</v>
      </c>
      <c r="D25" s="90"/>
      <c r="E25" s="43" t="s">
        <v>169</v>
      </c>
      <c r="F25" s="10">
        <v>1</v>
      </c>
      <c r="G25" s="10">
        <v>1</v>
      </c>
      <c r="H25" s="10">
        <v>1</v>
      </c>
      <c r="I25" s="10">
        <v>1</v>
      </c>
      <c r="J25" s="11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9"/>
    </row>
    <row r="26" spans="1:35" x14ac:dyDescent="0.3">
      <c r="A26" s="102"/>
      <c r="B26" s="102"/>
      <c r="C26" s="89"/>
      <c r="D26" s="90"/>
      <c r="E26" s="43"/>
      <c r="F26" s="10"/>
      <c r="G26" s="10"/>
      <c r="H26" s="10"/>
      <c r="I26" s="10"/>
      <c r="J26" s="13">
        <v>1.5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9"/>
    </row>
    <row r="27" spans="1:35" x14ac:dyDescent="0.3">
      <c r="A27" s="102"/>
      <c r="B27" s="102"/>
      <c r="C27" s="89" t="s">
        <v>62</v>
      </c>
      <c r="D27" s="90"/>
      <c r="E27" s="43" t="s">
        <v>168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9"/>
    </row>
    <row r="28" spans="1:35" x14ac:dyDescent="0.3">
      <c r="A28" s="102"/>
      <c r="B28" s="102"/>
      <c r="C28" s="89" t="s">
        <v>63</v>
      </c>
      <c r="D28" s="90"/>
      <c r="E28" s="43" t="s">
        <v>167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1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9"/>
    </row>
    <row r="29" spans="1:35" x14ac:dyDescent="0.3">
      <c r="A29" s="102"/>
      <c r="B29" s="102"/>
      <c r="C29" s="89" t="s">
        <v>64</v>
      </c>
      <c r="D29" s="90"/>
      <c r="E29" s="43" t="s">
        <v>164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1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9"/>
    </row>
    <row r="30" spans="1:35" x14ac:dyDescent="0.3">
      <c r="A30" s="102"/>
      <c r="B30" s="102"/>
      <c r="C30" s="89" t="s">
        <v>65</v>
      </c>
      <c r="D30" s="90"/>
      <c r="E30" s="43" t="s">
        <v>168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1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9"/>
    </row>
    <row r="31" spans="1:35" x14ac:dyDescent="0.3">
      <c r="A31" s="102"/>
      <c r="B31" s="102"/>
      <c r="C31" s="89" t="s">
        <v>66</v>
      </c>
      <c r="D31" s="90"/>
      <c r="E31" s="43" t="s">
        <v>166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1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9"/>
    </row>
    <row r="32" spans="1:35" x14ac:dyDescent="0.3">
      <c r="A32" s="102"/>
      <c r="B32" s="102"/>
      <c r="C32" s="89" t="s">
        <v>67</v>
      </c>
      <c r="D32" s="90"/>
      <c r="E32" s="43" t="s">
        <v>169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1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9"/>
    </row>
    <row r="33" spans="1:35" x14ac:dyDescent="0.3">
      <c r="A33" s="102"/>
      <c r="B33" s="102"/>
      <c r="C33" s="89" t="s">
        <v>20</v>
      </c>
      <c r="D33" s="90"/>
      <c r="E33" s="43" t="s">
        <v>41</v>
      </c>
      <c r="F33" s="10">
        <v>6</v>
      </c>
      <c r="G33" s="10">
        <v>4</v>
      </c>
      <c r="H33" s="10">
        <v>4</v>
      </c>
      <c r="I33" s="10">
        <v>4</v>
      </c>
      <c r="J33" s="10">
        <v>4</v>
      </c>
      <c r="K33" s="10">
        <v>4</v>
      </c>
      <c r="L33" s="10">
        <v>4</v>
      </c>
      <c r="M33" s="11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9"/>
    </row>
    <row r="34" spans="1:35" x14ac:dyDescent="0.3">
      <c r="A34" s="102"/>
      <c r="B34" s="103"/>
      <c r="C34" s="89"/>
      <c r="D34" s="90"/>
      <c r="E34" s="43"/>
      <c r="F34" s="10"/>
      <c r="G34" s="10"/>
      <c r="H34" s="10"/>
      <c r="I34" s="10"/>
      <c r="J34" s="10"/>
      <c r="K34" s="10"/>
      <c r="L34" s="10"/>
      <c r="M34" s="12">
        <v>-2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9"/>
    </row>
    <row r="35" spans="1:35" ht="20.399999999999999" customHeight="1" x14ac:dyDescent="0.3">
      <c r="A35" s="102"/>
      <c r="B35" s="101" t="s">
        <v>21</v>
      </c>
      <c r="C35" s="89" t="s">
        <v>18</v>
      </c>
      <c r="D35" s="90"/>
      <c r="E35" s="43" t="s">
        <v>166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1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9"/>
    </row>
    <row r="36" spans="1:35" x14ac:dyDescent="0.3">
      <c r="A36" s="102"/>
      <c r="B36" s="102"/>
      <c r="C36" s="89" t="s">
        <v>50</v>
      </c>
      <c r="D36" s="90"/>
      <c r="E36" s="43" t="s">
        <v>166</v>
      </c>
      <c r="F36" s="10">
        <v>1</v>
      </c>
      <c r="G36" s="10">
        <v>1.5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1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9"/>
    </row>
    <row r="37" spans="1:35" x14ac:dyDescent="0.3">
      <c r="A37" s="102"/>
      <c r="B37" s="102"/>
      <c r="C37" s="89"/>
      <c r="D37" s="90"/>
      <c r="E37" s="43"/>
      <c r="F37" s="10"/>
      <c r="G37" s="10"/>
      <c r="H37" s="10"/>
      <c r="I37" s="10"/>
      <c r="J37" s="10"/>
      <c r="K37" s="10"/>
      <c r="L37" s="10"/>
      <c r="M37" s="10"/>
      <c r="N37" s="13">
        <v>1.5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9"/>
    </row>
    <row r="38" spans="1:35" x14ac:dyDescent="0.3">
      <c r="A38" s="102"/>
      <c r="B38" s="102"/>
      <c r="C38" s="89" t="s">
        <v>75</v>
      </c>
      <c r="D38" s="90"/>
      <c r="E38" s="43" t="s">
        <v>164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1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9"/>
    </row>
    <row r="39" spans="1:35" x14ac:dyDescent="0.3">
      <c r="A39" s="102"/>
      <c r="B39" s="102"/>
      <c r="C39" s="91" t="s">
        <v>70</v>
      </c>
      <c r="D39" s="92"/>
      <c r="E39" s="43" t="s">
        <v>167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1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9"/>
    </row>
    <row r="40" spans="1:35" x14ac:dyDescent="0.3">
      <c r="A40" s="102"/>
      <c r="B40" s="102"/>
      <c r="C40" s="89" t="s">
        <v>69</v>
      </c>
      <c r="D40" s="90"/>
      <c r="E40" s="43" t="s">
        <v>164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1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9"/>
    </row>
    <row r="41" spans="1:35" x14ac:dyDescent="0.3">
      <c r="A41" s="102"/>
      <c r="B41" s="102"/>
      <c r="C41" s="89" t="s">
        <v>68</v>
      </c>
      <c r="D41" s="90"/>
      <c r="E41" s="43" t="s">
        <v>169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1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9"/>
    </row>
    <row r="42" spans="1:35" x14ac:dyDescent="0.3">
      <c r="A42" s="102"/>
      <c r="B42" s="102"/>
      <c r="C42" s="89" t="s">
        <v>71</v>
      </c>
      <c r="D42" s="90"/>
      <c r="E42" s="43" t="s">
        <v>168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1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9"/>
    </row>
    <row r="43" spans="1:35" x14ac:dyDescent="0.3">
      <c r="A43" s="102"/>
      <c r="B43" s="102"/>
      <c r="C43" s="89" t="s">
        <v>72</v>
      </c>
      <c r="D43" s="90"/>
      <c r="E43" s="43" t="s">
        <v>167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1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9"/>
    </row>
    <row r="44" spans="1:35" x14ac:dyDescent="0.3">
      <c r="A44" s="102"/>
      <c r="B44" s="102"/>
      <c r="C44" s="89" t="s">
        <v>73</v>
      </c>
      <c r="D44" s="90"/>
      <c r="E44" s="43" t="s">
        <v>164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1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9"/>
    </row>
    <row r="45" spans="1:35" ht="21" customHeight="1" x14ac:dyDescent="0.3">
      <c r="A45" s="102"/>
      <c r="B45" s="102"/>
      <c r="C45" s="89" t="s">
        <v>74</v>
      </c>
      <c r="D45" s="90"/>
      <c r="E45" s="43" t="s">
        <v>168</v>
      </c>
      <c r="F45" s="10">
        <v>2</v>
      </c>
      <c r="G45" s="10">
        <v>1.5</v>
      </c>
      <c r="H45" s="10">
        <v>1.5</v>
      </c>
      <c r="I45" s="10">
        <v>1.5</v>
      </c>
      <c r="J45" s="10">
        <v>1.5</v>
      </c>
      <c r="K45" s="10">
        <v>1.5</v>
      </c>
      <c r="L45" s="10">
        <v>1.5</v>
      </c>
      <c r="M45" s="10">
        <v>1.5</v>
      </c>
      <c r="N45" s="11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9"/>
    </row>
    <row r="46" spans="1:35" x14ac:dyDescent="0.3">
      <c r="A46" s="102"/>
      <c r="B46" s="102"/>
      <c r="C46" s="89"/>
      <c r="D46" s="90"/>
      <c r="E46" s="43"/>
      <c r="F46" s="10"/>
      <c r="G46" s="10"/>
      <c r="H46" s="10"/>
      <c r="I46" s="10"/>
      <c r="J46" s="10"/>
      <c r="K46" s="10"/>
      <c r="L46" s="10"/>
      <c r="M46" s="10"/>
      <c r="N46" s="12">
        <v>-0.5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9"/>
    </row>
    <row r="47" spans="1:35" x14ac:dyDescent="0.3">
      <c r="A47" s="102"/>
      <c r="B47" s="102"/>
      <c r="C47" s="89" t="s">
        <v>76</v>
      </c>
      <c r="D47" s="90"/>
      <c r="E47" s="43" t="s">
        <v>166</v>
      </c>
      <c r="F47" s="10">
        <v>2</v>
      </c>
      <c r="G47" s="10">
        <v>2</v>
      </c>
      <c r="H47" s="10">
        <v>2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1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9"/>
    </row>
    <row r="48" spans="1:35" x14ac:dyDescent="0.3">
      <c r="A48" s="102"/>
      <c r="B48" s="102"/>
      <c r="C48" s="89" t="s">
        <v>77</v>
      </c>
      <c r="D48" s="90"/>
      <c r="E48" s="43" t="s">
        <v>169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1">
        <v>0</v>
      </c>
      <c r="O48" s="25"/>
      <c r="P48" s="10">
        <v>0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9"/>
    </row>
    <row r="49" spans="1:35" x14ac:dyDescent="0.3">
      <c r="A49" s="102"/>
      <c r="B49" s="102"/>
      <c r="C49" s="89" t="s">
        <v>19</v>
      </c>
      <c r="D49" s="90"/>
      <c r="E49" s="43" t="s">
        <v>41</v>
      </c>
      <c r="F49" s="10">
        <v>4</v>
      </c>
      <c r="G49" s="10">
        <v>3</v>
      </c>
      <c r="H49" s="10">
        <v>3</v>
      </c>
      <c r="I49" s="10">
        <v>3</v>
      </c>
      <c r="J49" s="10">
        <v>3</v>
      </c>
      <c r="K49" s="10">
        <v>3</v>
      </c>
      <c r="L49" s="10">
        <v>3</v>
      </c>
      <c r="M49" s="10">
        <v>3</v>
      </c>
      <c r="N49" s="10">
        <v>3</v>
      </c>
      <c r="O49" s="11">
        <v>0</v>
      </c>
      <c r="P49" s="25">
        <v>4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9"/>
    </row>
    <row r="50" spans="1:35" x14ac:dyDescent="0.3">
      <c r="A50" s="102"/>
      <c r="B50" s="103"/>
      <c r="C50" s="89"/>
      <c r="D50" s="90"/>
      <c r="E50" s="43"/>
      <c r="F50" s="10"/>
      <c r="G50" s="10"/>
      <c r="H50" s="10"/>
      <c r="I50" s="10"/>
      <c r="J50" s="10"/>
      <c r="K50" s="10"/>
      <c r="L50" s="10"/>
      <c r="M50" s="10"/>
      <c r="N50" s="10"/>
      <c r="O50" s="12">
        <v>-1</v>
      </c>
      <c r="P50" s="10"/>
      <c r="Q50" s="10">
        <v>0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9"/>
    </row>
    <row r="51" spans="1:35" ht="16.5" customHeight="1" x14ac:dyDescent="0.3">
      <c r="A51" s="102"/>
      <c r="B51" s="101" t="s">
        <v>23</v>
      </c>
      <c r="C51" s="91" t="s">
        <v>78</v>
      </c>
      <c r="D51" s="92"/>
      <c r="E51" s="43" t="s">
        <v>166</v>
      </c>
      <c r="F51" s="10">
        <v>2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 s="10">
        <v>2</v>
      </c>
      <c r="O51" s="10">
        <v>2</v>
      </c>
      <c r="P51" s="11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9"/>
    </row>
    <row r="52" spans="1:35" ht="16.5" customHeight="1" x14ac:dyDescent="0.3">
      <c r="A52" s="102"/>
      <c r="B52" s="102"/>
      <c r="C52" s="91" t="s">
        <v>80</v>
      </c>
      <c r="D52" s="92"/>
      <c r="E52" s="43" t="s">
        <v>166</v>
      </c>
      <c r="F52" s="10">
        <v>2</v>
      </c>
      <c r="G52" s="10">
        <v>2</v>
      </c>
      <c r="H52" s="10">
        <v>2</v>
      </c>
      <c r="I52" s="10">
        <v>2</v>
      </c>
      <c r="J52" s="10">
        <v>2</v>
      </c>
      <c r="K52" s="10">
        <v>2</v>
      </c>
      <c r="L52" s="10">
        <v>2</v>
      </c>
      <c r="M52" s="10">
        <v>2</v>
      </c>
      <c r="N52" s="10">
        <v>2</v>
      </c>
      <c r="O52" s="10">
        <v>2</v>
      </c>
      <c r="P52" s="10">
        <v>2</v>
      </c>
      <c r="Q52" s="10">
        <v>2</v>
      </c>
      <c r="R52" s="10">
        <v>2</v>
      </c>
      <c r="S52" s="10">
        <v>2</v>
      </c>
      <c r="T52" s="10">
        <v>2</v>
      </c>
      <c r="U52" s="10">
        <v>2</v>
      </c>
      <c r="V52" s="11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9"/>
    </row>
    <row r="53" spans="1:35" ht="16.5" customHeight="1" x14ac:dyDescent="0.3">
      <c r="A53" s="102"/>
      <c r="B53" s="102"/>
      <c r="C53" s="91" t="s">
        <v>81</v>
      </c>
      <c r="D53" s="92"/>
      <c r="E53" s="43" t="s">
        <v>166</v>
      </c>
      <c r="F53" s="10">
        <v>3</v>
      </c>
      <c r="G53" s="10">
        <v>4</v>
      </c>
      <c r="H53" s="10">
        <v>4</v>
      </c>
      <c r="I53" s="10">
        <v>4</v>
      </c>
      <c r="J53" s="10">
        <v>4</v>
      </c>
      <c r="K53" s="10">
        <v>4</v>
      </c>
      <c r="L53" s="10">
        <v>4</v>
      </c>
      <c r="M53" s="10">
        <v>4</v>
      </c>
      <c r="N53" s="10">
        <v>4</v>
      </c>
      <c r="O53" s="10">
        <v>4</v>
      </c>
      <c r="P53" s="11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9"/>
    </row>
    <row r="54" spans="1:35" x14ac:dyDescent="0.3">
      <c r="A54" s="102"/>
      <c r="B54" s="102"/>
      <c r="C54" s="89"/>
      <c r="D54" s="90"/>
      <c r="E54" s="43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3">
        <v>1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9"/>
    </row>
    <row r="55" spans="1:35" ht="16.5" customHeight="1" x14ac:dyDescent="0.3">
      <c r="A55" s="102"/>
      <c r="B55" s="102"/>
      <c r="C55" s="91" t="s">
        <v>79</v>
      </c>
      <c r="D55" s="92"/>
      <c r="E55" s="43" t="s">
        <v>166</v>
      </c>
      <c r="F55" s="10">
        <v>4</v>
      </c>
      <c r="G55" s="10">
        <v>5</v>
      </c>
      <c r="H55" s="10">
        <v>5</v>
      </c>
      <c r="I55" s="10">
        <v>5</v>
      </c>
      <c r="J55" s="10">
        <v>5</v>
      </c>
      <c r="K55" s="10">
        <v>5</v>
      </c>
      <c r="L55" s="10">
        <v>5</v>
      </c>
      <c r="M55" s="10">
        <v>5</v>
      </c>
      <c r="N55" s="10">
        <v>5</v>
      </c>
      <c r="O55" s="10">
        <v>5</v>
      </c>
      <c r="P55" s="10">
        <v>5</v>
      </c>
      <c r="Q55" s="10">
        <v>5</v>
      </c>
      <c r="R55" s="10">
        <v>5</v>
      </c>
      <c r="S55" s="10">
        <v>5</v>
      </c>
      <c r="T55" s="10">
        <v>5</v>
      </c>
      <c r="U55" s="10">
        <v>5</v>
      </c>
      <c r="V55" s="11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9"/>
    </row>
    <row r="56" spans="1:35" x14ac:dyDescent="0.3">
      <c r="A56" s="102"/>
      <c r="B56" s="102"/>
      <c r="C56" s="89"/>
      <c r="D56" s="90"/>
      <c r="E56" s="4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3"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9"/>
    </row>
    <row r="57" spans="1:35" x14ac:dyDescent="0.3">
      <c r="A57" s="102"/>
      <c r="B57" s="102"/>
      <c r="C57" s="89" t="s">
        <v>82</v>
      </c>
      <c r="D57" s="90"/>
      <c r="E57" s="43" t="s">
        <v>164</v>
      </c>
      <c r="F57" s="10">
        <v>1</v>
      </c>
      <c r="G57" s="10">
        <v>3</v>
      </c>
      <c r="H57" s="10">
        <v>3</v>
      </c>
      <c r="I57" s="10">
        <v>3</v>
      </c>
      <c r="J57" s="10">
        <v>3</v>
      </c>
      <c r="K57" s="10">
        <v>3</v>
      </c>
      <c r="L57" s="10">
        <v>3</v>
      </c>
      <c r="M57" s="10">
        <v>3</v>
      </c>
      <c r="N57" s="10">
        <v>3</v>
      </c>
      <c r="O57" s="10">
        <v>3</v>
      </c>
      <c r="P57" s="10">
        <v>3</v>
      </c>
      <c r="Q57" s="11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9"/>
    </row>
    <row r="58" spans="1:35" x14ac:dyDescent="0.3">
      <c r="A58" s="102"/>
      <c r="B58" s="102"/>
      <c r="C58" s="89"/>
      <c r="D58" s="90"/>
      <c r="E58" s="43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3">
        <v>2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9"/>
    </row>
    <row r="59" spans="1:35" x14ac:dyDescent="0.3">
      <c r="A59" s="102"/>
      <c r="B59" s="102"/>
      <c r="C59" s="89" t="s">
        <v>83</v>
      </c>
      <c r="D59" s="90"/>
      <c r="E59" s="43" t="s">
        <v>164</v>
      </c>
      <c r="F59" s="10">
        <v>5</v>
      </c>
      <c r="G59" s="10">
        <v>4</v>
      </c>
      <c r="H59" s="10">
        <v>4</v>
      </c>
      <c r="I59" s="10">
        <v>4</v>
      </c>
      <c r="J59" s="10">
        <v>4</v>
      </c>
      <c r="K59" s="10">
        <v>4</v>
      </c>
      <c r="L59" s="10">
        <v>4</v>
      </c>
      <c r="M59" s="10">
        <v>4</v>
      </c>
      <c r="N59" s="10">
        <v>4</v>
      </c>
      <c r="O59" s="10">
        <v>4</v>
      </c>
      <c r="P59" s="10">
        <v>4</v>
      </c>
      <c r="Q59" s="10">
        <v>4</v>
      </c>
      <c r="R59" s="10">
        <v>4</v>
      </c>
      <c r="S59" s="10">
        <v>4</v>
      </c>
      <c r="T59" s="10">
        <v>4</v>
      </c>
      <c r="U59" s="10">
        <v>4</v>
      </c>
      <c r="V59" s="10">
        <v>4</v>
      </c>
      <c r="W59" s="11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9"/>
    </row>
    <row r="60" spans="1:35" x14ac:dyDescent="0.3">
      <c r="A60" s="102"/>
      <c r="B60" s="102"/>
      <c r="C60" s="89"/>
      <c r="D60" s="90"/>
      <c r="E60" s="4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3">
        <v>1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9" t="s">
        <v>214</v>
      </c>
    </row>
    <row r="61" spans="1:35" ht="16.5" customHeight="1" x14ac:dyDescent="0.3">
      <c r="A61" s="102"/>
      <c r="B61" s="102"/>
      <c r="C61" s="91" t="s">
        <v>84</v>
      </c>
      <c r="D61" s="92"/>
      <c r="E61" s="43" t="s">
        <v>167</v>
      </c>
      <c r="F61" s="10">
        <v>2</v>
      </c>
      <c r="G61" s="10">
        <v>2</v>
      </c>
      <c r="H61" s="10">
        <v>2</v>
      </c>
      <c r="I61" s="10">
        <v>2</v>
      </c>
      <c r="J61" s="10">
        <v>2</v>
      </c>
      <c r="K61" s="10">
        <v>2</v>
      </c>
      <c r="L61" s="10">
        <v>2</v>
      </c>
      <c r="M61" s="10">
        <v>2</v>
      </c>
      <c r="N61" s="10">
        <v>2</v>
      </c>
      <c r="O61" s="10">
        <v>2</v>
      </c>
      <c r="P61" s="10">
        <v>2</v>
      </c>
      <c r="Q61" s="10">
        <v>2</v>
      </c>
      <c r="R61" s="11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9"/>
    </row>
    <row r="62" spans="1:35" ht="16.5" customHeight="1" x14ac:dyDescent="0.3">
      <c r="A62" s="102"/>
      <c r="B62" s="102"/>
      <c r="C62" s="91" t="s">
        <v>85</v>
      </c>
      <c r="D62" s="92"/>
      <c r="E62" s="43" t="s">
        <v>167</v>
      </c>
      <c r="F62" s="10">
        <v>2</v>
      </c>
      <c r="G62" s="10">
        <v>2</v>
      </c>
      <c r="H62" s="10">
        <v>2</v>
      </c>
      <c r="I62" s="10">
        <v>2</v>
      </c>
      <c r="J62" s="10">
        <v>4</v>
      </c>
      <c r="K62" s="10">
        <v>4</v>
      </c>
      <c r="L62" s="10">
        <v>4</v>
      </c>
      <c r="M62" s="10">
        <v>4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v>4</v>
      </c>
      <c r="T62" s="10">
        <v>4</v>
      </c>
      <c r="U62" s="10">
        <v>4</v>
      </c>
      <c r="V62" s="10">
        <v>4</v>
      </c>
      <c r="W62" s="11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9"/>
    </row>
    <row r="63" spans="1:35" ht="16.5" customHeight="1" x14ac:dyDescent="0.3">
      <c r="A63" s="102"/>
      <c r="B63" s="102"/>
      <c r="C63" s="91" t="s">
        <v>86</v>
      </c>
      <c r="D63" s="92"/>
      <c r="E63" s="43" t="s">
        <v>164</v>
      </c>
      <c r="F63" s="10">
        <v>4</v>
      </c>
      <c r="G63" s="10">
        <v>4</v>
      </c>
      <c r="H63" s="10">
        <v>4</v>
      </c>
      <c r="I63" s="10">
        <v>4</v>
      </c>
      <c r="J63" s="10">
        <v>4</v>
      </c>
      <c r="K63" s="10">
        <v>4</v>
      </c>
      <c r="L63" s="10">
        <v>4</v>
      </c>
      <c r="M63" s="10">
        <v>4</v>
      </c>
      <c r="N63" s="10">
        <v>4</v>
      </c>
      <c r="O63" s="10">
        <v>4</v>
      </c>
      <c r="P63" s="10">
        <v>4</v>
      </c>
      <c r="Q63" s="10">
        <v>4</v>
      </c>
      <c r="R63" s="11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9"/>
    </row>
    <row r="64" spans="1:35" ht="16.5" customHeight="1" x14ac:dyDescent="0.3">
      <c r="A64" s="102"/>
      <c r="B64" s="102"/>
      <c r="C64" s="91" t="s">
        <v>87</v>
      </c>
      <c r="D64" s="92"/>
      <c r="E64" s="43" t="s">
        <v>164</v>
      </c>
      <c r="F64" s="10">
        <v>4</v>
      </c>
      <c r="G64" s="10">
        <v>7</v>
      </c>
      <c r="H64" s="10">
        <v>7</v>
      </c>
      <c r="I64" s="10">
        <v>7</v>
      </c>
      <c r="J64" s="10">
        <v>7</v>
      </c>
      <c r="K64" s="10">
        <v>7</v>
      </c>
      <c r="L64" s="10">
        <v>7</v>
      </c>
      <c r="M64" s="10">
        <v>7</v>
      </c>
      <c r="N64" s="10">
        <v>7</v>
      </c>
      <c r="O64" s="10">
        <v>7</v>
      </c>
      <c r="P64" s="10">
        <v>7</v>
      </c>
      <c r="Q64" s="10">
        <v>7</v>
      </c>
      <c r="R64" s="10">
        <v>7</v>
      </c>
      <c r="S64" s="10">
        <v>7</v>
      </c>
      <c r="T64" s="10">
        <v>7</v>
      </c>
      <c r="U64" s="10">
        <v>7</v>
      </c>
      <c r="V64" s="10">
        <v>7</v>
      </c>
      <c r="W64" s="10">
        <v>7</v>
      </c>
      <c r="X64" s="11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9"/>
    </row>
    <row r="65" spans="1:35" x14ac:dyDescent="0.3">
      <c r="A65" s="102"/>
      <c r="B65" s="102"/>
      <c r="C65" s="91"/>
      <c r="D65" s="92"/>
      <c r="E65" s="43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3">
        <v>3</v>
      </c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9"/>
    </row>
    <row r="66" spans="1:35" ht="16.5" customHeight="1" x14ac:dyDescent="0.3">
      <c r="A66" s="102"/>
      <c r="B66" s="102"/>
      <c r="C66" s="91" t="s">
        <v>88</v>
      </c>
      <c r="D66" s="92"/>
      <c r="E66" s="43" t="s">
        <v>169</v>
      </c>
      <c r="F66" s="10">
        <v>4</v>
      </c>
      <c r="G66" s="10">
        <v>3</v>
      </c>
      <c r="H66" s="10">
        <v>3</v>
      </c>
      <c r="I66" s="10">
        <v>3</v>
      </c>
      <c r="J66" s="10">
        <v>3</v>
      </c>
      <c r="K66" s="10">
        <v>3</v>
      </c>
      <c r="L66" s="10">
        <v>3</v>
      </c>
      <c r="M66" s="10">
        <v>3</v>
      </c>
      <c r="N66" s="10">
        <v>3</v>
      </c>
      <c r="O66" s="10">
        <v>3</v>
      </c>
      <c r="P66" s="10">
        <v>3</v>
      </c>
      <c r="Q66" s="10">
        <v>3</v>
      </c>
      <c r="R66" s="11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9"/>
    </row>
    <row r="67" spans="1:35" x14ac:dyDescent="0.3">
      <c r="A67" s="102"/>
      <c r="B67" s="102"/>
      <c r="C67" s="91"/>
      <c r="D67" s="92"/>
      <c r="E67" s="4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2">
        <v>-1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9"/>
    </row>
    <row r="68" spans="1:35" ht="16.5" customHeight="1" x14ac:dyDescent="0.3">
      <c r="A68" s="102"/>
      <c r="B68" s="102"/>
      <c r="C68" s="91" t="s">
        <v>89</v>
      </c>
      <c r="D68" s="92"/>
      <c r="E68" s="43" t="s">
        <v>169</v>
      </c>
      <c r="F68" s="10">
        <v>2</v>
      </c>
      <c r="G68" s="10">
        <v>2</v>
      </c>
      <c r="H68" s="10">
        <v>2</v>
      </c>
      <c r="I68" s="10">
        <v>2</v>
      </c>
      <c r="J68" s="10">
        <v>2</v>
      </c>
      <c r="K68" s="10">
        <v>2</v>
      </c>
      <c r="L68" s="10">
        <v>2</v>
      </c>
      <c r="M68" s="10">
        <v>2</v>
      </c>
      <c r="N68" s="10">
        <v>2</v>
      </c>
      <c r="O68" s="10">
        <v>2</v>
      </c>
      <c r="P68" s="10">
        <v>2</v>
      </c>
      <c r="Q68" s="10">
        <v>2</v>
      </c>
      <c r="R68" s="10">
        <v>2</v>
      </c>
      <c r="S68" s="10">
        <v>2</v>
      </c>
      <c r="T68" s="10">
        <v>2</v>
      </c>
      <c r="U68" s="10">
        <v>2</v>
      </c>
      <c r="V68" s="10">
        <v>2</v>
      </c>
      <c r="W68" s="10">
        <v>2</v>
      </c>
      <c r="X68" s="11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9"/>
    </row>
    <row r="69" spans="1:35" ht="16.5" customHeight="1" x14ac:dyDescent="0.3">
      <c r="A69" s="102"/>
      <c r="B69" s="102"/>
      <c r="C69" s="91" t="s">
        <v>90</v>
      </c>
      <c r="D69" s="92"/>
      <c r="E69" s="43" t="s">
        <v>170</v>
      </c>
      <c r="F69" s="10">
        <v>4</v>
      </c>
      <c r="G69" s="10">
        <v>5</v>
      </c>
      <c r="H69" s="10">
        <v>5</v>
      </c>
      <c r="I69" s="10">
        <v>5</v>
      </c>
      <c r="J69" s="10">
        <v>5</v>
      </c>
      <c r="K69" s="10">
        <v>5</v>
      </c>
      <c r="L69" s="10">
        <v>5</v>
      </c>
      <c r="M69" s="10">
        <v>5</v>
      </c>
      <c r="N69" s="10">
        <v>5</v>
      </c>
      <c r="O69" s="10">
        <v>5</v>
      </c>
      <c r="P69" s="10">
        <v>5</v>
      </c>
      <c r="Q69" s="10">
        <v>5</v>
      </c>
      <c r="R69" s="10">
        <v>5</v>
      </c>
      <c r="S69" s="11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9"/>
    </row>
    <row r="70" spans="1:35" x14ac:dyDescent="0.3">
      <c r="A70" s="102"/>
      <c r="B70" s="102"/>
      <c r="C70" s="91"/>
      <c r="D70" s="92"/>
      <c r="E70" s="4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3">
        <v>1</v>
      </c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9"/>
    </row>
    <row r="71" spans="1:35" ht="16.5" customHeight="1" x14ac:dyDescent="0.3">
      <c r="A71" s="102"/>
      <c r="B71" s="102"/>
      <c r="C71" s="91" t="s">
        <v>91</v>
      </c>
      <c r="D71" s="92"/>
      <c r="E71" s="43" t="s">
        <v>168</v>
      </c>
      <c r="F71" s="10">
        <v>2</v>
      </c>
      <c r="G71" s="10">
        <v>2</v>
      </c>
      <c r="H71" s="10">
        <v>2</v>
      </c>
      <c r="I71" s="10">
        <v>2</v>
      </c>
      <c r="J71" s="10">
        <v>2</v>
      </c>
      <c r="K71" s="10">
        <v>2</v>
      </c>
      <c r="L71" s="10">
        <v>2</v>
      </c>
      <c r="M71" s="10">
        <v>2</v>
      </c>
      <c r="N71" s="10">
        <v>2</v>
      </c>
      <c r="O71" s="10">
        <v>2</v>
      </c>
      <c r="P71" s="10">
        <v>2</v>
      </c>
      <c r="Q71" s="10">
        <v>2</v>
      </c>
      <c r="R71" s="10">
        <v>2</v>
      </c>
      <c r="S71" s="10">
        <v>2</v>
      </c>
      <c r="T71" s="10">
        <v>2</v>
      </c>
      <c r="U71" s="10">
        <v>2</v>
      </c>
      <c r="V71" s="10">
        <v>2</v>
      </c>
      <c r="W71" s="10">
        <v>2</v>
      </c>
      <c r="X71" s="10">
        <v>2</v>
      </c>
      <c r="Y71" s="11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9"/>
    </row>
    <row r="72" spans="1:35" ht="16.5" customHeight="1" x14ac:dyDescent="0.3">
      <c r="A72" s="102"/>
      <c r="B72" s="102"/>
      <c r="C72" s="91" t="s">
        <v>92</v>
      </c>
      <c r="D72" s="92"/>
      <c r="E72" s="43" t="s">
        <v>167</v>
      </c>
      <c r="F72" s="10">
        <v>2</v>
      </c>
      <c r="G72" s="10">
        <v>3</v>
      </c>
      <c r="H72" s="10">
        <v>3</v>
      </c>
      <c r="I72" s="10">
        <v>3</v>
      </c>
      <c r="J72" s="10">
        <v>3</v>
      </c>
      <c r="K72" s="10">
        <v>3</v>
      </c>
      <c r="L72" s="10">
        <v>3</v>
      </c>
      <c r="M72" s="10">
        <v>3</v>
      </c>
      <c r="N72" s="10">
        <v>3</v>
      </c>
      <c r="O72" s="10">
        <v>3</v>
      </c>
      <c r="P72" s="10">
        <v>3</v>
      </c>
      <c r="Q72" s="10">
        <v>3</v>
      </c>
      <c r="R72" s="10">
        <v>3</v>
      </c>
      <c r="S72" s="11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9"/>
    </row>
    <row r="73" spans="1:35" x14ac:dyDescent="0.3">
      <c r="A73" s="102"/>
      <c r="B73" s="102"/>
      <c r="C73" s="91"/>
      <c r="D73" s="92"/>
      <c r="E73" s="41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3">
        <v>1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9"/>
    </row>
    <row r="74" spans="1:35" ht="16.5" customHeight="1" x14ac:dyDescent="0.3">
      <c r="A74" s="102"/>
      <c r="B74" s="102"/>
      <c r="C74" s="91" t="s">
        <v>93</v>
      </c>
      <c r="D74" s="92"/>
      <c r="E74" s="43" t="s">
        <v>167</v>
      </c>
      <c r="F74" s="10">
        <v>2</v>
      </c>
      <c r="G74" s="10">
        <v>2</v>
      </c>
      <c r="H74" s="10">
        <v>2</v>
      </c>
      <c r="I74" s="10">
        <v>2</v>
      </c>
      <c r="J74" s="10">
        <v>2</v>
      </c>
      <c r="K74" s="10">
        <v>2</v>
      </c>
      <c r="L74" s="10">
        <v>2</v>
      </c>
      <c r="M74" s="10">
        <v>2</v>
      </c>
      <c r="N74" s="10">
        <v>2</v>
      </c>
      <c r="O74" s="10">
        <v>2</v>
      </c>
      <c r="P74" s="10">
        <v>2</v>
      </c>
      <c r="Q74" s="10">
        <v>2</v>
      </c>
      <c r="R74" s="10">
        <v>2</v>
      </c>
      <c r="S74" s="10">
        <v>2</v>
      </c>
      <c r="T74" s="10">
        <v>2</v>
      </c>
      <c r="U74" s="10">
        <v>2</v>
      </c>
      <c r="V74" s="10">
        <v>2</v>
      </c>
      <c r="W74" s="10">
        <v>2</v>
      </c>
      <c r="X74" s="10">
        <v>2</v>
      </c>
      <c r="Y74" s="11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9"/>
    </row>
    <row r="75" spans="1:35" ht="16.5" customHeight="1" x14ac:dyDescent="0.3">
      <c r="A75" s="102"/>
      <c r="B75" s="102"/>
      <c r="C75" s="91" t="s">
        <v>94</v>
      </c>
      <c r="D75" s="92"/>
      <c r="E75" s="43" t="s">
        <v>164</v>
      </c>
      <c r="F75" s="10">
        <v>2</v>
      </c>
      <c r="G75" s="10">
        <v>2</v>
      </c>
      <c r="H75" s="10">
        <v>2</v>
      </c>
      <c r="I75" s="10">
        <v>2</v>
      </c>
      <c r="J75" s="10">
        <v>2</v>
      </c>
      <c r="K75" s="10">
        <v>2</v>
      </c>
      <c r="L75" s="10">
        <v>2</v>
      </c>
      <c r="M75" s="10">
        <v>2</v>
      </c>
      <c r="N75" s="10">
        <v>2</v>
      </c>
      <c r="O75" s="10">
        <v>2</v>
      </c>
      <c r="P75" s="10">
        <v>2</v>
      </c>
      <c r="Q75" s="10">
        <v>2</v>
      </c>
      <c r="R75" s="10">
        <v>2</v>
      </c>
      <c r="S75" s="10">
        <v>2</v>
      </c>
      <c r="T75" s="11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9"/>
    </row>
    <row r="76" spans="1:35" ht="16.5" customHeight="1" x14ac:dyDescent="0.3">
      <c r="A76" s="102"/>
      <c r="B76" s="102"/>
      <c r="C76" s="91" t="s">
        <v>95</v>
      </c>
      <c r="D76" s="92"/>
      <c r="E76" s="43" t="s">
        <v>164</v>
      </c>
      <c r="F76" s="10">
        <v>4</v>
      </c>
      <c r="G76" s="10">
        <v>5</v>
      </c>
      <c r="H76" s="10">
        <v>5</v>
      </c>
      <c r="I76" s="10">
        <v>5</v>
      </c>
      <c r="J76" s="10">
        <v>5</v>
      </c>
      <c r="K76" s="10">
        <v>5</v>
      </c>
      <c r="L76" s="10">
        <v>5</v>
      </c>
      <c r="M76" s="10">
        <v>5</v>
      </c>
      <c r="N76" s="10">
        <v>5</v>
      </c>
      <c r="O76" s="10">
        <v>5</v>
      </c>
      <c r="P76" s="10">
        <v>5</v>
      </c>
      <c r="Q76" s="10">
        <v>5</v>
      </c>
      <c r="R76" s="10">
        <v>5</v>
      </c>
      <c r="S76" s="10">
        <v>5</v>
      </c>
      <c r="T76" s="10">
        <v>5</v>
      </c>
      <c r="U76" s="10">
        <v>5</v>
      </c>
      <c r="V76" s="10">
        <v>5</v>
      </c>
      <c r="W76" s="10">
        <v>5</v>
      </c>
      <c r="X76" s="10">
        <v>5</v>
      </c>
      <c r="Y76" s="11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9"/>
    </row>
    <row r="77" spans="1:35" x14ac:dyDescent="0.3">
      <c r="A77" s="102"/>
      <c r="B77" s="102"/>
      <c r="C77" s="91"/>
      <c r="D77" s="92"/>
      <c r="E77" s="43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>
        <v>1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9"/>
    </row>
    <row r="78" spans="1:35" ht="16.5" customHeight="1" x14ac:dyDescent="0.3">
      <c r="A78" s="102"/>
      <c r="B78" s="102"/>
      <c r="C78" s="91" t="s">
        <v>96</v>
      </c>
      <c r="D78" s="92"/>
      <c r="E78" s="43" t="s">
        <v>168</v>
      </c>
      <c r="F78" s="10">
        <v>4</v>
      </c>
      <c r="G78" s="10">
        <v>3.5</v>
      </c>
      <c r="H78" s="10">
        <v>3.5</v>
      </c>
      <c r="I78" s="10">
        <v>3.5</v>
      </c>
      <c r="J78" s="10">
        <v>3.5</v>
      </c>
      <c r="K78" s="10">
        <v>3.5</v>
      </c>
      <c r="L78" s="10">
        <v>3.5</v>
      </c>
      <c r="M78" s="10">
        <v>3.5</v>
      </c>
      <c r="N78" s="10">
        <v>3.5</v>
      </c>
      <c r="O78" s="10">
        <v>3.5</v>
      </c>
      <c r="P78" s="10">
        <v>3.5</v>
      </c>
      <c r="Q78" s="10">
        <v>3.5</v>
      </c>
      <c r="R78" s="10">
        <v>3.5</v>
      </c>
      <c r="S78" s="10">
        <v>3.5</v>
      </c>
      <c r="T78" s="11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9"/>
    </row>
    <row r="79" spans="1:35" x14ac:dyDescent="0.3">
      <c r="A79" s="102"/>
      <c r="B79" s="102"/>
      <c r="C79" s="91"/>
      <c r="D79" s="92"/>
      <c r="E79" s="43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2">
        <v>-0.5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9"/>
    </row>
    <row r="80" spans="1:35" ht="16.5" customHeight="1" x14ac:dyDescent="0.3">
      <c r="A80" s="102"/>
      <c r="B80" s="102"/>
      <c r="C80" s="91" t="s">
        <v>97</v>
      </c>
      <c r="D80" s="92"/>
      <c r="E80" s="43" t="s">
        <v>168</v>
      </c>
      <c r="F80" s="10">
        <v>4</v>
      </c>
      <c r="G80" s="10">
        <v>3</v>
      </c>
      <c r="H80" s="10">
        <v>3</v>
      </c>
      <c r="I80" s="10">
        <v>3</v>
      </c>
      <c r="J80" s="10">
        <v>3</v>
      </c>
      <c r="K80" s="10">
        <v>3</v>
      </c>
      <c r="L80" s="10">
        <v>3</v>
      </c>
      <c r="M80" s="10">
        <v>3</v>
      </c>
      <c r="N80" s="10">
        <v>3</v>
      </c>
      <c r="O80" s="10">
        <v>3</v>
      </c>
      <c r="P80" s="10">
        <v>3</v>
      </c>
      <c r="Q80" s="10">
        <v>3</v>
      </c>
      <c r="R80" s="10">
        <v>3</v>
      </c>
      <c r="S80" s="10">
        <v>3</v>
      </c>
      <c r="T80" s="10">
        <v>3</v>
      </c>
      <c r="U80" s="10">
        <v>3</v>
      </c>
      <c r="V80" s="10">
        <v>3</v>
      </c>
      <c r="W80" s="10">
        <v>3</v>
      </c>
      <c r="X80" s="10">
        <v>3</v>
      </c>
      <c r="Y80" s="10">
        <v>3</v>
      </c>
      <c r="Z80" s="11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9"/>
    </row>
    <row r="81" spans="1:35" x14ac:dyDescent="0.3">
      <c r="A81" s="102"/>
      <c r="B81" s="102"/>
      <c r="C81" s="91"/>
      <c r="D81" s="92"/>
      <c r="E81" s="43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2">
        <v>-1</v>
      </c>
      <c r="AA81" s="10"/>
      <c r="AB81" s="10"/>
      <c r="AC81" s="10"/>
      <c r="AD81" s="10"/>
      <c r="AE81" s="10"/>
      <c r="AF81" s="10"/>
      <c r="AG81" s="10"/>
      <c r="AH81" s="10"/>
      <c r="AI81" s="109"/>
    </row>
    <row r="82" spans="1:35" ht="16.5" customHeight="1" x14ac:dyDescent="0.3">
      <c r="A82" s="102"/>
      <c r="B82" s="102"/>
      <c r="C82" s="91" t="s">
        <v>98</v>
      </c>
      <c r="D82" s="92"/>
      <c r="E82" s="43" t="s">
        <v>171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1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9"/>
    </row>
    <row r="83" spans="1:35" ht="16.5" customHeight="1" x14ac:dyDescent="0.3">
      <c r="A83" s="102"/>
      <c r="B83" s="102"/>
      <c r="C83" s="91" t="s">
        <v>99</v>
      </c>
      <c r="D83" s="92"/>
      <c r="E83" s="43" t="s">
        <v>166</v>
      </c>
      <c r="F83" s="10">
        <v>2</v>
      </c>
      <c r="G83" s="10">
        <v>2</v>
      </c>
      <c r="H83" s="10">
        <v>2</v>
      </c>
      <c r="I83" s="10">
        <v>2</v>
      </c>
      <c r="J83" s="10">
        <v>2</v>
      </c>
      <c r="K83" s="10">
        <v>2</v>
      </c>
      <c r="L83" s="10">
        <v>2</v>
      </c>
      <c r="M83" s="10">
        <v>2</v>
      </c>
      <c r="N83" s="10">
        <v>2</v>
      </c>
      <c r="O83" s="10">
        <v>2</v>
      </c>
      <c r="P83" s="10">
        <v>2</v>
      </c>
      <c r="Q83" s="10">
        <v>2</v>
      </c>
      <c r="R83" s="10">
        <v>2</v>
      </c>
      <c r="S83" s="10">
        <v>2</v>
      </c>
      <c r="T83" s="10">
        <v>2</v>
      </c>
      <c r="U83" s="10">
        <v>2</v>
      </c>
      <c r="V83" s="10">
        <v>2</v>
      </c>
      <c r="W83" s="10">
        <v>2</v>
      </c>
      <c r="X83" s="10">
        <v>2</v>
      </c>
      <c r="Y83" s="10">
        <v>2</v>
      </c>
      <c r="Z83" s="11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9"/>
    </row>
    <row r="84" spans="1:35" ht="16.5" customHeight="1" x14ac:dyDescent="0.3">
      <c r="A84" s="102"/>
      <c r="B84" s="102"/>
      <c r="C84" s="91" t="s">
        <v>100</v>
      </c>
      <c r="D84" s="92"/>
      <c r="E84" s="43" t="s">
        <v>169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  <c r="T84" s="10">
        <v>1</v>
      </c>
      <c r="U84" s="11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9"/>
    </row>
    <row r="85" spans="1:35" ht="16.5" customHeight="1" x14ac:dyDescent="0.3">
      <c r="A85" s="102"/>
      <c r="B85" s="102"/>
      <c r="C85" s="91" t="s">
        <v>101</v>
      </c>
      <c r="D85" s="92"/>
      <c r="E85" s="43" t="s">
        <v>169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0">
        <v>1</v>
      </c>
      <c r="AD85" s="10">
        <v>1</v>
      </c>
      <c r="AE85" s="10">
        <v>1</v>
      </c>
      <c r="AF85" s="10">
        <v>1</v>
      </c>
      <c r="AG85" s="10">
        <v>1</v>
      </c>
      <c r="AH85" s="10">
        <v>1</v>
      </c>
      <c r="AI85" s="109" t="s">
        <v>214</v>
      </c>
    </row>
    <row r="86" spans="1:35" x14ac:dyDescent="0.3">
      <c r="A86" s="102"/>
      <c r="B86" s="102"/>
      <c r="C86" s="89" t="s">
        <v>22</v>
      </c>
      <c r="D86" s="90"/>
      <c r="E86" s="46" t="s">
        <v>41</v>
      </c>
      <c r="F86" s="10">
        <v>6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1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9"/>
    </row>
    <row r="87" spans="1:35" x14ac:dyDescent="0.3">
      <c r="A87" s="102"/>
      <c r="B87" s="103"/>
      <c r="C87" s="89"/>
      <c r="D87" s="90"/>
      <c r="E87" s="43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2">
        <v>-1</v>
      </c>
      <c r="AB87" s="10"/>
      <c r="AC87" s="10"/>
      <c r="AD87" s="10"/>
      <c r="AE87" s="10"/>
      <c r="AF87" s="10"/>
      <c r="AG87" s="10"/>
      <c r="AH87" s="10"/>
      <c r="AI87" s="109"/>
    </row>
    <row r="88" spans="1:35" x14ac:dyDescent="0.3">
      <c r="A88" s="102"/>
      <c r="B88" s="101" t="s">
        <v>25</v>
      </c>
      <c r="C88" s="89" t="s">
        <v>24</v>
      </c>
      <c r="D88" s="90"/>
      <c r="E88" s="43" t="s">
        <v>166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1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9"/>
    </row>
    <row r="89" spans="1:35" x14ac:dyDescent="0.3">
      <c r="A89" s="102"/>
      <c r="B89" s="102"/>
      <c r="C89" s="89" t="s">
        <v>51</v>
      </c>
      <c r="D89" s="90"/>
      <c r="E89" s="43" t="s">
        <v>166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0">
        <v>1</v>
      </c>
      <c r="V89" s="10">
        <v>1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  <c r="AB89" s="11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9"/>
    </row>
    <row r="90" spans="1:35" x14ac:dyDescent="0.3">
      <c r="A90" s="102"/>
      <c r="B90" s="102"/>
      <c r="C90" s="99" t="s">
        <v>102</v>
      </c>
      <c r="D90" s="100"/>
      <c r="E90" s="43" t="s">
        <v>164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1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9"/>
    </row>
    <row r="91" spans="1:35" x14ac:dyDescent="0.3">
      <c r="A91" s="102"/>
      <c r="B91" s="102"/>
      <c r="C91" s="89" t="s">
        <v>103</v>
      </c>
      <c r="D91" s="90"/>
      <c r="E91" s="42" t="s">
        <v>167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  <c r="AB91" s="11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9"/>
    </row>
    <row r="92" spans="1:35" x14ac:dyDescent="0.3">
      <c r="A92" s="102"/>
      <c r="B92" s="102"/>
      <c r="C92" s="89" t="s">
        <v>109</v>
      </c>
      <c r="D92" s="90"/>
      <c r="E92" s="42" t="s">
        <v>164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0">
        <v>1</v>
      </c>
      <c r="V92" s="10">
        <v>1</v>
      </c>
      <c r="W92" s="10">
        <v>1</v>
      </c>
      <c r="X92" s="10">
        <v>1</v>
      </c>
      <c r="Y92" s="10">
        <v>1</v>
      </c>
      <c r="Z92" s="10">
        <v>1</v>
      </c>
      <c r="AA92" s="10">
        <v>1</v>
      </c>
      <c r="AB92" s="10">
        <v>1</v>
      </c>
      <c r="AC92" s="11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9"/>
    </row>
    <row r="93" spans="1:35" x14ac:dyDescent="0.3">
      <c r="A93" s="102"/>
      <c r="B93" s="102"/>
      <c r="C93" s="89" t="s">
        <v>204</v>
      </c>
      <c r="D93" s="90"/>
      <c r="E93" s="42" t="s">
        <v>169</v>
      </c>
      <c r="F93" s="10">
        <v>1</v>
      </c>
      <c r="G93" s="10">
        <v>1</v>
      </c>
      <c r="H93" s="10">
        <v>1</v>
      </c>
      <c r="I93" s="10">
        <v>1</v>
      </c>
      <c r="J93" s="10">
        <v>1</v>
      </c>
      <c r="K93" s="10">
        <v>1</v>
      </c>
      <c r="L93" s="10">
        <v>1</v>
      </c>
      <c r="M93" s="10">
        <v>1</v>
      </c>
      <c r="N93" s="10">
        <v>1</v>
      </c>
      <c r="O93" s="10">
        <v>1</v>
      </c>
      <c r="P93" s="10">
        <v>1</v>
      </c>
      <c r="Q93" s="10">
        <v>1</v>
      </c>
      <c r="R93" s="10">
        <v>1</v>
      </c>
      <c r="S93" s="10">
        <v>1</v>
      </c>
      <c r="T93" s="10">
        <v>1</v>
      </c>
      <c r="U93" s="10">
        <v>1</v>
      </c>
      <c r="V93" s="10">
        <v>1</v>
      </c>
      <c r="W93" s="10">
        <v>1</v>
      </c>
      <c r="X93" s="10">
        <v>1</v>
      </c>
      <c r="Y93" s="10">
        <v>1</v>
      </c>
      <c r="Z93" s="10">
        <v>1</v>
      </c>
      <c r="AA93" s="10">
        <v>1</v>
      </c>
      <c r="AB93" s="10">
        <v>1</v>
      </c>
      <c r="AC93" s="11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9"/>
    </row>
    <row r="94" spans="1:35" x14ac:dyDescent="0.3">
      <c r="A94" s="102"/>
      <c r="B94" s="102"/>
      <c r="C94" s="89" t="s">
        <v>104</v>
      </c>
      <c r="D94" s="90"/>
      <c r="E94" s="42" t="s">
        <v>168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1</v>
      </c>
      <c r="P94" s="10">
        <v>1</v>
      </c>
      <c r="Q94" s="10">
        <v>1</v>
      </c>
      <c r="R94" s="10">
        <v>1</v>
      </c>
      <c r="S94" s="10">
        <v>1</v>
      </c>
      <c r="T94" s="10">
        <v>1</v>
      </c>
      <c r="U94" s="10">
        <v>1</v>
      </c>
      <c r="V94" s="10">
        <v>1</v>
      </c>
      <c r="W94" s="10">
        <v>1</v>
      </c>
      <c r="X94" s="10">
        <v>1</v>
      </c>
      <c r="Y94" s="10">
        <v>1</v>
      </c>
      <c r="Z94" s="10">
        <v>1</v>
      </c>
      <c r="AA94" s="10">
        <v>1</v>
      </c>
      <c r="AB94" s="10">
        <v>1</v>
      </c>
      <c r="AC94" s="11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9"/>
    </row>
    <row r="95" spans="1:35" x14ac:dyDescent="0.3">
      <c r="A95" s="102"/>
      <c r="B95" s="102"/>
      <c r="C95" s="89" t="s">
        <v>205</v>
      </c>
      <c r="D95" s="90"/>
      <c r="E95" s="42" t="s">
        <v>167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1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9"/>
    </row>
    <row r="96" spans="1:35" x14ac:dyDescent="0.3">
      <c r="A96" s="102"/>
      <c r="B96" s="102"/>
      <c r="C96" s="89" t="s">
        <v>105</v>
      </c>
      <c r="D96" s="90"/>
      <c r="E96" s="42" t="s">
        <v>164</v>
      </c>
      <c r="F96" s="10">
        <v>1</v>
      </c>
      <c r="G96" s="10">
        <v>1</v>
      </c>
      <c r="H96" s="10">
        <v>1</v>
      </c>
      <c r="I96" s="10">
        <v>1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0">
        <v>1</v>
      </c>
      <c r="AB96" s="10">
        <v>1</v>
      </c>
      <c r="AC96" s="11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9"/>
    </row>
    <row r="97" spans="1:35" x14ac:dyDescent="0.3">
      <c r="A97" s="102"/>
      <c r="B97" s="102"/>
      <c r="C97" s="89" t="s">
        <v>106</v>
      </c>
      <c r="D97" s="90"/>
      <c r="E97" s="42" t="s">
        <v>168</v>
      </c>
      <c r="F97" s="10">
        <v>1</v>
      </c>
      <c r="G97" s="10">
        <v>1</v>
      </c>
      <c r="H97" s="10">
        <v>1</v>
      </c>
      <c r="I97" s="10">
        <v>1</v>
      </c>
      <c r="J97" s="10">
        <v>1</v>
      </c>
      <c r="K97" s="10">
        <v>1</v>
      </c>
      <c r="L97" s="10">
        <v>1</v>
      </c>
      <c r="M97" s="10">
        <v>1</v>
      </c>
      <c r="N97" s="10">
        <v>1</v>
      </c>
      <c r="O97" s="10">
        <v>1</v>
      </c>
      <c r="P97" s="10">
        <v>1</v>
      </c>
      <c r="Q97" s="10">
        <v>1</v>
      </c>
      <c r="R97" s="10">
        <v>1</v>
      </c>
      <c r="S97" s="10">
        <v>1</v>
      </c>
      <c r="T97" s="10">
        <v>1</v>
      </c>
      <c r="U97" s="10">
        <v>1</v>
      </c>
      <c r="V97" s="10">
        <v>1</v>
      </c>
      <c r="W97" s="10">
        <v>1</v>
      </c>
      <c r="X97" s="10">
        <v>1</v>
      </c>
      <c r="Y97" s="10">
        <v>1</v>
      </c>
      <c r="Z97" s="10">
        <v>1</v>
      </c>
      <c r="AA97" s="10">
        <v>1</v>
      </c>
      <c r="AB97" s="10">
        <v>1</v>
      </c>
      <c r="AC97" s="11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9"/>
    </row>
    <row r="98" spans="1:35" x14ac:dyDescent="0.3">
      <c r="A98" s="102"/>
      <c r="B98" s="102"/>
      <c r="C98" s="89" t="s">
        <v>107</v>
      </c>
      <c r="D98" s="90"/>
      <c r="E98" s="42" t="s">
        <v>166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  <c r="T98" s="10">
        <v>1</v>
      </c>
      <c r="U98" s="10">
        <v>1</v>
      </c>
      <c r="V98" s="10">
        <v>1</v>
      </c>
      <c r="W98" s="10">
        <v>1</v>
      </c>
      <c r="X98" s="10">
        <v>1</v>
      </c>
      <c r="Y98" s="10">
        <v>1</v>
      </c>
      <c r="Z98" s="10">
        <v>1</v>
      </c>
      <c r="AA98" s="10">
        <v>1</v>
      </c>
      <c r="AB98" s="10">
        <v>1</v>
      </c>
      <c r="AC98" s="11">
        <v>0</v>
      </c>
      <c r="AD98" s="10"/>
      <c r="AE98" s="10"/>
      <c r="AF98" s="10"/>
      <c r="AG98" s="10"/>
      <c r="AH98" s="10"/>
      <c r="AI98" s="109"/>
    </row>
    <row r="99" spans="1:35" x14ac:dyDescent="0.3">
      <c r="A99" s="102"/>
      <c r="B99" s="103"/>
      <c r="C99" s="89" t="s">
        <v>108</v>
      </c>
      <c r="D99" s="90"/>
      <c r="E99" s="42" t="s">
        <v>169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  <c r="T99" s="10">
        <v>1</v>
      </c>
      <c r="U99" s="10">
        <v>1</v>
      </c>
      <c r="V99" s="10">
        <v>1</v>
      </c>
      <c r="W99" s="10">
        <v>1</v>
      </c>
      <c r="X99" s="10">
        <v>1</v>
      </c>
      <c r="Y99" s="10">
        <v>1</v>
      </c>
      <c r="Z99" s="10">
        <v>1</v>
      </c>
      <c r="AA99" s="10">
        <v>1</v>
      </c>
      <c r="AB99" s="10">
        <v>1</v>
      </c>
      <c r="AC99" s="10">
        <v>1</v>
      </c>
      <c r="AD99" s="10">
        <v>1</v>
      </c>
      <c r="AE99" s="10">
        <v>1</v>
      </c>
      <c r="AF99" s="10">
        <v>1</v>
      </c>
      <c r="AG99" s="10">
        <v>1</v>
      </c>
      <c r="AH99" s="10">
        <v>1</v>
      </c>
      <c r="AI99" s="109" t="s">
        <v>214</v>
      </c>
    </row>
    <row r="100" spans="1:35" x14ac:dyDescent="0.3">
      <c r="A100" s="102"/>
      <c r="B100" s="101" t="s">
        <v>27</v>
      </c>
      <c r="C100" s="89" t="s">
        <v>26</v>
      </c>
      <c r="D100" s="90"/>
      <c r="E100" s="43" t="s">
        <v>166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  <c r="T100" s="10">
        <v>1</v>
      </c>
      <c r="U100" s="10">
        <v>1</v>
      </c>
      <c r="V100" s="10">
        <v>1</v>
      </c>
      <c r="W100" s="10">
        <v>1</v>
      </c>
      <c r="X100" s="10">
        <v>1</v>
      </c>
      <c r="Y100" s="10">
        <v>1</v>
      </c>
      <c r="Z100" s="10">
        <v>1</v>
      </c>
      <c r="AA100" s="10">
        <v>1</v>
      </c>
      <c r="AB100" s="10">
        <v>1</v>
      </c>
      <c r="AC100" s="10">
        <v>1</v>
      </c>
      <c r="AD100" s="11">
        <v>0</v>
      </c>
      <c r="AE100" s="10">
        <v>0</v>
      </c>
      <c r="AF100" s="10">
        <v>0</v>
      </c>
      <c r="AG100" s="10">
        <v>0</v>
      </c>
      <c r="AH100" s="10">
        <v>0</v>
      </c>
      <c r="AI100" s="109"/>
    </row>
    <row r="101" spans="1:35" x14ac:dyDescent="0.3">
      <c r="A101" s="102"/>
      <c r="B101" s="102"/>
      <c r="C101" s="89" t="s">
        <v>52</v>
      </c>
      <c r="D101" s="90"/>
      <c r="E101" s="43" t="s">
        <v>166</v>
      </c>
      <c r="F101" s="10">
        <v>1</v>
      </c>
      <c r="G101" s="10">
        <v>1</v>
      </c>
      <c r="H101" s="10">
        <v>1</v>
      </c>
      <c r="I101" s="10">
        <v>1</v>
      </c>
      <c r="J101" s="10">
        <v>1</v>
      </c>
      <c r="K101" s="10">
        <v>1</v>
      </c>
      <c r="L101" s="10">
        <v>1</v>
      </c>
      <c r="M101" s="10">
        <v>1</v>
      </c>
      <c r="N101" s="10">
        <v>1</v>
      </c>
      <c r="O101" s="10">
        <v>1</v>
      </c>
      <c r="P101" s="10">
        <v>1</v>
      </c>
      <c r="Q101" s="10">
        <v>1</v>
      </c>
      <c r="R101" s="10">
        <v>1</v>
      </c>
      <c r="S101" s="10">
        <v>1</v>
      </c>
      <c r="T101" s="10">
        <v>1</v>
      </c>
      <c r="U101" s="10">
        <v>1</v>
      </c>
      <c r="V101" s="10">
        <v>1</v>
      </c>
      <c r="W101" s="10">
        <v>1</v>
      </c>
      <c r="X101" s="10">
        <v>1</v>
      </c>
      <c r="Y101" s="10">
        <v>1</v>
      </c>
      <c r="Z101" s="10">
        <v>1</v>
      </c>
      <c r="AA101" s="10">
        <v>1</v>
      </c>
      <c r="AB101" s="10">
        <v>1</v>
      </c>
      <c r="AC101" s="10">
        <v>1</v>
      </c>
      <c r="AD101" s="11">
        <v>0</v>
      </c>
      <c r="AE101" s="10">
        <v>0</v>
      </c>
      <c r="AF101" s="10">
        <v>0</v>
      </c>
      <c r="AG101" s="10">
        <v>0</v>
      </c>
      <c r="AH101" s="10">
        <v>0</v>
      </c>
      <c r="AI101" s="109"/>
    </row>
    <row r="102" spans="1:35" x14ac:dyDescent="0.3">
      <c r="A102" s="102"/>
      <c r="B102" s="102"/>
      <c r="C102" s="89" t="s">
        <v>110</v>
      </c>
      <c r="D102" s="90"/>
      <c r="E102" s="43" t="s">
        <v>164</v>
      </c>
      <c r="F102" s="10">
        <v>1</v>
      </c>
      <c r="G102" s="10">
        <v>1</v>
      </c>
      <c r="H102" s="10">
        <v>1</v>
      </c>
      <c r="I102" s="10">
        <v>1</v>
      </c>
      <c r="J102" s="10">
        <v>1</v>
      </c>
      <c r="K102" s="10">
        <v>1</v>
      </c>
      <c r="L102" s="10">
        <v>1</v>
      </c>
      <c r="M102" s="10">
        <v>1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  <c r="T102" s="10">
        <v>1</v>
      </c>
      <c r="U102" s="10">
        <v>1</v>
      </c>
      <c r="V102" s="10">
        <v>1</v>
      </c>
      <c r="W102" s="10">
        <v>1</v>
      </c>
      <c r="X102" s="10">
        <v>1</v>
      </c>
      <c r="Y102" s="10">
        <v>1</v>
      </c>
      <c r="Z102" s="10">
        <v>1</v>
      </c>
      <c r="AA102" s="10">
        <v>1</v>
      </c>
      <c r="AB102" s="10">
        <v>1</v>
      </c>
      <c r="AC102" s="10">
        <v>1</v>
      </c>
      <c r="AD102" s="11">
        <v>0</v>
      </c>
      <c r="AE102" s="10">
        <v>0</v>
      </c>
      <c r="AF102" s="10">
        <v>0</v>
      </c>
      <c r="AG102" s="10">
        <v>0</v>
      </c>
      <c r="AH102" s="10">
        <v>0</v>
      </c>
      <c r="AI102" s="109"/>
    </row>
    <row r="103" spans="1:35" x14ac:dyDescent="0.3">
      <c r="A103" s="102"/>
      <c r="B103" s="102"/>
      <c r="C103" s="89" t="s">
        <v>111</v>
      </c>
      <c r="D103" s="90"/>
      <c r="E103" s="43" t="s">
        <v>167</v>
      </c>
      <c r="F103" s="10">
        <v>1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  <c r="T103" s="10">
        <v>1</v>
      </c>
      <c r="U103" s="10">
        <v>1</v>
      </c>
      <c r="V103" s="10">
        <v>1</v>
      </c>
      <c r="W103" s="10">
        <v>1</v>
      </c>
      <c r="X103" s="10">
        <v>1</v>
      </c>
      <c r="Y103" s="10">
        <v>1</v>
      </c>
      <c r="Z103" s="10">
        <v>1</v>
      </c>
      <c r="AA103" s="10">
        <v>1</v>
      </c>
      <c r="AB103" s="10">
        <v>1</v>
      </c>
      <c r="AC103" s="10">
        <v>1</v>
      </c>
      <c r="AD103" s="10">
        <v>1</v>
      </c>
      <c r="AE103" s="11">
        <v>0</v>
      </c>
      <c r="AF103" s="10">
        <v>0</v>
      </c>
      <c r="AG103" s="10">
        <v>0</v>
      </c>
      <c r="AH103" s="10">
        <v>0</v>
      </c>
      <c r="AI103" s="109"/>
    </row>
    <row r="104" spans="1:35" x14ac:dyDescent="0.3">
      <c r="A104" s="102"/>
      <c r="B104" s="102"/>
      <c r="C104" s="89" t="s">
        <v>114</v>
      </c>
      <c r="D104" s="90"/>
      <c r="E104" s="43" t="s">
        <v>164</v>
      </c>
      <c r="F104" s="10">
        <v>2</v>
      </c>
      <c r="G104" s="10">
        <v>1</v>
      </c>
      <c r="H104" s="10">
        <v>1</v>
      </c>
      <c r="I104" s="10">
        <v>1</v>
      </c>
      <c r="J104" s="10">
        <v>1</v>
      </c>
      <c r="K104" s="10">
        <v>1</v>
      </c>
      <c r="L104" s="10">
        <v>1</v>
      </c>
      <c r="M104" s="10">
        <v>1</v>
      </c>
      <c r="N104" s="10">
        <v>1</v>
      </c>
      <c r="O104" s="10">
        <v>1</v>
      </c>
      <c r="P104" s="10">
        <v>1</v>
      </c>
      <c r="Q104" s="10">
        <v>1</v>
      </c>
      <c r="R104" s="10">
        <v>1</v>
      </c>
      <c r="S104" s="10">
        <v>1</v>
      </c>
      <c r="T104" s="10">
        <v>1</v>
      </c>
      <c r="U104" s="10">
        <v>1</v>
      </c>
      <c r="V104" s="10">
        <v>1</v>
      </c>
      <c r="W104" s="10">
        <v>1</v>
      </c>
      <c r="X104" s="10">
        <v>1</v>
      </c>
      <c r="Y104" s="10">
        <v>1</v>
      </c>
      <c r="Z104" s="10">
        <v>1</v>
      </c>
      <c r="AA104" s="10">
        <v>1</v>
      </c>
      <c r="AB104" s="10">
        <v>1</v>
      </c>
      <c r="AC104" s="10">
        <v>1</v>
      </c>
      <c r="AD104" s="10">
        <v>1</v>
      </c>
      <c r="AE104" s="11">
        <v>0</v>
      </c>
      <c r="AF104" s="10">
        <v>0</v>
      </c>
      <c r="AG104" s="10">
        <v>0</v>
      </c>
      <c r="AH104" s="10">
        <v>0</v>
      </c>
      <c r="AI104" s="109"/>
    </row>
    <row r="105" spans="1:35" x14ac:dyDescent="0.3">
      <c r="A105" s="102"/>
      <c r="B105" s="102"/>
      <c r="C105" s="89"/>
      <c r="D105" s="90"/>
      <c r="E105" s="43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2">
        <v>-1</v>
      </c>
      <c r="AF105" s="10"/>
      <c r="AG105" s="10"/>
      <c r="AH105" s="10"/>
      <c r="AI105" s="109"/>
    </row>
    <row r="106" spans="1:35" x14ac:dyDescent="0.3">
      <c r="A106" s="102"/>
      <c r="B106" s="102"/>
      <c r="C106" s="89" t="s">
        <v>115</v>
      </c>
      <c r="D106" s="90"/>
      <c r="E106" s="43" t="s">
        <v>169</v>
      </c>
      <c r="F106" s="10">
        <v>1</v>
      </c>
      <c r="G106" s="10">
        <v>2</v>
      </c>
      <c r="H106" s="10">
        <v>2</v>
      </c>
      <c r="I106" s="10">
        <v>2</v>
      </c>
      <c r="J106" s="10">
        <v>2</v>
      </c>
      <c r="K106" s="10">
        <v>2</v>
      </c>
      <c r="L106" s="10">
        <v>2</v>
      </c>
      <c r="M106" s="10">
        <v>2</v>
      </c>
      <c r="N106" s="10">
        <v>2</v>
      </c>
      <c r="O106" s="10">
        <v>2</v>
      </c>
      <c r="P106" s="10">
        <v>2</v>
      </c>
      <c r="Q106" s="10">
        <v>2</v>
      </c>
      <c r="R106" s="10">
        <v>2</v>
      </c>
      <c r="S106" s="10">
        <v>2</v>
      </c>
      <c r="T106" s="10">
        <v>2</v>
      </c>
      <c r="U106" s="10">
        <v>2</v>
      </c>
      <c r="V106" s="10">
        <v>2</v>
      </c>
      <c r="W106" s="10">
        <v>2</v>
      </c>
      <c r="X106" s="10">
        <v>2</v>
      </c>
      <c r="Y106" s="10">
        <v>2</v>
      </c>
      <c r="Z106" s="10">
        <v>2</v>
      </c>
      <c r="AA106" s="10">
        <v>2</v>
      </c>
      <c r="AB106" s="10">
        <v>2</v>
      </c>
      <c r="AC106" s="10">
        <v>2</v>
      </c>
      <c r="AD106" s="10">
        <v>2</v>
      </c>
      <c r="AE106" s="11">
        <v>0</v>
      </c>
      <c r="AF106" s="10">
        <v>0</v>
      </c>
      <c r="AG106" s="10">
        <v>0</v>
      </c>
      <c r="AH106" s="10">
        <v>0</v>
      </c>
      <c r="AI106" s="109"/>
    </row>
    <row r="107" spans="1:35" x14ac:dyDescent="0.3">
      <c r="A107" s="102"/>
      <c r="B107" s="102"/>
      <c r="C107" s="89"/>
      <c r="D107" s="90"/>
      <c r="E107" s="43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3"/>
      <c r="AF107" s="10"/>
      <c r="AG107" s="10"/>
      <c r="AH107" s="10"/>
      <c r="AI107" s="109"/>
    </row>
    <row r="108" spans="1:35" x14ac:dyDescent="0.3">
      <c r="A108" s="102"/>
      <c r="B108" s="102"/>
      <c r="C108" s="89" t="s">
        <v>206</v>
      </c>
      <c r="D108" s="90"/>
      <c r="E108" s="43" t="s">
        <v>168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s="10">
        <v>1</v>
      </c>
      <c r="U108" s="10">
        <v>1</v>
      </c>
      <c r="V108" s="10">
        <v>1</v>
      </c>
      <c r="W108" s="10">
        <v>1</v>
      </c>
      <c r="X108" s="10">
        <v>1</v>
      </c>
      <c r="Y108" s="10">
        <v>1</v>
      </c>
      <c r="Z108" s="10">
        <v>1</v>
      </c>
      <c r="AA108" s="10">
        <v>1</v>
      </c>
      <c r="AB108" s="10">
        <v>1</v>
      </c>
      <c r="AC108" s="10">
        <v>1</v>
      </c>
      <c r="AD108" s="10">
        <v>1</v>
      </c>
      <c r="AE108" s="10">
        <v>1</v>
      </c>
      <c r="AF108" s="11">
        <v>0</v>
      </c>
      <c r="AG108" s="10">
        <v>0</v>
      </c>
      <c r="AH108" s="10">
        <v>0</v>
      </c>
      <c r="AI108" s="109"/>
    </row>
    <row r="109" spans="1:35" x14ac:dyDescent="0.3">
      <c r="A109" s="102"/>
      <c r="B109" s="102"/>
      <c r="C109" s="89" t="s">
        <v>211</v>
      </c>
      <c r="D109" s="90"/>
      <c r="E109" s="43" t="s">
        <v>167</v>
      </c>
      <c r="F109" s="10">
        <v>2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0">
        <v>1</v>
      </c>
      <c r="Q109" s="10">
        <v>1</v>
      </c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0">
        <v>1</v>
      </c>
      <c r="AB109" s="10">
        <v>1</v>
      </c>
      <c r="AC109" s="10">
        <v>1</v>
      </c>
      <c r="AD109" s="10">
        <v>1</v>
      </c>
      <c r="AE109" s="10">
        <v>1</v>
      </c>
      <c r="AF109" s="11">
        <v>0</v>
      </c>
      <c r="AG109" s="10">
        <v>0</v>
      </c>
      <c r="AH109" s="10">
        <v>0</v>
      </c>
      <c r="AI109" s="110"/>
    </row>
    <row r="110" spans="1:35" x14ac:dyDescent="0.3">
      <c r="A110" s="102"/>
      <c r="B110" s="102"/>
      <c r="C110" s="89"/>
      <c r="D110" s="90"/>
      <c r="E110" s="4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2">
        <v>-1</v>
      </c>
      <c r="AG110" s="10"/>
      <c r="AH110" s="10"/>
      <c r="AI110" s="109"/>
    </row>
    <row r="111" spans="1:35" x14ac:dyDescent="0.3">
      <c r="A111" s="102"/>
      <c r="B111" s="102"/>
      <c r="C111" s="89" t="s">
        <v>207</v>
      </c>
      <c r="D111" s="90"/>
      <c r="E111" s="43" t="s">
        <v>164</v>
      </c>
      <c r="F111" s="10">
        <v>1</v>
      </c>
      <c r="G111" s="10">
        <v>2</v>
      </c>
      <c r="H111" s="10">
        <v>2</v>
      </c>
      <c r="I111" s="10">
        <v>2</v>
      </c>
      <c r="J111" s="10">
        <v>2</v>
      </c>
      <c r="K111" s="10">
        <v>2</v>
      </c>
      <c r="L111" s="10">
        <v>2</v>
      </c>
      <c r="M111" s="10">
        <v>2</v>
      </c>
      <c r="N111" s="10">
        <v>2</v>
      </c>
      <c r="O111" s="10">
        <v>2</v>
      </c>
      <c r="P111" s="10">
        <v>2</v>
      </c>
      <c r="Q111" s="10">
        <v>2</v>
      </c>
      <c r="R111" s="10">
        <v>2</v>
      </c>
      <c r="S111" s="10">
        <v>2</v>
      </c>
      <c r="T111" s="10">
        <v>2</v>
      </c>
      <c r="U111" s="10">
        <v>2</v>
      </c>
      <c r="V111" s="10">
        <v>2</v>
      </c>
      <c r="W111" s="10">
        <v>2</v>
      </c>
      <c r="X111" s="10">
        <v>2</v>
      </c>
      <c r="Y111" s="10">
        <v>2</v>
      </c>
      <c r="Z111" s="10">
        <v>2</v>
      </c>
      <c r="AA111" s="10">
        <v>2</v>
      </c>
      <c r="AB111" s="10">
        <v>2</v>
      </c>
      <c r="AC111" s="10">
        <v>2</v>
      </c>
      <c r="AD111" s="10">
        <v>2</v>
      </c>
      <c r="AE111" s="10">
        <v>2</v>
      </c>
      <c r="AF111" s="11">
        <v>0</v>
      </c>
      <c r="AG111" s="10">
        <v>0</v>
      </c>
      <c r="AH111" s="10">
        <v>0</v>
      </c>
      <c r="AI111" s="109"/>
    </row>
    <row r="112" spans="1:35" x14ac:dyDescent="0.3">
      <c r="A112" s="102"/>
      <c r="B112" s="102"/>
      <c r="C112" s="89"/>
      <c r="D112" s="90"/>
      <c r="E112" s="4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3">
        <v>1</v>
      </c>
      <c r="AG112" s="10"/>
      <c r="AH112" s="10"/>
      <c r="AI112" s="109"/>
    </row>
    <row r="113" spans="1:35" x14ac:dyDescent="0.3">
      <c r="A113" s="102"/>
      <c r="B113" s="102"/>
      <c r="C113" s="89" t="s">
        <v>208</v>
      </c>
      <c r="D113" s="90"/>
      <c r="E113" s="43" t="s">
        <v>168</v>
      </c>
      <c r="F113" s="10">
        <v>1</v>
      </c>
      <c r="G113" s="10">
        <v>1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0">
        <v>1</v>
      </c>
      <c r="Q113" s="10">
        <v>1</v>
      </c>
      <c r="R113" s="10">
        <v>1</v>
      </c>
      <c r="S113" s="10">
        <v>1</v>
      </c>
      <c r="T113" s="10">
        <v>1</v>
      </c>
      <c r="U113" s="10">
        <v>1</v>
      </c>
      <c r="V113" s="10">
        <v>1</v>
      </c>
      <c r="W113" s="10">
        <v>1</v>
      </c>
      <c r="X113" s="10">
        <v>1</v>
      </c>
      <c r="Y113" s="10">
        <v>1</v>
      </c>
      <c r="Z113" s="10">
        <v>1</v>
      </c>
      <c r="AA113" s="10">
        <v>1</v>
      </c>
      <c r="AB113" s="10">
        <v>1</v>
      </c>
      <c r="AC113" s="10">
        <v>1</v>
      </c>
      <c r="AD113" s="10">
        <v>1</v>
      </c>
      <c r="AE113" s="10">
        <v>1</v>
      </c>
      <c r="AF113" s="10">
        <v>1</v>
      </c>
      <c r="AG113" s="11">
        <v>0</v>
      </c>
      <c r="AH113" s="10">
        <v>0</v>
      </c>
      <c r="AI113" s="109"/>
    </row>
    <row r="114" spans="1:35" x14ac:dyDescent="0.3">
      <c r="A114" s="102"/>
      <c r="B114" s="102"/>
      <c r="C114" s="89" t="s">
        <v>112</v>
      </c>
      <c r="D114" s="90"/>
      <c r="E114" s="43" t="s">
        <v>166</v>
      </c>
      <c r="F114" s="10">
        <v>2</v>
      </c>
      <c r="G114" s="10">
        <v>2</v>
      </c>
      <c r="H114" s="10">
        <v>2</v>
      </c>
      <c r="I114" s="10">
        <v>2</v>
      </c>
      <c r="J114" s="10">
        <v>2</v>
      </c>
      <c r="K114" s="10">
        <v>2</v>
      </c>
      <c r="L114" s="10">
        <v>2</v>
      </c>
      <c r="M114" s="10">
        <v>2</v>
      </c>
      <c r="N114" s="10">
        <v>2</v>
      </c>
      <c r="O114" s="10">
        <v>2</v>
      </c>
      <c r="P114" s="10">
        <v>2</v>
      </c>
      <c r="Q114" s="10">
        <v>2</v>
      </c>
      <c r="R114" s="10">
        <v>2</v>
      </c>
      <c r="S114" s="10">
        <v>2</v>
      </c>
      <c r="T114" s="10">
        <v>2</v>
      </c>
      <c r="U114" s="10">
        <v>2</v>
      </c>
      <c r="V114" s="10">
        <v>2</v>
      </c>
      <c r="W114" s="10">
        <v>2</v>
      </c>
      <c r="X114" s="10">
        <v>2</v>
      </c>
      <c r="Y114" s="10">
        <v>2</v>
      </c>
      <c r="Z114" s="10">
        <v>2</v>
      </c>
      <c r="AA114" s="10">
        <v>2</v>
      </c>
      <c r="AB114" s="10">
        <v>2</v>
      </c>
      <c r="AC114" s="10">
        <v>2</v>
      </c>
      <c r="AD114" s="10">
        <v>2</v>
      </c>
      <c r="AE114" s="10">
        <v>2</v>
      </c>
      <c r="AF114" s="10">
        <v>2</v>
      </c>
      <c r="AG114" s="11">
        <v>0</v>
      </c>
      <c r="AH114" s="10">
        <v>0</v>
      </c>
      <c r="AI114" s="109"/>
    </row>
    <row r="115" spans="1:35" x14ac:dyDescent="0.3">
      <c r="A115" s="102"/>
      <c r="B115" s="103"/>
      <c r="C115" s="89" t="s">
        <v>113</v>
      </c>
      <c r="D115" s="90"/>
      <c r="E115" s="43" t="s">
        <v>169</v>
      </c>
      <c r="F115" s="10">
        <v>2</v>
      </c>
      <c r="G115" s="10">
        <v>2</v>
      </c>
      <c r="H115" s="10">
        <v>2</v>
      </c>
      <c r="I115" s="10">
        <v>2</v>
      </c>
      <c r="J115" s="10">
        <v>2</v>
      </c>
      <c r="K115" s="10">
        <v>2</v>
      </c>
      <c r="L115" s="10">
        <v>2</v>
      </c>
      <c r="M115" s="10">
        <v>2</v>
      </c>
      <c r="N115" s="10">
        <v>2</v>
      </c>
      <c r="O115" s="10">
        <v>2</v>
      </c>
      <c r="P115" s="10">
        <v>2</v>
      </c>
      <c r="Q115" s="10">
        <v>2</v>
      </c>
      <c r="R115" s="10">
        <v>2</v>
      </c>
      <c r="S115" s="10">
        <v>2</v>
      </c>
      <c r="T115" s="10">
        <v>2</v>
      </c>
      <c r="U115" s="10">
        <v>2</v>
      </c>
      <c r="V115" s="10">
        <v>2</v>
      </c>
      <c r="W115" s="10">
        <v>2</v>
      </c>
      <c r="X115" s="10">
        <v>2</v>
      </c>
      <c r="Y115" s="10">
        <v>2</v>
      </c>
      <c r="Z115" s="10">
        <v>2</v>
      </c>
      <c r="AA115" s="10">
        <v>2</v>
      </c>
      <c r="AB115" s="10">
        <v>2</v>
      </c>
      <c r="AC115" s="10">
        <v>2</v>
      </c>
      <c r="AD115" s="10">
        <v>2</v>
      </c>
      <c r="AE115" s="10">
        <v>2</v>
      </c>
      <c r="AF115" s="10">
        <v>2</v>
      </c>
      <c r="AG115" s="10">
        <v>2</v>
      </c>
      <c r="AH115" s="10">
        <v>2</v>
      </c>
      <c r="AI115" s="109" t="s">
        <v>214</v>
      </c>
    </row>
    <row r="116" spans="1:35" x14ac:dyDescent="0.3">
      <c r="A116" s="102"/>
      <c r="B116" s="101" t="s">
        <v>34</v>
      </c>
      <c r="C116" s="89" t="s">
        <v>35</v>
      </c>
      <c r="D116" s="90"/>
      <c r="E116" s="43" t="s">
        <v>166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  <c r="K116" s="10">
        <v>1</v>
      </c>
      <c r="L116" s="10">
        <v>1</v>
      </c>
      <c r="M116" s="10">
        <v>1</v>
      </c>
      <c r="N116" s="10">
        <v>1</v>
      </c>
      <c r="O116" s="10">
        <v>1</v>
      </c>
      <c r="P116" s="10">
        <v>1</v>
      </c>
      <c r="Q116" s="10">
        <v>1</v>
      </c>
      <c r="R116" s="10">
        <v>1</v>
      </c>
      <c r="S116" s="10">
        <v>1</v>
      </c>
      <c r="T116" s="10">
        <v>1</v>
      </c>
      <c r="U116" s="10">
        <v>1</v>
      </c>
      <c r="V116" s="10">
        <v>1</v>
      </c>
      <c r="W116" s="10">
        <v>1</v>
      </c>
      <c r="X116" s="10">
        <v>1</v>
      </c>
      <c r="Y116" s="10">
        <v>1</v>
      </c>
      <c r="Z116" s="10">
        <v>1</v>
      </c>
      <c r="AA116" s="10">
        <v>1</v>
      </c>
      <c r="AB116" s="10">
        <v>1</v>
      </c>
      <c r="AC116" s="10">
        <v>1</v>
      </c>
      <c r="AD116" s="10">
        <v>1</v>
      </c>
      <c r="AE116" s="10">
        <v>1</v>
      </c>
      <c r="AF116" s="10">
        <v>1</v>
      </c>
      <c r="AG116" s="10">
        <v>1</v>
      </c>
      <c r="AH116" s="11">
        <v>0</v>
      </c>
      <c r="AI116" s="109"/>
    </row>
    <row r="117" spans="1:35" x14ac:dyDescent="0.3">
      <c r="A117" s="102"/>
      <c r="B117" s="102"/>
      <c r="C117" s="89" t="s">
        <v>53</v>
      </c>
      <c r="D117" s="90"/>
      <c r="E117" s="43" t="s">
        <v>166</v>
      </c>
      <c r="F117" s="10">
        <v>1</v>
      </c>
      <c r="G117" s="10">
        <v>1</v>
      </c>
      <c r="H117" s="10">
        <v>1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0">
        <v>1</v>
      </c>
      <c r="O117" s="10">
        <v>1</v>
      </c>
      <c r="P117" s="10">
        <v>1</v>
      </c>
      <c r="Q117" s="10">
        <v>1</v>
      </c>
      <c r="R117" s="10">
        <v>1</v>
      </c>
      <c r="S117" s="10">
        <v>1</v>
      </c>
      <c r="T117" s="10">
        <v>1</v>
      </c>
      <c r="U117" s="10">
        <v>1</v>
      </c>
      <c r="V117" s="10">
        <v>1</v>
      </c>
      <c r="W117" s="10">
        <v>1</v>
      </c>
      <c r="X117" s="10">
        <v>1</v>
      </c>
      <c r="Y117" s="10">
        <v>1</v>
      </c>
      <c r="Z117" s="10">
        <v>1</v>
      </c>
      <c r="AA117" s="10">
        <v>1</v>
      </c>
      <c r="AB117" s="10">
        <v>1</v>
      </c>
      <c r="AC117" s="10">
        <v>1</v>
      </c>
      <c r="AD117" s="10">
        <v>1</v>
      </c>
      <c r="AE117" s="10">
        <v>1</v>
      </c>
      <c r="AF117" s="10">
        <v>1</v>
      </c>
      <c r="AG117" s="10">
        <v>1</v>
      </c>
      <c r="AH117" s="11">
        <v>0</v>
      </c>
      <c r="AI117" s="109"/>
    </row>
    <row r="118" spans="1:35" x14ac:dyDescent="0.3">
      <c r="A118" s="102"/>
      <c r="B118" s="102"/>
      <c r="C118" s="89" t="s">
        <v>116</v>
      </c>
      <c r="D118" s="90"/>
      <c r="E118" s="43" t="s">
        <v>164</v>
      </c>
      <c r="F118" s="10">
        <v>2</v>
      </c>
      <c r="G118" s="10">
        <v>1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  <c r="M118" s="10">
        <v>2</v>
      </c>
      <c r="N118" s="10">
        <v>2</v>
      </c>
      <c r="O118" s="10">
        <v>2</v>
      </c>
      <c r="P118" s="10">
        <v>2</v>
      </c>
      <c r="Q118" s="10">
        <v>2</v>
      </c>
      <c r="R118" s="10">
        <v>2</v>
      </c>
      <c r="S118" s="10">
        <v>2</v>
      </c>
      <c r="T118" s="10">
        <v>2</v>
      </c>
      <c r="U118" s="10">
        <v>2</v>
      </c>
      <c r="V118" s="10">
        <v>2</v>
      </c>
      <c r="W118" s="10">
        <v>2</v>
      </c>
      <c r="X118" s="10">
        <v>2</v>
      </c>
      <c r="Y118" s="10">
        <v>2</v>
      </c>
      <c r="Z118" s="10">
        <v>2</v>
      </c>
      <c r="AA118" s="10">
        <v>2</v>
      </c>
      <c r="AB118" s="10">
        <v>2</v>
      </c>
      <c r="AC118" s="10">
        <v>2</v>
      </c>
      <c r="AD118" s="10">
        <v>2</v>
      </c>
      <c r="AE118" s="10">
        <v>2</v>
      </c>
      <c r="AF118" s="10">
        <v>2</v>
      </c>
      <c r="AG118" s="10">
        <v>2</v>
      </c>
      <c r="AH118" s="11">
        <v>0</v>
      </c>
      <c r="AI118" s="109"/>
    </row>
    <row r="119" spans="1:35" x14ac:dyDescent="0.3">
      <c r="A119" s="102"/>
      <c r="B119" s="102"/>
      <c r="C119" s="89" t="s">
        <v>117</v>
      </c>
      <c r="D119" s="90"/>
      <c r="E119" s="43" t="s">
        <v>167</v>
      </c>
      <c r="F119" s="10">
        <v>2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1</v>
      </c>
      <c r="M119" s="10">
        <v>1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  <c r="T119" s="10">
        <v>1</v>
      </c>
      <c r="U119" s="10">
        <v>1</v>
      </c>
      <c r="V119" s="10">
        <v>1</v>
      </c>
      <c r="W119" s="10">
        <v>1</v>
      </c>
      <c r="X119" s="10">
        <v>1</v>
      </c>
      <c r="Y119" s="10">
        <v>1</v>
      </c>
      <c r="Z119" s="10">
        <v>1</v>
      </c>
      <c r="AA119" s="10">
        <v>1</v>
      </c>
      <c r="AB119" s="10">
        <v>1</v>
      </c>
      <c r="AC119" s="10">
        <v>1</v>
      </c>
      <c r="AD119" s="10">
        <v>1</v>
      </c>
      <c r="AE119" s="10">
        <v>1</v>
      </c>
      <c r="AF119" s="10">
        <v>1</v>
      </c>
      <c r="AG119" s="10">
        <v>1</v>
      </c>
      <c r="AH119" s="11">
        <v>0</v>
      </c>
      <c r="AI119" s="109"/>
    </row>
    <row r="120" spans="1:35" x14ac:dyDescent="0.3">
      <c r="A120" s="102"/>
      <c r="B120" s="102"/>
      <c r="C120" s="89"/>
      <c r="D120" s="90"/>
      <c r="E120" s="4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2">
        <v>-1</v>
      </c>
      <c r="AI120" s="109"/>
    </row>
    <row r="121" spans="1:35" x14ac:dyDescent="0.3">
      <c r="A121" s="102"/>
      <c r="B121" s="102"/>
      <c r="C121" s="89" t="s">
        <v>122</v>
      </c>
      <c r="D121" s="90"/>
      <c r="E121" s="43" t="s">
        <v>164</v>
      </c>
      <c r="F121" s="10">
        <v>2</v>
      </c>
      <c r="G121" s="10">
        <v>2</v>
      </c>
      <c r="H121" s="10">
        <v>2</v>
      </c>
      <c r="I121" s="10">
        <v>2</v>
      </c>
      <c r="J121" s="10">
        <v>2</v>
      </c>
      <c r="K121" s="10">
        <v>2</v>
      </c>
      <c r="L121" s="10">
        <v>2</v>
      </c>
      <c r="M121" s="10">
        <v>2</v>
      </c>
      <c r="N121" s="10">
        <v>2</v>
      </c>
      <c r="O121" s="10">
        <v>2</v>
      </c>
      <c r="P121" s="10">
        <v>2</v>
      </c>
      <c r="Q121" s="10">
        <v>2</v>
      </c>
      <c r="R121" s="10">
        <v>2</v>
      </c>
      <c r="S121" s="10">
        <v>2</v>
      </c>
      <c r="T121" s="10">
        <v>2</v>
      </c>
      <c r="U121" s="10">
        <v>2</v>
      </c>
      <c r="V121" s="10">
        <v>2</v>
      </c>
      <c r="W121" s="10">
        <v>2</v>
      </c>
      <c r="X121" s="10">
        <v>2</v>
      </c>
      <c r="Y121" s="10">
        <v>2</v>
      </c>
      <c r="Z121" s="10">
        <v>2</v>
      </c>
      <c r="AA121" s="10">
        <v>2</v>
      </c>
      <c r="AB121" s="10">
        <v>2</v>
      </c>
      <c r="AC121" s="10">
        <v>2</v>
      </c>
      <c r="AD121" s="10">
        <v>2</v>
      </c>
      <c r="AE121" s="10">
        <v>2</v>
      </c>
      <c r="AF121" s="10">
        <v>2</v>
      </c>
      <c r="AG121" s="10">
        <v>2</v>
      </c>
      <c r="AH121" s="11">
        <v>0</v>
      </c>
      <c r="AI121" s="109"/>
    </row>
    <row r="122" spans="1:35" x14ac:dyDescent="0.3">
      <c r="A122" s="102"/>
      <c r="B122" s="102"/>
      <c r="C122" s="89" t="s">
        <v>123</v>
      </c>
      <c r="D122" s="90"/>
      <c r="E122" s="43" t="s">
        <v>169</v>
      </c>
      <c r="F122" s="10">
        <v>2</v>
      </c>
      <c r="G122" s="10">
        <v>2</v>
      </c>
      <c r="H122" s="10">
        <v>2</v>
      </c>
      <c r="I122" s="10">
        <v>2</v>
      </c>
      <c r="J122" s="10">
        <v>2</v>
      </c>
      <c r="K122" s="10">
        <v>2</v>
      </c>
      <c r="L122" s="10">
        <v>2</v>
      </c>
      <c r="M122" s="10">
        <v>2</v>
      </c>
      <c r="N122" s="10">
        <v>2</v>
      </c>
      <c r="O122" s="10">
        <v>2</v>
      </c>
      <c r="P122" s="10">
        <v>2</v>
      </c>
      <c r="Q122" s="10">
        <v>2</v>
      </c>
      <c r="R122" s="10">
        <v>2</v>
      </c>
      <c r="S122" s="10">
        <v>2</v>
      </c>
      <c r="T122" s="10">
        <v>2</v>
      </c>
      <c r="U122" s="10">
        <v>2</v>
      </c>
      <c r="V122" s="10">
        <v>2</v>
      </c>
      <c r="W122" s="10">
        <v>2</v>
      </c>
      <c r="X122" s="10">
        <v>2</v>
      </c>
      <c r="Y122" s="10">
        <v>2</v>
      </c>
      <c r="Z122" s="10">
        <v>2</v>
      </c>
      <c r="AA122" s="10">
        <v>2</v>
      </c>
      <c r="AB122" s="10">
        <v>2</v>
      </c>
      <c r="AC122" s="10">
        <v>2</v>
      </c>
      <c r="AD122" s="10">
        <v>2</v>
      </c>
      <c r="AE122" s="10">
        <v>2</v>
      </c>
      <c r="AF122" s="10">
        <v>2</v>
      </c>
      <c r="AG122" s="10">
        <v>2</v>
      </c>
      <c r="AH122" s="11">
        <v>0</v>
      </c>
      <c r="AI122" s="109"/>
    </row>
    <row r="123" spans="1:35" x14ac:dyDescent="0.3">
      <c r="A123" s="102"/>
      <c r="B123" s="102"/>
      <c r="C123" s="89" t="s">
        <v>118</v>
      </c>
      <c r="D123" s="90"/>
      <c r="E123" s="43" t="s">
        <v>168</v>
      </c>
      <c r="F123" s="10">
        <v>2</v>
      </c>
      <c r="G123" s="10">
        <v>2</v>
      </c>
      <c r="H123" s="10">
        <v>2</v>
      </c>
      <c r="I123" s="10">
        <v>2</v>
      </c>
      <c r="J123" s="10">
        <v>2</v>
      </c>
      <c r="K123" s="10">
        <v>2</v>
      </c>
      <c r="L123" s="10">
        <v>2</v>
      </c>
      <c r="M123" s="10">
        <v>2</v>
      </c>
      <c r="N123" s="10">
        <v>2</v>
      </c>
      <c r="O123" s="10">
        <v>2</v>
      </c>
      <c r="P123" s="10">
        <v>2</v>
      </c>
      <c r="Q123" s="10">
        <v>2</v>
      </c>
      <c r="R123" s="10">
        <v>2</v>
      </c>
      <c r="S123" s="10">
        <v>2</v>
      </c>
      <c r="T123" s="10">
        <v>2</v>
      </c>
      <c r="U123" s="10">
        <v>2</v>
      </c>
      <c r="V123" s="10">
        <v>2</v>
      </c>
      <c r="W123" s="10">
        <v>2</v>
      </c>
      <c r="X123" s="10">
        <v>2</v>
      </c>
      <c r="Y123" s="10">
        <v>2</v>
      </c>
      <c r="Z123" s="10">
        <v>2</v>
      </c>
      <c r="AA123" s="10">
        <v>2</v>
      </c>
      <c r="AB123" s="10">
        <v>2</v>
      </c>
      <c r="AC123" s="10">
        <v>2</v>
      </c>
      <c r="AD123" s="10">
        <v>2</v>
      </c>
      <c r="AE123" s="10">
        <v>2</v>
      </c>
      <c r="AF123" s="10">
        <v>2</v>
      </c>
      <c r="AG123" s="10">
        <v>2</v>
      </c>
      <c r="AH123" s="11">
        <v>0</v>
      </c>
      <c r="AI123" s="109"/>
    </row>
    <row r="124" spans="1:35" x14ac:dyDescent="0.3">
      <c r="A124" s="102"/>
      <c r="B124" s="102"/>
      <c r="C124" s="89" t="s">
        <v>209</v>
      </c>
      <c r="D124" s="90"/>
      <c r="E124" s="43" t="s">
        <v>167</v>
      </c>
      <c r="F124" s="10">
        <v>2</v>
      </c>
      <c r="G124" s="10">
        <v>1</v>
      </c>
      <c r="H124" s="10">
        <v>1</v>
      </c>
      <c r="I124" s="10">
        <v>1</v>
      </c>
      <c r="J124" s="10">
        <v>1</v>
      </c>
      <c r="K124" s="10">
        <v>1</v>
      </c>
      <c r="L124" s="10">
        <v>1</v>
      </c>
      <c r="M124" s="10">
        <v>1</v>
      </c>
      <c r="N124" s="10">
        <v>1</v>
      </c>
      <c r="O124" s="10">
        <v>1</v>
      </c>
      <c r="P124" s="10">
        <v>1</v>
      </c>
      <c r="Q124" s="10">
        <v>1</v>
      </c>
      <c r="R124" s="10">
        <v>1</v>
      </c>
      <c r="S124" s="10">
        <v>1</v>
      </c>
      <c r="T124" s="10">
        <v>1</v>
      </c>
      <c r="U124" s="10">
        <v>1</v>
      </c>
      <c r="V124" s="10">
        <v>1</v>
      </c>
      <c r="W124" s="10">
        <v>1</v>
      </c>
      <c r="X124" s="10">
        <v>1</v>
      </c>
      <c r="Y124" s="10">
        <v>1</v>
      </c>
      <c r="Z124" s="10">
        <v>1</v>
      </c>
      <c r="AA124" s="10">
        <v>1</v>
      </c>
      <c r="AB124" s="10">
        <v>1</v>
      </c>
      <c r="AC124" s="10">
        <v>1</v>
      </c>
      <c r="AD124" s="10">
        <v>1</v>
      </c>
      <c r="AE124" s="10">
        <v>1</v>
      </c>
      <c r="AF124" s="10">
        <v>1</v>
      </c>
      <c r="AG124" s="10">
        <v>1</v>
      </c>
      <c r="AH124" s="11">
        <v>0</v>
      </c>
      <c r="AI124" s="109"/>
    </row>
    <row r="125" spans="1:35" x14ac:dyDescent="0.3">
      <c r="A125" s="102"/>
      <c r="B125" s="102"/>
      <c r="C125" s="89"/>
      <c r="D125" s="90"/>
      <c r="E125" s="4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2">
        <v>-1</v>
      </c>
      <c r="AI125" s="109"/>
    </row>
    <row r="126" spans="1:35" x14ac:dyDescent="0.3">
      <c r="A126" s="102"/>
      <c r="B126" s="102"/>
      <c r="C126" s="89" t="s">
        <v>210</v>
      </c>
      <c r="D126" s="90"/>
      <c r="E126" s="43" t="s">
        <v>164</v>
      </c>
      <c r="F126" s="10">
        <v>2</v>
      </c>
      <c r="G126" s="10">
        <v>2</v>
      </c>
      <c r="H126" s="10">
        <v>2</v>
      </c>
      <c r="I126" s="10">
        <v>2</v>
      </c>
      <c r="J126" s="10">
        <v>2</v>
      </c>
      <c r="K126" s="10">
        <v>2</v>
      </c>
      <c r="L126" s="10">
        <v>2</v>
      </c>
      <c r="M126" s="10">
        <v>2</v>
      </c>
      <c r="N126" s="10">
        <v>2</v>
      </c>
      <c r="O126" s="10">
        <v>2</v>
      </c>
      <c r="P126" s="10">
        <v>2</v>
      </c>
      <c r="Q126" s="10">
        <v>2</v>
      </c>
      <c r="R126" s="10">
        <v>2</v>
      </c>
      <c r="S126" s="10">
        <v>2</v>
      </c>
      <c r="T126" s="10">
        <v>2</v>
      </c>
      <c r="U126" s="10">
        <v>2</v>
      </c>
      <c r="V126" s="10">
        <v>2</v>
      </c>
      <c r="W126" s="10">
        <v>2</v>
      </c>
      <c r="X126" s="10">
        <v>2</v>
      </c>
      <c r="Y126" s="10">
        <v>2</v>
      </c>
      <c r="Z126" s="10">
        <v>2</v>
      </c>
      <c r="AA126" s="10">
        <v>2</v>
      </c>
      <c r="AB126" s="10">
        <v>2</v>
      </c>
      <c r="AC126" s="10">
        <v>2</v>
      </c>
      <c r="AD126" s="10">
        <v>2</v>
      </c>
      <c r="AE126" s="10">
        <v>2</v>
      </c>
      <c r="AF126" s="10">
        <v>2</v>
      </c>
      <c r="AG126" s="10">
        <v>2</v>
      </c>
      <c r="AH126" s="11">
        <v>0</v>
      </c>
      <c r="AI126" s="109"/>
    </row>
    <row r="127" spans="1:35" x14ac:dyDescent="0.3">
      <c r="A127" s="102"/>
      <c r="B127" s="102"/>
      <c r="C127" s="89" t="s">
        <v>119</v>
      </c>
      <c r="D127" s="90"/>
      <c r="E127" s="43" t="s">
        <v>168</v>
      </c>
      <c r="F127" s="10">
        <v>2</v>
      </c>
      <c r="G127" s="10">
        <v>2</v>
      </c>
      <c r="H127" s="10">
        <v>2</v>
      </c>
      <c r="I127" s="10">
        <v>2</v>
      </c>
      <c r="J127" s="10">
        <v>2</v>
      </c>
      <c r="K127" s="10">
        <v>2</v>
      </c>
      <c r="L127" s="10">
        <v>2</v>
      </c>
      <c r="M127" s="10">
        <v>2</v>
      </c>
      <c r="N127" s="10">
        <v>2</v>
      </c>
      <c r="O127" s="10">
        <v>2</v>
      </c>
      <c r="P127" s="10">
        <v>2</v>
      </c>
      <c r="Q127" s="10">
        <v>2</v>
      </c>
      <c r="R127" s="10">
        <v>2</v>
      </c>
      <c r="S127" s="10">
        <v>2</v>
      </c>
      <c r="T127" s="10">
        <v>2</v>
      </c>
      <c r="U127" s="10">
        <v>2</v>
      </c>
      <c r="V127" s="10">
        <v>2</v>
      </c>
      <c r="W127" s="10">
        <v>2</v>
      </c>
      <c r="X127" s="10">
        <v>2</v>
      </c>
      <c r="Y127" s="10">
        <v>2</v>
      </c>
      <c r="Z127" s="10">
        <v>2</v>
      </c>
      <c r="AA127" s="10">
        <v>2</v>
      </c>
      <c r="AB127" s="10">
        <v>2</v>
      </c>
      <c r="AC127" s="10">
        <v>2</v>
      </c>
      <c r="AD127" s="10">
        <v>2</v>
      </c>
      <c r="AE127" s="10">
        <v>2</v>
      </c>
      <c r="AF127" s="10">
        <v>2</v>
      </c>
      <c r="AG127" s="10">
        <v>2</v>
      </c>
      <c r="AH127" s="11">
        <v>0</v>
      </c>
      <c r="AI127" s="109"/>
    </row>
    <row r="128" spans="1:35" x14ac:dyDescent="0.3">
      <c r="A128" s="102"/>
      <c r="B128" s="102"/>
      <c r="C128" s="89" t="s">
        <v>120</v>
      </c>
      <c r="D128" s="90"/>
      <c r="E128" s="43" t="s">
        <v>166</v>
      </c>
      <c r="F128" s="10">
        <v>2</v>
      </c>
      <c r="G128" s="10">
        <v>1</v>
      </c>
      <c r="H128" s="10">
        <v>1</v>
      </c>
      <c r="I128" s="10">
        <v>1</v>
      </c>
      <c r="J128" s="10">
        <v>1</v>
      </c>
      <c r="K128" s="10">
        <v>1</v>
      </c>
      <c r="L128" s="10">
        <v>1</v>
      </c>
      <c r="M128" s="10">
        <v>1</v>
      </c>
      <c r="N128" s="10">
        <v>1</v>
      </c>
      <c r="O128" s="10">
        <v>1</v>
      </c>
      <c r="P128" s="10">
        <v>1</v>
      </c>
      <c r="Q128" s="10">
        <v>1</v>
      </c>
      <c r="R128" s="10">
        <v>1</v>
      </c>
      <c r="S128" s="10">
        <v>1</v>
      </c>
      <c r="T128" s="10">
        <v>1</v>
      </c>
      <c r="U128" s="10">
        <v>1</v>
      </c>
      <c r="V128" s="10">
        <v>1</v>
      </c>
      <c r="W128" s="10">
        <v>1</v>
      </c>
      <c r="X128" s="10">
        <v>1</v>
      </c>
      <c r="Y128" s="10">
        <v>1</v>
      </c>
      <c r="Z128" s="10">
        <v>1</v>
      </c>
      <c r="AA128" s="10">
        <v>1</v>
      </c>
      <c r="AB128" s="10">
        <v>1</v>
      </c>
      <c r="AC128" s="10">
        <v>1</v>
      </c>
      <c r="AD128" s="10">
        <v>1</v>
      </c>
      <c r="AE128" s="10">
        <v>1</v>
      </c>
      <c r="AF128" s="10">
        <v>1</v>
      </c>
      <c r="AG128" s="10">
        <v>1</v>
      </c>
      <c r="AH128" s="11">
        <v>0</v>
      </c>
      <c r="AI128" s="109"/>
    </row>
    <row r="129" spans="1:35" x14ac:dyDescent="0.3">
      <c r="A129" s="102"/>
      <c r="B129" s="102"/>
      <c r="C129" s="89"/>
      <c r="D129" s="90"/>
      <c r="E129" s="4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2">
        <v>-1</v>
      </c>
      <c r="AI129" s="109"/>
    </row>
    <row r="130" spans="1:35" x14ac:dyDescent="0.3">
      <c r="A130" s="102"/>
      <c r="B130" s="103"/>
      <c r="C130" s="89" t="s">
        <v>121</v>
      </c>
      <c r="D130" s="90"/>
      <c r="E130" s="43" t="s">
        <v>169</v>
      </c>
      <c r="F130" s="10">
        <v>2</v>
      </c>
      <c r="G130" s="10">
        <v>2</v>
      </c>
      <c r="H130" s="10">
        <v>2</v>
      </c>
      <c r="I130" s="10">
        <v>2</v>
      </c>
      <c r="J130" s="10">
        <v>2</v>
      </c>
      <c r="K130" s="10">
        <v>2</v>
      </c>
      <c r="L130" s="10">
        <v>2</v>
      </c>
      <c r="M130" s="10">
        <v>2</v>
      </c>
      <c r="N130" s="10">
        <v>2</v>
      </c>
      <c r="O130" s="10">
        <v>2</v>
      </c>
      <c r="P130" s="10">
        <v>2</v>
      </c>
      <c r="Q130" s="10">
        <v>2</v>
      </c>
      <c r="R130" s="10">
        <v>2</v>
      </c>
      <c r="S130" s="10">
        <v>2</v>
      </c>
      <c r="T130" s="10">
        <v>2</v>
      </c>
      <c r="U130" s="10">
        <v>2</v>
      </c>
      <c r="V130" s="10">
        <v>2</v>
      </c>
      <c r="W130" s="10">
        <v>2</v>
      </c>
      <c r="X130" s="10">
        <v>2</v>
      </c>
      <c r="Y130" s="10">
        <v>2</v>
      </c>
      <c r="Z130" s="10">
        <v>2</v>
      </c>
      <c r="AA130" s="10">
        <v>2</v>
      </c>
      <c r="AB130" s="10">
        <v>2</v>
      </c>
      <c r="AC130" s="10">
        <v>2</v>
      </c>
      <c r="AD130" s="10">
        <v>2</v>
      </c>
      <c r="AE130" s="10">
        <v>2</v>
      </c>
      <c r="AF130" s="10">
        <v>2</v>
      </c>
      <c r="AG130" s="10">
        <v>2</v>
      </c>
      <c r="AH130" s="10">
        <v>2</v>
      </c>
      <c r="AI130" s="109" t="s">
        <v>214</v>
      </c>
    </row>
    <row r="131" spans="1:35" ht="16.5" customHeight="1" x14ac:dyDescent="0.3">
      <c r="A131" s="102"/>
      <c r="B131" s="101" t="s">
        <v>30</v>
      </c>
      <c r="C131" s="89" t="s">
        <v>28</v>
      </c>
      <c r="D131" s="90"/>
      <c r="E131" s="46" t="s">
        <v>41</v>
      </c>
      <c r="F131" s="10">
        <v>5</v>
      </c>
      <c r="G131" s="10">
        <v>5</v>
      </c>
      <c r="H131" s="10">
        <v>5</v>
      </c>
      <c r="I131" s="10">
        <v>5</v>
      </c>
      <c r="J131" s="10">
        <v>5</v>
      </c>
      <c r="K131" s="10">
        <v>5</v>
      </c>
      <c r="L131" s="10">
        <v>5</v>
      </c>
      <c r="M131" s="10">
        <v>5</v>
      </c>
      <c r="N131" s="10">
        <v>5</v>
      </c>
      <c r="O131" s="10">
        <v>5</v>
      </c>
      <c r="P131" s="10">
        <v>5</v>
      </c>
      <c r="Q131" s="10">
        <v>5</v>
      </c>
      <c r="R131" s="10">
        <v>5</v>
      </c>
      <c r="S131" s="10">
        <v>5</v>
      </c>
      <c r="T131" s="10">
        <v>5</v>
      </c>
      <c r="U131" s="10">
        <v>5</v>
      </c>
      <c r="V131" s="10">
        <v>5</v>
      </c>
      <c r="W131" s="10">
        <v>5</v>
      </c>
      <c r="X131" s="10">
        <v>5</v>
      </c>
      <c r="Y131" s="10">
        <v>5</v>
      </c>
      <c r="Z131" s="10">
        <v>5</v>
      </c>
      <c r="AA131" s="10">
        <v>5</v>
      </c>
      <c r="AB131" s="10">
        <v>5</v>
      </c>
      <c r="AC131" s="10">
        <v>5</v>
      </c>
      <c r="AD131" s="10">
        <v>5</v>
      </c>
      <c r="AE131" s="10">
        <v>5</v>
      </c>
      <c r="AF131" s="10">
        <v>5</v>
      </c>
      <c r="AG131" s="10">
        <v>5</v>
      </c>
      <c r="AH131" s="11">
        <v>0</v>
      </c>
      <c r="AI131" s="109"/>
    </row>
    <row r="132" spans="1:35" x14ac:dyDescent="0.3">
      <c r="A132" s="102"/>
      <c r="B132" s="103"/>
      <c r="C132" s="89" t="s">
        <v>29</v>
      </c>
      <c r="D132" s="90"/>
      <c r="E132" s="46" t="s">
        <v>41</v>
      </c>
      <c r="F132" s="10">
        <v>5</v>
      </c>
      <c r="G132" s="10">
        <v>5</v>
      </c>
      <c r="H132" s="10">
        <v>5</v>
      </c>
      <c r="I132" s="10">
        <v>5</v>
      </c>
      <c r="J132" s="10">
        <v>5</v>
      </c>
      <c r="K132" s="10">
        <v>5</v>
      </c>
      <c r="L132" s="10">
        <v>5</v>
      </c>
      <c r="M132" s="10">
        <v>5</v>
      </c>
      <c r="N132" s="10">
        <v>5</v>
      </c>
      <c r="O132" s="10">
        <v>5</v>
      </c>
      <c r="P132" s="10">
        <v>5</v>
      </c>
      <c r="Q132" s="10">
        <v>5</v>
      </c>
      <c r="R132" s="10">
        <v>5</v>
      </c>
      <c r="S132" s="10">
        <v>5</v>
      </c>
      <c r="T132" s="10">
        <v>5</v>
      </c>
      <c r="U132" s="10">
        <v>5</v>
      </c>
      <c r="V132" s="10">
        <v>5</v>
      </c>
      <c r="W132" s="10">
        <v>5</v>
      </c>
      <c r="X132" s="10">
        <v>5</v>
      </c>
      <c r="Y132" s="10">
        <v>5</v>
      </c>
      <c r="Z132" s="10">
        <v>5</v>
      </c>
      <c r="AA132" s="10">
        <v>5</v>
      </c>
      <c r="AB132" s="10">
        <v>5</v>
      </c>
      <c r="AC132" s="10">
        <v>5</v>
      </c>
      <c r="AD132" s="10">
        <v>5</v>
      </c>
      <c r="AE132" s="10">
        <v>5</v>
      </c>
      <c r="AF132" s="10">
        <v>5</v>
      </c>
      <c r="AG132" s="10">
        <v>5</v>
      </c>
      <c r="AH132" s="11">
        <v>0</v>
      </c>
      <c r="AI132" s="109"/>
    </row>
    <row r="133" spans="1:35" s="28" customFormat="1" x14ac:dyDescent="0.3">
      <c r="A133" s="102"/>
      <c r="B133" s="47" t="s">
        <v>12</v>
      </c>
      <c r="C133" s="48"/>
      <c r="D133" s="48"/>
      <c r="E133" s="51" t="s">
        <v>11</v>
      </c>
      <c r="F133" s="57">
        <f>SUM(G16:G132)</f>
        <v>177.5</v>
      </c>
      <c r="G133" s="57"/>
      <c r="H133" s="27">
        <f>SUM(H16:H132)</f>
        <v>175</v>
      </c>
      <c r="I133" s="27">
        <f>SUM(I16:I132)</f>
        <v>167</v>
      </c>
      <c r="J133" s="27">
        <f>SUM(J16:J132)+J22+J26</f>
        <v>167</v>
      </c>
      <c r="K133" s="27">
        <f>SUM(K16:K132)</f>
        <v>159</v>
      </c>
      <c r="L133" s="27">
        <f>SUM(L16:L132)</f>
        <v>156</v>
      </c>
      <c r="M133" s="27">
        <f>SUM(M16:M132)-M34</f>
        <v>152</v>
      </c>
      <c r="N133" s="27">
        <f>SUM(N16:N132)-N46+N37</f>
        <v>141.5</v>
      </c>
      <c r="O133" s="27">
        <f>SUM(O16:O132)-O50</f>
        <v>135.5</v>
      </c>
      <c r="P133" s="27">
        <f>SUM(P16:P132)+P54</f>
        <v>135.5</v>
      </c>
      <c r="Q133" s="27">
        <f>SUM(Q16:Q132)+Q58</f>
        <v>130.5</v>
      </c>
      <c r="R133" s="27">
        <f>SUM(R16:R132)+R67</f>
        <v>115.5</v>
      </c>
      <c r="S133" s="27">
        <f>SUM(S16:S132)+S60+S70+S73</f>
        <v>115.5</v>
      </c>
      <c r="T133" s="27">
        <f>SUM(T16:T132)-T79</f>
        <v>104</v>
      </c>
      <c r="U133" s="27">
        <f>SUM(U16:U132)</f>
        <v>101</v>
      </c>
      <c r="V133" s="27">
        <f>SUM(V16:V132)+V56</f>
        <v>96</v>
      </c>
      <c r="W133" s="27">
        <f>SUM(W16:W132)</f>
        <v>86</v>
      </c>
      <c r="X133" s="27">
        <f>SUM(X16:X132)+X65</f>
        <v>83</v>
      </c>
      <c r="Y133" s="27">
        <f>SUM(Y16:Y132)+Y77</f>
        <v>70</v>
      </c>
      <c r="Z133" s="27">
        <f>SUM(Z16:Z132)+Z81</f>
        <v>61</v>
      </c>
      <c r="AA133" s="27">
        <f>SUM(AA16:AA132)+AA87</f>
        <v>56</v>
      </c>
      <c r="AB133" s="27">
        <f>SUM(AB16:AB132)</f>
        <v>54</v>
      </c>
      <c r="AC133" s="27">
        <f>SUM(AC16:AC132)</f>
        <v>47</v>
      </c>
      <c r="AD133" s="27">
        <f>SUM(AD16:AD132)</f>
        <v>44</v>
      </c>
      <c r="AE133" s="27">
        <f>SUM(AE16:AE132)+AE105+AE107</f>
        <v>38</v>
      </c>
      <c r="AF133" s="27">
        <f>SUM(AF16:AF132)+AF110+AF112</f>
        <v>36</v>
      </c>
      <c r="AG133" s="27">
        <f>SUM(AG16:AG132)</f>
        <v>33</v>
      </c>
      <c r="AH133" s="27">
        <f>SUM(AH16:AH132)+AH120+AH125+AH129</f>
        <v>0</v>
      </c>
      <c r="AI133" s="109"/>
    </row>
    <row r="134" spans="1:35" x14ac:dyDescent="0.3">
      <c r="A134" s="103"/>
      <c r="B134" s="49"/>
      <c r="C134" s="50"/>
      <c r="D134" s="50"/>
      <c r="E134" s="51" t="s">
        <v>42</v>
      </c>
      <c r="F134" s="57">
        <f>SUM(F16:F132)</f>
        <v>180</v>
      </c>
      <c r="G134" s="57"/>
      <c r="H134" s="10">
        <f>SUM(H16:H132)</f>
        <v>175</v>
      </c>
      <c r="I134" s="10">
        <f>SUM(I16:I132)</f>
        <v>167</v>
      </c>
      <c r="J134" s="10">
        <f>SUM(J16:J132)</f>
        <v>164.5</v>
      </c>
      <c r="K134" s="10">
        <f>SUM(K16:K132)-K22</f>
        <v>159</v>
      </c>
      <c r="L134" s="10">
        <f>L133</f>
        <v>156</v>
      </c>
      <c r="M134" s="10">
        <f t="shared" ref="M134:W134" si="2">SUM(M16:M132)</f>
        <v>150</v>
      </c>
      <c r="N134" s="10">
        <f t="shared" si="2"/>
        <v>139.5</v>
      </c>
      <c r="O134" s="10">
        <f t="shared" si="2"/>
        <v>134.5</v>
      </c>
      <c r="P134" s="10">
        <f t="shared" si="2"/>
        <v>134.5</v>
      </c>
      <c r="Q134" s="10">
        <f t="shared" si="2"/>
        <v>128.5</v>
      </c>
      <c r="R134" s="10">
        <f t="shared" si="2"/>
        <v>116.5</v>
      </c>
      <c r="S134" s="10">
        <f t="shared" si="2"/>
        <v>112.5</v>
      </c>
      <c r="T134" s="10">
        <f t="shared" si="2"/>
        <v>103.5</v>
      </c>
      <c r="U134" s="10">
        <f t="shared" si="2"/>
        <v>101</v>
      </c>
      <c r="V134" s="10">
        <f t="shared" si="2"/>
        <v>95</v>
      </c>
      <c r="W134" s="10">
        <f t="shared" si="2"/>
        <v>86</v>
      </c>
      <c r="X134" s="10">
        <f>SUM(X16:X132)+Y87</f>
        <v>80</v>
      </c>
      <c r="Y134" s="10">
        <f>SUM(Y16:Y132)-Y87</f>
        <v>69</v>
      </c>
      <c r="Z134" s="10">
        <f t="shared" ref="Z134:AE134" si="3">SUM(Z16:Z132)</f>
        <v>62</v>
      </c>
      <c r="AA134" s="10">
        <f t="shared" si="3"/>
        <v>57</v>
      </c>
      <c r="AB134" s="10">
        <f t="shared" si="3"/>
        <v>54</v>
      </c>
      <c r="AC134" s="10">
        <f t="shared" si="3"/>
        <v>47</v>
      </c>
      <c r="AD134" s="10">
        <f t="shared" si="3"/>
        <v>44</v>
      </c>
      <c r="AE134" s="10">
        <f t="shared" si="3"/>
        <v>39</v>
      </c>
      <c r="AF134" s="10">
        <f t="shared" ref="AF134:AH134" si="4">SUM(AF16:AF132)</f>
        <v>36</v>
      </c>
      <c r="AG134" s="10">
        <f t="shared" si="4"/>
        <v>33</v>
      </c>
      <c r="AH134" s="10">
        <f t="shared" si="4"/>
        <v>3</v>
      </c>
      <c r="AI134" s="109"/>
    </row>
  </sheetData>
  <mergeCells count="135">
    <mergeCell ref="A16:A134"/>
    <mergeCell ref="B131:B132"/>
    <mergeCell ref="B19:B34"/>
    <mergeCell ref="B51:B87"/>
    <mergeCell ref="B88:B99"/>
    <mergeCell ref="B100:B115"/>
    <mergeCell ref="B116:B130"/>
    <mergeCell ref="C127:D127"/>
    <mergeCell ref="C128:D128"/>
    <mergeCell ref="C129:D129"/>
    <mergeCell ref="C130:D130"/>
    <mergeCell ref="B35:B50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3:D103"/>
    <mergeCell ref="C104:D104"/>
    <mergeCell ref="C109:D109"/>
    <mergeCell ref="C110:D110"/>
    <mergeCell ref="C111:D111"/>
    <mergeCell ref="C99:D99"/>
    <mergeCell ref="C98:D98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2:D82"/>
    <mergeCell ref="C83:D83"/>
    <mergeCell ref="C84:D84"/>
    <mergeCell ref="C85:D85"/>
    <mergeCell ref="C87:D87"/>
    <mergeCell ref="C86:D86"/>
    <mergeCell ref="C77:D77"/>
    <mergeCell ref="C78:D78"/>
    <mergeCell ref="C80:D80"/>
    <mergeCell ref="C79:D79"/>
    <mergeCell ref="C81:D81"/>
    <mergeCell ref="C72:D72"/>
    <mergeCell ref="C74:D74"/>
    <mergeCell ref="C73:D73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6:D66"/>
    <mergeCell ref="C65:D65"/>
    <mergeCell ref="C56:D56"/>
    <mergeCell ref="C57:D57"/>
    <mergeCell ref="C59:D59"/>
    <mergeCell ref="C58:D58"/>
    <mergeCell ref="C61:D61"/>
    <mergeCell ref="C60:D60"/>
    <mergeCell ref="F1:H1"/>
    <mergeCell ref="C52:D52"/>
    <mergeCell ref="C53:D53"/>
    <mergeCell ref="C54:D54"/>
    <mergeCell ref="C55:D55"/>
    <mergeCell ref="C50:D50"/>
    <mergeCell ref="C51:D51"/>
    <mergeCell ref="F3:H3"/>
    <mergeCell ref="F2:H2"/>
    <mergeCell ref="C45:D45"/>
    <mergeCell ref="C46:D46"/>
    <mergeCell ref="C47:D47"/>
    <mergeCell ref="C49:D49"/>
    <mergeCell ref="C48:D48"/>
    <mergeCell ref="C40:D40"/>
    <mergeCell ref="C42:D42"/>
    <mergeCell ref="C41:D41"/>
    <mergeCell ref="C43:D43"/>
    <mergeCell ref="C44:D44"/>
    <mergeCell ref="C35:D35"/>
    <mergeCell ref="C36:D36"/>
    <mergeCell ref="C38:D38"/>
    <mergeCell ref="C37:D37"/>
    <mergeCell ref="C39:D39"/>
    <mergeCell ref="F134:G134"/>
    <mergeCell ref="C131:D131"/>
    <mergeCell ref="C132:D132"/>
    <mergeCell ref="C19:D19"/>
    <mergeCell ref="C20:D20"/>
    <mergeCell ref="C21:D21"/>
    <mergeCell ref="C22:D22"/>
    <mergeCell ref="C24:D24"/>
    <mergeCell ref="C23:D23"/>
    <mergeCell ref="C25:D25"/>
    <mergeCell ref="C26:D26"/>
    <mergeCell ref="C27:D27"/>
    <mergeCell ref="C28:D28"/>
    <mergeCell ref="C30:D30"/>
    <mergeCell ref="C29:D29"/>
    <mergeCell ref="C108:D108"/>
    <mergeCell ref="B1:C1"/>
    <mergeCell ref="B2:C2"/>
    <mergeCell ref="B3:C3"/>
    <mergeCell ref="B4:C4"/>
    <mergeCell ref="F133:G133"/>
    <mergeCell ref="C18:D18"/>
    <mergeCell ref="C17:D17"/>
    <mergeCell ref="C16:D16"/>
    <mergeCell ref="C107:D107"/>
    <mergeCell ref="C106:D106"/>
    <mergeCell ref="C105:D105"/>
    <mergeCell ref="C31:D31"/>
    <mergeCell ref="C32:D32"/>
    <mergeCell ref="C15:D15"/>
    <mergeCell ref="C33:D33"/>
    <mergeCell ref="C34:D3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1"/>
  <sheetViews>
    <sheetView zoomScale="60" zoomScaleNormal="60" workbookViewId="0">
      <selection activeCell="C1" sqref="C1:D1"/>
    </sheetView>
  </sheetViews>
  <sheetFormatPr defaultRowHeight="14.4" x14ac:dyDescent="0.3"/>
  <cols>
    <col min="1" max="1" width="13.5546875" customWidth="1"/>
    <col min="2" max="2" width="21.109375" customWidth="1"/>
    <col min="3" max="3" width="55.88671875" customWidth="1"/>
    <col min="4" max="4" width="18.109375" customWidth="1"/>
    <col min="5" max="5" width="22.88671875" bestFit="1" customWidth="1"/>
    <col min="6" max="6" width="9" customWidth="1"/>
    <col min="7" max="7" width="6.109375" customWidth="1"/>
    <col min="8" max="18" width="6" customWidth="1"/>
    <col min="19" max="19" width="6.109375" customWidth="1"/>
    <col min="20" max="27" width="6" customWidth="1"/>
    <col min="28" max="28" width="6.109375" customWidth="1"/>
    <col min="33" max="33" width="16.44140625" customWidth="1"/>
  </cols>
  <sheetData>
    <row r="1" spans="1:58" ht="51" customHeight="1" thickBot="1" x14ac:dyDescent="0.35">
      <c r="A1" s="73" t="s">
        <v>3</v>
      </c>
      <c r="B1" s="73"/>
      <c r="C1" s="118" t="s">
        <v>212</v>
      </c>
      <c r="D1" s="119"/>
      <c r="F1" s="104"/>
      <c r="G1" s="107" t="s">
        <v>48</v>
      </c>
      <c r="H1" s="107"/>
      <c r="I1" s="107"/>
      <c r="J1" s="7"/>
    </row>
    <row r="2" spans="1:58" ht="25.2" customHeight="1" thickBot="1" x14ac:dyDescent="0.35">
      <c r="A2" s="73" t="s">
        <v>2</v>
      </c>
      <c r="B2" s="74"/>
      <c r="C2" s="58" t="s">
        <v>31</v>
      </c>
      <c r="D2" s="58"/>
      <c r="F2" s="105"/>
      <c r="G2" s="93" t="s">
        <v>47</v>
      </c>
      <c r="H2" s="94"/>
      <c r="I2" s="94"/>
      <c r="J2" s="95"/>
    </row>
    <row r="3" spans="1:58" ht="20.399999999999999" customHeight="1" thickBot="1" x14ac:dyDescent="0.35">
      <c r="A3" s="73" t="s">
        <v>1</v>
      </c>
      <c r="B3" s="74"/>
      <c r="C3" s="59">
        <v>45768</v>
      </c>
      <c r="D3" s="60"/>
      <c r="F3" s="106"/>
      <c r="G3" s="93" t="s">
        <v>46</v>
      </c>
      <c r="H3" s="94"/>
      <c r="I3" s="94"/>
      <c r="J3" s="95"/>
    </row>
    <row r="4" spans="1:58" ht="19.2" customHeight="1" thickBot="1" x14ac:dyDescent="0.35">
      <c r="A4" s="73" t="s">
        <v>0</v>
      </c>
      <c r="B4" s="74"/>
      <c r="C4" s="61">
        <v>45792</v>
      </c>
      <c r="D4" s="62"/>
      <c r="F4" s="33"/>
    </row>
    <row r="5" spans="1:58" ht="18" customHeight="1" thickBot="1" x14ac:dyDescent="0.35">
      <c r="A5" s="1"/>
      <c r="B5" s="1"/>
      <c r="C5" s="1"/>
      <c r="D5" s="1"/>
      <c r="F5" s="34"/>
    </row>
    <row r="6" spans="1:58" ht="17.399999999999999" thickBot="1" x14ac:dyDescent="0.35">
      <c r="A6" s="1"/>
      <c r="B6" s="75" t="s">
        <v>32</v>
      </c>
      <c r="C6" s="75"/>
      <c r="D6" s="75"/>
      <c r="E6" s="75"/>
    </row>
    <row r="7" spans="1:58" ht="16.8" x14ac:dyDescent="0.3">
      <c r="A7" s="1"/>
      <c r="B7" s="35" t="s">
        <v>6</v>
      </c>
      <c r="C7" s="36" t="s">
        <v>43</v>
      </c>
      <c r="D7" s="36" t="s">
        <v>11</v>
      </c>
      <c r="E7" s="37" t="s">
        <v>42</v>
      </c>
    </row>
    <row r="8" spans="1:58" ht="16.8" x14ac:dyDescent="0.3">
      <c r="A8" s="1"/>
      <c r="B8" s="38">
        <v>1</v>
      </c>
      <c r="C8" s="10" t="s">
        <v>213</v>
      </c>
      <c r="D8" s="22">
        <f>SUMIFS(G16:G108, E16:E108, "Vũ")
+ SUMIFS(G16:G108, E16:E108, "Vũ, *")/2
+ SUMIFS(G16:G108, E16:E108, "*, Vũ")/2
+ SUMIFS(G16:G108, E16:E108, "*, Vũ,*")/2
+ SUMIFS(G16:G108, E16:E108, "All team")/5</f>
        <v>37.6</v>
      </c>
      <c r="E8" s="22">
        <f>SUMIFS(F16:F108, E16:E108, "Vũ")+SUMIFS(F16:F108, E16:E108, "*, Vũ")/2+SUMIFS(F16:F108, E16:E108, "All team")/5</f>
        <v>40.799999999999997</v>
      </c>
    </row>
    <row r="9" spans="1:58" ht="16.8" x14ac:dyDescent="0.3">
      <c r="A9" s="1"/>
      <c r="B9" s="38">
        <v>2</v>
      </c>
      <c r="C9" s="10" t="s">
        <v>54</v>
      </c>
      <c r="D9" s="22">
        <f>SUMIFS(G16:G108, E16:E108, "Ngọc")
+ SUMIFS(G16:G108, E16:E108, "Ngọc, *")/2
+ SUMIFS(G16:G108, E16:E108, "*, Ngọc")/2
+ SUMIFS(G16:G108, E16:E108, "*, Ngọc,*")/2
+ SUMIFS(G16:G108, E16:E108, "All team")/5</f>
        <v>31.6</v>
      </c>
      <c r="E9" s="22">
        <f>SUMIFS(F16:F108, E16:E108, "Ngọc")
+ SUMIFS(F16:F108, E16:E108, "Ngọc, *")/2
+ SUMIFS(F16:F108, E16:E108, "*, Ngọc")/2
+ SUMIFS(F16:F108, E16:E108, "*, Ngọc,*")/2
+ SUMIFS(F16:F108, E16:E108, "All team")/5</f>
        <v>34.799999999999997</v>
      </c>
    </row>
    <row r="10" spans="1:58" ht="16.8" x14ac:dyDescent="0.3">
      <c r="A10" s="1"/>
      <c r="B10" s="38">
        <v>3</v>
      </c>
      <c r="C10" s="10" t="s">
        <v>55</v>
      </c>
      <c r="D10" s="22">
        <f>SUMIFS(G16:G108, E16:E108, "Thảo")
+ SUMIFS(G16:G108, E16:E108, "Thảo, *")/2
+ SUMIFS(G16:G108, E16:E108, "*, Thảo")/2
+ SUMIFS(G16:G108, E16:E108, "*, Thảo,*")/2
+ SUMIFS(G16:G108, E16:E108, "All team")/5</f>
        <v>21.6</v>
      </c>
      <c r="E10" s="22">
        <f>SUMIFS(F16:F108, E16:E108, "Thảo")
+ SUMIFS(F16:F108, E16:E108, "Thảo, *")/2
+ SUMIFS(F16:F108, E16:E108, "*, Thảo")/2
+ SUMIFS(F16:F108, E16:E108, "*, Thảo,*")/2
+ SUMIFS(F16:F108, E16:E108, "All team")/5</f>
        <v>21.8</v>
      </c>
    </row>
    <row r="11" spans="1:58" ht="16.8" x14ac:dyDescent="0.3">
      <c r="A11" s="1"/>
      <c r="B11" s="38">
        <v>4</v>
      </c>
      <c r="C11" s="10" t="s">
        <v>56</v>
      </c>
      <c r="D11" s="22">
        <f>SUMIFS(G16:G108, E16:E108, "Tuấn")
+ SUMIFS(G16:G108, E16:E108, "Tuấn, *")/2
+ SUMIFS(G16:G108, E16:E108, "*, Tuấn")/2
+ SUMIFS(G16:G108, E16:E108, "*, Tuấn,*")/2
+ SUMIFS(G16:G108, E16:E108, "All team")/5</f>
        <v>30.6</v>
      </c>
      <c r="E11" s="22">
        <f>SUMIFS(F16:F108, E16:E108, "Tuấn")
+ SUMIFS(F16:F108, E16:E108, "Tuấn, *")/2
+ SUMIFS(F16:F108, E16:E108, "*, Tuấn")/2
+ SUMIFS(F16:F108, E16:E108, "*, Tuấn,*")/2
+ SUMIFS(F16:F108, E16:E108, "All team")/5</f>
        <v>29.8</v>
      </c>
    </row>
    <row r="12" spans="1:58" ht="16.8" x14ac:dyDescent="0.3">
      <c r="A12" s="1"/>
      <c r="B12" s="38">
        <v>5</v>
      </c>
      <c r="C12" s="10" t="s">
        <v>57</v>
      </c>
      <c r="D12" s="22">
        <f>SUMIFS(G16:G108, E16:E108, "Tín")
+ SUMIFS(G16:G108, E16:E108, "Tín, *")/2
+ SUMIFS(G16:G108, E16:E108, "*, Tín")/2
+ SUMIFS(G16:G108, E16:E108, "*, Tín,*")/2
+ SUMIFS(G16:G108, E16:E108, "All team")/5</f>
        <v>32.6</v>
      </c>
      <c r="E12" s="22">
        <f>SUMIFS(F16:F108, E16:E108, "Tín")
+ SUMIFS(F16:F108, E16:E108, "Tín, *")/2
+ SUMIFS(F16:F108, E16:E108, "*, Tín")/2
+ SUMIFS(F16:F108, E16:E108, "*, Tín,*")/2
+ SUMIFS(F16:F108, E16:E108, "All team")/5</f>
        <v>31.8</v>
      </c>
    </row>
    <row r="13" spans="1:58" ht="17.399999999999999" thickBot="1" x14ac:dyDescent="0.35">
      <c r="A13" s="1"/>
      <c r="B13" s="77" t="s">
        <v>12</v>
      </c>
      <c r="C13" s="78"/>
      <c r="D13" s="39">
        <f>SUM(D8:D12)</f>
        <v>154</v>
      </c>
      <c r="E13" s="40">
        <f>SUM(E8:E12)</f>
        <v>159</v>
      </c>
    </row>
    <row r="15" spans="1:58" ht="63.75" customHeight="1" x14ac:dyDescent="0.3">
      <c r="A15" s="14" t="s">
        <v>7</v>
      </c>
      <c r="B15" s="14" t="s">
        <v>8</v>
      </c>
      <c r="C15" s="72" t="s">
        <v>9</v>
      </c>
      <c r="D15" s="72"/>
      <c r="E15" s="52" t="s">
        <v>10</v>
      </c>
      <c r="F15" s="8" t="s">
        <v>42</v>
      </c>
      <c r="G15" s="8" t="s">
        <v>11</v>
      </c>
      <c r="H15" s="9">
        <v>45768</v>
      </c>
      <c r="I15" s="9">
        <f>H15+1</f>
        <v>45769</v>
      </c>
      <c r="J15" s="9">
        <f t="shared" ref="J15:AC15" si="0">I15+1</f>
        <v>45770</v>
      </c>
      <c r="K15" s="9">
        <f t="shared" si="0"/>
        <v>45771</v>
      </c>
      <c r="L15" s="9">
        <f t="shared" si="0"/>
        <v>45772</v>
      </c>
      <c r="M15" s="9">
        <f t="shared" si="0"/>
        <v>45773</v>
      </c>
      <c r="N15" s="9">
        <f t="shared" si="0"/>
        <v>45774</v>
      </c>
      <c r="O15" s="9">
        <f t="shared" si="0"/>
        <v>45775</v>
      </c>
      <c r="P15" s="9">
        <f t="shared" si="0"/>
        <v>45776</v>
      </c>
      <c r="Q15" s="9">
        <f t="shared" si="0"/>
        <v>45777</v>
      </c>
      <c r="R15" s="9">
        <f t="shared" si="0"/>
        <v>45778</v>
      </c>
      <c r="S15" s="9">
        <f t="shared" si="0"/>
        <v>45779</v>
      </c>
      <c r="T15" s="9">
        <f t="shared" si="0"/>
        <v>45780</v>
      </c>
      <c r="U15" s="9">
        <f t="shared" si="0"/>
        <v>45781</v>
      </c>
      <c r="V15" s="9">
        <f t="shared" si="0"/>
        <v>45782</v>
      </c>
      <c r="W15" s="9">
        <f t="shared" si="0"/>
        <v>45783</v>
      </c>
      <c r="X15" s="9">
        <f t="shared" si="0"/>
        <v>45784</v>
      </c>
      <c r="Y15" s="9">
        <f t="shared" si="0"/>
        <v>45785</v>
      </c>
      <c r="Z15" s="9">
        <f t="shared" si="0"/>
        <v>45786</v>
      </c>
      <c r="AA15" s="9">
        <f t="shared" si="0"/>
        <v>45787</v>
      </c>
      <c r="AB15" s="9">
        <f t="shared" si="0"/>
        <v>45788</v>
      </c>
      <c r="AC15" s="9">
        <f t="shared" si="0"/>
        <v>45789</v>
      </c>
      <c r="AD15" s="9">
        <f t="shared" ref="AD15:AF15" si="1">AC15+1</f>
        <v>45790</v>
      </c>
      <c r="AE15" s="9">
        <f t="shared" si="1"/>
        <v>45791</v>
      </c>
      <c r="AF15" s="9">
        <f t="shared" si="1"/>
        <v>45792</v>
      </c>
      <c r="AG15" s="111" t="s">
        <v>215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6.8" x14ac:dyDescent="0.3">
      <c r="A16" s="69" t="s">
        <v>31</v>
      </c>
      <c r="B16" s="67" t="s">
        <v>13</v>
      </c>
      <c r="C16" s="67"/>
      <c r="D16" s="67"/>
      <c r="E16" s="43" t="s">
        <v>41</v>
      </c>
      <c r="F16" s="10">
        <v>5</v>
      </c>
      <c r="G16" s="10">
        <v>5</v>
      </c>
      <c r="H16" s="11">
        <v>0</v>
      </c>
      <c r="I16" s="25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9"/>
    </row>
    <row r="17" spans="1:33" ht="16.8" x14ac:dyDescent="0.3">
      <c r="A17" s="69"/>
      <c r="B17" s="67" t="s">
        <v>38</v>
      </c>
      <c r="C17" s="67"/>
      <c r="D17" s="67"/>
      <c r="E17" s="43" t="s">
        <v>190</v>
      </c>
      <c r="F17" s="10">
        <v>4</v>
      </c>
      <c r="G17" s="10">
        <v>2</v>
      </c>
      <c r="H17" s="10">
        <v>2</v>
      </c>
      <c r="I17" s="30">
        <v>0</v>
      </c>
      <c r="J17" s="25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9"/>
    </row>
    <row r="18" spans="1:33" ht="16.8" x14ac:dyDescent="0.3">
      <c r="A18" s="69"/>
      <c r="B18" s="68"/>
      <c r="C18" s="68"/>
      <c r="D18" s="68"/>
      <c r="E18" s="43"/>
      <c r="F18" s="10"/>
      <c r="G18" s="10"/>
      <c r="H18" s="10"/>
      <c r="I18" s="12">
        <v>-2</v>
      </c>
      <c r="J18" s="7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9"/>
    </row>
    <row r="19" spans="1:33" ht="16.8" x14ac:dyDescent="0.3">
      <c r="A19" s="69"/>
      <c r="B19" s="67" t="s">
        <v>15</v>
      </c>
      <c r="C19" s="67"/>
      <c r="D19" s="67"/>
      <c r="E19" s="43" t="s">
        <v>191</v>
      </c>
      <c r="F19" s="10">
        <v>4</v>
      </c>
      <c r="G19" s="10">
        <v>4</v>
      </c>
      <c r="H19" s="10">
        <v>4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9"/>
    </row>
    <row r="20" spans="1:33" ht="17.25" customHeight="1" x14ac:dyDescent="0.3">
      <c r="A20" s="69"/>
      <c r="B20" s="69" t="s">
        <v>17</v>
      </c>
      <c r="C20" s="67" t="s">
        <v>124</v>
      </c>
      <c r="D20" s="67"/>
      <c r="E20" s="43" t="s">
        <v>164</v>
      </c>
      <c r="F20" s="10">
        <v>1</v>
      </c>
      <c r="G20" s="10">
        <v>1</v>
      </c>
      <c r="H20" s="10">
        <v>1</v>
      </c>
      <c r="I20" s="10">
        <v>1</v>
      </c>
      <c r="J20" s="11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9"/>
    </row>
    <row r="21" spans="1:33" ht="16.8" x14ac:dyDescent="0.3">
      <c r="A21" s="69"/>
      <c r="B21" s="69"/>
      <c r="C21" s="67" t="s">
        <v>125</v>
      </c>
      <c r="D21" s="67"/>
      <c r="E21" s="43" t="s">
        <v>167</v>
      </c>
      <c r="F21" s="10">
        <v>2</v>
      </c>
      <c r="G21" s="10">
        <v>2</v>
      </c>
      <c r="H21" s="10">
        <v>2</v>
      </c>
      <c r="I21" s="10">
        <v>2</v>
      </c>
      <c r="J21" s="11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9"/>
    </row>
    <row r="22" spans="1:33" ht="16.8" x14ac:dyDescent="0.3">
      <c r="A22" s="69"/>
      <c r="B22" s="69"/>
      <c r="C22" s="67" t="s">
        <v>126</v>
      </c>
      <c r="D22" s="67"/>
      <c r="E22" s="43" t="s">
        <v>169</v>
      </c>
      <c r="F22" s="10">
        <v>1</v>
      </c>
      <c r="G22" s="10">
        <v>2</v>
      </c>
      <c r="H22" s="10">
        <v>2</v>
      </c>
      <c r="I22" s="10">
        <v>2</v>
      </c>
      <c r="J22" s="10">
        <v>2</v>
      </c>
      <c r="K22" s="25">
        <v>2</v>
      </c>
      <c r="L22" s="11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9"/>
    </row>
    <row r="23" spans="1:33" ht="16.8" x14ac:dyDescent="0.3">
      <c r="A23" s="69"/>
      <c r="B23" s="69"/>
      <c r="C23" s="63"/>
      <c r="D23" s="64"/>
      <c r="E23" s="41"/>
      <c r="F23" s="10"/>
      <c r="G23" s="10"/>
      <c r="H23" s="10"/>
      <c r="I23" s="10"/>
      <c r="J23" s="10"/>
      <c r="K23" s="10"/>
      <c r="L23" s="13">
        <v>1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9"/>
    </row>
    <row r="24" spans="1:33" ht="16.8" x14ac:dyDescent="0.3">
      <c r="A24" s="69"/>
      <c r="B24" s="69"/>
      <c r="C24" s="67" t="s">
        <v>127</v>
      </c>
      <c r="D24" s="67"/>
      <c r="E24" s="43" t="s">
        <v>167</v>
      </c>
      <c r="F24" s="10">
        <v>2</v>
      </c>
      <c r="G24" s="10">
        <v>2</v>
      </c>
      <c r="H24" s="10">
        <v>2</v>
      </c>
      <c r="I24" s="10">
        <v>2</v>
      </c>
      <c r="J24" s="10">
        <v>2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9"/>
    </row>
    <row r="25" spans="1:33" ht="16.8" x14ac:dyDescent="0.3">
      <c r="A25" s="69"/>
      <c r="B25" s="69"/>
      <c r="C25" s="67" t="s">
        <v>199</v>
      </c>
      <c r="D25" s="67"/>
      <c r="E25" s="43" t="s">
        <v>164</v>
      </c>
      <c r="F25" s="10">
        <v>2</v>
      </c>
      <c r="G25" s="10">
        <v>2</v>
      </c>
      <c r="H25" s="10">
        <v>2</v>
      </c>
      <c r="I25" s="10">
        <v>2</v>
      </c>
      <c r="J25" s="10">
        <v>2</v>
      </c>
      <c r="K25" s="10">
        <v>2</v>
      </c>
      <c r="L25" s="11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9"/>
    </row>
    <row r="26" spans="1:33" ht="16.8" x14ac:dyDescent="0.3">
      <c r="A26" s="69"/>
      <c r="B26" s="69"/>
      <c r="C26" s="67" t="s">
        <v>128</v>
      </c>
      <c r="D26" s="67"/>
      <c r="E26" s="43" t="s">
        <v>168</v>
      </c>
      <c r="F26" s="10">
        <v>1</v>
      </c>
      <c r="G26" s="10">
        <v>2</v>
      </c>
      <c r="H26" s="10">
        <v>2</v>
      </c>
      <c r="I26" s="10">
        <v>2</v>
      </c>
      <c r="J26" s="10">
        <v>2</v>
      </c>
      <c r="K26" s="10">
        <v>2</v>
      </c>
      <c r="L26" s="10">
        <v>2</v>
      </c>
      <c r="M26" s="11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9"/>
    </row>
    <row r="27" spans="1:33" ht="16.8" x14ac:dyDescent="0.3">
      <c r="A27" s="69"/>
      <c r="B27" s="69"/>
      <c r="C27" s="63"/>
      <c r="D27" s="64"/>
      <c r="E27" s="41"/>
      <c r="F27" s="10"/>
      <c r="G27" s="10"/>
      <c r="H27" s="10"/>
      <c r="I27" s="10"/>
      <c r="J27" s="10"/>
      <c r="K27" s="10"/>
      <c r="L27" s="10"/>
      <c r="M27" s="13">
        <v>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9"/>
    </row>
    <row r="28" spans="1:33" ht="16.8" x14ac:dyDescent="0.3">
      <c r="A28" s="69"/>
      <c r="B28" s="69"/>
      <c r="C28" s="65" t="s">
        <v>129</v>
      </c>
      <c r="D28" s="66"/>
      <c r="E28" s="41" t="s">
        <v>166</v>
      </c>
      <c r="F28" s="10">
        <v>2</v>
      </c>
      <c r="G28" s="10">
        <v>2</v>
      </c>
      <c r="H28" s="10">
        <v>2</v>
      </c>
      <c r="I28" s="10">
        <v>2</v>
      </c>
      <c r="J28" s="10">
        <v>2</v>
      </c>
      <c r="K28" s="10">
        <v>2</v>
      </c>
      <c r="L28" s="10">
        <v>2</v>
      </c>
      <c r="M28" s="11">
        <v>0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9"/>
    </row>
    <row r="29" spans="1:33" ht="16.8" x14ac:dyDescent="0.3">
      <c r="A29" s="69"/>
      <c r="B29" s="69"/>
      <c r="C29" s="65" t="s">
        <v>192</v>
      </c>
      <c r="D29" s="66"/>
      <c r="E29" s="41" t="s">
        <v>169</v>
      </c>
      <c r="F29" s="10">
        <v>2</v>
      </c>
      <c r="G29" s="10">
        <v>3</v>
      </c>
      <c r="H29" s="10">
        <v>3</v>
      </c>
      <c r="I29" s="10">
        <v>3</v>
      </c>
      <c r="J29" s="10">
        <v>3</v>
      </c>
      <c r="K29" s="10">
        <v>3</v>
      </c>
      <c r="L29" s="10">
        <v>3</v>
      </c>
      <c r="M29" s="25">
        <v>3</v>
      </c>
      <c r="N29" s="11">
        <v>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9"/>
    </row>
    <row r="30" spans="1:33" ht="16.8" x14ac:dyDescent="0.3">
      <c r="A30" s="69"/>
      <c r="B30" s="69"/>
      <c r="C30" s="63"/>
      <c r="D30" s="64"/>
      <c r="E30" s="41"/>
      <c r="F30" s="10"/>
      <c r="G30" s="10"/>
      <c r="H30" s="10"/>
      <c r="I30" s="10"/>
      <c r="J30" s="10"/>
      <c r="K30" s="10"/>
      <c r="L30" s="10"/>
      <c r="M30" s="7"/>
      <c r="N30" s="13">
        <v>1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9"/>
    </row>
    <row r="31" spans="1:33" ht="16.8" x14ac:dyDescent="0.3">
      <c r="A31" s="69"/>
      <c r="B31" s="69"/>
      <c r="C31" s="67" t="s">
        <v>130</v>
      </c>
      <c r="D31" s="67"/>
      <c r="E31" s="41" t="s">
        <v>167</v>
      </c>
      <c r="F31" s="10">
        <v>2</v>
      </c>
      <c r="G31" s="10">
        <v>2</v>
      </c>
      <c r="H31" s="10">
        <v>2</v>
      </c>
      <c r="I31" s="10">
        <v>2</v>
      </c>
      <c r="J31" s="10">
        <v>2</v>
      </c>
      <c r="K31" s="10">
        <v>2</v>
      </c>
      <c r="L31" s="10">
        <v>2</v>
      </c>
      <c r="M31" s="11">
        <v>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9"/>
    </row>
    <row r="32" spans="1:33" ht="16.8" x14ac:dyDescent="0.3">
      <c r="A32" s="69"/>
      <c r="B32" s="69"/>
      <c r="C32" s="65" t="s">
        <v>131</v>
      </c>
      <c r="D32" s="66"/>
      <c r="E32" s="41" t="s">
        <v>168</v>
      </c>
      <c r="F32" s="10">
        <v>2</v>
      </c>
      <c r="G32" s="10">
        <v>2</v>
      </c>
      <c r="H32" s="10">
        <v>2</v>
      </c>
      <c r="I32" s="10">
        <v>2</v>
      </c>
      <c r="J32" s="10">
        <v>2</v>
      </c>
      <c r="K32" s="10">
        <v>2</v>
      </c>
      <c r="L32" s="10">
        <v>2</v>
      </c>
      <c r="M32" s="25">
        <v>2</v>
      </c>
      <c r="N32" s="11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9"/>
    </row>
    <row r="33" spans="1:33" ht="16.8" x14ac:dyDescent="0.3">
      <c r="A33" s="69"/>
      <c r="B33" s="69"/>
      <c r="C33" s="67" t="s">
        <v>39</v>
      </c>
      <c r="D33" s="67"/>
      <c r="E33" s="43" t="s">
        <v>41</v>
      </c>
      <c r="F33" s="10">
        <v>3</v>
      </c>
      <c r="G33" s="10">
        <v>3</v>
      </c>
      <c r="H33" s="10">
        <v>3</v>
      </c>
      <c r="I33" s="10">
        <v>3</v>
      </c>
      <c r="J33" s="10">
        <v>3</v>
      </c>
      <c r="K33" s="10">
        <v>3</v>
      </c>
      <c r="L33" s="10">
        <v>3</v>
      </c>
      <c r="M33" s="10">
        <v>3</v>
      </c>
      <c r="N33" s="25">
        <v>3</v>
      </c>
      <c r="O33" s="11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9"/>
    </row>
    <row r="34" spans="1:33" ht="16.8" x14ac:dyDescent="0.3">
      <c r="A34" s="69"/>
      <c r="B34" s="69" t="s">
        <v>21</v>
      </c>
      <c r="C34" s="67" t="s">
        <v>132</v>
      </c>
      <c r="D34" s="67"/>
      <c r="E34" s="43" t="s">
        <v>164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25">
        <v>1</v>
      </c>
      <c r="P34" s="11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9"/>
    </row>
    <row r="35" spans="1:33" ht="16.8" x14ac:dyDescent="0.3">
      <c r="A35" s="69"/>
      <c r="B35" s="69"/>
      <c r="C35" s="67" t="s">
        <v>133</v>
      </c>
      <c r="D35" s="67"/>
      <c r="E35" s="43" t="s">
        <v>167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25">
        <v>1</v>
      </c>
      <c r="P35" s="11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9"/>
    </row>
    <row r="36" spans="1:33" ht="16.8" x14ac:dyDescent="0.3">
      <c r="A36" s="69"/>
      <c r="B36" s="69"/>
      <c r="C36" s="67" t="s">
        <v>134</v>
      </c>
      <c r="D36" s="67"/>
      <c r="E36" s="43" t="s">
        <v>169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7">
        <v>1</v>
      </c>
      <c r="O36" s="25">
        <v>1</v>
      </c>
      <c r="P36" s="11">
        <v>0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9"/>
    </row>
    <row r="37" spans="1:33" ht="16.8" x14ac:dyDescent="0.3">
      <c r="A37" s="69"/>
      <c r="B37" s="69"/>
      <c r="C37" s="67" t="s">
        <v>135</v>
      </c>
      <c r="D37" s="67"/>
      <c r="E37" s="43" t="s">
        <v>167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25">
        <v>1</v>
      </c>
      <c r="P37" s="11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9"/>
    </row>
    <row r="38" spans="1:33" ht="16.8" x14ac:dyDescent="0.3">
      <c r="A38" s="69"/>
      <c r="B38" s="69"/>
      <c r="C38" s="67" t="s">
        <v>200</v>
      </c>
      <c r="D38" s="67"/>
      <c r="E38" s="43" t="s">
        <v>164</v>
      </c>
      <c r="F38" s="10">
        <v>2</v>
      </c>
      <c r="G38" s="10">
        <v>2</v>
      </c>
      <c r="H38" s="10">
        <v>2</v>
      </c>
      <c r="I38" s="10">
        <v>2</v>
      </c>
      <c r="J38" s="10">
        <v>2</v>
      </c>
      <c r="K38" s="10">
        <v>2</v>
      </c>
      <c r="L38" s="10">
        <v>2</v>
      </c>
      <c r="M38" s="10">
        <v>2</v>
      </c>
      <c r="N38" s="10">
        <v>2</v>
      </c>
      <c r="O38" s="10">
        <v>2</v>
      </c>
      <c r="P38" s="11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9"/>
    </row>
    <row r="39" spans="1:33" ht="16.8" x14ac:dyDescent="0.3">
      <c r="A39" s="69"/>
      <c r="B39" s="69"/>
      <c r="C39" s="67" t="s">
        <v>136</v>
      </c>
      <c r="D39" s="67"/>
      <c r="E39" s="41" t="s">
        <v>168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25">
        <v>1</v>
      </c>
      <c r="Q39" s="11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9"/>
    </row>
    <row r="40" spans="1:33" ht="16.8" x14ac:dyDescent="0.3">
      <c r="A40" s="69"/>
      <c r="B40" s="69"/>
      <c r="C40" s="65" t="s">
        <v>193</v>
      </c>
      <c r="D40" s="66"/>
      <c r="E40" s="41" t="s">
        <v>166</v>
      </c>
      <c r="F40" s="10">
        <v>2</v>
      </c>
      <c r="G40" s="10">
        <v>3</v>
      </c>
      <c r="H40" s="10">
        <v>3</v>
      </c>
      <c r="I40" s="10">
        <v>3</v>
      </c>
      <c r="J40" s="10">
        <v>3</v>
      </c>
      <c r="K40" s="10">
        <v>3</v>
      </c>
      <c r="L40" s="10">
        <v>3</v>
      </c>
      <c r="M40" s="10">
        <v>3</v>
      </c>
      <c r="N40" s="10">
        <v>3</v>
      </c>
      <c r="O40" s="10">
        <v>3</v>
      </c>
      <c r="P40" s="25">
        <v>3</v>
      </c>
      <c r="Q40" s="10">
        <v>3</v>
      </c>
      <c r="R40" s="11">
        <v>0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9"/>
    </row>
    <row r="41" spans="1:33" ht="16.8" x14ac:dyDescent="0.3">
      <c r="A41" s="69"/>
      <c r="B41" s="69"/>
      <c r="C41" s="63"/>
      <c r="D41" s="64"/>
      <c r="E41" s="41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25"/>
      <c r="Q41" s="10"/>
      <c r="R41" s="13">
        <v>1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9"/>
    </row>
    <row r="42" spans="1:33" ht="16.8" x14ac:dyDescent="0.3">
      <c r="A42" s="69"/>
      <c r="B42" s="69"/>
      <c r="C42" s="65" t="s">
        <v>137</v>
      </c>
      <c r="D42" s="66"/>
      <c r="E42" s="41" t="s">
        <v>169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1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9"/>
    </row>
    <row r="43" spans="1:33" ht="16.8" x14ac:dyDescent="0.3">
      <c r="A43" s="69"/>
      <c r="B43" s="69"/>
      <c r="C43" s="67" t="s">
        <v>138</v>
      </c>
      <c r="D43" s="67"/>
      <c r="E43" s="41" t="s">
        <v>167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25">
        <v>1</v>
      </c>
      <c r="Q43" s="11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9"/>
    </row>
    <row r="44" spans="1:33" ht="16.8" x14ac:dyDescent="0.3">
      <c r="A44" s="69"/>
      <c r="B44" s="69"/>
      <c r="C44" s="65" t="s">
        <v>139</v>
      </c>
      <c r="D44" s="66"/>
      <c r="E44" s="41" t="s">
        <v>168</v>
      </c>
      <c r="F44" s="10">
        <v>2</v>
      </c>
      <c r="G44" s="10">
        <v>2</v>
      </c>
      <c r="H44" s="10">
        <v>2</v>
      </c>
      <c r="I44" s="10">
        <v>2</v>
      </c>
      <c r="J44" s="10">
        <v>2</v>
      </c>
      <c r="K44" s="10">
        <v>2</v>
      </c>
      <c r="L44" s="10">
        <v>2</v>
      </c>
      <c r="M44" s="10">
        <v>2</v>
      </c>
      <c r="N44" s="10">
        <v>2</v>
      </c>
      <c r="O44" s="10">
        <v>2</v>
      </c>
      <c r="P44" s="10">
        <v>2</v>
      </c>
      <c r="Q44" s="11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9"/>
    </row>
    <row r="45" spans="1:33" ht="16.8" x14ac:dyDescent="0.3">
      <c r="A45" s="69"/>
      <c r="B45" s="69"/>
      <c r="C45" s="67" t="s">
        <v>40</v>
      </c>
      <c r="D45" s="67"/>
      <c r="E45" s="43" t="s">
        <v>41</v>
      </c>
      <c r="F45" s="10">
        <v>6</v>
      </c>
      <c r="G45" s="10">
        <v>5</v>
      </c>
      <c r="H45" s="10">
        <v>5</v>
      </c>
      <c r="I45" s="10">
        <v>5</v>
      </c>
      <c r="J45" s="10">
        <v>5</v>
      </c>
      <c r="K45" s="10">
        <v>5</v>
      </c>
      <c r="L45" s="10">
        <v>5</v>
      </c>
      <c r="M45" s="10">
        <v>5</v>
      </c>
      <c r="N45" s="10">
        <v>5</v>
      </c>
      <c r="O45" s="10">
        <v>5</v>
      </c>
      <c r="P45" s="10">
        <v>5</v>
      </c>
      <c r="Q45" s="10">
        <v>1</v>
      </c>
      <c r="R45" s="11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9"/>
    </row>
    <row r="46" spans="1:33" ht="16.8" x14ac:dyDescent="0.3">
      <c r="A46" s="69"/>
      <c r="B46" s="69"/>
      <c r="C46" s="68"/>
      <c r="D46" s="68"/>
      <c r="E46" s="43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7"/>
      <c r="Q46" s="7"/>
      <c r="R46" s="12">
        <v>-1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9"/>
    </row>
    <row r="47" spans="1:33" ht="16.8" x14ac:dyDescent="0.3">
      <c r="A47" s="69"/>
      <c r="B47" s="69" t="s">
        <v>23</v>
      </c>
      <c r="C47" s="67" t="s">
        <v>173</v>
      </c>
      <c r="D47" s="67"/>
      <c r="E47" s="43" t="s">
        <v>164</v>
      </c>
      <c r="F47" s="10">
        <v>2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1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9"/>
    </row>
    <row r="48" spans="1:33" ht="16.8" x14ac:dyDescent="0.3">
      <c r="A48" s="69"/>
      <c r="B48" s="69"/>
      <c r="C48" s="68"/>
      <c r="D48" s="68"/>
      <c r="E48" s="43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7"/>
      <c r="R48" s="12">
        <v>-1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9"/>
    </row>
    <row r="49" spans="1:33" ht="16.8" x14ac:dyDescent="0.3">
      <c r="A49" s="69"/>
      <c r="B49" s="69"/>
      <c r="C49" s="67" t="s">
        <v>172</v>
      </c>
      <c r="D49" s="67"/>
      <c r="E49" s="43" t="s">
        <v>164</v>
      </c>
      <c r="F49" s="10">
        <v>4</v>
      </c>
      <c r="G49" s="10">
        <v>4</v>
      </c>
      <c r="H49" s="10">
        <v>4</v>
      </c>
      <c r="I49" s="10">
        <v>4</v>
      </c>
      <c r="J49" s="10">
        <v>4</v>
      </c>
      <c r="K49" s="10">
        <v>4</v>
      </c>
      <c r="L49" s="10">
        <v>4</v>
      </c>
      <c r="M49" s="10">
        <v>4</v>
      </c>
      <c r="N49" s="10">
        <v>4</v>
      </c>
      <c r="O49" s="10">
        <v>4</v>
      </c>
      <c r="P49" s="10">
        <v>4</v>
      </c>
      <c r="Q49" s="10">
        <v>4</v>
      </c>
      <c r="R49" s="10">
        <v>4</v>
      </c>
      <c r="S49" s="10">
        <v>4</v>
      </c>
      <c r="T49" s="10">
        <v>4</v>
      </c>
      <c r="U49" s="10">
        <v>4</v>
      </c>
      <c r="V49" s="11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9"/>
    </row>
    <row r="50" spans="1:33" ht="16.8" x14ac:dyDescent="0.3">
      <c r="A50" s="69"/>
      <c r="B50" s="69"/>
      <c r="C50" s="67" t="s">
        <v>174</v>
      </c>
      <c r="D50" s="67"/>
      <c r="E50" s="43" t="s">
        <v>167</v>
      </c>
      <c r="F50" s="10">
        <v>2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1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9"/>
    </row>
    <row r="51" spans="1:33" ht="16.8" x14ac:dyDescent="0.3">
      <c r="A51" s="69"/>
      <c r="B51" s="69"/>
      <c r="C51" s="63"/>
      <c r="D51" s="64"/>
      <c r="E51" s="41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2">
        <v>-1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9"/>
    </row>
    <row r="52" spans="1:33" ht="16.8" x14ac:dyDescent="0.3">
      <c r="A52" s="69"/>
      <c r="B52" s="69"/>
      <c r="C52" s="67" t="s">
        <v>175</v>
      </c>
      <c r="D52" s="67"/>
      <c r="E52" s="43" t="s">
        <v>167</v>
      </c>
      <c r="F52" s="10">
        <v>2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1">
        <v>0</v>
      </c>
      <c r="S52" s="7"/>
      <c r="T52" s="10">
        <v>0</v>
      </c>
      <c r="U52" s="10">
        <v>0</v>
      </c>
      <c r="V52" s="25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9"/>
    </row>
    <row r="53" spans="1:33" ht="16.8" x14ac:dyDescent="0.3">
      <c r="A53" s="69"/>
      <c r="B53" s="69"/>
      <c r="C53" s="71"/>
      <c r="D53" s="71"/>
      <c r="E53" s="43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2">
        <v>-1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9"/>
    </row>
    <row r="54" spans="1:33" ht="16.8" x14ac:dyDescent="0.3">
      <c r="A54" s="69"/>
      <c r="B54" s="69"/>
      <c r="C54" s="67" t="s">
        <v>176</v>
      </c>
      <c r="D54" s="67"/>
      <c r="E54" s="43" t="s">
        <v>169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1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9"/>
    </row>
    <row r="55" spans="1:33" ht="16.8" x14ac:dyDescent="0.3">
      <c r="A55" s="69"/>
      <c r="B55" s="69"/>
      <c r="C55" s="67" t="s">
        <v>177</v>
      </c>
      <c r="D55" s="67"/>
      <c r="E55" s="43" t="s">
        <v>169</v>
      </c>
      <c r="F55" s="10">
        <v>2</v>
      </c>
      <c r="G55" s="10">
        <v>2</v>
      </c>
      <c r="H55" s="10">
        <v>2</v>
      </c>
      <c r="I55" s="10">
        <v>2</v>
      </c>
      <c r="J55" s="10">
        <v>2</v>
      </c>
      <c r="K55" s="10">
        <v>2</v>
      </c>
      <c r="L55" s="10">
        <v>2</v>
      </c>
      <c r="M55" s="10">
        <v>2</v>
      </c>
      <c r="N55" s="10">
        <v>2</v>
      </c>
      <c r="O55" s="10">
        <v>2</v>
      </c>
      <c r="P55" s="10">
        <v>2</v>
      </c>
      <c r="Q55" s="10">
        <v>2</v>
      </c>
      <c r="R55" s="10">
        <v>2</v>
      </c>
      <c r="S55" s="10">
        <v>2</v>
      </c>
      <c r="T55" s="10">
        <v>2</v>
      </c>
      <c r="U55" s="10">
        <v>2</v>
      </c>
      <c r="V55" s="10">
        <v>0</v>
      </c>
      <c r="W55" s="11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9"/>
    </row>
    <row r="56" spans="1:33" ht="16.8" x14ac:dyDescent="0.3">
      <c r="A56" s="69"/>
      <c r="B56" s="69"/>
      <c r="C56" s="67" t="s">
        <v>178</v>
      </c>
      <c r="D56" s="67"/>
      <c r="E56" s="43" t="s">
        <v>167</v>
      </c>
      <c r="F56" s="10">
        <v>4</v>
      </c>
      <c r="G56" s="10">
        <v>4</v>
      </c>
      <c r="H56" s="10">
        <v>4</v>
      </c>
      <c r="I56" s="10">
        <v>4</v>
      </c>
      <c r="J56" s="10">
        <v>4</v>
      </c>
      <c r="K56" s="10">
        <v>4</v>
      </c>
      <c r="L56" s="10">
        <v>4</v>
      </c>
      <c r="M56" s="10">
        <v>4</v>
      </c>
      <c r="N56" s="10">
        <v>4</v>
      </c>
      <c r="O56" s="10">
        <v>4</v>
      </c>
      <c r="P56" s="10">
        <v>4</v>
      </c>
      <c r="Q56" s="10">
        <v>4</v>
      </c>
      <c r="R56" s="10">
        <v>4</v>
      </c>
      <c r="S56" s="11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9"/>
    </row>
    <row r="57" spans="1:33" ht="16.8" x14ac:dyDescent="0.3">
      <c r="A57" s="69"/>
      <c r="B57" s="69"/>
      <c r="C57" s="67" t="s">
        <v>179</v>
      </c>
      <c r="D57" s="67"/>
      <c r="E57" s="43" t="s">
        <v>167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2</v>
      </c>
      <c r="Q57" s="10">
        <v>2</v>
      </c>
      <c r="R57" s="10">
        <v>2</v>
      </c>
      <c r="S57" s="10">
        <v>2</v>
      </c>
      <c r="T57" s="10">
        <v>2</v>
      </c>
      <c r="U57" s="10">
        <v>2</v>
      </c>
      <c r="V57" s="10">
        <v>2</v>
      </c>
      <c r="W57" s="11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9"/>
    </row>
    <row r="58" spans="1:33" ht="16.8" x14ac:dyDescent="0.3">
      <c r="A58" s="69"/>
      <c r="B58" s="69"/>
      <c r="C58" s="67" t="s">
        <v>180</v>
      </c>
      <c r="D58" s="67"/>
      <c r="E58" s="43" t="s">
        <v>164</v>
      </c>
      <c r="F58" s="10">
        <v>4</v>
      </c>
      <c r="G58" s="10">
        <v>3</v>
      </c>
      <c r="H58" s="10">
        <v>3</v>
      </c>
      <c r="I58" s="10">
        <v>3</v>
      </c>
      <c r="J58" s="10">
        <v>3</v>
      </c>
      <c r="K58" s="10">
        <v>3</v>
      </c>
      <c r="L58" s="10">
        <v>3</v>
      </c>
      <c r="M58" s="10">
        <v>3</v>
      </c>
      <c r="N58" s="10">
        <v>3</v>
      </c>
      <c r="O58" s="10">
        <v>3</v>
      </c>
      <c r="P58" s="10">
        <v>3</v>
      </c>
      <c r="Q58" s="10">
        <v>3</v>
      </c>
      <c r="R58" s="10">
        <v>3</v>
      </c>
      <c r="S58" s="10">
        <v>3</v>
      </c>
      <c r="T58" s="11">
        <v>0</v>
      </c>
      <c r="U58" s="7"/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9"/>
    </row>
    <row r="59" spans="1:33" ht="16.8" x14ac:dyDescent="0.3">
      <c r="A59" s="69"/>
      <c r="B59" s="69"/>
      <c r="C59" s="68"/>
      <c r="D59" s="68"/>
      <c r="E59" s="4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2">
        <v>-1</v>
      </c>
      <c r="U59" s="7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9"/>
    </row>
    <row r="60" spans="1:33" ht="16.8" x14ac:dyDescent="0.3">
      <c r="A60" s="69"/>
      <c r="B60" s="69"/>
      <c r="C60" s="67" t="s">
        <v>181</v>
      </c>
      <c r="D60" s="67"/>
      <c r="E60" s="43" t="s">
        <v>164</v>
      </c>
      <c r="F60" s="10">
        <v>3</v>
      </c>
      <c r="G60" s="10">
        <v>3</v>
      </c>
      <c r="H60" s="10">
        <v>3</v>
      </c>
      <c r="I60" s="10">
        <v>3</v>
      </c>
      <c r="J60" s="10">
        <v>3</v>
      </c>
      <c r="K60" s="10">
        <v>3</v>
      </c>
      <c r="L60" s="10">
        <v>3</v>
      </c>
      <c r="M60" s="10">
        <v>3</v>
      </c>
      <c r="N60" s="10">
        <v>3</v>
      </c>
      <c r="O60" s="10">
        <v>3</v>
      </c>
      <c r="P60" s="10">
        <v>3</v>
      </c>
      <c r="Q60" s="10">
        <v>3</v>
      </c>
      <c r="R60" s="10">
        <v>3</v>
      </c>
      <c r="S60" s="10">
        <v>3</v>
      </c>
      <c r="T60" s="10">
        <v>3</v>
      </c>
      <c r="U60" s="10">
        <v>3</v>
      </c>
      <c r="V60" s="10">
        <v>3</v>
      </c>
      <c r="W60" s="10">
        <v>3</v>
      </c>
      <c r="X60" s="10">
        <v>3</v>
      </c>
      <c r="Y60" s="10">
        <v>3</v>
      </c>
      <c r="Z60" s="10">
        <v>3</v>
      </c>
      <c r="AA60" s="10">
        <v>3</v>
      </c>
      <c r="AB60" s="10">
        <v>3</v>
      </c>
      <c r="AC60" s="10">
        <v>3</v>
      </c>
      <c r="AD60" s="10">
        <v>3</v>
      </c>
      <c r="AE60" s="10">
        <v>3</v>
      </c>
      <c r="AF60" s="10">
        <v>3</v>
      </c>
      <c r="AG60" s="109" t="s">
        <v>214</v>
      </c>
    </row>
    <row r="61" spans="1:33" ht="16.8" x14ac:dyDescent="0.3">
      <c r="A61" s="69"/>
      <c r="B61" s="69"/>
      <c r="C61" s="67" t="s">
        <v>182</v>
      </c>
      <c r="D61" s="67"/>
      <c r="E61" s="43" t="s">
        <v>168</v>
      </c>
      <c r="F61" s="10">
        <v>2</v>
      </c>
      <c r="G61" s="10">
        <v>2</v>
      </c>
      <c r="H61" s="10">
        <v>2</v>
      </c>
      <c r="I61" s="10">
        <v>2</v>
      </c>
      <c r="J61" s="10">
        <v>2</v>
      </c>
      <c r="K61" s="10">
        <v>2</v>
      </c>
      <c r="L61" s="10">
        <v>2</v>
      </c>
      <c r="M61" s="10">
        <v>2</v>
      </c>
      <c r="N61" s="10">
        <v>2</v>
      </c>
      <c r="O61" s="10">
        <v>2</v>
      </c>
      <c r="P61" s="10">
        <v>2</v>
      </c>
      <c r="Q61" s="10">
        <v>2</v>
      </c>
      <c r="R61" s="10">
        <v>2</v>
      </c>
      <c r="S61" s="10">
        <v>2</v>
      </c>
      <c r="T61" s="11">
        <v>0</v>
      </c>
      <c r="U61" s="25">
        <v>0</v>
      </c>
      <c r="V61" s="25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9"/>
    </row>
    <row r="62" spans="1:33" ht="16.8" x14ac:dyDescent="0.3">
      <c r="A62" s="69"/>
      <c r="B62" s="69"/>
      <c r="C62" s="67" t="s">
        <v>183</v>
      </c>
      <c r="D62" s="67"/>
      <c r="E62" s="43" t="s">
        <v>168</v>
      </c>
      <c r="F62" s="10">
        <v>4</v>
      </c>
      <c r="G62" s="10">
        <v>4</v>
      </c>
      <c r="H62" s="10">
        <v>4</v>
      </c>
      <c r="I62" s="10">
        <v>4</v>
      </c>
      <c r="J62" s="10">
        <v>4</v>
      </c>
      <c r="K62" s="10">
        <v>4</v>
      </c>
      <c r="L62" s="10">
        <v>4</v>
      </c>
      <c r="M62" s="10">
        <v>4</v>
      </c>
      <c r="N62" s="10">
        <v>4</v>
      </c>
      <c r="O62" s="10">
        <v>4</v>
      </c>
      <c r="P62" s="10">
        <v>4</v>
      </c>
      <c r="Q62" s="10">
        <v>4</v>
      </c>
      <c r="R62" s="10">
        <v>4</v>
      </c>
      <c r="S62" s="10">
        <v>4</v>
      </c>
      <c r="T62" s="10">
        <v>4</v>
      </c>
      <c r="U62" s="10">
        <v>4</v>
      </c>
      <c r="V62" s="10">
        <v>4</v>
      </c>
      <c r="W62" s="10">
        <v>4</v>
      </c>
      <c r="X62" s="10">
        <v>4</v>
      </c>
      <c r="Y62" s="11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9"/>
    </row>
    <row r="63" spans="1:33" ht="16.8" x14ac:dyDescent="0.3">
      <c r="A63" s="69"/>
      <c r="B63" s="69"/>
      <c r="C63" s="67" t="s">
        <v>194</v>
      </c>
      <c r="D63" s="67"/>
      <c r="E63" s="41" t="s">
        <v>166</v>
      </c>
      <c r="F63" s="10">
        <v>4</v>
      </c>
      <c r="G63" s="10">
        <v>4</v>
      </c>
      <c r="H63" s="10">
        <v>4</v>
      </c>
      <c r="I63" s="10">
        <v>4</v>
      </c>
      <c r="J63" s="10">
        <v>4</v>
      </c>
      <c r="K63" s="10">
        <v>4</v>
      </c>
      <c r="L63" s="10">
        <v>4</v>
      </c>
      <c r="M63" s="10">
        <v>4</v>
      </c>
      <c r="N63" s="10">
        <v>4</v>
      </c>
      <c r="O63" s="10">
        <v>4</v>
      </c>
      <c r="P63" s="10">
        <v>4</v>
      </c>
      <c r="Q63" s="10">
        <v>4</v>
      </c>
      <c r="R63" s="10">
        <v>4</v>
      </c>
      <c r="S63" s="10">
        <v>4</v>
      </c>
      <c r="T63" s="10">
        <v>4</v>
      </c>
      <c r="U63" s="30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109"/>
    </row>
    <row r="64" spans="1:33" ht="16.8" x14ac:dyDescent="0.3">
      <c r="A64" s="69"/>
      <c r="B64" s="69"/>
      <c r="C64" s="67" t="s">
        <v>195</v>
      </c>
      <c r="D64" s="67"/>
      <c r="E64" s="41" t="s">
        <v>166</v>
      </c>
      <c r="F64" s="10">
        <v>2</v>
      </c>
      <c r="G64" s="10">
        <v>2</v>
      </c>
      <c r="H64" s="10">
        <v>2</v>
      </c>
      <c r="I64" s="10">
        <v>2</v>
      </c>
      <c r="J64" s="10">
        <v>2</v>
      </c>
      <c r="K64" s="10">
        <v>2</v>
      </c>
      <c r="L64" s="10">
        <v>2</v>
      </c>
      <c r="M64" s="10">
        <v>2</v>
      </c>
      <c r="N64" s="10">
        <v>2</v>
      </c>
      <c r="O64" s="10">
        <v>2</v>
      </c>
      <c r="P64" s="10">
        <v>2</v>
      </c>
      <c r="Q64" s="10">
        <v>2</v>
      </c>
      <c r="R64" s="10">
        <v>2</v>
      </c>
      <c r="S64" s="10">
        <v>2</v>
      </c>
      <c r="T64" s="30">
        <v>0</v>
      </c>
      <c r="U64" s="10">
        <v>0</v>
      </c>
      <c r="V64" s="10">
        <v>0</v>
      </c>
      <c r="W64" s="10">
        <v>0</v>
      </c>
      <c r="X64" s="10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1">
        <v>0</v>
      </c>
      <c r="AG64" s="109"/>
    </row>
    <row r="65" spans="1:33" ht="16.8" x14ac:dyDescent="0.3">
      <c r="A65" s="69"/>
      <c r="B65" s="69"/>
      <c r="C65" s="67" t="s">
        <v>184</v>
      </c>
      <c r="D65" s="67"/>
      <c r="E65" s="43" t="s">
        <v>169</v>
      </c>
      <c r="F65" s="10">
        <v>2</v>
      </c>
      <c r="G65" s="10">
        <v>2</v>
      </c>
      <c r="H65" s="10">
        <v>2</v>
      </c>
      <c r="I65" s="10">
        <v>2</v>
      </c>
      <c r="J65" s="10">
        <v>2</v>
      </c>
      <c r="K65" s="10">
        <v>2</v>
      </c>
      <c r="L65" s="10">
        <v>2</v>
      </c>
      <c r="M65" s="10">
        <v>2</v>
      </c>
      <c r="N65" s="10">
        <v>2</v>
      </c>
      <c r="O65" s="10">
        <v>2</v>
      </c>
      <c r="P65" s="10">
        <v>2</v>
      </c>
      <c r="Q65" s="10">
        <v>2</v>
      </c>
      <c r="R65" s="10">
        <v>2</v>
      </c>
      <c r="S65" s="10">
        <v>2</v>
      </c>
      <c r="T65" s="10">
        <v>2</v>
      </c>
      <c r="U65" s="10">
        <v>2</v>
      </c>
      <c r="V65" s="10">
        <v>2</v>
      </c>
      <c r="W65" s="10">
        <v>2</v>
      </c>
      <c r="X65" s="11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9"/>
    </row>
    <row r="66" spans="1:33" ht="16.8" x14ac:dyDescent="0.3">
      <c r="A66" s="69"/>
      <c r="B66" s="69"/>
      <c r="C66" s="67" t="s">
        <v>185</v>
      </c>
      <c r="D66" s="67"/>
      <c r="E66" s="43" t="s">
        <v>169</v>
      </c>
      <c r="F66" s="10">
        <v>3</v>
      </c>
      <c r="G66" s="10">
        <v>3</v>
      </c>
      <c r="H66" s="10">
        <v>3</v>
      </c>
      <c r="I66" s="10">
        <v>3</v>
      </c>
      <c r="J66" s="10">
        <v>3</v>
      </c>
      <c r="K66" s="10">
        <v>3</v>
      </c>
      <c r="L66" s="10">
        <v>3</v>
      </c>
      <c r="M66" s="10">
        <v>3</v>
      </c>
      <c r="N66" s="10">
        <v>3</v>
      </c>
      <c r="O66" s="10">
        <v>3</v>
      </c>
      <c r="P66" s="10">
        <v>3</v>
      </c>
      <c r="Q66" s="10">
        <v>3</v>
      </c>
      <c r="R66" s="10">
        <v>3</v>
      </c>
      <c r="S66" s="10">
        <v>3</v>
      </c>
      <c r="T66" s="10">
        <v>3</v>
      </c>
      <c r="U66" s="10">
        <v>3</v>
      </c>
      <c r="V66" s="10">
        <v>3</v>
      </c>
      <c r="W66" s="11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9"/>
    </row>
    <row r="67" spans="1:33" ht="16.8" x14ac:dyDescent="0.3">
      <c r="A67" s="69"/>
      <c r="B67" s="69"/>
      <c r="C67" s="67" t="s">
        <v>186</v>
      </c>
      <c r="D67" s="67"/>
      <c r="E67" s="43" t="s">
        <v>167</v>
      </c>
      <c r="F67" s="10">
        <v>2</v>
      </c>
      <c r="G67" s="10">
        <v>2</v>
      </c>
      <c r="H67" s="10">
        <v>2</v>
      </c>
      <c r="I67" s="10">
        <v>2</v>
      </c>
      <c r="J67" s="10">
        <v>2</v>
      </c>
      <c r="K67" s="10">
        <v>2</v>
      </c>
      <c r="L67" s="10">
        <v>2</v>
      </c>
      <c r="M67" s="10">
        <v>2</v>
      </c>
      <c r="N67" s="10">
        <v>2</v>
      </c>
      <c r="O67" s="10">
        <v>2</v>
      </c>
      <c r="P67" s="10">
        <v>2</v>
      </c>
      <c r="Q67" s="10">
        <v>2</v>
      </c>
      <c r="R67" s="10">
        <v>2</v>
      </c>
      <c r="S67" s="10">
        <v>2</v>
      </c>
      <c r="T67" s="10">
        <v>2</v>
      </c>
      <c r="U67" s="30">
        <v>0</v>
      </c>
      <c r="V67" s="10">
        <v>0</v>
      </c>
      <c r="W67" s="25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9"/>
    </row>
    <row r="68" spans="1:33" ht="16.8" x14ac:dyDescent="0.3">
      <c r="A68" s="69"/>
      <c r="B68" s="69"/>
      <c r="C68" s="67" t="s">
        <v>187</v>
      </c>
      <c r="D68" s="67"/>
      <c r="E68" s="43" t="s">
        <v>167</v>
      </c>
      <c r="F68" s="10">
        <v>2</v>
      </c>
      <c r="G68" s="10">
        <v>2</v>
      </c>
      <c r="H68" s="10">
        <v>2</v>
      </c>
      <c r="I68" s="10">
        <v>2</v>
      </c>
      <c r="J68" s="10">
        <v>2</v>
      </c>
      <c r="K68" s="10">
        <v>2</v>
      </c>
      <c r="L68" s="10">
        <v>2</v>
      </c>
      <c r="M68" s="10">
        <v>2</v>
      </c>
      <c r="N68" s="10">
        <v>2</v>
      </c>
      <c r="O68" s="10">
        <v>2</v>
      </c>
      <c r="P68" s="10">
        <v>2</v>
      </c>
      <c r="Q68" s="10">
        <v>2</v>
      </c>
      <c r="R68" s="10">
        <v>2</v>
      </c>
      <c r="S68" s="10">
        <v>2</v>
      </c>
      <c r="T68" s="10">
        <v>2</v>
      </c>
      <c r="U68" s="10">
        <v>2</v>
      </c>
      <c r="V68" s="10">
        <v>2</v>
      </c>
      <c r="W68" s="10">
        <v>2</v>
      </c>
      <c r="X68" s="10">
        <v>2</v>
      </c>
      <c r="Y68" s="10">
        <v>2</v>
      </c>
      <c r="Z68" s="3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9"/>
    </row>
    <row r="69" spans="1:33" ht="16.8" x14ac:dyDescent="0.3">
      <c r="A69" s="69"/>
      <c r="B69" s="69"/>
      <c r="C69" s="67" t="s">
        <v>188</v>
      </c>
      <c r="D69" s="67"/>
      <c r="E69" s="43" t="s">
        <v>168</v>
      </c>
      <c r="F69" s="10">
        <v>2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1</v>
      </c>
      <c r="S69" s="10">
        <v>1</v>
      </c>
      <c r="T69" s="10">
        <v>1</v>
      </c>
      <c r="U69" s="30">
        <v>0</v>
      </c>
      <c r="V69" s="10">
        <v>0</v>
      </c>
      <c r="W69" s="25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9"/>
    </row>
    <row r="70" spans="1:33" ht="16.8" x14ac:dyDescent="0.3">
      <c r="A70" s="69"/>
      <c r="B70" s="69"/>
      <c r="C70" s="63"/>
      <c r="D70" s="64"/>
      <c r="E70" s="4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2">
        <v>-1</v>
      </c>
      <c r="V70" s="10"/>
      <c r="W70" s="25"/>
      <c r="X70" s="10"/>
      <c r="Y70" s="10"/>
      <c r="Z70" s="10"/>
      <c r="AA70" s="10"/>
      <c r="AB70" s="10"/>
      <c r="AC70" s="10"/>
      <c r="AD70" s="10"/>
      <c r="AE70" s="10"/>
      <c r="AF70" s="10"/>
      <c r="AG70" s="109"/>
    </row>
    <row r="71" spans="1:33" ht="16.8" x14ac:dyDescent="0.3">
      <c r="A71" s="69"/>
      <c r="B71" s="69"/>
      <c r="C71" s="67" t="s">
        <v>189</v>
      </c>
      <c r="D71" s="67"/>
      <c r="E71" s="43" t="s">
        <v>168</v>
      </c>
      <c r="F71" s="10">
        <v>2</v>
      </c>
      <c r="G71" s="10">
        <v>2</v>
      </c>
      <c r="H71" s="10">
        <v>2</v>
      </c>
      <c r="I71" s="10">
        <v>2</v>
      </c>
      <c r="J71" s="10">
        <v>2</v>
      </c>
      <c r="K71" s="10">
        <v>2</v>
      </c>
      <c r="L71" s="10">
        <v>2</v>
      </c>
      <c r="M71" s="10">
        <v>2</v>
      </c>
      <c r="N71" s="10">
        <v>2</v>
      </c>
      <c r="O71" s="10">
        <v>2</v>
      </c>
      <c r="P71" s="10">
        <v>2</v>
      </c>
      <c r="Q71" s="10">
        <v>2</v>
      </c>
      <c r="R71" s="10">
        <v>2</v>
      </c>
      <c r="S71" s="10">
        <v>2</v>
      </c>
      <c r="T71" s="10">
        <v>2</v>
      </c>
      <c r="U71" s="10">
        <v>2</v>
      </c>
      <c r="V71" s="10">
        <v>2</v>
      </c>
      <c r="W71" s="10">
        <v>2</v>
      </c>
      <c r="X71" s="10">
        <v>2</v>
      </c>
      <c r="Y71" s="10">
        <v>2</v>
      </c>
      <c r="Z71" s="3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9"/>
    </row>
    <row r="72" spans="1:33" ht="16.8" x14ac:dyDescent="0.3">
      <c r="A72" s="69"/>
      <c r="B72" s="69"/>
      <c r="C72" s="67" t="s">
        <v>22</v>
      </c>
      <c r="D72" s="67"/>
      <c r="E72" s="43" t="s">
        <v>41</v>
      </c>
      <c r="F72" s="10">
        <v>5</v>
      </c>
      <c r="G72" s="10">
        <v>5</v>
      </c>
      <c r="H72" s="10">
        <v>5</v>
      </c>
      <c r="I72" s="10">
        <v>5</v>
      </c>
      <c r="J72" s="10">
        <v>5</v>
      </c>
      <c r="K72" s="10">
        <v>5</v>
      </c>
      <c r="L72" s="10">
        <v>5</v>
      </c>
      <c r="M72" s="10">
        <v>5</v>
      </c>
      <c r="N72" s="10">
        <v>5</v>
      </c>
      <c r="O72" s="10">
        <v>5</v>
      </c>
      <c r="P72" s="10">
        <v>5</v>
      </c>
      <c r="Q72" s="10">
        <v>5</v>
      </c>
      <c r="R72" s="10">
        <v>5</v>
      </c>
      <c r="S72" s="10">
        <v>5</v>
      </c>
      <c r="T72" s="10">
        <v>5</v>
      </c>
      <c r="U72" s="10">
        <v>5</v>
      </c>
      <c r="V72" s="10">
        <v>5</v>
      </c>
      <c r="W72" s="10">
        <v>5</v>
      </c>
      <c r="X72" s="10">
        <v>5</v>
      </c>
      <c r="Y72" s="10">
        <v>5</v>
      </c>
      <c r="Z72" s="3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9"/>
    </row>
    <row r="73" spans="1:33" ht="16.8" x14ac:dyDescent="0.3">
      <c r="A73" s="69"/>
      <c r="B73" s="69" t="s">
        <v>25</v>
      </c>
      <c r="C73" s="67" t="s">
        <v>140</v>
      </c>
      <c r="D73" s="67"/>
      <c r="E73" s="108" t="s">
        <v>164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1</v>
      </c>
      <c r="M73" s="10">
        <v>1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  <c r="T73" s="10">
        <v>1</v>
      </c>
      <c r="U73" s="10">
        <v>1</v>
      </c>
      <c r="V73" s="10">
        <v>1</v>
      </c>
      <c r="W73" s="10">
        <v>1</v>
      </c>
      <c r="X73" s="10">
        <v>1</v>
      </c>
      <c r="Y73" s="10">
        <v>1</v>
      </c>
      <c r="Z73" s="10">
        <v>1</v>
      </c>
      <c r="AA73" s="3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9"/>
    </row>
    <row r="74" spans="1:33" ht="16.8" x14ac:dyDescent="0.3">
      <c r="A74" s="69"/>
      <c r="B74" s="69"/>
      <c r="C74" s="67" t="s">
        <v>141</v>
      </c>
      <c r="D74" s="67"/>
      <c r="E74" s="108" t="s">
        <v>167</v>
      </c>
      <c r="F74" s="10">
        <v>1</v>
      </c>
      <c r="G74" s="10">
        <v>1</v>
      </c>
      <c r="H74" s="10">
        <v>1</v>
      </c>
      <c r="I74" s="10">
        <v>1</v>
      </c>
      <c r="J74" s="10">
        <v>1</v>
      </c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10">
        <v>1</v>
      </c>
      <c r="Z74" s="10">
        <v>1</v>
      </c>
      <c r="AA74" s="3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9"/>
    </row>
    <row r="75" spans="1:33" ht="16.8" x14ac:dyDescent="0.3">
      <c r="A75" s="69"/>
      <c r="B75" s="69"/>
      <c r="C75" s="67" t="s">
        <v>142</v>
      </c>
      <c r="D75" s="67"/>
      <c r="E75" s="108" t="s">
        <v>169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0">
        <v>1</v>
      </c>
      <c r="Z75" s="10">
        <v>1</v>
      </c>
      <c r="AA75" s="3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9"/>
    </row>
    <row r="76" spans="1:33" ht="16.8" x14ac:dyDescent="0.3">
      <c r="A76" s="69"/>
      <c r="B76" s="69"/>
      <c r="C76" s="67" t="s">
        <v>147</v>
      </c>
      <c r="D76" s="67"/>
      <c r="E76" s="108" t="s">
        <v>167</v>
      </c>
      <c r="F76" s="10">
        <v>1</v>
      </c>
      <c r="G76" s="10">
        <v>1</v>
      </c>
      <c r="H76" s="10">
        <v>1</v>
      </c>
      <c r="I76" s="10">
        <v>1</v>
      </c>
      <c r="J76" s="10">
        <v>1</v>
      </c>
      <c r="K76" s="10">
        <v>1</v>
      </c>
      <c r="L76" s="10">
        <v>1</v>
      </c>
      <c r="M76" s="10">
        <v>1</v>
      </c>
      <c r="N76" s="10">
        <v>1</v>
      </c>
      <c r="O76" s="10">
        <v>1</v>
      </c>
      <c r="P76" s="10">
        <v>1</v>
      </c>
      <c r="Q76" s="10">
        <v>1</v>
      </c>
      <c r="R76" s="10">
        <v>1</v>
      </c>
      <c r="S76" s="10">
        <v>1</v>
      </c>
      <c r="T76" s="10">
        <v>1</v>
      </c>
      <c r="U76" s="10">
        <v>1</v>
      </c>
      <c r="V76" s="10">
        <v>1</v>
      </c>
      <c r="W76" s="10">
        <v>1</v>
      </c>
      <c r="X76" s="10">
        <v>1</v>
      </c>
      <c r="Y76" s="10">
        <v>1</v>
      </c>
      <c r="Z76" s="10">
        <v>1</v>
      </c>
      <c r="AA76" s="3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9"/>
    </row>
    <row r="77" spans="1:33" ht="16.8" x14ac:dyDescent="0.3">
      <c r="A77" s="69"/>
      <c r="B77" s="69"/>
      <c r="C77" s="67" t="s">
        <v>201</v>
      </c>
      <c r="D77" s="67"/>
      <c r="E77" s="108" t="s">
        <v>164</v>
      </c>
      <c r="F77" s="10">
        <v>2</v>
      </c>
      <c r="G77" s="10">
        <v>2</v>
      </c>
      <c r="H77" s="10">
        <v>2</v>
      </c>
      <c r="I77" s="10">
        <v>2</v>
      </c>
      <c r="J77" s="10">
        <v>2</v>
      </c>
      <c r="K77" s="10">
        <v>2</v>
      </c>
      <c r="L77" s="10">
        <v>2</v>
      </c>
      <c r="M77" s="10">
        <v>2</v>
      </c>
      <c r="N77" s="10">
        <v>2</v>
      </c>
      <c r="O77" s="10">
        <v>2</v>
      </c>
      <c r="P77" s="10">
        <v>2</v>
      </c>
      <c r="Q77" s="10">
        <v>2</v>
      </c>
      <c r="R77" s="10">
        <v>2</v>
      </c>
      <c r="S77" s="10">
        <v>2</v>
      </c>
      <c r="T77" s="10">
        <v>2</v>
      </c>
      <c r="U77" s="10">
        <v>2</v>
      </c>
      <c r="V77" s="10">
        <v>2</v>
      </c>
      <c r="W77" s="10">
        <v>2</v>
      </c>
      <c r="X77" s="10">
        <v>2</v>
      </c>
      <c r="Y77" s="10">
        <v>2</v>
      </c>
      <c r="Z77" s="10">
        <v>2</v>
      </c>
      <c r="AA77" s="10">
        <v>2</v>
      </c>
      <c r="AB77" s="10">
        <v>2</v>
      </c>
      <c r="AC77" s="10">
        <v>2</v>
      </c>
      <c r="AD77" s="10">
        <v>2</v>
      </c>
      <c r="AE77" s="10">
        <v>2</v>
      </c>
      <c r="AF77" s="10">
        <v>2</v>
      </c>
      <c r="AG77" s="109" t="s">
        <v>214</v>
      </c>
    </row>
    <row r="78" spans="1:33" ht="16.8" x14ac:dyDescent="0.3">
      <c r="A78" s="69"/>
      <c r="B78" s="69"/>
      <c r="C78" s="67" t="s">
        <v>143</v>
      </c>
      <c r="D78" s="67"/>
      <c r="E78" s="108" t="s">
        <v>168</v>
      </c>
      <c r="F78" s="10">
        <v>1</v>
      </c>
      <c r="G78" s="10">
        <v>1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1</v>
      </c>
      <c r="Q78" s="10">
        <v>1</v>
      </c>
      <c r="R78" s="10">
        <v>1</v>
      </c>
      <c r="S78" s="10">
        <v>1</v>
      </c>
      <c r="T78" s="10">
        <v>1</v>
      </c>
      <c r="U78" s="10">
        <v>1</v>
      </c>
      <c r="V78" s="10">
        <v>1</v>
      </c>
      <c r="W78" s="10">
        <v>1</v>
      </c>
      <c r="X78" s="10">
        <v>1</v>
      </c>
      <c r="Y78" s="10">
        <v>1</v>
      </c>
      <c r="Z78" s="10">
        <v>1</v>
      </c>
      <c r="AA78" s="10">
        <v>1</v>
      </c>
      <c r="AB78" s="11">
        <v>0</v>
      </c>
      <c r="AC78" s="7"/>
      <c r="AD78" s="10">
        <v>0</v>
      </c>
      <c r="AE78" s="10">
        <v>0</v>
      </c>
      <c r="AF78" s="10">
        <v>0</v>
      </c>
      <c r="AG78" s="109"/>
    </row>
    <row r="79" spans="1:33" ht="16.8" x14ac:dyDescent="0.3">
      <c r="A79" s="69"/>
      <c r="B79" s="69"/>
      <c r="C79" s="65" t="s">
        <v>144</v>
      </c>
      <c r="D79" s="66"/>
      <c r="E79" s="108" t="s">
        <v>166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  <c r="T79" s="10">
        <v>1</v>
      </c>
      <c r="U79" s="10">
        <v>1</v>
      </c>
      <c r="V79" s="10">
        <v>1</v>
      </c>
      <c r="W79" s="10">
        <v>1</v>
      </c>
      <c r="X79" s="10">
        <v>1</v>
      </c>
      <c r="Y79" s="10">
        <v>1</v>
      </c>
      <c r="Z79" s="10">
        <v>1</v>
      </c>
      <c r="AA79" s="10">
        <v>1</v>
      </c>
      <c r="AB79" s="11">
        <v>0</v>
      </c>
      <c r="AC79" s="10">
        <v>0</v>
      </c>
      <c r="AD79" s="10">
        <v>0</v>
      </c>
      <c r="AE79" s="10">
        <v>0</v>
      </c>
      <c r="AF79" s="10">
        <v>0</v>
      </c>
      <c r="AG79" s="109"/>
    </row>
    <row r="80" spans="1:33" ht="16.8" x14ac:dyDescent="0.3">
      <c r="A80" s="69"/>
      <c r="B80" s="69"/>
      <c r="C80" s="65" t="s">
        <v>196</v>
      </c>
      <c r="D80" s="66"/>
      <c r="E80" s="108" t="s">
        <v>169</v>
      </c>
      <c r="F80" s="32">
        <v>1</v>
      </c>
      <c r="G80" s="32">
        <v>1</v>
      </c>
      <c r="H80" s="32">
        <v>1</v>
      </c>
      <c r="I80" s="32">
        <v>1</v>
      </c>
      <c r="J80" s="32">
        <v>1</v>
      </c>
      <c r="K80" s="32">
        <v>1</v>
      </c>
      <c r="L80" s="32">
        <v>1</v>
      </c>
      <c r="M80" s="32">
        <v>1</v>
      </c>
      <c r="N80" s="32">
        <v>1</v>
      </c>
      <c r="O80" s="32">
        <v>1</v>
      </c>
      <c r="P80" s="32">
        <v>1</v>
      </c>
      <c r="Q80" s="32">
        <v>1</v>
      </c>
      <c r="R80" s="32">
        <v>1</v>
      </c>
      <c r="S80" s="32">
        <v>1</v>
      </c>
      <c r="T80" s="32">
        <v>1</v>
      </c>
      <c r="U80" s="32">
        <v>1</v>
      </c>
      <c r="V80" s="32">
        <v>1</v>
      </c>
      <c r="W80" s="32">
        <v>1</v>
      </c>
      <c r="X80" s="32">
        <v>1</v>
      </c>
      <c r="Y80" s="32">
        <v>1</v>
      </c>
      <c r="Z80" s="32">
        <v>1</v>
      </c>
      <c r="AA80" s="10">
        <v>1</v>
      </c>
      <c r="AB80" s="30">
        <v>0</v>
      </c>
      <c r="AC80" s="10"/>
      <c r="AD80" s="10"/>
      <c r="AE80" s="10"/>
      <c r="AF80" s="10"/>
      <c r="AG80" s="109"/>
    </row>
    <row r="81" spans="1:33" ht="16.8" x14ac:dyDescent="0.3">
      <c r="A81" s="69"/>
      <c r="B81" s="69"/>
      <c r="C81" s="67" t="s">
        <v>145</v>
      </c>
      <c r="D81" s="67"/>
      <c r="E81" s="108" t="s">
        <v>167</v>
      </c>
      <c r="F81" s="32">
        <v>1</v>
      </c>
      <c r="G81" s="32">
        <v>1</v>
      </c>
      <c r="H81" s="32">
        <v>1</v>
      </c>
      <c r="I81" s="32">
        <v>1</v>
      </c>
      <c r="J81" s="32">
        <v>1</v>
      </c>
      <c r="K81" s="32">
        <v>1</v>
      </c>
      <c r="L81" s="32">
        <v>1</v>
      </c>
      <c r="M81" s="32">
        <v>1</v>
      </c>
      <c r="N81" s="32">
        <v>1</v>
      </c>
      <c r="O81" s="32">
        <v>1</v>
      </c>
      <c r="P81" s="32">
        <v>1</v>
      </c>
      <c r="Q81" s="32">
        <v>1</v>
      </c>
      <c r="R81" s="32">
        <v>1</v>
      </c>
      <c r="S81" s="32">
        <v>1</v>
      </c>
      <c r="T81" s="32">
        <v>1</v>
      </c>
      <c r="U81" s="32">
        <v>1</v>
      </c>
      <c r="V81" s="32">
        <v>1</v>
      </c>
      <c r="W81" s="32">
        <v>1</v>
      </c>
      <c r="X81" s="32">
        <v>1</v>
      </c>
      <c r="Y81" s="32">
        <v>1</v>
      </c>
      <c r="Z81" s="32">
        <v>1</v>
      </c>
      <c r="AA81" s="10">
        <v>1</v>
      </c>
      <c r="AB81" s="30">
        <v>0</v>
      </c>
      <c r="AC81" s="10"/>
      <c r="AD81" s="10"/>
      <c r="AE81" s="10"/>
      <c r="AF81" s="10"/>
      <c r="AG81" s="109"/>
    </row>
    <row r="82" spans="1:33" ht="16.8" x14ac:dyDescent="0.3">
      <c r="A82" s="69"/>
      <c r="B82" s="69"/>
      <c r="C82" s="65" t="s">
        <v>146</v>
      </c>
      <c r="D82" s="66"/>
      <c r="E82" s="108" t="s">
        <v>168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30">
        <v>0</v>
      </c>
      <c r="AC82" s="10">
        <v>0</v>
      </c>
      <c r="AD82" s="10">
        <v>0</v>
      </c>
      <c r="AE82" s="10">
        <v>0</v>
      </c>
      <c r="AF82" s="10">
        <v>0</v>
      </c>
      <c r="AG82" s="109"/>
    </row>
    <row r="83" spans="1:33" ht="16.8" x14ac:dyDescent="0.3">
      <c r="A83" s="69"/>
      <c r="B83" s="69" t="s">
        <v>27</v>
      </c>
      <c r="C83" s="67" t="s">
        <v>148</v>
      </c>
      <c r="D83" s="67"/>
      <c r="E83" s="43" t="s">
        <v>164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  <c r="T83" s="10">
        <v>1</v>
      </c>
      <c r="U83" s="10">
        <v>1</v>
      </c>
      <c r="V83" s="10">
        <v>1</v>
      </c>
      <c r="W83" s="10">
        <v>1</v>
      </c>
      <c r="X83" s="10">
        <v>1</v>
      </c>
      <c r="Y83" s="10">
        <v>1</v>
      </c>
      <c r="Z83" s="10">
        <v>1</v>
      </c>
      <c r="AA83" s="10">
        <v>1</v>
      </c>
      <c r="AB83" s="10">
        <v>1</v>
      </c>
      <c r="AC83" s="11">
        <v>0</v>
      </c>
      <c r="AD83" s="10">
        <v>0</v>
      </c>
      <c r="AE83" s="10">
        <v>0</v>
      </c>
      <c r="AF83" s="10">
        <v>0</v>
      </c>
      <c r="AG83" s="109"/>
    </row>
    <row r="84" spans="1:33" ht="16.8" x14ac:dyDescent="0.3">
      <c r="A84" s="69"/>
      <c r="B84" s="69"/>
      <c r="C84" s="67" t="s">
        <v>149</v>
      </c>
      <c r="D84" s="67"/>
      <c r="E84" s="43" t="s">
        <v>167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1">
        <v>0</v>
      </c>
      <c r="AD84" s="10">
        <v>0</v>
      </c>
      <c r="AE84" s="10">
        <v>0</v>
      </c>
      <c r="AF84" s="10">
        <v>0</v>
      </c>
      <c r="AG84" s="109"/>
    </row>
    <row r="85" spans="1:33" ht="16.8" x14ac:dyDescent="0.3">
      <c r="A85" s="69"/>
      <c r="B85" s="69"/>
      <c r="C85" s="67" t="s">
        <v>150</v>
      </c>
      <c r="D85" s="67"/>
      <c r="E85" s="43" t="s">
        <v>169</v>
      </c>
      <c r="F85" s="10">
        <v>2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  <c r="T85" s="10">
        <v>1</v>
      </c>
      <c r="U85" s="10">
        <v>1</v>
      </c>
      <c r="V85" s="10">
        <v>1</v>
      </c>
      <c r="W85" s="10">
        <v>1</v>
      </c>
      <c r="X85" s="10">
        <v>1</v>
      </c>
      <c r="Y85" s="10">
        <v>1</v>
      </c>
      <c r="Z85" s="10">
        <v>1</v>
      </c>
      <c r="AA85" s="10">
        <v>1</v>
      </c>
      <c r="AB85" s="10">
        <v>1</v>
      </c>
      <c r="AC85" s="11">
        <v>0</v>
      </c>
      <c r="AD85" s="10">
        <v>0</v>
      </c>
      <c r="AE85" s="10">
        <v>0</v>
      </c>
      <c r="AF85" s="10">
        <v>0</v>
      </c>
      <c r="AG85" s="109"/>
    </row>
    <row r="86" spans="1:33" ht="16.8" x14ac:dyDescent="0.3">
      <c r="A86" s="69"/>
      <c r="B86" s="69"/>
      <c r="C86" s="63"/>
      <c r="D86" s="64"/>
      <c r="E86" s="43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2">
        <v>-1</v>
      </c>
      <c r="AD86" s="10"/>
      <c r="AE86" s="10"/>
      <c r="AF86" s="10"/>
      <c r="AG86" s="109"/>
    </row>
    <row r="87" spans="1:33" ht="16.8" x14ac:dyDescent="0.3">
      <c r="A87" s="69"/>
      <c r="B87" s="69"/>
      <c r="C87" s="67" t="s">
        <v>151</v>
      </c>
      <c r="D87" s="67"/>
      <c r="E87" s="43" t="s">
        <v>167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>
        <v>1</v>
      </c>
      <c r="M87" s="10">
        <v>1</v>
      </c>
      <c r="N87" s="10">
        <v>1</v>
      </c>
      <c r="O87" s="10">
        <v>1</v>
      </c>
      <c r="P87" s="10">
        <v>1</v>
      </c>
      <c r="Q87" s="10">
        <v>1</v>
      </c>
      <c r="R87" s="10">
        <v>1</v>
      </c>
      <c r="S87" s="10">
        <v>1</v>
      </c>
      <c r="T87" s="10">
        <v>1</v>
      </c>
      <c r="U87" s="10">
        <v>1</v>
      </c>
      <c r="V87" s="10">
        <v>1</v>
      </c>
      <c r="W87" s="10">
        <v>1</v>
      </c>
      <c r="X87" s="10">
        <v>1</v>
      </c>
      <c r="Y87" s="10">
        <v>1</v>
      </c>
      <c r="Z87" s="10">
        <v>1</v>
      </c>
      <c r="AA87" s="10">
        <v>1</v>
      </c>
      <c r="AB87" s="10">
        <v>1</v>
      </c>
      <c r="AC87" s="11">
        <v>0</v>
      </c>
      <c r="AD87" s="10">
        <v>0</v>
      </c>
      <c r="AE87" s="10">
        <v>0</v>
      </c>
      <c r="AF87" s="10">
        <v>0</v>
      </c>
      <c r="AG87" s="109"/>
    </row>
    <row r="88" spans="1:33" ht="16.8" x14ac:dyDescent="0.3">
      <c r="A88" s="69"/>
      <c r="B88" s="69"/>
      <c r="C88" s="67" t="s">
        <v>202</v>
      </c>
      <c r="D88" s="67"/>
      <c r="E88" s="43" t="s">
        <v>164</v>
      </c>
      <c r="F88" s="10">
        <v>1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9" t="s">
        <v>214</v>
      </c>
    </row>
    <row r="89" spans="1:33" ht="16.8" x14ac:dyDescent="0.3">
      <c r="A89" s="69"/>
      <c r="B89" s="69"/>
      <c r="C89" s="67" t="s">
        <v>152</v>
      </c>
      <c r="D89" s="67"/>
      <c r="E89" s="43" t="s">
        <v>168</v>
      </c>
      <c r="F89" s="10">
        <v>2</v>
      </c>
      <c r="G89" s="10">
        <v>2</v>
      </c>
      <c r="H89" s="10">
        <v>2</v>
      </c>
      <c r="I89" s="10">
        <v>2</v>
      </c>
      <c r="J89" s="10">
        <v>2</v>
      </c>
      <c r="K89" s="10">
        <v>2</v>
      </c>
      <c r="L89" s="10">
        <v>2</v>
      </c>
      <c r="M89" s="10">
        <v>2</v>
      </c>
      <c r="N89" s="10">
        <v>2</v>
      </c>
      <c r="O89" s="10">
        <v>2</v>
      </c>
      <c r="P89" s="10">
        <v>2</v>
      </c>
      <c r="Q89" s="10">
        <v>2</v>
      </c>
      <c r="R89" s="10">
        <v>2</v>
      </c>
      <c r="S89" s="10">
        <v>2</v>
      </c>
      <c r="T89" s="10">
        <v>2</v>
      </c>
      <c r="U89" s="10">
        <v>2</v>
      </c>
      <c r="V89" s="10">
        <v>2</v>
      </c>
      <c r="W89" s="10">
        <v>2</v>
      </c>
      <c r="X89" s="10">
        <v>2</v>
      </c>
      <c r="Y89" s="10">
        <v>2</v>
      </c>
      <c r="Z89" s="10">
        <v>2</v>
      </c>
      <c r="AA89" s="10">
        <v>2</v>
      </c>
      <c r="AB89" s="10">
        <v>2</v>
      </c>
      <c r="AC89" s="10">
        <v>2</v>
      </c>
      <c r="AD89" s="11">
        <v>0</v>
      </c>
      <c r="AE89" s="10">
        <v>0</v>
      </c>
      <c r="AF89" s="10">
        <v>0</v>
      </c>
      <c r="AG89" s="109"/>
    </row>
    <row r="90" spans="1:33" ht="16.8" x14ac:dyDescent="0.3">
      <c r="A90" s="69"/>
      <c r="B90" s="69"/>
      <c r="C90" s="65" t="s">
        <v>153</v>
      </c>
      <c r="D90" s="66"/>
      <c r="E90" s="41" t="s">
        <v>166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  <c r="T90" s="10">
        <v>1</v>
      </c>
      <c r="U90" s="10">
        <v>1</v>
      </c>
      <c r="V90" s="10">
        <v>1</v>
      </c>
      <c r="W90" s="10">
        <v>1</v>
      </c>
      <c r="X90" s="10">
        <v>1</v>
      </c>
      <c r="Y90" s="10">
        <v>1</v>
      </c>
      <c r="Z90" s="10">
        <v>1</v>
      </c>
      <c r="AA90" s="10">
        <v>1</v>
      </c>
      <c r="AB90" s="10">
        <v>1</v>
      </c>
      <c r="AC90" s="10">
        <v>1</v>
      </c>
      <c r="AD90" s="11">
        <v>0</v>
      </c>
      <c r="AE90" s="10">
        <v>0</v>
      </c>
      <c r="AF90" s="10">
        <v>0</v>
      </c>
      <c r="AG90" s="109"/>
    </row>
    <row r="91" spans="1:33" ht="16.8" x14ac:dyDescent="0.3">
      <c r="A91" s="69"/>
      <c r="B91" s="69"/>
      <c r="C91" s="65" t="s">
        <v>197</v>
      </c>
      <c r="D91" s="66"/>
      <c r="E91" s="41" t="s">
        <v>169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  <c r="T91" s="10">
        <v>1</v>
      </c>
      <c r="U91" s="10">
        <v>1</v>
      </c>
      <c r="V91" s="10">
        <v>1</v>
      </c>
      <c r="W91" s="10">
        <v>1</v>
      </c>
      <c r="X91" s="10">
        <v>1</v>
      </c>
      <c r="Y91" s="10">
        <v>1</v>
      </c>
      <c r="Z91" s="10">
        <v>1</v>
      </c>
      <c r="AA91" s="10">
        <v>1</v>
      </c>
      <c r="AB91" s="10">
        <v>1</v>
      </c>
      <c r="AC91" s="10">
        <v>1</v>
      </c>
      <c r="AD91" s="11">
        <v>0</v>
      </c>
      <c r="AE91" s="10"/>
      <c r="AF91" s="10"/>
      <c r="AG91" s="109"/>
    </row>
    <row r="92" spans="1:33" ht="16.8" x14ac:dyDescent="0.3">
      <c r="A92" s="69"/>
      <c r="B92" s="69"/>
      <c r="C92" s="67" t="s">
        <v>154</v>
      </c>
      <c r="D92" s="67"/>
      <c r="E92" s="41" t="s">
        <v>167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1</v>
      </c>
      <c r="S92" s="10">
        <v>1</v>
      </c>
      <c r="T92" s="10">
        <v>1</v>
      </c>
      <c r="U92" s="10">
        <v>1</v>
      </c>
      <c r="V92" s="10">
        <v>1</v>
      </c>
      <c r="W92" s="10">
        <v>1</v>
      </c>
      <c r="X92" s="10">
        <v>1</v>
      </c>
      <c r="Y92" s="10">
        <v>1</v>
      </c>
      <c r="Z92" s="10">
        <v>1</v>
      </c>
      <c r="AA92" s="10">
        <v>1</v>
      </c>
      <c r="AB92" s="10">
        <v>1</v>
      </c>
      <c r="AC92" s="10">
        <v>1</v>
      </c>
      <c r="AD92" s="11">
        <v>0</v>
      </c>
      <c r="AE92" s="10">
        <v>0</v>
      </c>
      <c r="AF92" s="10">
        <v>0</v>
      </c>
      <c r="AG92" s="109"/>
    </row>
    <row r="93" spans="1:33" ht="16.8" x14ac:dyDescent="0.3">
      <c r="A93" s="69"/>
      <c r="B93" s="69"/>
      <c r="C93" s="65" t="s">
        <v>155</v>
      </c>
      <c r="D93" s="66"/>
      <c r="E93" s="41" t="s">
        <v>168</v>
      </c>
      <c r="F93" s="10">
        <v>1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10">
        <v>2</v>
      </c>
      <c r="P93" s="10">
        <v>2</v>
      </c>
      <c r="Q93" s="10">
        <v>2</v>
      </c>
      <c r="R93" s="10">
        <v>2</v>
      </c>
      <c r="S93" s="10">
        <v>2</v>
      </c>
      <c r="T93" s="10">
        <v>2</v>
      </c>
      <c r="U93" s="10">
        <v>2</v>
      </c>
      <c r="V93" s="10">
        <v>2</v>
      </c>
      <c r="W93" s="10">
        <v>2</v>
      </c>
      <c r="X93" s="10">
        <v>2</v>
      </c>
      <c r="Y93" s="10">
        <v>2</v>
      </c>
      <c r="Z93" s="10">
        <v>2</v>
      </c>
      <c r="AA93" s="10">
        <v>2</v>
      </c>
      <c r="AB93" s="10">
        <v>2</v>
      </c>
      <c r="AC93" s="10">
        <v>2</v>
      </c>
      <c r="AD93" s="11">
        <v>0</v>
      </c>
      <c r="AE93" s="10"/>
      <c r="AF93" s="10"/>
      <c r="AG93" s="109"/>
    </row>
    <row r="94" spans="1:33" ht="16.8" x14ac:dyDescent="0.3">
      <c r="A94" s="69"/>
      <c r="B94" s="69"/>
      <c r="C94" s="67"/>
      <c r="D94" s="67"/>
      <c r="E94" s="43"/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3">
        <v>1</v>
      </c>
      <c r="AE94" s="10">
        <v>0</v>
      </c>
      <c r="AF94" s="10">
        <v>0</v>
      </c>
      <c r="AG94" s="109"/>
    </row>
    <row r="95" spans="1:33" ht="16.8" x14ac:dyDescent="0.3">
      <c r="A95" s="69"/>
      <c r="B95" s="69" t="s">
        <v>34</v>
      </c>
      <c r="C95" s="67" t="s">
        <v>156</v>
      </c>
      <c r="D95" s="67"/>
      <c r="E95" s="43" t="s">
        <v>164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  <c r="Q95" s="10">
        <v>1</v>
      </c>
      <c r="R95" s="10">
        <v>1</v>
      </c>
      <c r="S95" s="10">
        <v>1</v>
      </c>
      <c r="T95" s="10">
        <v>1</v>
      </c>
      <c r="U95" s="10">
        <v>1</v>
      </c>
      <c r="V95" s="10">
        <v>1</v>
      </c>
      <c r="W95" s="10">
        <v>1</v>
      </c>
      <c r="X95" s="10">
        <v>1</v>
      </c>
      <c r="Y95" s="10">
        <v>1</v>
      </c>
      <c r="Z95" s="10">
        <v>1</v>
      </c>
      <c r="AA95" s="10">
        <v>1</v>
      </c>
      <c r="AB95" s="10">
        <v>1</v>
      </c>
      <c r="AC95" s="10">
        <v>1</v>
      </c>
      <c r="AD95" s="10">
        <v>1</v>
      </c>
      <c r="AE95" s="11">
        <v>0</v>
      </c>
      <c r="AF95" s="10">
        <v>0</v>
      </c>
      <c r="AG95" s="109"/>
    </row>
    <row r="96" spans="1:33" ht="16.8" x14ac:dyDescent="0.3">
      <c r="A96" s="69"/>
      <c r="B96" s="69"/>
      <c r="C96" s="67" t="s">
        <v>157</v>
      </c>
      <c r="D96" s="67"/>
      <c r="E96" s="43" t="s">
        <v>167</v>
      </c>
      <c r="F96" s="10">
        <v>2</v>
      </c>
      <c r="G96" s="10">
        <v>1</v>
      </c>
      <c r="H96" s="10">
        <v>1</v>
      </c>
      <c r="I96" s="10">
        <v>1</v>
      </c>
      <c r="J96" s="10">
        <v>1</v>
      </c>
      <c r="K96" s="10">
        <v>1</v>
      </c>
      <c r="L96" s="10">
        <v>1</v>
      </c>
      <c r="M96" s="10">
        <v>1</v>
      </c>
      <c r="N96" s="10">
        <v>1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s="10">
        <v>1</v>
      </c>
      <c r="U96" s="10">
        <v>1</v>
      </c>
      <c r="V96" s="10">
        <v>1</v>
      </c>
      <c r="W96" s="10">
        <v>1</v>
      </c>
      <c r="X96" s="10">
        <v>1</v>
      </c>
      <c r="Y96" s="10">
        <v>1</v>
      </c>
      <c r="Z96" s="10">
        <v>1</v>
      </c>
      <c r="AA96" s="10">
        <v>1</v>
      </c>
      <c r="AB96" s="10">
        <v>1</v>
      </c>
      <c r="AC96" s="10">
        <v>1</v>
      </c>
      <c r="AD96" s="10">
        <v>1</v>
      </c>
      <c r="AE96" s="11">
        <v>0</v>
      </c>
      <c r="AF96" s="10">
        <v>0</v>
      </c>
      <c r="AG96" s="109"/>
    </row>
    <row r="97" spans="1:33" ht="16.8" x14ac:dyDescent="0.3">
      <c r="A97" s="69"/>
      <c r="B97" s="69"/>
      <c r="C97" s="63"/>
      <c r="D97" s="64"/>
      <c r="E97" s="41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2">
        <v>-1</v>
      </c>
      <c r="AF97" s="10"/>
      <c r="AG97" s="109"/>
    </row>
    <row r="98" spans="1:33" ht="16.8" x14ac:dyDescent="0.3">
      <c r="A98" s="69"/>
      <c r="B98" s="69"/>
      <c r="C98" s="67" t="s">
        <v>158</v>
      </c>
      <c r="D98" s="67"/>
      <c r="E98" s="43" t="s">
        <v>169</v>
      </c>
      <c r="F98" s="10">
        <v>2</v>
      </c>
      <c r="G98" s="10">
        <v>2</v>
      </c>
      <c r="H98" s="10">
        <v>2</v>
      </c>
      <c r="I98" s="10">
        <v>2</v>
      </c>
      <c r="J98" s="10">
        <v>2</v>
      </c>
      <c r="K98" s="10">
        <v>2</v>
      </c>
      <c r="L98" s="10">
        <v>2</v>
      </c>
      <c r="M98" s="10">
        <v>2</v>
      </c>
      <c r="N98" s="10">
        <v>2</v>
      </c>
      <c r="O98" s="10">
        <v>2</v>
      </c>
      <c r="P98" s="10">
        <v>2</v>
      </c>
      <c r="Q98" s="10">
        <v>2</v>
      </c>
      <c r="R98" s="10">
        <v>2</v>
      </c>
      <c r="S98" s="10">
        <v>2</v>
      </c>
      <c r="T98" s="10">
        <v>2</v>
      </c>
      <c r="U98" s="10">
        <v>2</v>
      </c>
      <c r="V98" s="10">
        <v>2</v>
      </c>
      <c r="W98" s="10">
        <v>2</v>
      </c>
      <c r="X98" s="10">
        <v>2</v>
      </c>
      <c r="Y98" s="10">
        <v>2</v>
      </c>
      <c r="Z98" s="10">
        <v>2</v>
      </c>
      <c r="AA98" s="10">
        <v>2</v>
      </c>
      <c r="AB98" s="10">
        <v>2</v>
      </c>
      <c r="AC98" s="10">
        <v>2</v>
      </c>
      <c r="AD98" s="10">
        <v>2</v>
      </c>
      <c r="AE98" s="11">
        <v>0</v>
      </c>
      <c r="AF98" s="10">
        <v>0</v>
      </c>
      <c r="AG98" s="109"/>
    </row>
    <row r="99" spans="1:33" ht="16.8" x14ac:dyDescent="0.3">
      <c r="A99" s="69"/>
      <c r="B99" s="69"/>
      <c r="C99" s="67" t="s">
        <v>159</v>
      </c>
      <c r="D99" s="67"/>
      <c r="E99" s="43" t="s">
        <v>167</v>
      </c>
      <c r="F99" s="10">
        <v>2</v>
      </c>
      <c r="G99" s="10">
        <v>2</v>
      </c>
      <c r="H99" s="10">
        <v>2</v>
      </c>
      <c r="I99" s="10">
        <v>2</v>
      </c>
      <c r="J99" s="10">
        <v>2</v>
      </c>
      <c r="K99" s="10">
        <v>2</v>
      </c>
      <c r="L99" s="10">
        <v>2</v>
      </c>
      <c r="M99" s="10">
        <v>2</v>
      </c>
      <c r="N99" s="10">
        <v>2</v>
      </c>
      <c r="O99" s="10">
        <v>2</v>
      </c>
      <c r="P99" s="10">
        <v>2</v>
      </c>
      <c r="Q99" s="10">
        <v>2</v>
      </c>
      <c r="R99" s="10">
        <v>2</v>
      </c>
      <c r="S99" s="10">
        <v>2</v>
      </c>
      <c r="T99" s="10">
        <v>2</v>
      </c>
      <c r="U99" s="10">
        <v>2</v>
      </c>
      <c r="V99" s="10">
        <v>2</v>
      </c>
      <c r="W99" s="10">
        <v>2</v>
      </c>
      <c r="X99" s="10">
        <v>2</v>
      </c>
      <c r="Y99" s="10">
        <v>2</v>
      </c>
      <c r="Z99" s="10">
        <v>2</v>
      </c>
      <c r="AA99" s="10">
        <v>2</v>
      </c>
      <c r="AB99" s="10">
        <v>2</v>
      </c>
      <c r="AC99" s="10">
        <v>2</v>
      </c>
      <c r="AD99" s="10">
        <v>2</v>
      </c>
      <c r="AE99" s="11">
        <v>0</v>
      </c>
      <c r="AF99" s="10">
        <v>0</v>
      </c>
      <c r="AG99" s="109"/>
    </row>
    <row r="100" spans="1:33" ht="16.8" x14ac:dyDescent="0.3">
      <c r="A100" s="69"/>
      <c r="B100" s="69"/>
      <c r="C100" s="67" t="s">
        <v>203</v>
      </c>
      <c r="D100" s="67"/>
      <c r="E100" s="43" t="s">
        <v>164</v>
      </c>
      <c r="F100" s="10">
        <v>2</v>
      </c>
      <c r="G100" s="10">
        <v>1</v>
      </c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  <c r="T100" s="10">
        <v>1</v>
      </c>
      <c r="U100" s="10">
        <v>1</v>
      </c>
      <c r="V100" s="10">
        <v>1</v>
      </c>
      <c r="W100" s="10">
        <v>1</v>
      </c>
      <c r="X100" s="10">
        <v>1</v>
      </c>
      <c r="Y100" s="10">
        <v>1</v>
      </c>
      <c r="Z100" s="10">
        <v>1</v>
      </c>
      <c r="AA100" s="10">
        <v>1</v>
      </c>
      <c r="AB100" s="10">
        <v>1</v>
      </c>
      <c r="AC100" s="10">
        <v>1</v>
      </c>
      <c r="AD100" s="10">
        <v>1</v>
      </c>
      <c r="AE100" s="10">
        <v>1</v>
      </c>
      <c r="AF100" s="10">
        <v>1</v>
      </c>
      <c r="AG100" s="109" t="s">
        <v>214</v>
      </c>
    </row>
    <row r="101" spans="1:33" ht="16.8" x14ac:dyDescent="0.3">
      <c r="A101" s="69"/>
      <c r="B101" s="69"/>
      <c r="C101" s="63"/>
      <c r="D101" s="64"/>
      <c r="E101" s="41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25"/>
      <c r="AC101" s="10"/>
      <c r="AD101" s="10"/>
      <c r="AE101" s="12">
        <v>-1</v>
      </c>
      <c r="AF101" s="10"/>
      <c r="AG101" s="109"/>
    </row>
    <row r="102" spans="1:33" ht="16.8" x14ac:dyDescent="0.3">
      <c r="A102" s="69"/>
      <c r="B102" s="69"/>
      <c r="C102" s="67" t="s">
        <v>160</v>
      </c>
      <c r="D102" s="67"/>
      <c r="E102" s="43" t="s">
        <v>168</v>
      </c>
      <c r="F102" s="10">
        <v>2</v>
      </c>
      <c r="G102" s="10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  <c r="M102" s="10">
        <v>2</v>
      </c>
      <c r="N102" s="10">
        <v>2</v>
      </c>
      <c r="O102" s="10">
        <v>2</v>
      </c>
      <c r="P102" s="10">
        <v>2</v>
      </c>
      <c r="Q102" s="10">
        <v>2</v>
      </c>
      <c r="R102" s="10">
        <v>2</v>
      </c>
      <c r="S102" s="10">
        <v>2</v>
      </c>
      <c r="T102" s="10">
        <v>2</v>
      </c>
      <c r="U102" s="10">
        <v>2</v>
      </c>
      <c r="V102" s="10">
        <v>2</v>
      </c>
      <c r="W102" s="10">
        <v>2</v>
      </c>
      <c r="X102" s="10">
        <v>2</v>
      </c>
      <c r="Y102" s="10">
        <v>2</v>
      </c>
      <c r="Z102" s="10">
        <v>2</v>
      </c>
      <c r="AA102" s="10">
        <v>2</v>
      </c>
      <c r="AB102" s="10">
        <v>2</v>
      </c>
      <c r="AC102" s="10">
        <v>2</v>
      </c>
      <c r="AD102" s="10">
        <v>2</v>
      </c>
      <c r="AE102" s="11">
        <v>0</v>
      </c>
      <c r="AF102" s="10">
        <v>0</v>
      </c>
      <c r="AG102" s="109"/>
    </row>
    <row r="103" spans="1:33" ht="16.8" x14ac:dyDescent="0.3">
      <c r="A103" s="69"/>
      <c r="B103" s="69"/>
      <c r="C103" s="65" t="s">
        <v>161</v>
      </c>
      <c r="D103" s="66"/>
      <c r="E103" s="41" t="s">
        <v>166</v>
      </c>
      <c r="F103" s="10">
        <v>2</v>
      </c>
      <c r="G103" s="10">
        <v>2</v>
      </c>
      <c r="H103" s="10">
        <v>2</v>
      </c>
      <c r="I103" s="10">
        <v>2</v>
      </c>
      <c r="J103" s="10">
        <v>2</v>
      </c>
      <c r="K103" s="10">
        <v>2</v>
      </c>
      <c r="L103" s="10">
        <v>2</v>
      </c>
      <c r="M103" s="10">
        <v>2</v>
      </c>
      <c r="N103" s="10">
        <v>2</v>
      </c>
      <c r="O103" s="10">
        <v>2</v>
      </c>
      <c r="P103" s="10">
        <v>2</v>
      </c>
      <c r="Q103" s="10">
        <v>2</v>
      </c>
      <c r="R103" s="10">
        <v>2</v>
      </c>
      <c r="S103" s="10">
        <v>2</v>
      </c>
      <c r="T103" s="10">
        <v>2</v>
      </c>
      <c r="U103" s="10">
        <v>2</v>
      </c>
      <c r="V103" s="10">
        <v>2</v>
      </c>
      <c r="W103" s="10">
        <v>2</v>
      </c>
      <c r="X103" s="10">
        <v>2</v>
      </c>
      <c r="Y103" s="10">
        <v>2</v>
      </c>
      <c r="Z103" s="10">
        <v>2</v>
      </c>
      <c r="AA103" s="10">
        <v>2</v>
      </c>
      <c r="AB103" s="10">
        <v>2</v>
      </c>
      <c r="AC103" s="10">
        <v>2</v>
      </c>
      <c r="AD103" s="10">
        <v>2</v>
      </c>
      <c r="AE103" s="11">
        <v>0</v>
      </c>
      <c r="AF103" s="10">
        <v>0</v>
      </c>
      <c r="AG103" s="109"/>
    </row>
    <row r="104" spans="1:33" ht="16.8" x14ac:dyDescent="0.3">
      <c r="A104" s="69"/>
      <c r="B104" s="69"/>
      <c r="C104" s="65" t="s">
        <v>198</v>
      </c>
      <c r="D104" s="66"/>
      <c r="E104" s="41" t="s">
        <v>169</v>
      </c>
      <c r="F104" s="10">
        <v>1</v>
      </c>
      <c r="G104" s="10">
        <v>1</v>
      </c>
      <c r="H104" s="10">
        <v>1</v>
      </c>
      <c r="I104" s="10">
        <v>1</v>
      </c>
      <c r="J104" s="10">
        <v>1</v>
      </c>
      <c r="K104" s="10">
        <v>1</v>
      </c>
      <c r="L104" s="10">
        <v>1</v>
      </c>
      <c r="M104" s="10">
        <v>1</v>
      </c>
      <c r="N104" s="10">
        <v>1</v>
      </c>
      <c r="O104" s="10">
        <v>1</v>
      </c>
      <c r="P104" s="10">
        <v>1</v>
      </c>
      <c r="Q104" s="10">
        <v>1</v>
      </c>
      <c r="R104" s="10">
        <v>1</v>
      </c>
      <c r="S104" s="10">
        <v>1</v>
      </c>
      <c r="T104" s="10">
        <v>1</v>
      </c>
      <c r="U104" s="10">
        <v>1</v>
      </c>
      <c r="V104" s="10">
        <v>1</v>
      </c>
      <c r="W104" s="10">
        <v>1</v>
      </c>
      <c r="X104" s="10">
        <v>1</v>
      </c>
      <c r="Y104" s="10">
        <v>1</v>
      </c>
      <c r="Z104" s="10">
        <v>1</v>
      </c>
      <c r="AA104" s="10">
        <v>1</v>
      </c>
      <c r="AB104" s="10">
        <v>1</v>
      </c>
      <c r="AC104" s="10">
        <v>1</v>
      </c>
      <c r="AD104" s="10">
        <v>1</v>
      </c>
      <c r="AE104" s="11">
        <v>0</v>
      </c>
      <c r="AF104" s="10">
        <v>0</v>
      </c>
      <c r="AG104" s="109"/>
    </row>
    <row r="105" spans="1:33" ht="16.8" x14ac:dyDescent="0.3">
      <c r="A105" s="69"/>
      <c r="B105" s="69"/>
      <c r="C105" s="67" t="s">
        <v>162</v>
      </c>
      <c r="D105" s="67"/>
      <c r="E105" s="41" t="s">
        <v>167</v>
      </c>
      <c r="F105" s="10">
        <v>1</v>
      </c>
      <c r="G105" s="10">
        <v>1</v>
      </c>
      <c r="H105" s="10">
        <v>1</v>
      </c>
      <c r="I105" s="10">
        <v>1</v>
      </c>
      <c r="J105" s="10">
        <v>1</v>
      </c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  <c r="T105" s="10">
        <v>1</v>
      </c>
      <c r="U105" s="10">
        <v>1</v>
      </c>
      <c r="V105" s="10">
        <v>1</v>
      </c>
      <c r="W105" s="10">
        <v>1</v>
      </c>
      <c r="X105" s="10">
        <v>1</v>
      </c>
      <c r="Y105" s="10">
        <v>1</v>
      </c>
      <c r="Z105" s="10">
        <v>1</v>
      </c>
      <c r="AA105" s="10">
        <v>1</v>
      </c>
      <c r="AB105" s="10">
        <v>1</v>
      </c>
      <c r="AC105" s="10">
        <v>1</v>
      </c>
      <c r="AD105" s="10">
        <v>1</v>
      </c>
      <c r="AE105" s="11">
        <v>0</v>
      </c>
      <c r="AF105" s="10">
        <v>0</v>
      </c>
      <c r="AG105" s="109"/>
    </row>
    <row r="106" spans="1:33" ht="16.8" x14ac:dyDescent="0.3">
      <c r="A106" s="69"/>
      <c r="B106" s="69"/>
      <c r="C106" s="65" t="s">
        <v>163</v>
      </c>
      <c r="D106" s="66"/>
      <c r="E106" s="41" t="s">
        <v>168</v>
      </c>
      <c r="F106" s="10">
        <v>1</v>
      </c>
      <c r="G106" s="10">
        <v>1</v>
      </c>
      <c r="H106" s="10">
        <v>1</v>
      </c>
      <c r="I106" s="10">
        <v>1</v>
      </c>
      <c r="J106" s="10">
        <v>1</v>
      </c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  <c r="T106" s="10">
        <v>1</v>
      </c>
      <c r="U106" s="10">
        <v>1</v>
      </c>
      <c r="V106" s="10">
        <v>1</v>
      </c>
      <c r="W106" s="10">
        <v>1</v>
      </c>
      <c r="X106" s="10">
        <v>1</v>
      </c>
      <c r="Y106" s="10">
        <v>1</v>
      </c>
      <c r="Z106" s="10">
        <v>1</v>
      </c>
      <c r="AA106" s="10">
        <v>1</v>
      </c>
      <c r="AB106" s="10">
        <v>1</v>
      </c>
      <c r="AC106" s="10">
        <v>1</v>
      </c>
      <c r="AD106" s="10">
        <v>1</v>
      </c>
      <c r="AE106" s="11">
        <v>0</v>
      </c>
      <c r="AF106" s="10">
        <v>0</v>
      </c>
      <c r="AG106" s="109"/>
    </row>
    <row r="107" spans="1:33" ht="16.8" x14ac:dyDescent="0.3">
      <c r="A107" s="69"/>
      <c r="B107" s="69" t="s">
        <v>33</v>
      </c>
      <c r="C107" s="67" t="s">
        <v>36</v>
      </c>
      <c r="D107" s="67"/>
      <c r="E107" s="43" t="s">
        <v>41</v>
      </c>
      <c r="F107" s="10">
        <v>5</v>
      </c>
      <c r="G107" s="10">
        <v>5</v>
      </c>
      <c r="H107" s="10">
        <v>5</v>
      </c>
      <c r="I107" s="10">
        <v>5</v>
      </c>
      <c r="J107" s="10">
        <v>5</v>
      </c>
      <c r="K107" s="10">
        <v>5</v>
      </c>
      <c r="L107" s="10">
        <v>5</v>
      </c>
      <c r="M107" s="10">
        <v>5</v>
      </c>
      <c r="N107" s="10">
        <v>5</v>
      </c>
      <c r="O107" s="10">
        <v>5</v>
      </c>
      <c r="P107" s="10">
        <v>5</v>
      </c>
      <c r="Q107" s="10">
        <v>5</v>
      </c>
      <c r="R107" s="10">
        <v>5</v>
      </c>
      <c r="S107" s="10">
        <v>5</v>
      </c>
      <c r="T107" s="10">
        <v>5</v>
      </c>
      <c r="U107" s="10">
        <v>5</v>
      </c>
      <c r="V107" s="10">
        <v>5</v>
      </c>
      <c r="W107" s="10">
        <v>5</v>
      </c>
      <c r="X107" s="10">
        <v>5</v>
      </c>
      <c r="Y107" s="10">
        <v>5</v>
      </c>
      <c r="Z107" s="10">
        <v>5</v>
      </c>
      <c r="AA107" s="10">
        <v>5</v>
      </c>
      <c r="AB107" s="10">
        <v>5</v>
      </c>
      <c r="AC107" s="10">
        <v>5</v>
      </c>
      <c r="AD107" s="10">
        <v>5</v>
      </c>
      <c r="AE107" s="10">
        <v>5</v>
      </c>
      <c r="AF107" s="11">
        <v>0</v>
      </c>
      <c r="AG107" s="109"/>
    </row>
    <row r="108" spans="1:33" ht="16.8" x14ac:dyDescent="0.3">
      <c r="A108" s="69"/>
      <c r="B108" s="69"/>
      <c r="C108" s="67" t="s">
        <v>37</v>
      </c>
      <c r="D108" s="67"/>
      <c r="E108" s="43" t="s">
        <v>41</v>
      </c>
      <c r="F108" s="10">
        <v>5</v>
      </c>
      <c r="G108" s="10">
        <v>5</v>
      </c>
      <c r="H108" s="10">
        <v>5</v>
      </c>
      <c r="I108" s="10">
        <v>5</v>
      </c>
      <c r="J108" s="10">
        <v>5</v>
      </c>
      <c r="K108" s="10">
        <v>5</v>
      </c>
      <c r="L108" s="10">
        <v>5</v>
      </c>
      <c r="M108" s="10">
        <v>5</v>
      </c>
      <c r="N108" s="10">
        <v>5</v>
      </c>
      <c r="O108" s="10">
        <v>5</v>
      </c>
      <c r="P108" s="10">
        <v>5</v>
      </c>
      <c r="Q108" s="10">
        <v>5</v>
      </c>
      <c r="R108" s="10">
        <v>5</v>
      </c>
      <c r="S108" s="10">
        <v>5</v>
      </c>
      <c r="T108" s="10">
        <v>5</v>
      </c>
      <c r="U108" s="10">
        <v>5</v>
      </c>
      <c r="V108" s="10">
        <v>5</v>
      </c>
      <c r="W108" s="10">
        <v>5</v>
      </c>
      <c r="X108" s="10">
        <v>5</v>
      </c>
      <c r="Y108" s="10">
        <v>5</v>
      </c>
      <c r="Z108" s="10">
        <v>5</v>
      </c>
      <c r="AA108" s="10">
        <v>5</v>
      </c>
      <c r="AB108" s="10">
        <v>5</v>
      </c>
      <c r="AC108" s="10">
        <v>5</v>
      </c>
      <c r="AD108" s="10">
        <v>5</v>
      </c>
      <c r="AE108" s="10">
        <v>5</v>
      </c>
      <c r="AF108" s="11">
        <v>0</v>
      </c>
      <c r="AG108" s="109"/>
    </row>
    <row r="109" spans="1:33" s="29" customFormat="1" ht="16.8" x14ac:dyDescent="0.3">
      <c r="A109" s="69"/>
      <c r="B109" s="76" t="s">
        <v>12</v>
      </c>
      <c r="C109" s="76"/>
      <c r="D109" s="76"/>
      <c r="E109" s="51" t="s">
        <v>11</v>
      </c>
      <c r="F109" s="57">
        <f>SUM(G16:G108)</f>
        <v>154</v>
      </c>
      <c r="G109" s="57"/>
      <c r="H109" s="27">
        <f>SUM(H16:H108)</f>
        <v>149</v>
      </c>
      <c r="I109" s="27">
        <f>SUM(I16:I108)+I18</f>
        <v>139</v>
      </c>
      <c r="J109" s="27">
        <f>SUM(J16:J108)</f>
        <v>140</v>
      </c>
      <c r="K109" s="27">
        <f>SUM(K16:K108)</f>
        <v>138</v>
      </c>
      <c r="L109" s="27">
        <f>SUM(L16:L108)+L23</f>
        <v>136</v>
      </c>
      <c r="M109" s="27">
        <f>SUM(M16:M108)+M27</f>
        <v>130</v>
      </c>
      <c r="N109" s="27">
        <f>SUM(N16:N108)+N30</f>
        <v>125</v>
      </c>
      <c r="O109" s="27">
        <f>SUM(O16:O108)</f>
        <v>120</v>
      </c>
      <c r="P109" s="27">
        <f>SUM(P16:P108)</f>
        <v>113</v>
      </c>
      <c r="Q109" s="27">
        <f>SUM(Q16:Q108)-R46</f>
        <v>106</v>
      </c>
      <c r="R109" s="27">
        <f>SUM(R16:R108)+R41+R46+R48+R51+R53</f>
        <v>92</v>
      </c>
      <c r="S109" s="27">
        <f t="shared" ref="S109:Z109" si="2">SUM(S16:S108)</f>
        <v>92</v>
      </c>
      <c r="T109" s="27">
        <f>SUM(T16:T108)+T59</f>
        <v>83</v>
      </c>
      <c r="U109" s="27">
        <f>SUM(U16:U108)+U70</f>
        <v>76</v>
      </c>
      <c r="V109" s="27">
        <f t="shared" si="2"/>
        <v>72</v>
      </c>
      <c r="W109" s="27">
        <f t="shared" si="2"/>
        <v>67</v>
      </c>
      <c r="X109" s="27">
        <f t="shared" si="2"/>
        <v>65</v>
      </c>
      <c r="Y109" s="27">
        <f t="shared" si="2"/>
        <v>61</v>
      </c>
      <c r="Z109" s="27">
        <f t="shared" si="2"/>
        <v>52</v>
      </c>
      <c r="AA109" s="27">
        <f>SUM(AA16:AA108)-AA94</f>
        <v>48</v>
      </c>
      <c r="AB109" s="27">
        <f>SUM(AB16:AB108)-AB102</f>
        <v>41</v>
      </c>
      <c r="AC109" s="27">
        <f>SUM(AC16:AC108)+AC86</f>
        <v>36</v>
      </c>
      <c r="AD109" s="27">
        <f>SUM(AD16:AD108)+AD94</f>
        <v>33</v>
      </c>
      <c r="AE109" s="27">
        <f>SUM(AE16:AE108)+AE97+AE101</f>
        <v>14</v>
      </c>
      <c r="AF109" s="27">
        <f>SUM(AF16:AF108)-AF102</f>
        <v>8</v>
      </c>
      <c r="AG109" s="110"/>
    </row>
    <row r="110" spans="1:33" ht="16.8" x14ac:dyDescent="0.3">
      <c r="A110" s="69"/>
      <c r="B110" s="76"/>
      <c r="C110" s="76"/>
      <c r="D110" s="76"/>
      <c r="E110" s="51" t="s">
        <v>42</v>
      </c>
      <c r="F110" s="68">
        <f>SUM(F16:F108)</f>
        <v>159</v>
      </c>
      <c r="G110" s="68"/>
      <c r="H110" s="10">
        <f t="shared" ref="H110:AF110" si="3">SUM(H16:H108)</f>
        <v>149</v>
      </c>
      <c r="I110" s="10">
        <f t="shared" si="3"/>
        <v>141</v>
      </c>
      <c r="J110" s="10">
        <f t="shared" si="3"/>
        <v>140</v>
      </c>
      <c r="K110" s="10">
        <f t="shared" si="3"/>
        <v>138</v>
      </c>
      <c r="L110" s="10">
        <f t="shared" si="3"/>
        <v>135</v>
      </c>
      <c r="M110" s="10">
        <f t="shared" si="3"/>
        <v>129</v>
      </c>
      <c r="N110" s="10">
        <f t="shared" si="3"/>
        <v>124</v>
      </c>
      <c r="O110" s="10">
        <f t="shared" si="3"/>
        <v>120</v>
      </c>
      <c r="P110" s="10">
        <f t="shared" si="3"/>
        <v>113</v>
      </c>
      <c r="Q110" s="10">
        <f t="shared" si="3"/>
        <v>105</v>
      </c>
      <c r="R110" s="10">
        <f t="shared" si="3"/>
        <v>95</v>
      </c>
      <c r="S110" s="10">
        <f t="shared" si="3"/>
        <v>92</v>
      </c>
      <c r="T110" s="10">
        <f t="shared" si="3"/>
        <v>84</v>
      </c>
      <c r="U110" s="10">
        <f t="shared" si="3"/>
        <v>77</v>
      </c>
      <c r="V110" s="10">
        <f t="shared" si="3"/>
        <v>72</v>
      </c>
      <c r="W110" s="10">
        <f t="shared" si="3"/>
        <v>67</v>
      </c>
      <c r="X110" s="10">
        <f t="shared" si="3"/>
        <v>65</v>
      </c>
      <c r="Y110" s="10">
        <f t="shared" si="3"/>
        <v>61</v>
      </c>
      <c r="Z110" s="10">
        <f t="shared" si="3"/>
        <v>52</v>
      </c>
      <c r="AA110" s="10">
        <f t="shared" si="3"/>
        <v>48</v>
      </c>
      <c r="AB110" s="10">
        <f t="shared" si="3"/>
        <v>43</v>
      </c>
      <c r="AC110" s="10">
        <f t="shared" si="3"/>
        <v>37</v>
      </c>
      <c r="AD110" s="10">
        <f t="shared" si="3"/>
        <v>32</v>
      </c>
      <c r="AE110" s="10">
        <f t="shared" si="3"/>
        <v>16</v>
      </c>
      <c r="AF110" s="10">
        <f t="shared" si="3"/>
        <v>8</v>
      </c>
      <c r="AG110" s="109"/>
    </row>
    <row r="131" spans="3:4" x14ac:dyDescent="0.3">
      <c r="C131" s="70"/>
      <c r="D131" s="70"/>
    </row>
  </sheetData>
  <mergeCells count="118">
    <mergeCell ref="G2:J2"/>
    <mergeCell ref="G3:J3"/>
    <mergeCell ref="C15:D15"/>
    <mergeCell ref="B16:D16"/>
    <mergeCell ref="B17:D17"/>
    <mergeCell ref="B19:D19"/>
    <mergeCell ref="C20:D20"/>
    <mergeCell ref="C21:D21"/>
    <mergeCell ref="C22:D22"/>
    <mergeCell ref="C24:D24"/>
    <mergeCell ref="A1:B1"/>
    <mergeCell ref="A2:B2"/>
    <mergeCell ref="A3:B3"/>
    <mergeCell ref="A4:B4"/>
    <mergeCell ref="B6:E6"/>
    <mergeCell ref="A16:A110"/>
    <mergeCell ref="C84:D84"/>
    <mergeCell ref="C87:D87"/>
    <mergeCell ref="B109:D110"/>
    <mergeCell ref="B20:B33"/>
    <mergeCell ref="B13:C13"/>
    <mergeCell ref="C23:D23"/>
    <mergeCell ref="C51:D51"/>
    <mergeCell ref="C70:D70"/>
    <mergeCell ref="C86:D86"/>
    <mergeCell ref="C97:D97"/>
    <mergeCell ref="B47:B72"/>
    <mergeCell ref="B107:B108"/>
    <mergeCell ref="C100:D100"/>
    <mergeCell ref="C103:D103"/>
    <mergeCell ref="C107:D107"/>
    <mergeCell ref="C108:D108"/>
    <mergeCell ref="C88:D88"/>
    <mergeCell ref="C89:D89"/>
    <mergeCell ref="C95:D95"/>
    <mergeCell ref="B95:B106"/>
    <mergeCell ref="B83:B94"/>
    <mergeCell ref="B73:B82"/>
    <mergeCell ref="C96:D96"/>
    <mergeCell ref="C99:D99"/>
    <mergeCell ref="C78:D78"/>
    <mergeCell ref="C48:D48"/>
    <mergeCell ref="C102:D102"/>
    <mergeCell ref="C63:D63"/>
    <mergeCell ref="C53:D53"/>
    <mergeCell ref="C64:D64"/>
    <mergeCell ref="C85:D85"/>
    <mergeCell ref="C101:D101"/>
    <mergeCell ref="C131:D131"/>
    <mergeCell ref="C61:D61"/>
    <mergeCell ref="C62:D62"/>
    <mergeCell ref="C72:D72"/>
    <mergeCell ref="C73:D73"/>
    <mergeCell ref="C54:D54"/>
    <mergeCell ref="C50:D50"/>
    <mergeCell ref="C52:D52"/>
    <mergeCell ref="C106:D106"/>
    <mergeCell ref="C66:D66"/>
    <mergeCell ref="C67:D67"/>
    <mergeCell ref="C68:D68"/>
    <mergeCell ref="C69:D69"/>
    <mergeCell ref="C71:D71"/>
    <mergeCell ref="C55:D55"/>
    <mergeCell ref="C56:D56"/>
    <mergeCell ref="C57:D57"/>
    <mergeCell ref="C58:D58"/>
    <mergeCell ref="C60:D60"/>
    <mergeCell ref="C65:D65"/>
    <mergeCell ref="C74:D74"/>
    <mergeCell ref="C76:D76"/>
    <mergeCell ref="C98:D98"/>
    <mergeCell ref="C45:D45"/>
    <mergeCell ref="C43:D43"/>
    <mergeCell ref="C34:D34"/>
    <mergeCell ref="C79:D79"/>
    <mergeCell ref="C82:D82"/>
    <mergeCell ref="C81:D81"/>
    <mergeCell ref="C77:D77"/>
    <mergeCell ref="C47:D47"/>
    <mergeCell ref="C49:D49"/>
    <mergeCell ref="C39:D39"/>
    <mergeCell ref="C42:D42"/>
    <mergeCell ref="C44:D44"/>
    <mergeCell ref="C41:D41"/>
    <mergeCell ref="C29:D29"/>
    <mergeCell ref="C40:D40"/>
    <mergeCell ref="C32:D32"/>
    <mergeCell ref="C36:D36"/>
    <mergeCell ref="C25:D25"/>
    <mergeCell ref="C26:D26"/>
    <mergeCell ref="C35:D35"/>
    <mergeCell ref="C37:D37"/>
    <mergeCell ref="C38:D38"/>
    <mergeCell ref="C31:D31"/>
    <mergeCell ref="C33:D33"/>
    <mergeCell ref="C27:D27"/>
    <mergeCell ref="C30:D30"/>
    <mergeCell ref="C1:D1"/>
    <mergeCell ref="C2:D2"/>
    <mergeCell ref="C3:D3"/>
    <mergeCell ref="C4:D4"/>
    <mergeCell ref="F109:G109"/>
    <mergeCell ref="F110:G110"/>
    <mergeCell ref="C80:D80"/>
    <mergeCell ref="C91:D91"/>
    <mergeCell ref="C104:D104"/>
    <mergeCell ref="C75:D75"/>
    <mergeCell ref="C90:D90"/>
    <mergeCell ref="C92:D92"/>
    <mergeCell ref="C93:D93"/>
    <mergeCell ref="C105:D105"/>
    <mergeCell ref="C94:D94"/>
    <mergeCell ref="C59:D59"/>
    <mergeCell ref="C83:D83"/>
    <mergeCell ref="B18:D18"/>
    <mergeCell ref="B34:B46"/>
    <mergeCell ref="C46:D46"/>
    <mergeCell ref="C28:D28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2" sqref="I12"/>
    </sheetView>
  </sheetViews>
  <sheetFormatPr defaultRowHeight="14.4" x14ac:dyDescent="0.3"/>
  <cols>
    <col min="2" max="11" width="10" customWidth="1"/>
  </cols>
  <sheetData>
    <row r="1" spans="1:11" ht="16.8" x14ac:dyDescent="0.3">
      <c r="A1" s="81" t="s">
        <v>44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11" ht="16.8" x14ac:dyDescent="0.3">
      <c r="A2" s="84"/>
      <c r="B2" s="86" t="s">
        <v>167</v>
      </c>
      <c r="C2" s="87"/>
      <c r="D2" s="86" t="s">
        <v>164</v>
      </c>
      <c r="E2" s="87"/>
      <c r="F2" s="86" t="s">
        <v>166</v>
      </c>
      <c r="G2" s="87"/>
      <c r="H2" s="86" t="s">
        <v>169</v>
      </c>
      <c r="I2" s="87"/>
      <c r="J2" s="86" t="s">
        <v>168</v>
      </c>
      <c r="K2" s="88"/>
    </row>
    <row r="3" spans="1:11" ht="17.399999999999999" thickBot="1" x14ac:dyDescent="0.35">
      <c r="A3" s="85"/>
      <c r="B3" s="15" t="s">
        <v>11</v>
      </c>
      <c r="C3" s="15" t="s">
        <v>42</v>
      </c>
      <c r="D3" s="15" t="s">
        <v>11</v>
      </c>
      <c r="E3" s="15" t="s">
        <v>42</v>
      </c>
      <c r="F3" s="15" t="s">
        <v>11</v>
      </c>
      <c r="G3" s="15" t="s">
        <v>42</v>
      </c>
      <c r="H3" s="15" t="s">
        <v>11</v>
      </c>
      <c r="I3" s="15" t="s">
        <v>42</v>
      </c>
      <c r="J3" s="15" t="s">
        <v>11</v>
      </c>
      <c r="K3" s="16" t="s">
        <v>42</v>
      </c>
    </row>
    <row r="4" spans="1:11" ht="17.399999999999999" thickBot="1" x14ac:dyDescent="0.35">
      <c r="A4" s="19" t="s">
        <v>4</v>
      </c>
      <c r="B4" s="6">
        <f>'Sprint 1'!D8</f>
        <v>24.2</v>
      </c>
      <c r="C4" s="17">
        <f>'Sprint 1'!E8</f>
        <v>27</v>
      </c>
      <c r="D4" s="17">
        <f>'Sprint 1'!D9</f>
        <v>52.2</v>
      </c>
      <c r="E4" s="17">
        <f>'Sprint 1'!E9</f>
        <v>50</v>
      </c>
      <c r="F4" s="17">
        <f>'Sprint 1'!D10</f>
        <v>37.700000000000003</v>
      </c>
      <c r="G4" s="17">
        <f>'Sprint 1'!E10</f>
        <v>37</v>
      </c>
      <c r="H4" s="17">
        <f>'Sprint 1'!D11</f>
        <v>28.2</v>
      </c>
      <c r="I4" s="17">
        <f>'Sprint 1'!E11</f>
        <v>29</v>
      </c>
      <c r="J4" s="17">
        <f>'Sprint 1'!D12</f>
        <v>26.2</v>
      </c>
      <c r="K4" s="17">
        <f>'Sprint 1'!E12</f>
        <v>29</v>
      </c>
    </row>
    <row r="5" spans="1:11" ht="16.8" x14ac:dyDescent="0.3">
      <c r="A5" s="19" t="s">
        <v>31</v>
      </c>
      <c r="B5" s="17">
        <f>'Sprint 2'!D8</f>
        <v>37.6</v>
      </c>
      <c r="C5" s="17">
        <f>'Sprint 2'!E8</f>
        <v>40.799999999999997</v>
      </c>
      <c r="D5" s="17">
        <f>'Sprint 2'!D9</f>
        <v>31.6</v>
      </c>
      <c r="E5" s="17">
        <f>'Sprint 2'!E9</f>
        <v>34.799999999999997</v>
      </c>
      <c r="F5" s="17">
        <f>'Sprint 2'!D10</f>
        <v>21.6</v>
      </c>
      <c r="G5" s="17">
        <f>'Sprint 2'!E10</f>
        <v>21.8</v>
      </c>
      <c r="H5" s="17">
        <f>'Sprint 2'!D11</f>
        <v>30.6</v>
      </c>
      <c r="I5" s="17">
        <f>'Sprint 2'!E11</f>
        <v>29.8</v>
      </c>
      <c r="J5" s="17">
        <f>'Sprint 2'!D12</f>
        <v>32.6</v>
      </c>
      <c r="K5" s="17">
        <f>'Sprint 2'!E12</f>
        <v>31.8</v>
      </c>
    </row>
    <row r="6" spans="1:11" ht="17.399999999999999" thickBot="1" x14ac:dyDescent="0.35">
      <c r="A6" s="20" t="s">
        <v>12</v>
      </c>
      <c r="B6" s="18">
        <f t="shared" ref="B6:K6" si="0">SUM(B4:B5)</f>
        <v>61.8</v>
      </c>
      <c r="C6" s="18">
        <f t="shared" si="0"/>
        <v>67.8</v>
      </c>
      <c r="D6" s="18">
        <f t="shared" si="0"/>
        <v>83.800000000000011</v>
      </c>
      <c r="E6" s="18">
        <f t="shared" si="0"/>
        <v>84.8</v>
      </c>
      <c r="F6" s="18">
        <f t="shared" si="0"/>
        <v>59.300000000000004</v>
      </c>
      <c r="G6" s="18">
        <f t="shared" si="0"/>
        <v>58.8</v>
      </c>
      <c r="H6" s="18">
        <f t="shared" si="0"/>
        <v>58.8</v>
      </c>
      <c r="I6" s="18">
        <f t="shared" si="0"/>
        <v>58.8</v>
      </c>
      <c r="J6" s="18">
        <f t="shared" si="0"/>
        <v>58.8</v>
      </c>
      <c r="K6" s="18">
        <f t="shared" si="0"/>
        <v>60.8</v>
      </c>
    </row>
    <row r="8" spans="1:11" ht="15" thickBot="1" x14ac:dyDescent="0.35"/>
    <row r="9" spans="1:11" ht="16.8" x14ac:dyDescent="0.3">
      <c r="E9" s="79" t="s">
        <v>45</v>
      </c>
      <c r="F9" s="80"/>
    </row>
    <row r="10" spans="1:11" ht="16.8" x14ac:dyDescent="0.3">
      <c r="E10" s="21" t="s">
        <v>11</v>
      </c>
      <c r="F10" s="22">
        <f>SUMIF($B$3:$K$3,"Thực tế",$B$6:$K$6)</f>
        <v>322.50000000000006</v>
      </c>
    </row>
    <row r="11" spans="1:11" ht="17.399999999999999" thickBot="1" x14ac:dyDescent="0.35">
      <c r="E11" s="23" t="s">
        <v>42</v>
      </c>
      <c r="F11" s="24">
        <f>SUMIF($B$3:$K$3,"Ước tính",$B$6:$K$6)</f>
        <v>331</v>
      </c>
    </row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2021-04-23T08:05:10Z</dcterms:created>
  <dcterms:modified xsi:type="dcterms:W3CDTF">2025-05-17T17:17:45Z</dcterms:modified>
</cp:coreProperties>
</file>