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dink\OneDrive\Documents\KLTN_final\XDWMBKHV0856\tai_lieu\de_tai_nhom_final_19_5\"/>
    </mc:Choice>
  </mc:AlternateContent>
  <xr:revisionPtr revIDLastSave="0" documentId="13_ncr:1_{E313088D-F088-414C-9FF3-0FFEC7D35F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D12" i="2"/>
  <c r="D11" i="2"/>
  <c r="D10" i="2"/>
  <c r="D9" i="2"/>
  <c r="D8" i="2"/>
  <c r="J89" i="2"/>
  <c r="E8" i="3"/>
  <c r="E9" i="3"/>
  <c r="D9" i="3"/>
  <c r="E10" i="3"/>
  <c r="E11" i="3"/>
  <c r="D11" i="3"/>
  <c r="E12" i="3"/>
  <c r="D12" i="3"/>
  <c r="D10" i="3"/>
  <c r="D8" i="3"/>
  <c r="S94" i="3"/>
  <c r="S93" i="3"/>
  <c r="R93" i="3"/>
  <c r="R94" i="3"/>
  <c r="Q93" i="3"/>
  <c r="Q94" i="3"/>
  <c r="P93" i="3"/>
  <c r="P94" i="3"/>
  <c r="O93" i="3"/>
  <c r="N93" i="3"/>
  <c r="N94" i="3"/>
  <c r="M93" i="3"/>
  <c r="M94" i="3"/>
  <c r="L93" i="3"/>
  <c r="L94" i="3"/>
  <c r="K93" i="3"/>
  <c r="K94" i="3"/>
  <c r="J93" i="3"/>
  <c r="J94" i="3"/>
  <c r="I93" i="3"/>
  <c r="S90" i="2"/>
  <c r="S89" i="2"/>
  <c r="R89" i="2"/>
  <c r="Q90" i="2"/>
  <c r="Q89" i="2"/>
  <c r="P89" i="2"/>
  <c r="P90" i="2"/>
  <c r="O89" i="2"/>
  <c r="O90" i="2"/>
  <c r="N89" i="2"/>
  <c r="N90" i="2"/>
  <c r="M89" i="2"/>
  <c r="M90" i="2"/>
  <c r="L89" i="2"/>
  <c r="K90" i="2"/>
  <c r="K89" i="2"/>
  <c r="J90" i="2"/>
  <c r="I89" i="2"/>
  <c r="S98" i="1"/>
  <c r="S99" i="1"/>
  <c r="R98" i="1"/>
  <c r="D8" i="1"/>
  <c r="D10" i="1"/>
  <c r="E8" i="1"/>
  <c r="E11" i="1"/>
  <c r="R90" i="2"/>
  <c r="Q98" i="1"/>
  <c r="P98" i="1"/>
  <c r="O98" i="1"/>
  <c r="D11" i="1"/>
  <c r="E12" i="1"/>
  <c r="D12" i="1"/>
  <c r="E10" i="1"/>
  <c r="E9" i="1"/>
  <c r="D9" i="1"/>
  <c r="N99" i="1"/>
  <c r="W98" i="1"/>
  <c r="W99" i="1"/>
  <c r="D13" i="2" l="1"/>
  <c r="E13" i="2"/>
  <c r="L99" i="1"/>
  <c r="T98" i="1"/>
  <c r="J99" i="1"/>
  <c r="I99" i="1"/>
  <c r="L90" i="2"/>
  <c r="G93" i="3" l="1"/>
  <c r="T93" i="3"/>
  <c r="G94" i="3"/>
  <c r="I94" i="3"/>
  <c r="O94" i="3"/>
  <c r="T94" i="3"/>
  <c r="G99" i="1"/>
  <c r="R99" i="1" l="1"/>
  <c r="Q99" i="1"/>
  <c r="P99" i="1"/>
  <c r="N98" i="1"/>
  <c r="M98" i="1"/>
  <c r="M99" i="1" s="1"/>
  <c r="L98" i="1"/>
  <c r="K99" i="1"/>
  <c r="K98" i="1"/>
  <c r="J98" i="1"/>
  <c r="I98" i="1"/>
  <c r="G98" i="1" l="1"/>
  <c r="C4" i="4"/>
  <c r="T99" i="1" l="1"/>
  <c r="O99" i="1"/>
  <c r="U99" i="1"/>
  <c r="V99" i="1"/>
  <c r="U98" i="1"/>
  <c r="V98" i="1"/>
  <c r="I90" i="2"/>
  <c r="G90" i="2"/>
  <c r="G89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1"/>
  <c r="D13" i="1"/>
  <c r="F11" i="4" l="1"/>
  <c r="F12" i="4"/>
</calcChain>
</file>

<file path=xl/sharedStrings.xml><?xml version="1.0" encoding="utf-8"?>
<sst xmlns="http://schemas.openxmlformats.org/spreadsheetml/2006/main" count="530" uniqueCount="258">
  <si>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</si>
  <si>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</si>
  <si>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</si>
  <si>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</si>
  <si>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</si>
  <si>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</si>
  <si>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</si>
  <si>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</si>
  <si>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</si>
  <si>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</si>
  <si>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</si>
  <si>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</si>
  <si>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</si>
  <si>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</si>
  <si>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</si>
  <si>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</si>
  <si>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User interface design</t>
  </si>
  <si>
    <t>Review all test case of sprint 1</t>
  </si>
  <si>
    <t>Design test case</t>
  </si>
  <si>
    <t xml:space="preserve">Integrate code </t>
  </si>
  <si>
    <t>Coding</t>
  </si>
  <si>
    <t>Testing</t>
  </si>
  <si>
    <t>Fix Bug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</si>
  <si>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</si>
  <si>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</si>
  <si>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</si>
  <si>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</si>
  <si>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</si>
  <si>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</si>
  <si>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</si>
  <si>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</si>
  <si>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</si>
  <si>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Sprint 2 review meeting</t>
  </si>
  <si>
    <t>Sprint 2 retrospective</t>
  </si>
  <si>
    <t>Tạo Sprint Backlog 2</t>
  </si>
  <si>
    <t>Tạo Sprint Backlog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</si>
  <si>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</si>
  <si>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</si>
  <si>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</si>
  <si>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</si>
  <si>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</si>
  <si>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</si>
  <si>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</si>
  <si>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</si>
  <si>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</si>
  <si>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</si>
  <si>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</si>
  <si>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</si>
  <si>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</si>
  <si>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</si>
  <si>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Thắng</t>
  </si>
  <si>
    <t>Khiêm</t>
  </si>
  <si>
    <t>Giao diện Đăng ký</t>
  </si>
  <si>
    <t>Giao diện Đăng nhập</t>
  </si>
  <si>
    <t>Giao diện Đăng xuất</t>
  </si>
  <si>
    <t>Giao diện Đổi mật khẩu</t>
  </si>
  <si>
    <t>Giao diện Tìm kiếm</t>
  </si>
  <si>
    <t>Giao diện Quên mật khẩu</t>
  </si>
  <si>
    <t>Giao diện Quản lý khóa học</t>
  </si>
  <si>
    <t>Giao diện Quản lý người dùng</t>
  </si>
  <si>
    <t>Giao diện Thêm khóa học vào giỏ hàng</t>
  </si>
  <si>
    <t>13/4/2025</t>
  </si>
  <si>
    <t>14/4/2025</t>
  </si>
  <si>
    <t>Long</t>
  </si>
  <si>
    <t>Vũ</t>
  </si>
  <si>
    <t>Viễn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</si>
  <si>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</si>
  <si>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</si>
  <si>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</si>
  <si>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</si>
  <si>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Tìm kiếm</t>
  </si>
  <si>
    <t>Thiết kế trường kiểm thử cho Quên mật khẩu</t>
  </si>
  <si>
    <t>Thiết kế trường kiểm thử cho Quản lý khóa học</t>
  </si>
  <si>
    <t>Thiết kế trường kiểm thử cho Quản lý người dùng</t>
  </si>
  <si>
    <t>Thiết kế trường kiểm thử cho Thêm khóa học vào giỏ hàng</t>
  </si>
  <si>
    <t>Khiêm, Long</t>
  </si>
  <si>
    <t>Thiết kế front-end cho Đăng ký</t>
  </si>
  <si>
    <t>Thiết kế front-end cho Đăng nhập</t>
  </si>
  <si>
    <t>Thiết kế front-end cho Đăng xuất</t>
  </si>
  <si>
    <t>Thiết kế front-end cho Đổi mật khẩu</t>
  </si>
  <si>
    <t>Thiết kế front-end cho Tìm kiếm</t>
  </si>
  <si>
    <t>Thiết kế front-end cho Quên mật khẩu</t>
  </si>
  <si>
    <t>Thiết kế front-end cho Quản lý khóa học</t>
  </si>
  <si>
    <t>Thiết kế front-end cho Quản lý người dùng</t>
  </si>
  <si>
    <t>Thiết kế front-end cho Thêm khóa học vào giỏ hàng</t>
  </si>
  <si>
    <t>Code back-end cho Đăng ký</t>
  </si>
  <si>
    <t>Code back-end cho Đăng nhập</t>
  </si>
  <si>
    <t>Code back-end cho Đăng xuất</t>
  </si>
  <si>
    <t>Code back-end cho Đổi mật khẩu</t>
  </si>
  <si>
    <t>Code back-end cho Tìm kiếm</t>
  </si>
  <si>
    <t>Code back-end cho Quên mật khẩu</t>
  </si>
  <si>
    <t>Code back-end cho Quản lý khóa học</t>
  </si>
  <si>
    <t>Code back-end cho Quản lý người dùng</t>
  </si>
  <si>
    <t>Code back-end cho Thêm khóa học vào giỏ hàng</t>
  </si>
  <si>
    <t>Kiểm tra Đăng ký</t>
  </si>
  <si>
    <t>Kiểm tra Đăng nhập</t>
  </si>
  <si>
    <t>Kiểm tra Đăng xuất</t>
  </si>
  <si>
    <t>Kiểm tra Đổi mật khẩu</t>
  </si>
  <si>
    <t>Kiểm tra Tìm kiếm</t>
  </si>
  <si>
    <t>Kiểm tra Quên mật khẩu</t>
  </si>
  <si>
    <t>Kiểm tra Quản lý khóa học</t>
  </si>
  <si>
    <t>Kiểm tra Quản lý người dùng</t>
  </si>
  <si>
    <t>Kiểm tra Thêm khóa học vào giỏ hàng</t>
  </si>
  <si>
    <t>Sửa lỗi Đăng ký</t>
  </si>
  <si>
    <t>Sửa lỗi Đăng nhập</t>
  </si>
  <si>
    <t>Sửa lỗi Đăng xuất</t>
  </si>
  <si>
    <t>Sửa lỗi Đổi mật khẩu</t>
  </si>
  <si>
    <t>Sửa lỗi Tìm kiếm</t>
  </si>
  <si>
    <t>Sửa lỗi Quên mật khẩu</t>
  </si>
  <si>
    <t>Sửa lỗi Quản lý khóa học</t>
  </si>
  <si>
    <t>Sửa lỗi Quản lý người dùng</t>
  </si>
  <si>
    <t>Sửa lỗi Thêm khóa học vào giỏ hàng</t>
  </si>
  <si>
    <t>Kiểm tra lại Đăng ký</t>
  </si>
  <si>
    <t>Kiểm tra lại Đăng nhập</t>
  </si>
  <si>
    <t>Kiểm tra lại Đăng xuất</t>
  </si>
  <si>
    <t>Kiểm tra lại Đổi mật khẩu</t>
  </si>
  <si>
    <t>Kiểm tra lại Tìm kiếm</t>
  </si>
  <si>
    <t>Kiểm tra lại Quên mật khẩu</t>
  </si>
  <si>
    <t>Kiểm tra lại Quản lý khóa học</t>
  </si>
  <si>
    <t>Kiểm tra lại Quản lý người dùng</t>
  </si>
  <si>
    <t>Kiểm tra lại Thêm khóa học vào giỏ hàng</t>
  </si>
  <si>
    <t>Integrate Code</t>
  </si>
  <si>
    <t>All Team</t>
  </si>
  <si>
    <t>14/04/2025</t>
  </si>
  <si>
    <t>Nguyễn Bá Thế Viễn</t>
  </si>
  <si>
    <t>Nguyễn Hữu Thắng</t>
  </si>
  <si>
    <t>Trần Duy Long</t>
  </si>
  <si>
    <t>Trần Hữu Khiêm</t>
  </si>
  <si>
    <t>Nguyễn Dương Trường Vũ</t>
  </si>
  <si>
    <t>15/04/2025</t>
  </si>
  <si>
    <t>25/04/2025</t>
  </si>
  <si>
    <t>15/4/2025</t>
  </si>
  <si>
    <t>16/4/2025</t>
  </si>
  <si>
    <t>17/4/2025</t>
  </si>
  <si>
    <t>18/4/2025</t>
  </si>
  <si>
    <t>19/4/2025</t>
  </si>
  <si>
    <t>20/4/2025</t>
  </si>
  <si>
    <t>21/4/2025</t>
  </si>
  <si>
    <t>22/4/2025</t>
  </si>
  <si>
    <t>23/4/2025</t>
  </si>
  <si>
    <t>24/4/2025</t>
  </si>
  <si>
    <t>25/4/2025</t>
  </si>
  <si>
    <t>26/4/2025</t>
  </si>
  <si>
    <t>Thiết kế giao diện cho Quản lý ví điện tử</t>
  </si>
  <si>
    <t>Thiết kế giao diện cho Quản lý tài khoản</t>
  </si>
  <si>
    <t>Thiết kế giao diện cho Học trực tuyến</t>
  </si>
  <si>
    <t>Thiết kế giao diện cho Đánh giá khóa học</t>
  </si>
  <si>
    <t>Thiết kế giao diện cho Xem chi tiết khóa học</t>
  </si>
  <si>
    <t>Thiết kế giao diện cho Đăng ký tài khoản giảng viên</t>
  </si>
  <si>
    <t>Thiết kế giao diện cho Mua khóa học</t>
  </si>
  <si>
    <t>Thiết kế trường kiểm thử cho Quản lý ví điện tử</t>
  </si>
  <si>
    <t>Thiết kế trường kiểm thử cho Quản lý tài khoản</t>
  </si>
  <si>
    <t>Thiết kế trường kiểm thử cho Học trực tuyến</t>
  </si>
  <si>
    <t>Thiết kế trường kiểm thử cho Đánh giá khóa học</t>
  </si>
  <si>
    <t>Thiết kế trường kiểm thử cho Xem chi tiết khóa học</t>
  </si>
  <si>
    <t>Thiết kế trường kiểm thử cho Đăng ký tài khoản giảng viên</t>
  </si>
  <si>
    <t>Thiết kế trường kiểm thử cho Mua khóa học</t>
  </si>
  <si>
    <t>Thiết kế front-end cho Quản lý ví điện tử</t>
  </si>
  <si>
    <t>Thiết kế front-end cho Quản lý tài khoản</t>
  </si>
  <si>
    <t>Thiết kế front-end cho Học trực tuyến</t>
  </si>
  <si>
    <t>Thiết kế front-end cho Đánh giá khóa học</t>
  </si>
  <si>
    <t>Thiết kế front-end cho Xem chi tiết khóa học</t>
  </si>
  <si>
    <t>Thiết kế front-end cho Đăng ký tài khoản giảng viên</t>
  </si>
  <si>
    <t>Thiết kế front-end cho Mua khóa học</t>
  </si>
  <si>
    <t>Code back-end cho Quản lý ví điện tử</t>
  </si>
  <si>
    <t>Code back-end cho Quản lý tài khoản</t>
  </si>
  <si>
    <t>Code back-end cho Học trực tuyến</t>
  </si>
  <si>
    <t>Code back-end cho Đánh giá khóa học</t>
  </si>
  <si>
    <t>Code back-end cho Xem chi tiết khóa học</t>
  </si>
  <si>
    <t>Code back-end cho Đăng ký tài khoản giảng viên</t>
  </si>
  <si>
    <t>Code back-end cho Mua khóa học</t>
  </si>
  <si>
    <t>Kiểm tra cho Quản lý ví điện tử</t>
  </si>
  <si>
    <t>Kiểm tra cho Quản lý tài khoản</t>
  </si>
  <si>
    <t>Kiểm tra cho Học trực tuyến</t>
  </si>
  <si>
    <t>Kiểm tra cho Đánh giá khóa học</t>
  </si>
  <si>
    <t>Kiểm tra cho Xem chi tiết khóa học</t>
  </si>
  <si>
    <t>Kiểm tra cho Đăng ký tài khoản giảng viên</t>
  </si>
  <si>
    <t>Kiểm tra cho Mua khóa học</t>
  </si>
  <si>
    <t>Sửa lỗi cho Quản lý ví điện tử</t>
  </si>
  <si>
    <t>Sửa lỗi cho Quản lý tài khoản</t>
  </si>
  <si>
    <t>Sửa lỗi cho Học trực tuyến</t>
  </si>
  <si>
    <t>Sửa lỗi cho Đánh giá khóa học</t>
  </si>
  <si>
    <t>Sửa lỗi cho Xem chi tiết khóa học</t>
  </si>
  <si>
    <t>Sửa lỗi cho Đăng ký tài khoản giảng viên</t>
  </si>
  <si>
    <t>Sửa lỗi cho Mua khóa học</t>
  </si>
  <si>
    <t>Kiểm tra lại cho Quản lý ví điện tử</t>
  </si>
  <si>
    <t>Kiểm tra lại cho Quản lý tài khoản</t>
  </si>
  <si>
    <t>Kiểm tra lại cho Học trực tuyến</t>
  </si>
  <si>
    <t>Kiểm tra lại cho Đánh giá khóa học</t>
  </si>
  <si>
    <t>Kiểm tra lại cho Xem chi tiết khóa học</t>
  </si>
  <si>
    <t>Kiểm tra lại cho Đăng ký tài khoản giảng viên</t>
  </si>
  <si>
    <t>Kiểm tra lại cho Mua khóa học</t>
  </si>
  <si>
    <t xml:space="preserve">Vũ	</t>
  </si>
  <si>
    <t>Khiêm,Viễn
Khiêm,Viễn</t>
  </si>
  <si>
    <t>Khiêm,Thắng</t>
  </si>
  <si>
    <t>Vũ,Thắng</t>
  </si>
  <si>
    <t>Khiêm,Viễn</t>
  </si>
  <si>
    <t>Long,Khiêm</t>
  </si>
  <si>
    <t>Xây dựng website mua bán khóa học vlearning hỗ trợ thanh toán online và tích hợp bảo mật cao
 tích hợp chữ ký số RSA</t>
  </si>
  <si>
    <t>Xây dựng website mua bán khóa học vlearning hỗ trợ thanh toán online và tích hợp bảo mật cao</t>
  </si>
  <si>
    <t>26/04/2025</t>
  </si>
  <si>
    <t>30/04</t>
  </si>
  <si>
    <t>29/04</t>
  </si>
  <si>
    <t>28/04</t>
  </si>
  <si>
    <t>27/04</t>
  </si>
  <si>
    <t>26/04</t>
  </si>
  <si>
    <t>Thiết kế giao diện cho Quản lý phiếu giảm giá</t>
  </si>
  <si>
    <t>Thiết kế giao diện cho Quản lý nội dung học tập</t>
  </si>
  <si>
    <t>Thiết kế giao diện cho Thanh toán yêu cầu rút tiền</t>
  </si>
  <si>
    <t>Thiết kế giao diện cho Duyệt khóa học mới</t>
  </si>
  <si>
    <t>Thiết kế giao diện cho Xem khóa học đã mua</t>
  </si>
  <si>
    <t>Thiết kế giao diện cho Quản lý khóa học</t>
  </si>
  <si>
    <t>Thiết kế giao diện cho Xem và sử dụng phiếu khuyến mãi mình có</t>
  </si>
  <si>
    <t>Thiết kế trường kiểm thử cho Quản lý phiếu giảm giá</t>
  </si>
  <si>
    <t>Thiết kế trường kiểm thử cho Quản lý nội dung học tập</t>
  </si>
  <si>
    <t>Thiết kế trường kiểm thử cho Thanh toán yêu cầu rút tiền</t>
  </si>
  <si>
    <t>Thiết kế trường kiểm thử cho Duyệt khóa học mới</t>
  </si>
  <si>
    <t>Thiết kế trường kiểm thử cho Xem khóa học đã mua</t>
  </si>
  <si>
    <t>Thiết kế trường kiểm thử cho Xem và sử dụng phiếu khuyến mãi mình có</t>
  </si>
  <si>
    <t>Thiết kế front-end cho Quản lý phiếu giảm giá</t>
  </si>
  <si>
    <t>Thiết kế front-end cho Quản lý nội dung học tập</t>
  </si>
  <si>
    <t>Thiết kế front-end cho Thanh toán yêu cầu rút tiền</t>
  </si>
  <si>
    <t>Thiết kế front-end cho Duyệt khóa học mới</t>
  </si>
  <si>
    <t>Thiết kế front-end cho Xem khóa học đã mua</t>
  </si>
  <si>
    <t>Thiết kế front-end cho Xem và sử dụng phiếu khuyến mãi mình có</t>
  </si>
  <si>
    <t>Code back-end cho Quản lý phiếu giảm giá</t>
  </si>
  <si>
    <t>Code back-end cho Quản lý nội dung học tập</t>
  </si>
  <si>
    <t>Code back-end cho Thanh toán yêu cầu rút tiền</t>
  </si>
  <si>
    <t>Code back-end cho Duyệt khóa học mới</t>
  </si>
  <si>
    <t>Code back-end cho Xem khóa học đã mua</t>
  </si>
  <si>
    <t>Code back-end cho Xem và sử dụng phiếu khuyến mãi mình có</t>
  </si>
  <si>
    <t>Kiểm tra cho Quản lý phiếu giảm giá</t>
  </si>
  <si>
    <t>Kiểm tra cho Quản lý nội dung học tập</t>
  </si>
  <si>
    <t>Kiểm tra cho Thanh toán yêu cầu rút tiền</t>
  </si>
  <si>
    <t>Kiểm tra cho Duyệt khóa học mới</t>
  </si>
  <si>
    <t>Kiểm tra cho Xem khóa học đã mua</t>
  </si>
  <si>
    <t>Kiểm tra cho Quản lý khóa học</t>
  </si>
  <si>
    <t>Kiểm tra cho Xem và sử dụng phiếu khuyến mãi mình có</t>
  </si>
  <si>
    <t>Sửa lỗi cho Quản lý phiếu giảm giá</t>
  </si>
  <si>
    <t>Sửa lỗi cho Quản lý nội dung học tập</t>
  </si>
  <si>
    <t>Sửa lỗi cho Thanh toán yêu cầu rút tiền</t>
  </si>
  <si>
    <t>Sửa lỗi cho Duyệt khóa học mới</t>
  </si>
  <si>
    <t>Sửa lỗi cho Xem khóa học đã mua</t>
  </si>
  <si>
    <t>Sửa lỗi cho Quản lý khóa học</t>
  </si>
  <si>
    <t>Sửa lỗi cho Xem và sử dụng phiếu khuyến mãi mình có</t>
  </si>
  <si>
    <t>Kiểm tra lại cho Quản lý phiếu giảm giá</t>
  </si>
  <si>
    <t>Kiểm tra lại cho Quản lý nội dung học tập</t>
  </si>
  <si>
    <t>Kiểm tra lại cho Thanh toán yêu cầu rút tiền</t>
  </si>
  <si>
    <t>Kiểm tra lại cho Duyệt khóa học mới</t>
  </si>
  <si>
    <t>Kiểm tra lại cho Xem khóa học đã mua</t>
  </si>
  <si>
    <t>Kiểm tra lại cho Quản lý khóa học</t>
  </si>
  <si>
    <t>Kiểm tra lại cho Xem và sử dụng phiếu khuyến mãi mình có</t>
  </si>
  <si>
    <t xml:space="preserve">Vũ </t>
  </si>
  <si>
    <t xml:space="preserve">Viễn </t>
  </si>
  <si>
    <t>Review all test case of Sprint 3</t>
  </si>
  <si>
    <t>Khiêm,Long</t>
  </si>
  <si>
    <t>Integrate code</t>
  </si>
  <si>
    <t>Viễn,Thắng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</si>
</sst>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"/>
    <numFmt numFmtId="165" formatCode="m/dd"/>
    <numFmt numFmtId="166" formatCode="mm/dd"/>
    <numFmt numFmtId="167" formatCode="mm"/>
  </numFmts>
  <fonts count="7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1" fillId="13" borderId="1" xfId="0" applyFont="1" applyFill="1" applyBorder="1"/>
    <xf numFmtId="0" fontId="1" fillId="0" borderId="1" xfId="0" applyFont="1" applyBorder="1" applyAlignment="1">
      <alignment horizontal="center"/>
    </xf>
    <xf numFmtId="0" fontId="3" fillId="13" borderId="1" xfId="0" applyFont="1" applyFill="1" applyBorder="1"/>
    <xf numFmtId="0" fontId="1" fillId="0" borderId="1" xfId="0" applyFont="1" applyBorder="1" applyAlignment="1">
      <alignment vertical="top"/>
    </xf>
    <xf numFmtId="0" fontId="3" fillId="4" borderId="1" xfId="0" applyFont="1" applyFill="1" applyBorder="1"/>
    <xf numFmtId="165" fontId="2" fillId="0" borderId="1" xfId="0" applyNumberFormat="1" applyFont="1" applyBorder="1" applyAlignment="1">
      <alignment textRotation="90" wrapText="1"/>
    </xf>
    <xf numFmtId="166" fontId="2" fillId="0" borderId="1" xfId="0" applyNumberFormat="1" applyFont="1" applyBorder="1" applyAlignment="1">
      <alignment textRotation="90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9" borderId="1" xfId="0" applyFont="1" applyFill="1" applyBorder="1"/>
    <xf numFmtId="14" fontId="3" fillId="0" borderId="1" xfId="0" applyNumberFormat="1" applyFont="1" applyBorder="1" applyAlignment="1">
      <alignment horizontal="left"/>
    </xf>
    <xf numFmtId="0" fontId="1" fillId="8" borderId="1" xfId="0" applyFont="1" applyFill="1" applyBorder="1"/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4" borderId="18" xfId="0" applyFont="1" applyFill="1" applyBorder="1"/>
    <xf numFmtId="167" fontId="2" fillId="0" borderId="1" xfId="0" applyNumberFormat="1" applyFont="1" applyBorder="1" applyAlignment="1">
      <alignment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'Sprint 1'!$I$15:$W$15</c:f>
              <c:strCache>
                <c:ptCount val="15"/>
                <c:pt idx="0">
                  <c:v>1/04</c:v>
                </c:pt>
                <c:pt idx="1">
                  <c:v>02/04</c:v>
                </c:pt>
                <c:pt idx="2">
                  <c:v>03/04</c:v>
                </c:pt>
                <c:pt idx="3">
                  <c:v>04/04</c:v>
                </c:pt>
                <c:pt idx="4">
                  <c:v>05/04</c:v>
                </c:pt>
                <c:pt idx="5">
                  <c:v>06/04</c:v>
                </c:pt>
                <c:pt idx="6">
                  <c:v>07/04</c:v>
                </c:pt>
                <c:pt idx="7">
                  <c:v>08/04</c:v>
                </c:pt>
                <c:pt idx="8">
                  <c:v>09/04</c:v>
                </c:pt>
                <c:pt idx="9">
                  <c:v>10/04</c:v>
                </c:pt>
                <c:pt idx="10">
                  <c:v>11/04</c:v>
                </c:pt>
                <c:pt idx="11">
                  <c:v>12/04</c:v>
                </c:pt>
                <c:pt idx="12">
                  <c:v>13/4/2025</c:v>
                </c:pt>
                <c:pt idx="13">
                  <c:v>14/4/2025</c:v>
                </c:pt>
                <c:pt idx="14">
                  <c:v>15/4/2025</c:v>
                </c:pt>
              </c:strCache>
            </c:strRef>
          </c:cat>
          <c:val>
            <c:numRef>
              <c:f>'Sprint 1'!$I$98:$W$98</c:f>
              <c:numCache>
                <c:formatCode>General</c:formatCode>
                <c:ptCount val="15"/>
                <c:pt idx="0">
                  <c:v>114</c:v>
                </c:pt>
                <c:pt idx="1">
                  <c:v>112</c:v>
                </c:pt>
                <c:pt idx="2">
                  <c:v>97</c:v>
                </c:pt>
                <c:pt idx="3">
                  <c:v>93</c:v>
                </c:pt>
                <c:pt idx="4">
                  <c:v>90</c:v>
                </c:pt>
                <c:pt idx="5">
                  <c:v>84</c:v>
                </c:pt>
                <c:pt idx="6">
                  <c:v>77</c:v>
                </c:pt>
                <c:pt idx="7">
                  <c:v>61</c:v>
                </c:pt>
                <c:pt idx="8">
                  <c:v>44</c:v>
                </c:pt>
                <c:pt idx="9">
                  <c:v>31</c:v>
                </c:pt>
                <c:pt idx="10">
                  <c:v>23</c:v>
                </c:pt>
                <c:pt idx="11">
                  <c:v>19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'Sprint 1'!$I$15:$W$15</c:f>
              <c:strCache>
                <c:ptCount val="15"/>
                <c:pt idx="0">
                  <c:v>1/04</c:v>
                </c:pt>
                <c:pt idx="1">
                  <c:v>02/04</c:v>
                </c:pt>
                <c:pt idx="2">
                  <c:v>03/04</c:v>
                </c:pt>
                <c:pt idx="3">
                  <c:v>04/04</c:v>
                </c:pt>
                <c:pt idx="4">
                  <c:v>05/04</c:v>
                </c:pt>
                <c:pt idx="5">
                  <c:v>06/04</c:v>
                </c:pt>
                <c:pt idx="6">
                  <c:v>07/04</c:v>
                </c:pt>
                <c:pt idx="7">
                  <c:v>08/04</c:v>
                </c:pt>
                <c:pt idx="8">
                  <c:v>09/04</c:v>
                </c:pt>
                <c:pt idx="9">
                  <c:v>10/04</c:v>
                </c:pt>
                <c:pt idx="10">
                  <c:v>11/04</c:v>
                </c:pt>
                <c:pt idx="11">
                  <c:v>12/04</c:v>
                </c:pt>
                <c:pt idx="12">
                  <c:v>13/4/2025</c:v>
                </c:pt>
                <c:pt idx="13">
                  <c:v>14/4/2025</c:v>
                </c:pt>
                <c:pt idx="14">
                  <c:v>15/4/2025</c:v>
                </c:pt>
              </c:strCache>
            </c:strRef>
          </c:cat>
          <c:val>
            <c:numRef>
              <c:f>'Sprint 1'!$I$99:$W$99</c:f>
              <c:numCache>
                <c:formatCode>General</c:formatCode>
                <c:ptCount val="15"/>
                <c:pt idx="0">
                  <c:v>114</c:v>
                </c:pt>
                <c:pt idx="1">
                  <c:v>112</c:v>
                </c:pt>
                <c:pt idx="2">
                  <c:v>97</c:v>
                </c:pt>
                <c:pt idx="3">
                  <c:v>93</c:v>
                </c:pt>
                <c:pt idx="4">
                  <c:v>90</c:v>
                </c:pt>
                <c:pt idx="5">
                  <c:v>84</c:v>
                </c:pt>
                <c:pt idx="6">
                  <c:v>78</c:v>
                </c:pt>
                <c:pt idx="7">
                  <c:v>62</c:v>
                </c:pt>
                <c:pt idx="8">
                  <c:v>44</c:v>
                </c:pt>
                <c:pt idx="9">
                  <c:v>30</c:v>
                </c:pt>
                <c:pt idx="10">
                  <c:v>24</c:v>
                </c:pt>
                <c:pt idx="11">
                  <c:v>19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catAx>
        <c:axId val="22629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94464"/>
        <c:crosses val="autoZero"/>
        <c:auto val="1"/>
        <c:lblAlgn val="ctr"/>
        <c:lblOffset val="100"/>
        <c:noMultiLvlLbl val="1"/>
      </c:cat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1'!$G$98:$W$98</c:f>
              <c:numCache>
                <c:formatCode>General</c:formatCode>
                <c:ptCount val="17"/>
                <c:pt idx="0">
                  <c:v>110</c:v>
                </c:pt>
                <c:pt idx="2">
                  <c:v>114</c:v>
                </c:pt>
                <c:pt idx="3">
                  <c:v>112</c:v>
                </c:pt>
                <c:pt idx="4">
                  <c:v>97</c:v>
                </c:pt>
                <c:pt idx="5">
                  <c:v>93</c:v>
                </c:pt>
                <c:pt idx="6">
                  <c:v>90</c:v>
                </c:pt>
                <c:pt idx="7">
                  <c:v>84</c:v>
                </c:pt>
                <c:pt idx="8">
                  <c:v>77</c:v>
                </c:pt>
                <c:pt idx="9">
                  <c:v>61</c:v>
                </c:pt>
                <c:pt idx="10">
                  <c:v>44</c:v>
                </c:pt>
                <c:pt idx="11">
                  <c:v>31</c:v>
                </c:pt>
                <c:pt idx="12">
                  <c:v>23</c:v>
                </c:pt>
                <c:pt idx="13">
                  <c:v>19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D92-9D05-5EFB832E5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1'!$G$99:$W$99</c:f>
              <c:numCache>
                <c:formatCode>General</c:formatCode>
                <c:ptCount val="17"/>
                <c:pt idx="0">
                  <c:v>116</c:v>
                </c:pt>
                <c:pt idx="2">
                  <c:v>114</c:v>
                </c:pt>
                <c:pt idx="3">
                  <c:v>112</c:v>
                </c:pt>
                <c:pt idx="4">
                  <c:v>97</c:v>
                </c:pt>
                <c:pt idx="5">
                  <c:v>93</c:v>
                </c:pt>
                <c:pt idx="6">
                  <c:v>90</c:v>
                </c:pt>
                <c:pt idx="7">
                  <c:v>84</c:v>
                </c:pt>
                <c:pt idx="8">
                  <c:v>78</c:v>
                </c:pt>
                <c:pt idx="9">
                  <c:v>62</c:v>
                </c:pt>
                <c:pt idx="10">
                  <c:v>44</c:v>
                </c:pt>
                <c:pt idx="11">
                  <c:v>30</c:v>
                </c:pt>
                <c:pt idx="12">
                  <c:v>24</c:v>
                </c:pt>
                <c:pt idx="13">
                  <c:v>19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D92-9D05-5EFB832E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'Sprint 2'!$I$15:$T$15</c:f>
              <c:strCache>
                <c:ptCount val="12"/>
                <c:pt idx="0">
                  <c:v>15/4/2025</c:v>
                </c:pt>
                <c:pt idx="1">
                  <c:v>16/4/2025</c:v>
                </c:pt>
                <c:pt idx="2">
                  <c:v>17/4/2025</c:v>
                </c:pt>
                <c:pt idx="3">
                  <c:v>18/4/2025</c:v>
                </c:pt>
                <c:pt idx="4">
                  <c:v>19/4/2025</c:v>
                </c:pt>
                <c:pt idx="5">
                  <c:v>20/4/2025</c:v>
                </c:pt>
                <c:pt idx="6">
                  <c:v>21/4/2025</c:v>
                </c:pt>
                <c:pt idx="7">
                  <c:v>22/4/2025</c:v>
                </c:pt>
                <c:pt idx="8">
                  <c:v>23/4/2025</c:v>
                </c:pt>
                <c:pt idx="9">
                  <c:v>24/4/2025</c:v>
                </c:pt>
                <c:pt idx="10">
                  <c:v>25/4/2025</c:v>
                </c:pt>
                <c:pt idx="11">
                  <c:v>26/4/2025</c:v>
                </c:pt>
              </c:strCache>
            </c:strRef>
          </c:cat>
          <c:val>
            <c:numRef>
              <c:f>'Sprint 2'!$I$89:$T$89</c:f>
              <c:numCache>
                <c:formatCode>General</c:formatCode>
                <c:ptCount val="12"/>
                <c:pt idx="0">
                  <c:v>103</c:v>
                </c:pt>
                <c:pt idx="1">
                  <c:v>92</c:v>
                </c:pt>
                <c:pt idx="2">
                  <c:v>79</c:v>
                </c:pt>
                <c:pt idx="3">
                  <c:v>71</c:v>
                </c:pt>
                <c:pt idx="4">
                  <c:v>63</c:v>
                </c:pt>
                <c:pt idx="5">
                  <c:v>50</c:v>
                </c:pt>
                <c:pt idx="6">
                  <c:v>43</c:v>
                </c:pt>
                <c:pt idx="7">
                  <c:v>38</c:v>
                </c:pt>
                <c:pt idx="8">
                  <c:v>30</c:v>
                </c:pt>
                <c:pt idx="9">
                  <c:v>20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'Sprint 2'!$I$15:$T$15</c:f>
              <c:strCache>
                <c:ptCount val="12"/>
                <c:pt idx="0">
                  <c:v>15/4/2025</c:v>
                </c:pt>
                <c:pt idx="1">
                  <c:v>16/4/2025</c:v>
                </c:pt>
                <c:pt idx="2">
                  <c:v>17/4/2025</c:v>
                </c:pt>
                <c:pt idx="3">
                  <c:v>18/4/2025</c:v>
                </c:pt>
                <c:pt idx="4">
                  <c:v>19/4/2025</c:v>
                </c:pt>
                <c:pt idx="5">
                  <c:v>20/4/2025</c:v>
                </c:pt>
                <c:pt idx="6">
                  <c:v>21/4/2025</c:v>
                </c:pt>
                <c:pt idx="7">
                  <c:v>22/4/2025</c:v>
                </c:pt>
                <c:pt idx="8">
                  <c:v>23/4/2025</c:v>
                </c:pt>
                <c:pt idx="9">
                  <c:v>24/4/2025</c:v>
                </c:pt>
                <c:pt idx="10">
                  <c:v>25/4/2025</c:v>
                </c:pt>
                <c:pt idx="11">
                  <c:v>26/4/2025</c:v>
                </c:pt>
              </c:strCache>
            </c:strRef>
          </c:cat>
          <c:val>
            <c:numRef>
              <c:f>'Sprint 2'!$I$90:$T$90</c:f>
              <c:numCache>
                <c:formatCode>General</c:formatCode>
                <c:ptCount val="12"/>
                <c:pt idx="0">
                  <c:v>104</c:v>
                </c:pt>
                <c:pt idx="1">
                  <c:v>98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  <c:pt idx="5">
                  <c:v>51</c:v>
                </c:pt>
                <c:pt idx="6">
                  <c:v>44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catAx>
        <c:axId val="22629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96816"/>
        <c:crosses val="autoZero"/>
        <c:auto val="1"/>
        <c:lblAlgn val="ctr"/>
        <c:lblOffset val="100"/>
        <c:noMultiLvlLbl val="1"/>
      </c:cat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strRef>
              <c:f>'Sprint 3'!$I$15:$T$15</c:f>
              <c:strCache>
                <c:ptCount val="12"/>
                <c:pt idx="0">
                  <c:v>26/04</c:v>
                </c:pt>
                <c:pt idx="1">
                  <c:v>27/04</c:v>
                </c:pt>
                <c:pt idx="2">
                  <c:v>28/04</c:v>
                </c:pt>
                <c:pt idx="3">
                  <c:v>29/04</c:v>
                </c:pt>
                <c:pt idx="4">
                  <c:v>30/04</c:v>
                </c:pt>
                <c:pt idx="5">
                  <c:v>01/05</c:v>
                </c:pt>
                <c:pt idx="6">
                  <c:v>02/05</c:v>
                </c:pt>
                <c:pt idx="7">
                  <c:v>03/05</c:v>
                </c:pt>
                <c:pt idx="8">
                  <c:v>04/05</c:v>
                </c:pt>
                <c:pt idx="9">
                  <c:v>05/05</c:v>
                </c:pt>
                <c:pt idx="10">
                  <c:v>06/05</c:v>
                </c:pt>
                <c:pt idx="11">
                  <c:v>07/05</c:v>
                </c:pt>
              </c:strCache>
            </c:strRef>
          </c:cat>
          <c:val>
            <c:numRef>
              <c:f>'Sprint 3'!$I$93:$T$93</c:f>
              <c:numCache>
                <c:formatCode>General</c:formatCode>
                <c:ptCount val="12"/>
                <c:pt idx="0">
                  <c:v>97</c:v>
                </c:pt>
                <c:pt idx="1">
                  <c:v>88</c:v>
                </c:pt>
                <c:pt idx="2">
                  <c:v>74</c:v>
                </c:pt>
                <c:pt idx="3">
                  <c:v>59</c:v>
                </c:pt>
                <c:pt idx="4">
                  <c:v>52</c:v>
                </c:pt>
                <c:pt idx="5">
                  <c:v>42</c:v>
                </c:pt>
                <c:pt idx="6">
                  <c:v>39</c:v>
                </c:pt>
                <c:pt idx="7">
                  <c:v>29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65B-8891-95096C5F9221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strRef>
              <c:f>'Sprint 3'!$I$15:$T$15</c:f>
              <c:strCache>
                <c:ptCount val="12"/>
                <c:pt idx="0">
                  <c:v>26/04</c:v>
                </c:pt>
                <c:pt idx="1">
                  <c:v>27/04</c:v>
                </c:pt>
                <c:pt idx="2">
                  <c:v>28/04</c:v>
                </c:pt>
                <c:pt idx="3">
                  <c:v>29/04</c:v>
                </c:pt>
                <c:pt idx="4">
                  <c:v>30/04</c:v>
                </c:pt>
                <c:pt idx="5">
                  <c:v>01/05</c:v>
                </c:pt>
                <c:pt idx="6">
                  <c:v>02/05</c:v>
                </c:pt>
                <c:pt idx="7">
                  <c:v>03/05</c:v>
                </c:pt>
                <c:pt idx="8">
                  <c:v>04/05</c:v>
                </c:pt>
                <c:pt idx="9">
                  <c:v>05/05</c:v>
                </c:pt>
                <c:pt idx="10">
                  <c:v>06/05</c:v>
                </c:pt>
                <c:pt idx="11">
                  <c:v>07/05</c:v>
                </c:pt>
              </c:strCache>
            </c:strRef>
          </c:cat>
          <c:val>
            <c:numRef>
              <c:f>'Sprint 3'!$I$94:$T$94</c:f>
              <c:numCache>
                <c:formatCode>General</c:formatCode>
                <c:ptCount val="12"/>
                <c:pt idx="0">
                  <c:v>98</c:v>
                </c:pt>
                <c:pt idx="1">
                  <c:v>92</c:v>
                </c:pt>
                <c:pt idx="2">
                  <c:v>78</c:v>
                </c:pt>
                <c:pt idx="3">
                  <c:v>62</c:v>
                </c:pt>
                <c:pt idx="4">
                  <c:v>50</c:v>
                </c:pt>
                <c:pt idx="5">
                  <c:v>42</c:v>
                </c:pt>
                <c:pt idx="6">
                  <c:v>40</c:v>
                </c:pt>
                <c:pt idx="7">
                  <c:v>27</c:v>
                </c:pt>
                <c:pt idx="8">
                  <c:v>17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65B-8891-95096C5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catAx>
        <c:axId val="2262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97600"/>
        <c:crosses val="autoZero"/>
        <c:auto val="1"/>
        <c:lblAlgn val="ctr"/>
        <c:lblOffset val="100"/>
        <c:noMultiLvlLbl val="1"/>
      </c:cat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100</xdr:row>
      <xdr:rowOff>57149</xdr:rowOff>
    </xdr:from>
    <xdr:to>
      <xdr:col>18</xdr:col>
      <xdr:colOff>285750</xdr:colOff>
      <xdr:row>132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102</xdr:row>
      <xdr:rowOff>29936</xdr:rowOff>
    </xdr:from>
    <xdr:to>
      <xdr:col>16</xdr:col>
      <xdr:colOff>326571</xdr:colOff>
      <xdr:row>115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402450</xdr:colOff>
      <xdr:row>93</xdr:row>
      <xdr:rowOff>20808</xdr:rowOff>
    </xdr:from>
    <xdr:to>
      <xdr:col>12</xdr:col>
      <xdr:colOff>279186</xdr:colOff>
      <xdr:row>114</xdr:row>
      <xdr:rowOff>120702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1266264</xdr:colOff>
      <xdr:row>94</xdr:row>
      <xdr:rowOff>168088</xdr:rowOff>
    </xdr:from>
    <xdr:to>
      <xdr:col>13</xdr:col>
      <xdr:colOff>123263</xdr:colOff>
      <xdr:row>115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opLeftCell="A99" zoomScale="66" zoomScaleNormal="66" workbookViewId="0">
      <selection activeCell="AA129" sqref="AA129"/>
    </sheetView>
  </sheetViews>
  <sheetFormatPr defaultColWidth="9.109375" defaultRowHeight="16.8" x14ac:dyDescent="0.3"/>
  <cols>
    <col min="1" max="1" width="16" style="1" customWidth="1"/>
    <col min="2" max="2" width="20.33203125" style="1" customWidth="1"/>
    <col min="3" max="3" width="55.44140625" style="1" customWidth="1"/>
    <col min="4" max="5" width="11" style="1" customWidth="1"/>
    <col min="6" max="6" width="20.5546875" style="1" customWidth="1"/>
    <col min="7" max="8" width="6.109375" style="1" customWidth="1"/>
    <col min="9" max="9" width="6" style="1" customWidth="1"/>
    <col min="10" max="13" width="6.109375" style="1" customWidth="1"/>
    <col min="14" max="14" width="6" style="1" customWidth="1"/>
    <col min="15" max="15" width="6.109375" style="1" customWidth="1"/>
    <col min="16" max="20" width="6" style="1" customWidth="1"/>
    <col min="21" max="23" width="6.109375" style="1" customWidth="1"/>
    <col min="24" max="24" width="6" style="1" customWidth="1"/>
    <col min="25" max="25" width="6.109375" style="1" customWidth="1"/>
    <col min="26" max="26" width="6" style="1" customWidth="1"/>
    <col min="27" max="27" width="5.88671875" style="1" customWidth="1"/>
    <col min="28" max="28" width="6.109375" style="1" customWidth="1"/>
    <col min="29" max="31" width="6" style="1" customWidth="1"/>
    <col min="32" max="16384" width="9.109375" style="1"/>
  </cols>
  <sheetData>
    <row r="1" spans="1:23" ht="50.4" x14ac:dyDescent="0.3">
      <c r="A1" s="64" t="s">
        <v>3</v>
      </c>
      <c r="B1" s="64"/>
      <c r="C1" s="42" t="s">
        <v>198</v>
      </c>
      <c r="D1" s="19"/>
      <c r="E1" s="34"/>
      <c r="F1" s="20"/>
      <c r="G1" s="73" t="s">
        <v>49</v>
      </c>
      <c r="H1" s="74"/>
    </row>
    <row r="2" spans="1:23" ht="33.75" customHeight="1" x14ac:dyDescent="0.3">
      <c r="A2" s="64" t="s">
        <v>2</v>
      </c>
      <c r="B2" s="64"/>
      <c r="C2" s="19" t="s">
        <v>4</v>
      </c>
      <c r="D2" s="19"/>
      <c r="E2" s="34"/>
      <c r="F2" s="43"/>
      <c r="G2" s="71" t="s">
        <v>48</v>
      </c>
      <c r="H2" s="72"/>
    </row>
    <row r="3" spans="1:23" ht="33.75" customHeight="1" x14ac:dyDescent="0.3">
      <c r="A3" s="64" t="s">
        <v>1</v>
      </c>
      <c r="B3" s="64"/>
      <c r="C3" s="44">
        <v>45661</v>
      </c>
      <c r="D3" s="19"/>
      <c r="E3" s="34"/>
      <c r="F3" s="22"/>
      <c r="G3" s="71" t="s">
        <v>47</v>
      </c>
      <c r="H3" s="72"/>
      <c r="I3" s="41"/>
    </row>
    <row r="4" spans="1:23" ht="17.25" customHeight="1" x14ac:dyDescent="0.3">
      <c r="A4" s="64" t="s">
        <v>0</v>
      </c>
      <c r="B4" s="64"/>
      <c r="C4" s="44" t="s">
        <v>123</v>
      </c>
      <c r="D4" s="19"/>
      <c r="E4" s="19"/>
      <c r="F4" s="45"/>
      <c r="G4" s="71" t="s">
        <v>46</v>
      </c>
      <c r="H4" s="72"/>
      <c r="I4" s="72"/>
    </row>
    <row r="5" spans="1:23" ht="16.5" customHeight="1" x14ac:dyDescent="0.3">
      <c r="F5" s="21"/>
      <c r="G5" s="71" t="s">
        <v>45</v>
      </c>
      <c r="H5" s="72"/>
      <c r="I5" s="72"/>
    </row>
    <row r="6" spans="1:23" x14ac:dyDescent="0.3">
      <c r="B6" s="65" t="s">
        <v>5</v>
      </c>
      <c r="C6" s="65"/>
      <c r="D6" s="65"/>
      <c r="E6" s="65"/>
    </row>
    <row r="7" spans="1:23" x14ac:dyDescent="0.3">
      <c r="B7" s="46" t="s">
        <v>6</v>
      </c>
      <c r="C7" s="46" t="s">
        <v>42</v>
      </c>
      <c r="D7" s="46" t="s">
        <v>11</v>
      </c>
      <c r="E7" s="46" t="s">
        <v>41</v>
      </c>
    </row>
    <row r="8" spans="1:23" x14ac:dyDescent="0.3">
      <c r="B8" s="35">
        <v>1</v>
      </c>
      <c r="C8" s="19" t="s">
        <v>124</v>
      </c>
      <c r="D8" s="19">
        <f ca="1">SUMIF($E$16:$F$97,"Viễn",$G$16:$G$97)+SUMIF($E$16:$F$97,"All team",$G$16:$G$97)/5</f>
        <v>11.4</v>
      </c>
      <c r="E8" s="19">
        <f ca="1">SUMIF($E$16:$F$97,"Viễn",$H$16:$H$97)+SUMIF($E$16:$F$97,"All team",$H$16:$H$97)/5</f>
        <v>13.6</v>
      </c>
    </row>
    <row r="9" spans="1:23" x14ac:dyDescent="0.3">
      <c r="B9" s="35">
        <v>2</v>
      </c>
      <c r="C9" s="19" t="s">
        <v>125</v>
      </c>
      <c r="D9" s="19">
        <f ca="1">SUMIF($E$16:$F$97,"Thắng",$G$16:$G$97)+SUMIF($E$16:$F$97,"All team",$G$16:$G$97)/5</f>
        <v>12.4</v>
      </c>
      <c r="E9" s="19">
        <f ca="1">SUMIF($E$16:$F$97,"Thắng",$H$16:$H$97)+SUMIF($E$16:$F$97,"All team",$H$16:$H$97)/5</f>
        <v>12.6</v>
      </c>
    </row>
    <row r="10" spans="1:23" x14ac:dyDescent="0.3">
      <c r="B10" s="35">
        <v>3</v>
      </c>
      <c r="C10" s="47" t="s">
        <v>126</v>
      </c>
      <c r="D10" s="19">
        <f ca="1">SUMIF($E$16:$F$97,"Long",$G$16:$G$97)+SUMIF($E$16:$F$97,"All team",$G$16:$G$97)/5+SUMIF($E$16:$F$97,"Long,Khiêm",$G$16:$G$97)/2</f>
        <v>18.399999999999999</v>
      </c>
      <c r="E10" s="19">
        <f ca="1">SUMIF($E$16:$F$97,"Long",$H$16:$H$97)+SUMIF($E$16:$F$97,"All team",$H$16:$H$97)/5+SUMIF($E$16:$F$97,"Long,Khiêm",$H$16:$H$97)/2</f>
        <v>17.600000000000001</v>
      </c>
    </row>
    <row r="11" spans="1:23" x14ac:dyDescent="0.3">
      <c r="B11" s="35">
        <v>4</v>
      </c>
      <c r="C11" s="19" t="s">
        <v>127</v>
      </c>
      <c r="D11" s="19">
        <f ca="1">SUMIF($E$16:$F$97,"Khiêm",$G$16:$G$97)+SUMIF($E$16:$F$97,"All team",$G$16:$G$97)/5+SUMIF($E$16:$F$97,"Khiêm,Long",$G$16:$G$97)/2</f>
        <v>26.4</v>
      </c>
      <c r="E11" s="19">
        <f ca="1">SUMIF($E$16:$F$97,"Khiêm",$H$16:$H$97)+SUMIF($E$16:$F$97,"All team",$H$16:$H$97)/5+SUMIF($E$16:$F$97,"Khiêm,Long",$H$16:$H$97)/2</f>
        <v>29.6</v>
      </c>
    </row>
    <row r="12" spans="1:23" x14ac:dyDescent="0.3">
      <c r="B12" s="35">
        <v>5</v>
      </c>
      <c r="C12" s="19" t="s">
        <v>128</v>
      </c>
      <c r="D12" s="19">
        <f ca="1">SUMIF($E$16:$F$97,"Vũ",$G$16:$G$97)+SUMIF($E$16:$F$97,"All team",$G$16:$G$97)/5</f>
        <v>24.4</v>
      </c>
      <c r="E12" s="19">
        <f ca="1">SUMIF($E$16:$F$97,"Vũ",$H$16:$H$97)+SUMIF($E$16:$F$97,"All team",$H$16:$H$97)/5</f>
        <v>25.6</v>
      </c>
    </row>
    <row r="13" spans="1:23" x14ac:dyDescent="0.3">
      <c r="B13" s="65" t="s">
        <v>12</v>
      </c>
      <c r="C13" s="65"/>
      <c r="D13" s="16">
        <f ca="1">SUM(D8:D12)</f>
        <v>93</v>
      </c>
      <c r="E13" s="16">
        <f ca="1">SUM(E8:E12)</f>
        <v>99</v>
      </c>
    </row>
    <row r="15" spans="1:23" ht="62.25" customHeight="1" x14ac:dyDescent="0.3">
      <c r="A15" s="16" t="s">
        <v>7</v>
      </c>
      <c r="B15" s="16" t="s">
        <v>8</v>
      </c>
      <c r="C15" s="65" t="s">
        <v>9</v>
      </c>
      <c r="D15" s="65"/>
      <c r="E15" s="65" t="s">
        <v>10</v>
      </c>
      <c r="F15" s="65"/>
      <c r="G15" s="17" t="s">
        <v>11</v>
      </c>
      <c r="H15" s="17" t="s">
        <v>41</v>
      </c>
      <c r="I15" s="39">
        <v>45661</v>
      </c>
      <c r="J15" s="40">
        <v>45692</v>
      </c>
      <c r="K15" s="40">
        <v>45720</v>
      </c>
      <c r="L15" s="40">
        <v>45751</v>
      </c>
      <c r="M15" s="40">
        <v>45781</v>
      </c>
      <c r="N15" s="40">
        <v>45812</v>
      </c>
      <c r="O15" s="40">
        <v>45842</v>
      </c>
      <c r="P15" s="40">
        <v>45873</v>
      </c>
      <c r="Q15" s="40">
        <v>45904</v>
      </c>
      <c r="R15" s="40">
        <v>45934</v>
      </c>
      <c r="S15" s="40">
        <v>45965</v>
      </c>
      <c r="T15" s="40">
        <v>45995</v>
      </c>
      <c r="U15" s="40" t="s">
        <v>61</v>
      </c>
      <c r="V15" s="40" t="s">
        <v>62</v>
      </c>
      <c r="W15" s="40" t="s">
        <v>131</v>
      </c>
    </row>
    <row r="16" spans="1:23" x14ac:dyDescent="0.3">
      <c r="A16" s="56" t="s">
        <v>4</v>
      </c>
      <c r="B16" s="63" t="s">
        <v>13</v>
      </c>
      <c r="C16" s="63"/>
      <c r="D16" s="63"/>
      <c r="E16" s="61" t="s">
        <v>40</v>
      </c>
      <c r="F16" s="61"/>
      <c r="G16" s="19">
        <v>2</v>
      </c>
      <c r="H16" s="19">
        <v>2</v>
      </c>
      <c r="I16" s="20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</row>
    <row r="17" spans="1:23" x14ac:dyDescent="0.3">
      <c r="A17" s="56"/>
      <c r="B17" s="63" t="s">
        <v>14</v>
      </c>
      <c r="C17" s="63"/>
      <c r="D17" s="63"/>
      <c r="E17" s="61" t="s">
        <v>50</v>
      </c>
      <c r="F17" s="61"/>
      <c r="G17" s="19">
        <v>2</v>
      </c>
      <c r="H17" s="19">
        <v>2</v>
      </c>
      <c r="I17" s="19">
        <v>2</v>
      </c>
      <c r="J17" s="20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</row>
    <row r="18" spans="1:23" x14ac:dyDescent="0.3">
      <c r="A18" s="56"/>
      <c r="B18" s="63" t="s">
        <v>15</v>
      </c>
      <c r="C18" s="63"/>
      <c r="D18" s="63"/>
      <c r="E18" s="61" t="s">
        <v>51</v>
      </c>
      <c r="F18" s="61"/>
      <c r="G18" s="19">
        <v>2</v>
      </c>
      <c r="H18" s="19">
        <v>2</v>
      </c>
      <c r="I18" s="19">
        <v>2</v>
      </c>
      <c r="J18" s="19">
        <v>2</v>
      </c>
      <c r="K18" s="20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</row>
    <row r="19" spans="1:23" x14ac:dyDescent="0.3">
      <c r="A19" s="56"/>
      <c r="B19" s="56" t="s">
        <v>16</v>
      </c>
      <c r="C19" s="63" t="s">
        <v>52</v>
      </c>
      <c r="D19" s="63"/>
      <c r="E19" s="68" t="s">
        <v>63</v>
      </c>
      <c r="F19" s="68"/>
      <c r="G19" s="19">
        <v>1</v>
      </c>
      <c r="H19" s="19">
        <v>1</v>
      </c>
      <c r="I19" s="19">
        <v>1</v>
      </c>
      <c r="J19" s="19">
        <v>1</v>
      </c>
      <c r="K19" s="20">
        <v>0</v>
      </c>
      <c r="L19" s="34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</row>
    <row r="20" spans="1:23" x14ac:dyDescent="0.3">
      <c r="A20" s="56"/>
      <c r="B20" s="56"/>
      <c r="C20" s="63" t="s">
        <v>53</v>
      </c>
      <c r="D20" s="63"/>
      <c r="E20" s="69" t="s">
        <v>63</v>
      </c>
      <c r="F20" s="69"/>
      <c r="G20" s="19">
        <v>1</v>
      </c>
      <c r="H20" s="19">
        <v>1</v>
      </c>
      <c r="I20" s="19">
        <v>1</v>
      </c>
      <c r="J20" s="19">
        <v>1</v>
      </c>
      <c r="K20" s="20">
        <v>0</v>
      </c>
      <c r="L20" s="34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</row>
    <row r="21" spans="1:23" x14ac:dyDescent="0.3">
      <c r="A21" s="56"/>
      <c r="B21" s="56"/>
      <c r="C21" s="63" t="s">
        <v>54</v>
      </c>
      <c r="D21" s="63"/>
      <c r="E21" s="69" t="s">
        <v>63</v>
      </c>
      <c r="F21" s="69"/>
      <c r="G21" s="19">
        <v>1</v>
      </c>
      <c r="H21" s="19">
        <v>1</v>
      </c>
      <c r="I21" s="19">
        <v>1</v>
      </c>
      <c r="J21" s="19">
        <v>1</v>
      </c>
      <c r="K21" s="20">
        <v>0</v>
      </c>
      <c r="L21" s="34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</row>
    <row r="22" spans="1:23" x14ac:dyDescent="0.3">
      <c r="A22" s="56"/>
      <c r="B22" s="56"/>
      <c r="C22" s="63" t="s">
        <v>55</v>
      </c>
      <c r="D22" s="63"/>
      <c r="E22" s="69" t="s">
        <v>63</v>
      </c>
      <c r="F22" s="69"/>
      <c r="G22" s="19">
        <v>1</v>
      </c>
      <c r="H22" s="19">
        <v>1</v>
      </c>
      <c r="I22" s="19">
        <v>1</v>
      </c>
      <c r="J22" s="19">
        <v>1</v>
      </c>
      <c r="K22" s="20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</row>
    <row r="23" spans="1:23" x14ac:dyDescent="0.3">
      <c r="A23" s="56"/>
      <c r="B23" s="56"/>
      <c r="C23" s="63" t="s">
        <v>56</v>
      </c>
      <c r="D23" s="63"/>
      <c r="E23" s="69" t="s">
        <v>51</v>
      </c>
      <c r="F23" s="69"/>
      <c r="G23" s="19">
        <v>1</v>
      </c>
      <c r="H23" s="19">
        <v>1</v>
      </c>
      <c r="I23" s="19">
        <v>1</v>
      </c>
      <c r="J23" s="19">
        <v>1</v>
      </c>
      <c r="K23" s="20">
        <v>0</v>
      </c>
      <c r="L23" s="34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</row>
    <row r="24" spans="1:23" x14ac:dyDescent="0.3">
      <c r="A24" s="56"/>
      <c r="B24" s="56"/>
      <c r="C24" s="63" t="s">
        <v>57</v>
      </c>
      <c r="D24" s="63"/>
      <c r="E24" s="69" t="s">
        <v>51</v>
      </c>
      <c r="F24" s="69"/>
      <c r="G24" s="19">
        <v>1</v>
      </c>
      <c r="H24" s="19">
        <v>1</v>
      </c>
      <c r="I24" s="19">
        <v>1</v>
      </c>
      <c r="J24" s="19">
        <v>1</v>
      </c>
      <c r="K24" s="20">
        <v>0</v>
      </c>
      <c r="L24" s="19">
        <v>0</v>
      </c>
      <c r="M24" s="34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</row>
    <row r="25" spans="1:23" x14ac:dyDescent="0.3">
      <c r="A25" s="56"/>
      <c r="B25" s="56"/>
      <c r="C25" s="63" t="s">
        <v>58</v>
      </c>
      <c r="D25" s="63"/>
      <c r="E25" s="69" t="s">
        <v>51</v>
      </c>
      <c r="F25" s="69"/>
      <c r="G25" s="19">
        <v>2</v>
      </c>
      <c r="H25" s="19">
        <v>2</v>
      </c>
      <c r="I25" s="19">
        <v>2</v>
      </c>
      <c r="J25" s="19">
        <v>2</v>
      </c>
      <c r="K25" s="20">
        <v>0</v>
      </c>
      <c r="L25" s="19">
        <v>0</v>
      </c>
      <c r="M25" s="34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</row>
    <row r="26" spans="1:23" x14ac:dyDescent="0.3">
      <c r="A26" s="56"/>
      <c r="B26" s="56"/>
      <c r="C26" s="63" t="s">
        <v>59</v>
      </c>
      <c r="D26" s="63"/>
      <c r="E26" s="69" t="s">
        <v>64</v>
      </c>
      <c r="F26" s="69"/>
      <c r="G26" s="19">
        <v>2</v>
      </c>
      <c r="H26" s="19">
        <v>2</v>
      </c>
      <c r="I26" s="19">
        <v>2</v>
      </c>
      <c r="J26" s="19">
        <v>2</v>
      </c>
      <c r="K26" s="20">
        <v>0</v>
      </c>
      <c r="L26" s="19">
        <v>0</v>
      </c>
      <c r="M26" s="34">
        <v>0</v>
      </c>
      <c r="N26" s="34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</row>
    <row r="27" spans="1:23" x14ac:dyDescent="0.3">
      <c r="A27" s="56"/>
      <c r="B27" s="56"/>
      <c r="C27" s="63" t="s">
        <v>60</v>
      </c>
      <c r="D27" s="63"/>
      <c r="E27" s="69" t="s">
        <v>65</v>
      </c>
      <c r="F27" s="69"/>
      <c r="G27" s="19">
        <v>3</v>
      </c>
      <c r="H27" s="19">
        <v>3</v>
      </c>
      <c r="I27" s="19">
        <v>3</v>
      </c>
      <c r="J27" s="19">
        <v>3</v>
      </c>
      <c r="K27" s="20">
        <v>0</v>
      </c>
      <c r="L27" s="19">
        <v>0</v>
      </c>
      <c r="M27" s="19">
        <v>0</v>
      </c>
      <c r="N27" s="34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</row>
    <row r="28" spans="1:23" x14ac:dyDescent="0.3">
      <c r="A28" s="56"/>
      <c r="B28" s="56" t="s">
        <v>18</v>
      </c>
      <c r="C28" s="58" t="s">
        <v>66</v>
      </c>
      <c r="D28" s="58"/>
      <c r="E28" s="61" t="s">
        <v>75</v>
      </c>
      <c r="F28" s="61"/>
      <c r="G28" s="19">
        <v>2</v>
      </c>
      <c r="H28" s="19">
        <v>2</v>
      </c>
      <c r="I28" s="19">
        <v>2</v>
      </c>
      <c r="J28" s="19">
        <v>2</v>
      </c>
      <c r="K28" s="19">
        <v>2</v>
      </c>
      <c r="L28" s="20">
        <v>0</v>
      </c>
      <c r="M28" s="19">
        <v>0</v>
      </c>
      <c r="N28" s="19">
        <v>0</v>
      </c>
      <c r="O28" s="19">
        <v>0</v>
      </c>
      <c r="P28" s="34">
        <v>0</v>
      </c>
      <c r="Q28" s="34">
        <v>0</v>
      </c>
      <c r="R28" s="34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</row>
    <row r="29" spans="1:23" x14ac:dyDescent="0.3">
      <c r="A29" s="56"/>
      <c r="B29" s="56"/>
      <c r="C29" s="58" t="s">
        <v>67</v>
      </c>
      <c r="D29" s="58"/>
      <c r="E29" s="61" t="s">
        <v>75</v>
      </c>
      <c r="F29" s="61"/>
      <c r="G29" s="19">
        <v>2</v>
      </c>
      <c r="H29" s="19">
        <v>2</v>
      </c>
      <c r="I29" s="19">
        <v>2</v>
      </c>
      <c r="J29" s="19">
        <v>2</v>
      </c>
      <c r="K29" s="19">
        <v>2</v>
      </c>
      <c r="L29" s="20">
        <v>0</v>
      </c>
      <c r="M29" s="19">
        <v>0</v>
      </c>
      <c r="N29" s="19">
        <v>0</v>
      </c>
      <c r="O29" s="19">
        <v>0</v>
      </c>
      <c r="P29" s="34">
        <v>0</v>
      </c>
      <c r="Q29" s="34">
        <v>0</v>
      </c>
      <c r="R29" s="34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</row>
    <row r="30" spans="1:23" x14ac:dyDescent="0.3">
      <c r="A30" s="56"/>
      <c r="B30" s="56"/>
      <c r="C30" s="58" t="s">
        <v>68</v>
      </c>
      <c r="D30" s="58"/>
      <c r="E30" s="61" t="s">
        <v>75</v>
      </c>
      <c r="F30" s="61"/>
      <c r="G30" s="19">
        <v>2</v>
      </c>
      <c r="H30" s="19">
        <v>2</v>
      </c>
      <c r="I30" s="19">
        <v>2</v>
      </c>
      <c r="J30" s="19">
        <v>2</v>
      </c>
      <c r="K30" s="19">
        <v>2</v>
      </c>
      <c r="L30" s="19">
        <v>2</v>
      </c>
      <c r="M30" s="20">
        <v>0</v>
      </c>
      <c r="N30" s="19">
        <v>0</v>
      </c>
      <c r="O30" s="19">
        <v>0</v>
      </c>
      <c r="P30" s="34">
        <v>0</v>
      </c>
      <c r="Q30" s="34">
        <v>0</v>
      </c>
      <c r="R30" s="34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</row>
    <row r="31" spans="1:23" x14ac:dyDescent="0.3">
      <c r="A31" s="56"/>
      <c r="B31" s="56"/>
      <c r="C31" s="58" t="s">
        <v>69</v>
      </c>
      <c r="D31" s="58"/>
      <c r="E31" s="61" t="s">
        <v>75</v>
      </c>
      <c r="F31" s="61"/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20">
        <v>0</v>
      </c>
      <c r="N31" s="19">
        <v>0</v>
      </c>
      <c r="O31" s="19">
        <v>0</v>
      </c>
      <c r="P31" s="34">
        <v>0</v>
      </c>
      <c r="Q31" s="34">
        <v>0</v>
      </c>
      <c r="R31" s="34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</row>
    <row r="32" spans="1:23" x14ac:dyDescent="0.3">
      <c r="A32" s="56"/>
      <c r="B32" s="56"/>
      <c r="C32" s="58" t="s">
        <v>70</v>
      </c>
      <c r="D32" s="58"/>
      <c r="E32" s="61" t="s">
        <v>75</v>
      </c>
      <c r="F32" s="61"/>
      <c r="G32" s="19">
        <v>2</v>
      </c>
      <c r="H32" s="19">
        <v>2</v>
      </c>
      <c r="I32" s="19">
        <v>2</v>
      </c>
      <c r="J32" s="19">
        <v>2</v>
      </c>
      <c r="K32" s="19">
        <v>2</v>
      </c>
      <c r="L32" s="19">
        <v>2</v>
      </c>
      <c r="M32" s="19">
        <v>2</v>
      </c>
      <c r="N32" s="20">
        <v>0</v>
      </c>
      <c r="O32" s="19">
        <v>0</v>
      </c>
      <c r="P32" s="34">
        <v>0</v>
      </c>
      <c r="Q32" s="34">
        <v>0</v>
      </c>
      <c r="R32" s="34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</row>
    <row r="33" spans="1:23" x14ac:dyDescent="0.3">
      <c r="A33" s="56"/>
      <c r="B33" s="56"/>
      <c r="C33" s="58" t="s">
        <v>71</v>
      </c>
      <c r="D33" s="58"/>
      <c r="E33" s="61" t="s">
        <v>75</v>
      </c>
      <c r="F33" s="61"/>
      <c r="G33" s="19">
        <v>2</v>
      </c>
      <c r="H33" s="19">
        <v>2</v>
      </c>
      <c r="I33" s="19">
        <v>2</v>
      </c>
      <c r="J33" s="19">
        <v>2</v>
      </c>
      <c r="K33" s="19">
        <v>2</v>
      </c>
      <c r="L33" s="19">
        <v>2</v>
      </c>
      <c r="M33" s="19">
        <v>2</v>
      </c>
      <c r="N33" s="20">
        <v>0</v>
      </c>
      <c r="O33" s="19">
        <v>0</v>
      </c>
      <c r="P33" s="34">
        <v>0</v>
      </c>
      <c r="Q33" s="34">
        <v>0</v>
      </c>
      <c r="R33" s="34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</row>
    <row r="34" spans="1:23" x14ac:dyDescent="0.3">
      <c r="A34" s="56"/>
      <c r="B34" s="56"/>
      <c r="C34" s="58" t="s">
        <v>72</v>
      </c>
      <c r="D34" s="58"/>
      <c r="E34" s="61" t="s">
        <v>75</v>
      </c>
      <c r="F34" s="61"/>
      <c r="G34" s="19">
        <v>2</v>
      </c>
      <c r="H34" s="19">
        <v>2</v>
      </c>
      <c r="I34" s="19">
        <v>2</v>
      </c>
      <c r="J34" s="19">
        <v>2</v>
      </c>
      <c r="K34" s="19">
        <v>2</v>
      </c>
      <c r="L34" s="19">
        <v>2</v>
      </c>
      <c r="M34" s="19">
        <v>2</v>
      </c>
      <c r="N34" s="20">
        <v>0</v>
      </c>
      <c r="O34" s="34">
        <v>0</v>
      </c>
      <c r="P34" s="34">
        <v>0</v>
      </c>
      <c r="Q34" s="34">
        <v>0</v>
      </c>
      <c r="R34" s="34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</row>
    <row r="35" spans="1:23" x14ac:dyDescent="0.3">
      <c r="A35" s="56"/>
      <c r="B35" s="56"/>
      <c r="C35" s="58" t="s">
        <v>73</v>
      </c>
      <c r="D35" s="58"/>
      <c r="E35" s="61" t="s">
        <v>75</v>
      </c>
      <c r="F35" s="61"/>
      <c r="G35" s="19">
        <v>2</v>
      </c>
      <c r="H35" s="19">
        <v>2</v>
      </c>
      <c r="I35" s="19">
        <v>2</v>
      </c>
      <c r="J35" s="19">
        <v>2</v>
      </c>
      <c r="K35" s="19">
        <v>2</v>
      </c>
      <c r="L35" s="19">
        <v>2</v>
      </c>
      <c r="M35" s="19">
        <v>2</v>
      </c>
      <c r="N35" s="19">
        <v>2</v>
      </c>
      <c r="O35" s="20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</row>
    <row r="36" spans="1:23" x14ac:dyDescent="0.3">
      <c r="A36" s="56"/>
      <c r="B36" s="56"/>
      <c r="C36" s="58" t="s">
        <v>74</v>
      </c>
      <c r="D36" s="58"/>
      <c r="E36" s="61" t="s">
        <v>75</v>
      </c>
      <c r="F36" s="61"/>
      <c r="G36" s="19">
        <v>2</v>
      </c>
      <c r="H36" s="19">
        <v>2</v>
      </c>
      <c r="I36" s="19">
        <v>2</v>
      </c>
      <c r="J36" s="19">
        <v>2</v>
      </c>
      <c r="K36" s="19">
        <v>2</v>
      </c>
      <c r="L36" s="19">
        <v>2</v>
      </c>
      <c r="M36" s="19">
        <v>2</v>
      </c>
      <c r="N36" s="19">
        <v>2</v>
      </c>
      <c r="O36" s="20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</row>
    <row r="37" spans="1:23" x14ac:dyDescent="0.3">
      <c r="A37" s="56"/>
      <c r="B37" s="56"/>
      <c r="C37" s="63" t="s">
        <v>17</v>
      </c>
      <c r="D37" s="63"/>
      <c r="E37" s="61" t="s">
        <v>40</v>
      </c>
      <c r="F37" s="61"/>
      <c r="G37" s="19">
        <v>2</v>
      </c>
      <c r="H37" s="19">
        <v>3</v>
      </c>
      <c r="I37" s="19">
        <v>3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20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</row>
    <row r="38" spans="1:23" x14ac:dyDescent="0.3">
      <c r="A38" s="56"/>
      <c r="B38" s="56"/>
      <c r="C38" s="63"/>
      <c r="D38" s="63"/>
      <c r="E38" s="61"/>
      <c r="F38" s="61"/>
      <c r="G38" s="19"/>
      <c r="H38" s="19"/>
      <c r="I38" s="19"/>
      <c r="J38" s="19"/>
      <c r="K38" s="19"/>
      <c r="L38" s="19"/>
      <c r="M38" s="19"/>
      <c r="N38" s="19"/>
      <c r="O38" s="38">
        <v>1</v>
      </c>
      <c r="P38" s="19"/>
      <c r="Q38" s="19"/>
      <c r="R38" s="34"/>
      <c r="S38" s="34"/>
      <c r="T38" s="34"/>
      <c r="U38" s="34"/>
      <c r="V38" s="34"/>
      <c r="W38" s="34"/>
    </row>
    <row r="39" spans="1:23" x14ac:dyDescent="0.3">
      <c r="A39" s="56"/>
      <c r="B39" s="56" t="s">
        <v>20</v>
      </c>
      <c r="C39" s="58" t="s">
        <v>76</v>
      </c>
      <c r="D39" s="58"/>
      <c r="E39" s="56" t="s">
        <v>51</v>
      </c>
      <c r="F39" s="56"/>
      <c r="G39" s="19">
        <v>1</v>
      </c>
      <c r="H39" s="19">
        <v>2</v>
      </c>
      <c r="I39" s="19"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20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</row>
    <row r="40" spans="1:23" x14ac:dyDescent="0.3">
      <c r="A40" s="56"/>
      <c r="B40" s="56"/>
      <c r="C40" s="58" t="s">
        <v>77</v>
      </c>
      <c r="D40" s="58"/>
      <c r="E40" s="56" t="s">
        <v>64</v>
      </c>
      <c r="F40" s="56"/>
      <c r="G40" s="19">
        <v>1</v>
      </c>
      <c r="H40" s="19">
        <v>2</v>
      </c>
      <c r="I40" s="19">
        <v>2</v>
      </c>
      <c r="J40" s="19">
        <v>2</v>
      </c>
      <c r="K40" s="19">
        <v>2</v>
      </c>
      <c r="L40" s="19">
        <v>2</v>
      </c>
      <c r="M40" s="19">
        <v>2</v>
      </c>
      <c r="N40" s="19">
        <v>2</v>
      </c>
      <c r="O40" s="19">
        <v>2</v>
      </c>
      <c r="P40" s="20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</row>
    <row r="41" spans="1:23" x14ac:dyDescent="0.3">
      <c r="A41" s="56"/>
      <c r="B41" s="56"/>
      <c r="C41" s="58" t="s">
        <v>78</v>
      </c>
      <c r="D41" s="58"/>
      <c r="E41" s="56" t="s">
        <v>51</v>
      </c>
      <c r="F41" s="56"/>
      <c r="G41" s="19">
        <v>1</v>
      </c>
      <c r="H41" s="19">
        <v>2</v>
      </c>
      <c r="I41" s="19">
        <v>2</v>
      </c>
      <c r="J41" s="19">
        <v>2</v>
      </c>
      <c r="K41" s="19">
        <v>2</v>
      </c>
      <c r="L41" s="19">
        <v>2</v>
      </c>
      <c r="M41" s="19">
        <v>2</v>
      </c>
      <c r="N41" s="19">
        <v>2</v>
      </c>
      <c r="O41" s="19">
        <v>2</v>
      </c>
      <c r="P41" s="20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</row>
    <row r="42" spans="1:23" x14ac:dyDescent="0.3">
      <c r="A42" s="56"/>
      <c r="B42" s="56"/>
      <c r="C42" s="55"/>
      <c r="D42" s="55"/>
      <c r="E42" s="61"/>
      <c r="F42" s="61"/>
      <c r="G42" s="19"/>
      <c r="H42" s="19"/>
      <c r="I42" s="19"/>
      <c r="J42" s="19"/>
      <c r="K42" s="19"/>
      <c r="L42" s="19"/>
      <c r="M42" s="19"/>
      <c r="N42" s="19"/>
      <c r="O42" s="19"/>
      <c r="P42" s="20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</row>
    <row r="43" spans="1:23" x14ac:dyDescent="0.3">
      <c r="A43" s="56"/>
      <c r="B43" s="56"/>
      <c r="C43" s="55" t="s">
        <v>79</v>
      </c>
      <c r="D43" s="55"/>
      <c r="E43" s="56" t="s">
        <v>64</v>
      </c>
      <c r="F43" s="56"/>
      <c r="G43" s="19">
        <v>1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20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</row>
    <row r="44" spans="1:23" x14ac:dyDescent="0.3">
      <c r="A44" s="56"/>
      <c r="B44" s="56"/>
      <c r="C44" s="55"/>
      <c r="D44" s="55"/>
      <c r="E44" s="61"/>
      <c r="F44" s="61"/>
      <c r="G44" s="19"/>
      <c r="H44" s="19"/>
      <c r="I44" s="19"/>
      <c r="J44" s="19"/>
      <c r="K44" s="19"/>
      <c r="L44" s="19"/>
      <c r="M44" s="19"/>
      <c r="N44" s="19"/>
      <c r="O44" s="19"/>
      <c r="P44" s="20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</row>
    <row r="45" spans="1:23" x14ac:dyDescent="0.3">
      <c r="A45" s="56"/>
      <c r="B45" s="56"/>
      <c r="C45" s="55" t="s">
        <v>80</v>
      </c>
      <c r="D45" s="55"/>
      <c r="E45" s="56" t="s">
        <v>64</v>
      </c>
      <c r="F45" s="56"/>
      <c r="G45" s="19">
        <v>1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19">
        <v>2</v>
      </c>
      <c r="P45" s="20">
        <v>0</v>
      </c>
      <c r="Q45" s="34">
        <v>0</v>
      </c>
      <c r="R45" s="34">
        <v>0</v>
      </c>
      <c r="S45" s="34">
        <v>0</v>
      </c>
      <c r="T45" s="34">
        <v>0</v>
      </c>
      <c r="U45" s="34"/>
      <c r="V45" s="34">
        <v>0</v>
      </c>
      <c r="W45" s="34">
        <v>0</v>
      </c>
    </row>
    <row r="46" spans="1:23" x14ac:dyDescent="0.3">
      <c r="A46" s="56"/>
      <c r="B46" s="56"/>
      <c r="C46" s="55"/>
      <c r="D46" s="55"/>
      <c r="E46" s="61"/>
      <c r="F46" s="61"/>
      <c r="G46" s="19"/>
      <c r="H46" s="19"/>
      <c r="I46" s="19"/>
      <c r="J46" s="19"/>
      <c r="K46" s="19"/>
      <c r="L46" s="19"/>
      <c r="M46" s="19"/>
      <c r="N46" s="19"/>
      <c r="O46" s="19"/>
      <c r="P46" s="20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</row>
    <row r="47" spans="1:23" x14ac:dyDescent="0.3">
      <c r="A47" s="56"/>
      <c r="B47" s="56"/>
      <c r="C47" s="55" t="s">
        <v>81</v>
      </c>
      <c r="D47" s="55"/>
      <c r="E47" s="56" t="s">
        <v>51</v>
      </c>
      <c r="F47" s="56"/>
      <c r="G47" s="19">
        <v>1</v>
      </c>
      <c r="H47" s="19">
        <v>2</v>
      </c>
      <c r="I47" s="19">
        <v>2</v>
      </c>
      <c r="J47" s="19">
        <v>2</v>
      </c>
      <c r="K47" s="19">
        <v>2</v>
      </c>
      <c r="L47" s="19">
        <v>2</v>
      </c>
      <c r="M47" s="19">
        <v>2</v>
      </c>
      <c r="N47" s="19">
        <v>2</v>
      </c>
      <c r="O47" s="19">
        <v>2</v>
      </c>
      <c r="P47" s="20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</row>
    <row r="48" spans="1:23" x14ac:dyDescent="0.3">
      <c r="A48" s="56"/>
      <c r="B48" s="56"/>
      <c r="C48" s="55"/>
      <c r="D48" s="55"/>
      <c r="E48" s="61"/>
      <c r="F48" s="61"/>
      <c r="G48" s="19"/>
      <c r="H48" s="19"/>
      <c r="I48" s="19"/>
      <c r="J48" s="19"/>
      <c r="K48" s="19"/>
      <c r="L48" s="19"/>
      <c r="M48" s="19"/>
      <c r="N48" s="19"/>
      <c r="O48" s="19"/>
      <c r="P48" s="20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</row>
    <row r="49" spans="1:23" x14ac:dyDescent="0.3">
      <c r="A49" s="56"/>
      <c r="B49" s="56"/>
      <c r="C49" s="55" t="s">
        <v>82</v>
      </c>
      <c r="D49" s="55"/>
      <c r="E49" s="56" t="s">
        <v>65</v>
      </c>
      <c r="F49" s="56"/>
      <c r="G49" s="19">
        <v>2</v>
      </c>
      <c r="H49" s="19">
        <v>2</v>
      </c>
      <c r="I49" s="19">
        <v>2</v>
      </c>
      <c r="J49" s="19"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0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</row>
    <row r="50" spans="1:23" x14ac:dyDescent="0.3">
      <c r="A50" s="56"/>
      <c r="B50" s="56"/>
      <c r="C50" s="55" t="s">
        <v>83</v>
      </c>
      <c r="D50" s="55"/>
      <c r="E50" s="56" t="s">
        <v>65</v>
      </c>
      <c r="F50" s="56"/>
      <c r="G50" s="19">
        <v>1</v>
      </c>
      <c r="H50" s="19">
        <v>2</v>
      </c>
      <c r="I50" s="19">
        <v>2</v>
      </c>
      <c r="J50" s="19">
        <v>2</v>
      </c>
      <c r="K50" s="19">
        <v>2</v>
      </c>
      <c r="L50" s="19">
        <v>2</v>
      </c>
      <c r="M50" s="19">
        <v>2</v>
      </c>
      <c r="N50" s="19">
        <v>2</v>
      </c>
      <c r="O50" s="19">
        <v>2</v>
      </c>
      <c r="P50" s="20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</row>
    <row r="51" spans="1:23" x14ac:dyDescent="0.3">
      <c r="A51" s="56"/>
      <c r="B51" s="56"/>
      <c r="C51" s="55"/>
      <c r="D51" s="55"/>
      <c r="E51" s="61"/>
      <c r="F51" s="61"/>
      <c r="G51" s="19"/>
      <c r="H51" s="19"/>
      <c r="I51" s="19"/>
      <c r="J51" s="19"/>
      <c r="K51" s="19"/>
      <c r="L51" s="19"/>
      <c r="M51" s="19"/>
      <c r="N51" s="19"/>
      <c r="O51" s="19"/>
      <c r="P51" s="21">
        <v>1</v>
      </c>
      <c r="Q51" s="34"/>
      <c r="R51" s="34"/>
      <c r="S51" s="34"/>
      <c r="T51" s="34"/>
      <c r="U51" s="34"/>
      <c r="V51" s="34"/>
      <c r="W51" s="34"/>
    </row>
    <row r="52" spans="1:23" ht="16.5" customHeight="1" x14ac:dyDescent="0.3">
      <c r="A52" s="56"/>
      <c r="B52" s="56"/>
      <c r="C52" s="55" t="s">
        <v>84</v>
      </c>
      <c r="D52" s="55"/>
      <c r="E52" s="66" t="s">
        <v>64</v>
      </c>
      <c r="F52" s="66"/>
      <c r="G52" s="19">
        <v>2</v>
      </c>
      <c r="H52" s="19">
        <v>2</v>
      </c>
      <c r="I52" s="19">
        <v>2</v>
      </c>
      <c r="J52" s="19"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0">
        <v>2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</row>
    <row r="53" spans="1:23" x14ac:dyDescent="0.3">
      <c r="A53" s="56"/>
      <c r="B53" s="56"/>
      <c r="C53" s="55" t="s">
        <v>85</v>
      </c>
      <c r="D53" s="55"/>
      <c r="E53" s="56" t="s">
        <v>50</v>
      </c>
      <c r="F53" s="56"/>
      <c r="G53" s="19">
        <v>2</v>
      </c>
      <c r="H53" s="19">
        <v>2</v>
      </c>
      <c r="I53" s="19">
        <v>2</v>
      </c>
      <c r="J53" s="19">
        <v>2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19">
        <v>2</v>
      </c>
      <c r="Q53" s="20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</row>
    <row r="54" spans="1:23" x14ac:dyDescent="0.3">
      <c r="A54" s="56"/>
      <c r="B54" s="56"/>
      <c r="C54" s="55" t="s">
        <v>86</v>
      </c>
      <c r="D54" s="55"/>
      <c r="E54" s="56" t="s">
        <v>65</v>
      </c>
      <c r="F54" s="56"/>
      <c r="G54" s="19">
        <v>2</v>
      </c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20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</row>
    <row r="55" spans="1:23" x14ac:dyDescent="0.3">
      <c r="A55" s="56"/>
      <c r="B55" s="56"/>
      <c r="C55" s="55" t="s">
        <v>87</v>
      </c>
      <c r="D55" s="55"/>
      <c r="E55" s="56" t="s">
        <v>50</v>
      </c>
      <c r="F55" s="56"/>
      <c r="G55" s="19">
        <v>2</v>
      </c>
      <c r="H55" s="19">
        <v>2</v>
      </c>
      <c r="I55" s="19">
        <v>2</v>
      </c>
      <c r="J55" s="19">
        <v>2</v>
      </c>
      <c r="K55" s="19">
        <v>2</v>
      </c>
      <c r="L55" s="19">
        <v>2</v>
      </c>
      <c r="M55" s="19">
        <v>2</v>
      </c>
      <c r="N55" s="19">
        <v>2</v>
      </c>
      <c r="O55" s="19">
        <v>2</v>
      </c>
      <c r="P55" s="19">
        <v>2</v>
      </c>
      <c r="Q55" s="20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</row>
    <row r="56" spans="1:23" x14ac:dyDescent="0.3">
      <c r="A56" s="56"/>
      <c r="B56" s="56"/>
      <c r="C56" s="55"/>
      <c r="D56" s="55"/>
      <c r="E56" s="61"/>
      <c r="F56" s="6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0"/>
      <c r="R56" s="34"/>
      <c r="S56" s="34"/>
      <c r="T56" s="34"/>
      <c r="U56" s="34"/>
      <c r="V56" s="34"/>
      <c r="W56" s="34"/>
    </row>
    <row r="57" spans="1:23" x14ac:dyDescent="0.3">
      <c r="A57" s="56"/>
      <c r="B57" s="56"/>
      <c r="C57" s="55" t="s">
        <v>88</v>
      </c>
      <c r="D57" s="55"/>
      <c r="E57" s="56" t="s">
        <v>64</v>
      </c>
      <c r="F57" s="56"/>
      <c r="G57" s="19">
        <v>2</v>
      </c>
      <c r="H57" s="19">
        <v>2</v>
      </c>
      <c r="I57" s="19">
        <v>2</v>
      </c>
      <c r="J57" s="19">
        <v>2</v>
      </c>
      <c r="K57" s="19">
        <v>2</v>
      </c>
      <c r="L57" s="19">
        <v>2</v>
      </c>
      <c r="M57" s="19">
        <v>2</v>
      </c>
      <c r="N57" s="19">
        <v>2</v>
      </c>
      <c r="O57" s="19">
        <v>2</v>
      </c>
      <c r="P57" s="19">
        <v>2</v>
      </c>
      <c r="Q57" s="20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</row>
    <row r="58" spans="1:23" x14ac:dyDescent="0.3">
      <c r="A58" s="56"/>
      <c r="B58" s="56"/>
      <c r="C58" s="55" t="s">
        <v>89</v>
      </c>
      <c r="D58" s="55"/>
      <c r="E58" s="56" t="s">
        <v>50</v>
      </c>
      <c r="F58" s="56"/>
      <c r="G58" s="19">
        <v>2</v>
      </c>
      <c r="H58" s="19">
        <v>2</v>
      </c>
      <c r="I58" s="19">
        <v>2</v>
      </c>
      <c r="J58" s="19">
        <v>2</v>
      </c>
      <c r="K58" s="19">
        <v>2</v>
      </c>
      <c r="L58" s="19">
        <v>2</v>
      </c>
      <c r="M58" s="19">
        <v>2</v>
      </c>
      <c r="N58" s="19">
        <v>2</v>
      </c>
      <c r="O58" s="19">
        <v>2</v>
      </c>
      <c r="P58" s="19">
        <v>2</v>
      </c>
      <c r="Q58" s="20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</row>
    <row r="59" spans="1:23" x14ac:dyDescent="0.3">
      <c r="A59" s="56"/>
      <c r="B59" s="56"/>
      <c r="C59" s="55" t="s">
        <v>90</v>
      </c>
      <c r="D59" s="55"/>
      <c r="E59" s="56" t="s">
        <v>64</v>
      </c>
      <c r="F59" s="56"/>
      <c r="G59" s="19">
        <v>2</v>
      </c>
      <c r="H59" s="19">
        <v>2</v>
      </c>
      <c r="I59" s="19">
        <v>2</v>
      </c>
      <c r="J59" s="19">
        <v>2</v>
      </c>
      <c r="K59" s="19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20">
        <v>2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</row>
    <row r="60" spans="1:23" x14ac:dyDescent="0.3">
      <c r="A60" s="56"/>
      <c r="B60" s="56"/>
      <c r="C60" s="55"/>
      <c r="D60" s="55"/>
      <c r="E60" s="61"/>
      <c r="F60" s="6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>
        <v>0</v>
      </c>
      <c r="R60" s="34"/>
      <c r="S60" s="34"/>
      <c r="T60" s="34"/>
      <c r="U60" s="34"/>
      <c r="V60" s="34"/>
      <c r="W60" s="34"/>
    </row>
    <row r="61" spans="1:23" x14ac:dyDescent="0.3">
      <c r="A61" s="56"/>
      <c r="B61" s="56"/>
      <c r="C61" s="55" t="s">
        <v>91</v>
      </c>
      <c r="D61" s="55"/>
      <c r="E61" s="56" t="s">
        <v>64</v>
      </c>
      <c r="F61" s="56"/>
      <c r="G61" s="19">
        <v>2</v>
      </c>
      <c r="H61" s="19">
        <v>2</v>
      </c>
      <c r="I61" s="19">
        <v>2</v>
      </c>
      <c r="J61" s="19">
        <v>2</v>
      </c>
      <c r="K61" s="19">
        <v>2</v>
      </c>
      <c r="L61" s="19">
        <v>2</v>
      </c>
      <c r="M61" s="19">
        <v>2</v>
      </c>
      <c r="N61" s="19">
        <v>2</v>
      </c>
      <c r="O61" s="19">
        <v>2</v>
      </c>
      <c r="P61" s="19">
        <v>2</v>
      </c>
      <c r="Q61" s="20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</row>
    <row r="62" spans="1:23" x14ac:dyDescent="0.3">
      <c r="A62" s="56"/>
      <c r="B62" s="56"/>
      <c r="C62" s="55" t="s">
        <v>92</v>
      </c>
      <c r="D62" s="55"/>
      <c r="E62" s="56" t="s">
        <v>64</v>
      </c>
      <c r="F62" s="56"/>
      <c r="G62" s="19">
        <v>3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19">
        <v>2</v>
      </c>
      <c r="Q62" s="20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</row>
    <row r="63" spans="1:23" x14ac:dyDescent="0.3">
      <c r="A63" s="56"/>
      <c r="B63" s="56"/>
      <c r="C63" s="37"/>
      <c r="D63" s="37"/>
      <c r="E63" s="56"/>
      <c r="F63" s="56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2">
        <v>1</v>
      </c>
      <c r="R63" s="34"/>
      <c r="S63" s="34"/>
      <c r="T63" s="34"/>
      <c r="U63" s="34"/>
      <c r="V63" s="34"/>
      <c r="W63" s="34"/>
    </row>
    <row r="64" spans="1:23" x14ac:dyDescent="0.3">
      <c r="A64" s="56"/>
      <c r="B64" s="56"/>
      <c r="C64" s="55" t="s">
        <v>93</v>
      </c>
      <c r="D64" s="55"/>
      <c r="E64" s="56" t="s">
        <v>50</v>
      </c>
      <c r="F64" s="56"/>
      <c r="G64" s="19">
        <v>2</v>
      </c>
      <c r="H64" s="19">
        <v>2</v>
      </c>
      <c r="I64" s="19">
        <v>2</v>
      </c>
      <c r="J64" s="19">
        <v>2</v>
      </c>
      <c r="K64" s="19">
        <v>2</v>
      </c>
      <c r="L64" s="19">
        <v>2</v>
      </c>
      <c r="M64" s="19">
        <v>2</v>
      </c>
      <c r="N64" s="19">
        <v>2</v>
      </c>
      <c r="O64" s="19">
        <v>2</v>
      </c>
      <c r="P64" s="19">
        <v>2</v>
      </c>
      <c r="Q64" s="20">
        <v>0</v>
      </c>
      <c r="R64" s="19"/>
      <c r="S64" s="19"/>
      <c r="T64" s="19"/>
      <c r="U64" s="19"/>
      <c r="V64" s="19"/>
      <c r="W64" s="19"/>
    </row>
    <row r="65" spans="1:23" x14ac:dyDescent="0.3">
      <c r="A65" s="56"/>
      <c r="B65" s="56"/>
      <c r="C65" s="58" t="s">
        <v>121</v>
      </c>
      <c r="D65" s="58"/>
      <c r="E65" s="61" t="s">
        <v>122</v>
      </c>
      <c r="F65" s="61"/>
      <c r="G65" s="19">
        <v>4</v>
      </c>
      <c r="H65" s="19">
        <v>4</v>
      </c>
      <c r="I65" s="19">
        <v>4</v>
      </c>
      <c r="J65" s="19">
        <v>4</v>
      </c>
      <c r="K65" s="19">
        <v>4</v>
      </c>
      <c r="L65" s="19">
        <v>4</v>
      </c>
      <c r="M65" s="19">
        <v>4</v>
      </c>
      <c r="N65" s="19">
        <v>4</v>
      </c>
      <c r="O65" s="19">
        <v>4</v>
      </c>
      <c r="P65" s="19">
        <v>4</v>
      </c>
      <c r="Q65" s="19">
        <v>4</v>
      </c>
      <c r="R65" s="20">
        <v>0</v>
      </c>
      <c r="S65" s="19"/>
      <c r="T65" s="19"/>
      <c r="U65" s="19"/>
      <c r="V65" s="19"/>
      <c r="W65" s="19"/>
    </row>
    <row r="66" spans="1:23" x14ac:dyDescent="0.3">
      <c r="A66" s="56"/>
      <c r="B66" s="56" t="s">
        <v>21</v>
      </c>
      <c r="C66" s="58" t="s">
        <v>94</v>
      </c>
      <c r="D66" s="58"/>
      <c r="E66" s="56" t="s">
        <v>63</v>
      </c>
      <c r="F66" s="56"/>
      <c r="G66" s="19"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19">
        <v>1</v>
      </c>
      <c r="P66" s="19">
        <v>1</v>
      </c>
      <c r="Q66" s="19">
        <v>1</v>
      </c>
      <c r="R66" s="20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</row>
    <row r="67" spans="1:23" x14ac:dyDescent="0.3">
      <c r="A67" s="56"/>
      <c r="B67" s="56"/>
      <c r="C67" s="58" t="s">
        <v>95</v>
      </c>
      <c r="D67" s="58"/>
      <c r="E67" s="56" t="s">
        <v>63</v>
      </c>
      <c r="F67" s="56"/>
      <c r="G67" s="19">
        <v>1</v>
      </c>
      <c r="H67" s="19">
        <v>1</v>
      </c>
      <c r="I67" s="19">
        <v>1</v>
      </c>
      <c r="J67" s="19"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19">
        <v>1</v>
      </c>
      <c r="R67" s="20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</row>
    <row r="68" spans="1:23" x14ac:dyDescent="0.3">
      <c r="A68" s="56"/>
      <c r="B68" s="56"/>
      <c r="C68" s="58" t="s">
        <v>96</v>
      </c>
      <c r="D68" s="58"/>
      <c r="E68" s="56" t="s">
        <v>63</v>
      </c>
      <c r="F68" s="56"/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20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</row>
    <row r="69" spans="1:23" x14ac:dyDescent="0.3">
      <c r="A69" s="56"/>
      <c r="B69" s="56"/>
      <c r="C69" s="58" t="s">
        <v>97</v>
      </c>
      <c r="D69" s="58"/>
      <c r="E69" s="56" t="s">
        <v>63</v>
      </c>
      <c r="F69" s="56"/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1</v>
      </c>
      <c r="Q69" s="19">
        <v>1</v>
      </c>
      <c r="R69" s="20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</row>
    <row r="70" spans="1:23" x14ac:dyDescent="0.3">
      <c r="A70" s="56"/>
      <c r="B70" s="56"/>
      <c r="C70" s="58" t="s">
        <v>98</v>
      </c>
      <c r="D70" s="58"/>
      <c r="E70" s="56" t="s">
        <v>51</v>
      </c>
      <c r="F70" s="56"/>
      <c r="G70" s="1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20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</row>
    <row r="71" spans="1:23" x14ac:dyDescent="0.3">
      <c r="A71" s="56"/>
      <c r="B71" s="56"/>
      <c r="C71" s="58" t="s">
        <v>99</v>
      </c>
      <c r="D71" s="58"/>
      <c r="E71" s="56" t="s">
        <v>51</v>
      </c>
      <c r="F71" s="56"/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19">
        <v>1</v>
      </c>
      <c r="R71" s="20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</row>
    <row r="72" spans="1:23" x14ac:dyDescent="0.3">
      <c r="A72" s="56"/>
      <c r="B72" s="56"/>
      <c r="C72" s="58" t="s">
        <v>100</v>
      </c>
      <c r="D72" s="58"/>
      <c r="E72" s="56" t="s">
        <v>51</v>
      </c>
      <c r="F72" s="56"/>
      <c r="G72" s="19">
        <v>2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19">
        <v>1</v>
      </c>
      <c r="R72" s="20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</row>
    <row r="73" spans="1:23" x14ac:dyDescent="0.3">
      <c r="A73" s="56"/>
      <c r="B73" s="56"/>
      <c r="C73" s="58" t="s">
        <v>101</v>
      </c>
      <c r="D73" s="58"/>
      <c r="E73" s="56" t="s">
        <v>51</v>
      </c>
      <c r="F73" s="5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2">
        <v>1</v>
      </c>
      <c r="S73" s="19"/>
      <c r="T73" s="19"/>
      <c r="U73" s="19"/>
      <c r="V73" s="19"/>
      <c r="W73" s="19"/>
    </row>
    <row r="74" spans="1:23" x14ac:dyDescent="0.3">
      <c r="A74" s="56"/>
      <c r="B74" s="56"/>
      <c r="C74" s="58" t="s">
        <v>102</v>
      </c>
      <c r="D74" s="58"/>
      <c r="E74" s="56" t="s">
        <v>51</v>
      </c>
      <c r="F74" s="56"/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1</v>
      </c>
      <c r="Q74" s="19">
        <v>1</v>
      </c>
      <c r="R74" s="20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</row>
    <row r="75" spans="1:23" x14ac:dyDescent="0.3">
      <c r="A75" s="56"/>
      <c r="B75" s="56" t="s">
        <v>22</v>
      </c>
      <c r="C75" s="58" t="s">
        <v>103</v>
      </c>
      <c r="D75" s="58"/>
      <c r="E75" s="56" t="s">
        <v>51</v>
      </c>
      <c r="F75" s="56"/>
      <c r="G75" s="19">
        <v>1</v>
      </c>
      <c r="H75" s="19">
        <v>1</v>
      </c>
      <c r="I75" s="19">
        <v>1</v>
      </c>
      <c r="J75" s="19">
        <v>1</v>
      </c>
      <c r="K75" s="19">
        <v>1</v>
      </c>
      <c r="L75" s="19">
        <v>1</v>
      </c>
      <c r="M75" s="19">
        <v>1</v>
      </c>
      <c r="N75" s="19">
        <v>1</v>
      </c>
      <c r="O75" s="19">
        <v>1</v>
      </c>
      <c r="P75" s="19">
        <v>1</v>
      </c>
      <c r="Q75" s="19">
        <v>1</v>
      </c>
      <c r="R75" s="19">
        <v>1</v>
      </c>
      <c r="S75" s="20">
        <v>0</v>
      </c>
      <c r="T75" s="34">
        <v>0</v>
      </c>
      <c r="U75" s="34">
        <v>0</v>
      </c>
      <c r="V75" s="34">
        <v>0</v>
      </c>
      <c r="W75" s="34">
        <v>0</v>
      </c>
    </row>
    <row r="76" spans="1:23" x14ac:dyDescent="0.3">
      <c r="A76" s="56"/>
      <c r="B76" s="56"/>
      <c r="C76" s="58" t="s">
        <v>104</v>
      </c>
      <c r="D76" s="58"/>
      <c r="E76" s="57" t="s">
        <v>64</v>
      </c>
      <c r="F76" s="57"/>
      <c r="G76" s="19">
        <v>2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20">
        <v>0</v>
      </c>
      <c r="T76" s="34">
        <v>0</v>
      </c>
      <c r="U76" s="34">
        <v>0</v>
      </c>
      <c r="V76" s="34">
        <v>0</v>
      </c>
      <c r="W76" s="34">
        <v>0</v>
      </c>
    </row>
    <row r="77" spans="1:23" x14ac:dyDescent="0.3">
      <c r="A77" s="56"/>
      <c r="B77" s="56"/>
      <c r="C77" s="60"/>
      <c r="D77" s="60"/>
      <c r="E77" s="57"/>
      <c r="F77" s="57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2">
        <v>1</v>
      </c>
      <c r="T77" s="34"/>
      <c r="U77" s="34"/>
      <c r="V77" s="34"/>
      <c r="W77" s="34"/>
    </row>
    <row r="78" spans="1:23" x14ac:dyDescent="0.3">
      <c r="A78" s="56"/>
      <c r="B78" s="56"/>
      <c r="C78" s="58" t="s">
        <v>105</v>
      </c>
      <c r="D78" s="58"/>
      <c r="E78" s="57" t="s">
        <v>64</v>
      </c>
      <c r="F78" s="57"/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1</v>
      </c>
      <c r="O78" s="19">
        <v>1</v>
      </c>
      <c r="P78" s="19">
        <v>1</v>
      </c>
      <c r="Q78" s="19">
        <v>1</v>
      </c>
      <c r="R78" s="19">
        <v>1</v>
      </c>
      <c r="S78" s="20">
        <v>0</v>
      </c>
      <c r="T78" s="34">
        <v>0</v>
      </c>
      <c r="U78" s="34">
        <v>0</v>
      </c>
      <c r="V78" s="34">
        <v>0</v>
      </c>
      <c r="W78" s="34">
        <v>0</v>
      </c>
    </row>
    <row r="79" spans="1:23" x14ac:dyDescent="0.3">
      <c r="A79" s="56"/>
      <c r="B79" s="56"/>
      <c r="C79" s="58" t="s">
        <v>106</v>
      </c>
      <c r="D79" s="58"/>
      <c r="E79" s="57" t="s">
        <v>51</v>
      </c>
      <c r="F79" s="57"/>
      <c r="G79" s="19">
        <v>2</v>
      </c>
      <c r="H79" s="19">
        <v>2</v>
      </c>
      <c r="I79" s="19">
        <v>2</v>
      </c>
      <c r="J79" s="19">
        <v>2</v>
      </c>
      <c r="K79" s="19">
        <v>2</v>
      </c>
      <c r="L79" s="19">
        <v>2</v>
      </c>
      <c r="M79" s="19">
        <v>2</v>
      </c>
      <c r="N79" s="19">
        <v>2</v>
      </c>
      <c r="O79" s="19">
        <v>2</v>
      </c>
      <c r="P79" s="19">
        <v>2</v>
      </c>
      <c r="Q79" s="19">
        <v>2</v>
      </c>
      <c r="R79" s="19">
        <v>2</v>
      </c>
      <c r="S79" s="20">
        <v>0</v>
      </c>
      <c r="T79" s="34">
        <v>0</v>
      </c>
      <c r="U79" s="34">
        <v>0</v>
      </c>
      <c r="V79" s="34">
        <v>0</v>
      </c>
      <c r="W79" s="34">
        <v>0</v>
      </c>
    </row>
    <row r="80" spans="1:23" x14ac:dyDescent="0.3">
      <c r="A80" s="56"/>
      <c r="B80" s="56"/>
      <c r="C80" s="58" t="s">
        <v>107</v>
      </c>
      <c r="D80" s="58"/>
      <c r="E80" s="57" t="s">
        <v>64</v>
      </c>
      <c r="F80" s="57"/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20">
        <v>0</v>
      </c>
      <c r="T80" s="34">
        <v>0</v>
      </c>
      <c r="U80" s="34">
        <v>0</v>
      </c>
      <c r="V80" s="34">
        <v>0</v>
      </c>
      <c r="W80" s="34">
        <v>0</v>
      </c>
    </row>
    <row r="81" spans="1:23" x14ac:dyDescent="0.3">
      <c r="A81" s="56"/>
      <c r="B81" s="56"/>
      <c r="C81" s="58" t="s">
        <v>108</v>
      </c>
      <c r="D81" s="58"/>
      <c r="E81" s="57" t="s">
        <v>51</v>
      </c>
      <c r="F81" s="57"/>
      <c r="G81" s="19">
        <v>1</v>
      </c>
      <c r="H81" s="19">
        <v>1</v>
      </c>
      <c r="I81" s="19">
        <v>1</v>
      </c>
      <c r="J81" s="19">
        <v>1</v>
      </c>
      <c r="K81" s="19">
        <v>1</v>
      </c>
      <c r="L81" s="19">
        <v>1</v>
      </c>
      <c r="M81" s="19">
        <v>1</v>
      </c>
      <c r="N81" s="19">
        <v>1</v>
      </c>
      <c r="O81" s="19">
        <v>1</v>
      </c>
      <c r="P81" s="19">
        <v>1</v>
      </c>
      <c r="Q81" s="19">
        <v>1</v>
      </c>
      <c r="R81" s="19">
        <v>1</v>
      </c>
      <c r="S81" s="19">
        <v>1</v>
      </c>
      <c r="T81" s="20">
        <v>0</v>
      </c>
      <c r="U81" s="34">
        <v>0</v>
      </c>
      <c r="V81" s="34">
        <v>0</v>
      </c>
      <c r="W81" s="34">
        <v>0</v>
      </c>
    </row>
    <row r="82" spans="1:23" x14ac:dyDescent="0.3">
      <c r="A82" s="56"/>
      <c r="B82" s="56"/>
      <c r="C82" s="58" t="s">
        <v>109</v>
      </c>
      <c r="D82" s="58"/>
      <c r="E82" s="57" t="s">
        <v>65</v>
      </c>
      <c r="F82" s="57"/>
      <c r="G82" s="19">
        <v>1</v>
      </c>
      <c r="H82" s="19">
        <v>2</v>
      </c>
      <c r="I82" s="19">
        <v>2</v>
      </c>
      <c r="J82" s="19"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19">
        <v>2</v>
      </c>
      <c r="R82" s="19">
        <v>2</v>
      </c>
      <c r="S82" s="19">
        <v>2</v>
      </c>
      <c r="T82" s="20">
        <v>0</v>
      </c>
      <c r="U82" s="34">
        <v>0</v>
      </c>
      <c r="V82" s="34">
        <v>0</v>
      </c>
      <c r="W82" s="34">
        <v>0</v>
      </c>
    </row>
    <row r="83" spans="1:23" x14ac:dyDescent="0.3">
      <c r="A83" s="56"/>
      <c r="B83" s="56"/>
      <c r="C83" s="58" t="s">
        <v>110</v>
      </c>
      <c r="D83" s="58"/>
      <c r="E83" s="57" t="s">
        <v>65</v>
      </c>
      <c r="F83" s="57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1">
        <v>1</v>
      </c>
      <c r="U83" s="19"/>
      <c r="V83" s="19"/>
      <c r="W83" s="19"/>
    </row>
    <row r="84" spans="1:23" x14ac:dyDescent="0.3">
      <c r="A84" s="56"/>
      <c r="B84" s="56"/>
      <c r="C84" s="58" t="s">
        <v>111</v>
      </c>
      <c r="D84" s="58"/>
      <c r="E84" s="57" t="s">
        <v>64</v>
      </c>
      <c r="F84" s="57"/>
      <c r="G84" s="19">
        <v>2</v>
      </c>
      <c r="H84" s="19">
        <v>2</v>
      </c>
      <c r="I84" s="19">
        <v>2</v>
      </c>
      <c r="J84" s="19">
        <v>2</v>
      </c>
      <c r="K84" s="19">
        <v>2</v>
      </c>
      <c r="L84" s="19">
        <v>2</v>
      </c>
      <c r="M84" s="19">
        <v>2</v>
      </c>
      <c r="N84" s="19">
        <v>2</v>
      </c>
      <c r="O84" s="19">
        <v>2</v>
      </c>
      <c r="P84" s="19">
        <v>2</v>
      </c>
      <c r="Q84" s="19">
        <v>2</v>
      </c>
      <c r="R84" s="19">
        <v>2</v>
      </c>
      <c r="S84" s="19">
        <v>2</v>
      </c>
      <c r="T84" s="20">
        <v>0</v>
      </c>
      <c r="U84" s="34">
        <v>0</v>
      </c>
      <c r="V84" s="34">
        <v>0</v>
      </c>
      <c r="W84" s="34">
        <v>0</v>
      </c>
    </row>
    <row r="85" spans="1:23" x14ac:dyDescent="0.3">
      <c r="A85" s="56"/>
      <c r="B85" s="56" t="s">
        <v>31</v>
      </c>
      <c r="C85" s="59" t="s">
        <v>112</v>
      </c>
      <c r="D85" s="59"/>
      <c r="E85" s="57" t="s">
        <v>51</v>
      </c>
      <c r="F85" s="57"/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34">
        <v>1</v>
      </c>
      <c r="U85" s="20">
        <v>0</v>
      </c>
      <c r="V85" s="34">
        <v>0</v>
      </c>
      <c r="W85" s="34">
        <v>0</v>
      </c>
    </row>
    <row r="86" spans="1:23" x14ac:dyDescent="0.3">
      <c r="A86" s="56"/>
      <c r="B86" s="56"/>
      <c r="C86" s="59" t="s">
        <v>113</v>
      </c>
      <c r="D86" s="59"/>
      <c r="E86" s="57" t="s">
        <v>63</v>
      </c>
      <c r="F86" s="57"/>
      <c r="G86" s="19">
        <v>1</v>
      </c>
      <c r="H86" s="19">
        <v>1</v>
      </c>
      <c r="I86" s="19">
        <v>1</v>
      </c>
      <c r="J86" s="19">
        <v>1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1</v>
      </c>
      <c r="U86" s="20">
        <v>0</v>
      </c>
      <c r="V86" s="19"/>
      <c r="W86" s="19"/>
    </row>
    <row r="87" spans="1:23" x14ac:dyDescent="0.3">
      <c r="A87" s="56"/>
      <c r="B87" s="56"/>
      <c r="C87" s="59" t="s">
        <v>114</v>
      </c>
      <c r="D87" s="59"/>
      <c r="E87" s="57" t="s">
        <v>51</v>
      </c>
      <c r="F87" s="57"/>
      <c r="G87" s="19">
        <v>2</v>
      </c>
      <c r="H87" s="19">
        <v>2</v>
      </c>
      <c r="I87" s="19">
        <v>2</v>
      </c>
      <c r="J87" s="19">
        <v>2</v>
      </c>
      <c r="K87" s="19">
        <v>2</v>
      </c>
      <c r="L87" s="19">
        <v>2</v>
      </c>
      <c r="M87" s="19">
        <v>2</v>
      </c>
      <c r="N87" s="19">
        <v>2</v>
      </c>
      <c r="O87" s="19">
        <v>2</v>
      </c>
      <c r="P87" s="19">
        <v>2</v>
      </c>
      <c r="Q87" s="19">
        <v>2</v>
      </c>
      <c r="R87" s="19">
        <v>2</v>
      </c>
      <c r="S87" s="19">
        <v>2</v>
      </c>
      <c r="T87" s="19">
        <v>2</v>
      </c>
      <c r="U87" s="20">
        <v>0</v>
      </c>
      <c r="V87" s="34">
        <v>0</v>
      </c>
      <c r="W87" s="34">
        <v>0</v>
      </c>
    </row>
    <row r="88" spans="1:23" x14ac:dyDescent="0.3">
      <c r="A88" s="56"/>
      <c r="B88" s="56"/>
      <c r="C88" s="59" t="s">
        <v>115</v>
      </c>
      <c r="D88" s="59"/>
      <c r="E88" s="57" t="s">
        <v>51</v>
      </c>
      <c r="F88" s="57"/>
      <c r="G88" s="19">
        <v>2</v>
      </c>
      <c r="H88" s="19">
        <v>2</v>
      </c>
      <c r="I88" s="19">
        <v>2</v>
      </c>
      <c r="J88" s="19">
        <v>2</v>
      </c>
      <c r="K88" s="19">
        <v>2</v>
      </c>
      <c r="L88" s="19">
        <v>2</v>
      </c>
      <c r="M88" s="19">
        <v>2</v>
      </c>
      <c r="N88" s="19">
        <v>2</v>
      </c>
      <c r="O88" s="19">
        <v>2</v>
      </c>
      <c r="P88" s="19">
        <v>2</v>
      </c>
      <c r="Q88" s="19">
        <v>2</v>
      </c>
      <c r="R88" s="19">
        <v>2</v>
      </c>
      <c r="S88" s="19">
        <v>2</v>
      </c>
      <c r="T88" s="19">
        <v>2</v>
      </c>
      <c r="U88" s="20">
        <v>0</v>
      </c>
      <c r="V88" s="34">
        <v>0</v>
      </c>
      <c r="W88" s="34">
        <v>0</v>
      </c>
    </row>
    <row r="89" spans="1:23" x14ac:dyDescent="0.3">
      <c r="A89" s="56"/>
      <c r="B89" s="56"/>
      <c r="C89" s="59" t="s">
        <v>116</v>
      </c>
      <c r="D89" s="59"/>
      <c r="E89" s="57" t="s">
        <v>63</v>
      </c>
      <c r="F89" s="57"/>
      <c r="G89" s="19">
        <v>2</v>
      </c>
      <c r="H89" s="19">
        <v>1</v>
      </c>
      <c r="I89" s="19">
        <v>1</v>
      </c>
      <c r="J89" s="19">
        <v>1</v>
      </c>
      <c r="K89" s="19">
        <v>1</v>
      </c>
      <c r="L89" s="19">
        <v>1</v>
      </c>
      <c r="M89" s="19">
        <v>1</v>
      </c>
      <c r="N89" s="19">
        <v>1</v>
      </c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1</v>
      </c>
      <c r="U89" s="20">
        <v>0</v>
      </c>
      <c r="V89" s="34">
        <v>0</v>
      </c>
      <c r="W89" s="34">
        <v>0</v>
      </c>
    </row>
    <row r="90" spans="1:23" x14ac:dyDescent="0.3">
      <c r="A90" s="56"/>
      <c r="B90" s="56"/>
      <c r="C90" s="19"/>
      <c r="D90" s="19"/>
      <c r="E90" s="57"/>
      <c r="F90" s="57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2">
        <v>1</v>
      </c>
      <c r="V90" s="34"/>
      <c r="W90" s="34"/>
    </row>
    <row r="91" spans="1:23" x14ac:dyDescent="0.3">
      <c r="A91" s="56"/>
      <c r="B91" s="56"/>
      <c r="C91" s="59" t="s">
        <v>117</v>
      </c>
      <c r="D91" s="59"/>
      <c r="E91" s="57" t="s">
        <v>51</v>
      </c>
      <c r="F91" s="57"/>
      <c r="G91" s="19">
        <v>1</v>
      </c>
      <c r="H91" s="19">
        <v>2</v>
      </c>
      <c r="I91" s="19">
        <v>2</v>
      </c>
      <c r="J91" s="19">
        <v>2</v>
      </c>
      <c r="K91" s="19">
        <v>2</v>
      </c>
      <c r="L91" s="19">
        <v>2</v>
      </c>
      <c r="M91" s="19">
        <v>2</v>
      </c>
      <c r="N91" s="19">
        <v>2</v>
      </c>
      <c r="O91" s="19">
        <v>2</v>
      </c>
      <c r="P91" s="19">
        <v>2</v>
      </c>
      <c r="Q91" s="19">
        <v>2</v>
      </c>
      <c r="R91" s="19">
        <v>2</v>
      </c>
      <c r="S91" s="19">
        <v>2</v>
      </c>
      <c r="T91" s="19">
        <v>2</v>
      </c>
      <c r="U91" s="20">
        <v>0</v>
      </c>
      <c r="V91" s="34">
        <v>0</v>
      </c>
      <c r="W91" s="34">
        <v>0</v>
      </c>
    </row>
    <row r="92" spans="1:23" x14ac:dyDescent="0.3">
      <c r="A92" s="56"/>
      <c r="B92" s="56"/>
      <c r="C92" s="19"/>
      <c r="D92" s="19"/>
      <c r="E92" s="57"/>
      <c r="F92" s="57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1">
        <v>1</v>
      </c>
      <c r="V92" s="34"/>
      <c r="W92" s="34"/>
    </row>
    <row r="93" spans="1:23" x14ac:dyDescent="0.3">
      <c r="A93" s="56"/>
      <c r="B93" s="56"/>
      <c r="C93" s="59" t="s">
        <v>118</v>
      </c>
      <c r="D93" s="59"/>
      <c r="E93" s="57" t="s">
        <v>63</v>
      </c>
      <c r="F93" s="57"/>
      <c r="G93" s="19">
        <v>2</v>
      </c>
      <c r="H93" s="19">
        <v>2</v>
      </c>
      <c r="I93" s="19">
        <v>2</v>
      </c>
      <c r="J93" s="19">
        <v>2</v>
      </c>
      <c r="K93" s="19">
        <v>2</v>
      </c>
      <c r="L93" s="19">
        <v>2</v>
      </c>
      <c r="M93" s="19">
        <v>2</v>
      </c>
      <c r="N93" s="19">
        <v>2</v>
      </c>
      <c r="O93" s="19">
        <v>2</v>
      </c>
      <c r="P93" s="19">
        <v>2</v>
      </c>
      <c r="Q93" s="19">
        <v>2</v>
      </c>
      <c r="R93" s="19">
        <v>2</v>
      </c>
      <c r="S93" s="19">
        <v>2</v>
      </c>
      <c r="T93" s="19">
        <v>2</v>
      </c>
      <c r="U93" s="20">
        <v>0</v>
      </c>
      <c r="V93" s="34">
        <v>0</v>
      </c>
      <c r="W93" s="34">
        <v>0</v>
      </c>
    </row>
    <row r="94" spans="1:23" x14ac:dyDescent="0.3">
      <c r="A94" s="56"/>
      <c r="B94" s="56"/>
      <c r="C94" s="59" t="s">
        <v>119</v>
      </c>
      <c r="D94" s="59"/>
      <c r="E94" s="57" t="s">
        <v>63</v>
      </c>
      <c r="F94" s="57"/>
      <c r="G94" s="19">
        <v>2</v>
      </c>
      <c r="H94" s="19">
        <v>2</v>
      </c>
      <c r="I94" s="19">
        <v>2</v>
      </c>
      <c r="J94" s="19">
        <v>2</v>
      </c>
      <c r="K94" s="19">
        <v>2</v>
      </c>
      <c r="L94" s="19">
        <v>2</v>
      </c>
      <c r="M94" s="19">
        <v>2</v>
      </c>
      <c r="N94" s="19">
        <v>2</v>
      </c>
      <c r="O94" s="19">
        <v>2</v>
      </c>
      <c r="P94" s="19">
        <v>2</v>
      </c>
      <c r="Q94" s="19">
        <v>2</v>
      </c>
      <c r="R94" s="19">
        <v>2</v>
      </c>
      <c r="S94" s="19">
        <v>2</v>
      </c>
      <c r="T94" s="19">
        <v>2</v>
      </c>
      <c r="U94" s="20">
        <v>0</v>
      </c>
      <c r="V94" s="34">
        <v>0</v>
      </c>
      <c r="W94" s="34">
        <v>0</v>
      </c>
    </row>
    <row r="95" spans="1:23" x14ac:dyDescent="0.3">
      <c r="A95" s="56"/>
      <c r="B95" s="56"/>
      <c r="C95" s="59" t="s">
        <v>120</v>
      </c>
      <c r="D95" s="59"/>
      <c r="E95" s="57" t="s">
        <v>63</v>
      </c>
      <c r="F95" s="57"/>
      <c r="G95" s="19">
        <v>1</v>
      </c>
      <c r="H95" s="19">
        <v>1</v>
      </c>
      <c r="I95" s="19">
        <v>1</v>
      </c>
      <c r="J95" s="19">
        <v>1</v>
      </c>
      <c r="K95" s="19">
        <v>1</v>
      </c>
      <c r="L95" s="19">
        <v>1</v>
      </c>
      <c r="M95" s="19">
        <v>1</v>
      </c>
      <c r="N95" s="19">
        <v>1</v>
      </c>
      <c r="O95" s="19">
        <v>1</v>
      </c>
      <c r="P95" s="19">
        <v>1</v>
      </c>
      <c r="Q95" s="19">
        <v>1</v>
      </c>
      <c r="R95" s="19">
        <v>1</v>
      </c>
      <c r="S95" s="19">
        <v>1</v>
      </c>
      <c r="T95" s="19">
        <v>1</v>
      </c>
      <c r="U95" s="20">
        <v>0</v>
      </c>
      <c r="V95" s="34">
        <v>0</v>
      </c>
      <c r="W95" s="34">
        <v>0</v>
      </c>
    </row>
    <row r="96" spans="1:23" x14ac:dyDescent="0.3">
      <c r="A96" s="56"/>
      <c r="B96" s="56" t="s">
        <v>25</v>
      </c>
      <c r="C96" s="63" t="s">
        <v>23</v>
      </c>
      <c r="D96" s="63"/>
      <c r="E96" s="70" t="s">
        <v>40</v>
      </c>
      <c r="F96" s="70"/>
      <c r="G96" s="19">
        <v>2</v>
      </c>
      <c r="H96" s="19">
        <v>2</v>
      </c>
      <c r="I96" s="19">
        <v>2</v>
      </c>
      <c r="J96" s="19">
        <v>2</v>
      </c>
      <c r="K96" s="19">
        <v>2</v>
      </c>
      <c r="L96" s="19">
        <v>2</v>
      </c>
      <c r="M96" s="19">
        <v>2</v>
      </c>
      <c r="N96" s="19">
        <v>2</v>
      </c>
      <c r="O96" s="19">
        <v>2</v>
      </c>
      <c r="P96" s="19">
        <v>2</v>
      </c>
      <c r="Q96" s="19">
        <v>2</v>
      </c>
      <c r="R96" s="19">
        <v>2</v>
      </c>
      <c r="S96" s="19">
        <v>2</v>
      </c>
      <c r="T96" s="19">
        <v>2</v>
      </c>
      <c r="U96" s="19">
        <v>2</v>
      </c>
      <c r="V96" s="20">
        <v>0</v>
      </c>
      <c r="W96" s="34">
        <v>0</v>
      </c>
    </row>
    <row r="97" spans="1:23" x14ac:dyDescent="0.3">
      <c r="A97" s="56"/>
      <c r="B97" s="56"/>
      <c r="C97" s="63" t="s">
        <v>24</v>
      </c>
      <c r="D97" s="63"/>
      <c r="E97" s="70" t="s">
        <v>40</v>
      </c>
      <c r="F97" s="70"/>
      <c r="G97" s="19">
        <v>2</v>
      </c>
      <c r="H97" s="19">
        <v>2</v>
      </c>
      <c r="I97" s="19">
        <v>2</v>
      </c>
      <c r="J97" s="19">
        <v>2</v>
      </c>
      <c r="K97" s="19">
        <v>2</v>
      </c>
      <c r="L97" s="19">
        <v>2</v>
      </c>
      <c r="M97" s="19">
        <v>2</v>
      </c>
      <c r="N97" s="19">
        <v>2</v>
      </c>
      <c r="O97" s="19">
        <v>2</v>
      </c>
      <c r="P97" s="19">
        <v>2</v>
      </c>
      <c r="Q97" s="19">
        <v>2</v>
      </c>
      <c r="R97" s="19">
        <v>2</v>
      </c>
      <c r="S97" s="19">
        <v>2</v>
      </c>
      <c r="T97" s="19">
        <v>2</v>
      </c>
      <c r="U97" s="19">
        <v>2</v>
      </c>
      <c r="V97" s="20">
        <v>0</v>
      </c>
      <c r="W97" s="34">
        <v>0</v>
      </c>
    </row>
    <row r="98" spans="1:23" x14ac:dyDescent="0.3">
      <c r="A98" s="56"/>
      <c r="B98" s="67" t="s">
        <v>12</v>
      </c>
      <c r="C98" s="67"/>
      <c r="D98" s="67"/>
      <c r="E98" s="62" t="s">
        <v>11</v>
      </c>
      <c r="F98" s="62"/>
      <c r="G98" s="62">
        <f>SUM(G16:G97)</f>
        <v>110</v>
      </c>
      <c r="H98" s="62"/>
      <c r="I98" s="19">
        <f t="shared" ref="I98:N98" si="0">SUM(I16:I97)</f>
        <v>114</v>
      </c>
      <c r="J98" s="19">
        <f t="shared" si="0"/>
        <v>112</v>
      </c>
      <c r="K98" s="19">
        <f t="shared" si="0"/>
        <v>97</v>
      </c>
      <c r="L98" s="19">
        <f t="shared" si="0"/>
        <v>93</v>
      </c>
      <c r="M98" s="19">
        <f t="shared" si="0"/>
        <v>90</v>
      </c>
      <c r="N98" s="19">
        <f t="shared" si="0"/>
        <v>84</v>
      </c>
      <c r="O98" s="19">
        <f>SUM(O16:O97)-O38</f>
        <v>77</v>
      </c>
      <c r="P98" s="19">
        <f>SUM(P16:P97)-P51</f>
        <v>61</v>
      </c>
      <c r="Q98" s="19">
        <f>SUM(Q16:Q97)+Q64</f>
        <v>44</v>
      </c>
      <c r="R98" s="19">
        <f>SUM(R16:R97)+R73</f>
        <v>31</v>
      </c>
      <c r="S98" s="19">
        <f>SUM(S16:S97)-T83</f>
        <v>23</v>
      </c>
      <c r="T98" s="19">
        <f>SUM(T16:T97)-T46</f>
        <v>19</v>
      </c>
      <c r="U98" s="19">
        <f>SUM(U16:U97)</f>
        <v>6</v>
      </c>
      <c r="V98" s="19">
        <f>SUM(V16:V97)</f>
        <v>0</v>
      </c>
      <c r="W98" s="19">
        <f>SUM(W16:W97)</f>
        <v>0</v>
      </c>
    </row>
    <row r="99" spans="1:23" x14ac:dyDescent="0.3">
      <c r="A99" s="56"/>
      <c r="B99" s="67"/>
      <c r="C99" s="67"/>
      <c r="D99" s="67"/>
      <c r="E99" s="62" t="s">
        <v>41</v>
      </c>
      <c r="F99" s="62"/>
      <c r="G99" s="62">
        <f>SUM(H16:H97)</f>
        <v>116</v>
      </c>
      <c r="H99" s="62"/>
      <c r="I99" s="19">
        <f>SUM(I16:I97)</f>
        <v>114</v>
      </c>
      <c r="J99" s="19">
        <f>SUM(J16:J97)</f>
        <v>112</v>
      </c>
      <c r="K99" s="19">
        <f>SUM(K16:K97)</f>
        <v>97</v>
      </c>
      <c r="L99" s="19">
        <f>SUM(L16:L97)-L22</f>
        <v>93</v>
      </c>
      <c r="M99" s="19">
        <f>M98</f>
        <v>90</v>
      </c>
      <c r="N99" s="19">
        <f>SUM(N16:N97)</f>
        <v>84</v>
      </c>
      <c r="O99" s="19">
        <f>SUM(O16:O97)</f>
        <v>78</v>
      </c>
      <c r="P99" s="19">
        <f>SUM(P16:P97)+Q38-P36</f>
        <v>62</v>
      </c>
      <c r="Q99" s="19">
        <f>SUM(Q16:Q97)</f>
        <v>44</v>
      </c>
      <c r="R99" s="19">
        <f>SUM(R16:R97)</f>
        <v>30</v>
      </c>
      <c r="S99" s="19">
        <f>SUM(S16:S97)</f>
        <v>24</v>
      </c>
      <c r="T99" s="19">
        <f>SUM(T16:T97)-T48-T46</f>
        <v>19</v>
      </c>
      <c r="U99" s="19">
        <f>SUM(U16:U97)</f>
        <v>6</v>
      </c>
      <c r="V99" s="19">
        <f>SUM(V16:V97)</f>
        <v>0</v>
      </c>
      <c r="W99" s="19">
        <f>SUM(W16:W97)</f>
        <v>0</v>
      </c>
    </row>
  </sheetData>
  <mergeCells count="187">
    <mergeCell ref="E90:F90"/>
    <mergeCell ref="E92:F92"/>
    <mergeCell ref="E63:F63"/>
    <mergeCell ref="G2:H2"/>
    <mergeCell ref="G3:H3"/>
    <mergeCell ref="G1:H1"/>
    <mergeCell ref="G4:I4"/>
    <mergeCell ref="G5:I5"/>
    <mergeCell ref="E86:F86"/>
    <mergeCell ref="E83:F83"/>
    <mergeCell ref="E73:F73"/>
    <mergeCell ref="E77:F77"/>
    <mergeCell ref="E64:F64"/>
    <mergeCell ref="E62:F62"/>
    <mergeCell ref="E66:F66"/>
    <mergeCell ref="E65:F65"/>
    <mergeCell ref="E50:F50"/>
    <mergeCell ref="E54:F54"/>
    <mergeCell ref="E55:F55"/>
    <mergeCell ref="E57:F57"/>
    <mergeCell ref="B85:B95"/>
    <mergeCell ref="B96:B97"/>
    <mergeCell ref="C67:D67"/>
    <mergeCell ref="C68:D68"/>
    <mergeCell ref="C69:D69"/>
    <mergeCell ref="C82:D82"/>
    <mergeCell ref="C79:D79"/>
    <mergeCell ref="C78:D78"/>
    <mergeCell ref="C70:D70"/>
    <mergeCell ref="C74:D74"/>
    <mergeCell ref="C75:D75"/>
    <mergeCell ref="C76:D76"/>
    <mergeCell ref="C97:D97"/>
    <mergeCell ref="C95:D95"/>
    <mergeCell ref="C93:D93"/>
    <mergeCell ref="C94:D94"/>
    <mergeCell ref="B66:B74"/>
    <mergeCell ref="A16:A99"/>
    <mergeCell ref="E95:F95"/>
    <mergeCell ref="E96:F96"/>
    <mergeCell ref="E97:F97"/>
    <mergeCell ref="E98:F98"/>
    <mergeCell ref="E99:F99"/>
    <mergeCell ref="E85:F85"/>
    <mergeCell ref="E87:F87"/>
    <mergeCell ref="E88:F88"/>
    <mergeCell ref="E89:F89"/>
    <mergeCell ref="E91:F91"/>
    <mergeCell ref="E76:F76"/>
    <mergeCell ref="E78:F78"/>
    <mergeCell ref="E79:F79"/>
    <mergeCell ref="E39:F39"/>
    <mergeCell ref="E40:F40"/>
    <mergeCell ref="E41:F41"/>
    <mergeCell ref="E42:F42"/>
    <mergeCell ref="E43:F43"/>
    <mergeCell ref="C64:D64"/>
    <mergeCell ref="C51:D51"/>
    <mergeCell ref="C56:D56"/>
    <mergeCell ref="C60:D60"/>
    <mergeCell ref="E51:F51"/>
    <mergeCell ref="B98:D99"/>
    <mergeCell ref="E82:F82"/>
    <mergeCell ref="E16:F16"/>
    <mergeCell ref="E17:F17"/>
    <mergeCell ref="E18:F18"/>
    <mergeCell ref="E19:F19"/>
    <mergeCell ref="E20:F20"/>
    <mergeCell ref="E21:F21"/>
    <mergeCell ref="E23:F23"/>
    <mergeCell ref="E24:F24"/>
    <mergeCell ref="E37:F37"/>
    <mergeCell ref="E27:F27"/>
    <mergeCell ref="E26:F26"/>
    <mergeCell ref="E34:F34"/>
    <mergeCell ref="E35:F35"/>
    <mergeCell ref="E25:F25"/>
    <mergeCell ref="E28:F28"/>
    <mergeCell ref="B28:B38"/>
    <mergeCell ref="C22:D22"/>
    <mergeCell ref="E22:F22"/>
    <mergeCell ref="E53:F53"/>
    <mergeCell ref="C58:D58"/>
    <mergeCell ref="E49:F49"/>
    <mergeCell ref="E46:F46"/>
    <mergeCell ref="C46:D46"/>
    <mergeCell ref="E58:F58"/>
    <mergeCell ref="E45:F45"/>
    <mergeCell ref="E38:F38"/>
    <mergeCell ref="C29:D29"/>
    <mergeCell ref="C30:D30"/>
    <mergeCell ref="C31:D31"/>
    <mergeCell ref="C32:D32"/>
    <mergeCell ref="C33:D33"/>
    <mergeCell ref="E36:F36"/>
    <mergeCell ref="C45:D45"/>
    <mergeCell ref="C55:D55"/>
    <mergeCell ref="C57:D57"/>
    <mergeCell ref="C52:D52"/>
    <mergeCell ref="C53:D53"/>
    <mergeCell ref="E52:F52"/>
    <mergeCell ref="E56:F56"/>
    <mergeCell ref="C27:D27"/>
    <mergeCell ref="C26:D26"/>
    <mergeCell ref="C34:D34"/>
    <mergeCell ref="C35:D35"/>
    <mergeCell ref="E44:F44"/>
    <mergeCell ref="E31:F31"/>
    <mergeCell ref="E32:F32"/>
    <mergeCell ref="E33:F33"/>
    <mergeCell ref="C36:D36"/>
    <mergeCell ref="C37:D37"/>
    <mergeCell ref="C38:D38"/>
    <mergeCell ref="C39:D39"/>
    <mergeCell ref="C40:D40"/>
    <mergeCell ref="A1:B1"/>
    <mergeCell ref="A2:B2"/>
    <mergeCell ref="A3:B3"/>
    <mergeCell ref="A4:B4"/>
    <mergeCell ref="C19:D19"/>
    <mergeCell ref="G98:H98"/>
    <mergeCell ref="B75:B84"/>
    <mergeCell ref="B6:E6"/>
    <mergeCell ref="B13:C13"/>
    <mergeCell ref="C15:D15"/>
    <mergeCell ref="E15:F15"/>
    <mergeCell ref="B16:D16"/>
    <mergeCell ref="B17:D17"/>
    <mergeCell ref="C20:D20"/>
    <mergeCell ref="C21:D21"/>
    <mergeCell ref="C23:D23"/>
    <mergeCell ref="C24:D24"/>
    <mergeCell ref="C25:D25"/>
    <mergeCell ref="C28:D28"/>
    <mergeCell ref="E30:F30"/>
    <mergeCell ref="E67:F67"/>
    <mergeCell ref="B18:D18"/>
    <mergeCell ref="B19:B27"/>
    <mergeCell ref="E29:F29"/>
    <mergeCell ref="G99:H99"/>
    <mergeCell ref="B39:B65"/>
    <mergeCell ref="C96:D96"/>
    <mergeCell ref="C91:D91"/>
    <mergeCell ref="C89:D89"/>
    <mergeCell ref="C88:D88"/>
    <mergeCell ref="C87:D87"/>
    <mergeCell ref="C85:D85"/>
    <mergeCell ref="C84:D84"/>
    <mergeCell ref="C47:D47"/>
    <mergeCell ref="C48:D48"/>
    <mergeCell ref="C49:D49"/>
    <mergeCell ref="C41:D41"/>
    <mergeCell ref="C43:D43"/>
    <mergeCell ref="C42:D42"/>
    <mergeCell ref="C44:D44"/>
    <mergeCell ref="C62:D62"/>
    <mergeCell ref="C66:D66"/>
    <mergeCell ref="C50:D50"/>
    <mergeCell ref="C54:D54"/>
    <mergeCell ref="C65:D65"/>
    <mergeCell ref="E47:F47"/>
    <mergeCell ref="E48:F48"/>
    <mergeCell ref="E93:F93"/>
    <mergeCell ref="C59:D59"/>
    <mergeCell ref="C61:D61"/>
    <mergeCell ref="E59:F59"/>
    <mergeCell ref="E61:F61"/>
    <mergeCell ref="E94:F94"/>
    <mergeCell ref="E84:F84"/>
    <mergeCell ref="E74:F74"/>
    <mergeCell ref="E75:F75"/>
    <mergeCell ref="E68:F68"/>
    <mergeCell ref="E69:F69"/>
    <mergeCell ref="E70:F70"/>
    <mergeCell ref="C72:D72"/>
    <mergeCell ref="E72:F72"/>
    <mergeCell ref="E71:F71"/>
    <mergeCell ref="C80:D80"/>
    <mergeCell ref="C81:D81"/>
    <mergeCell ref="E80:F80"/>
    <mergeCell ref="E81:F81"/>
    <mergeCell ref="C71:D71"/>
    <mergeCell ref="C73:D73"/>
    <mergeCell ref="C83:D83"/>
    <mergeCell ref="C86:D86"/>
    <mergeCell ref="C77:D77"/>
    <mergeCell ref="E60:F60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11"/>
  <sheetViews>
    <sheetView topLeftCell="B93" zoomScale="117" zoomScaleNormal="117" workbookViewId="0">
      <selection activeCell="P114" sqref="P114"/>
    </sheetView>
  </sheetViews>
  <sheetFormatPr defaultRowHeight="14.4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  <col min="29" max="29" width="6.109375" customWidth="1"/>
  </cols>
  <sheetData>
    <row r="1" spans="1:48" ht="45" customHeight="1" x14ac:dyDescent="0.3">
      <c r="A1" s="64" t="s">
        <v>3</v>
      </c>
      <c r="B1" s="64"/>
      <c r="C1" s="42" t="s">
        <v>199</v>
      </c>
      <c r="D1" s="1"/>
      <c r="E1" s="20"/>
      <c r="F1" s="49" t="s">
        <v>49</v>
      </c>
    </row>
    <row r="2" spans="1:48" ht="16.8" x14ac:dyDescent="0.3">
      <c r="A2" s="64" t="s">
        <v>2</v>
      </c>
      <c r="B2" s="64"/>
      <c r="C2" s="19" t="s">
        <v>26</v>
      </c>
      <c r="D2" s="1"/>
      <c r="E2" s="43"/>
      <c r="F2" s="50" t="s">
        <v>48</v>
      </c>
    </row>
    <row r="3" spans="1:48" ht="16.8" x14ac:dyDescent="0.3">
      <c r="A3" s="64" t="s">
        <v>1</v>
      </c>
      <c r="B3" s="64"/>
      <c r="C3" s="48" t="s">
        <v>129</v>
      </c>
      <c r="D3" s="1"/>
      <c r="E3" s="22"/>
      <c r="F3" s="50" t="s">
        <v>47</v>
      </c>
    </row>
    <row r="4" spans="1:48" ht="18" customHeight="1" x14ac:dyDescent="0.3">
      <c r="A4" s="64" t="s">
        <v>0</v>
      </c>
      <c r="B4" s="64"/>
      <c r="C4" s="48" t="s">
        <v>130</v>
      </c>
      <c r="D4" s="1"/>
      <c r="E4" s="45"/>
      <c r="F4" s="50" t="s">
        <v>46</v>
      </c>
    </row>
    <row r="5" spans="1:48" ht="18" customHeight="1" x14ac:dyDescent="0.3">
      <c r="A5" s="1"/>
      <c r="B5" s="1"/>
      <c r="C5" s="1"/>
      <c r="D5" s="1"/>
      <c r="E5" s="52"/>
      <c r="F5" s="51" t="s">
        <v>45</v>
      </c>
    </row>
    <row r="6" spans="1:48" ht="16.8" x14ac:dyDescent="0.3">
      <c r="A6" s="1"/>
      <c r="B6" s="78" t="s">
        <v>29</v>
      </c>
      <c r="C6" s="78"/>
      <c r="D6" s="78"/>
      <c r="E6" s="78"/>
    </row>
    <row r="7" spans="1:48" ht="16.8" x14ac:dyDescent="0.3">
      <c r="A7" s="1"/>
      <c r="B7" s="46" t="s">
        <v>6</v>
      </c>
      <c r="C7" s="46" t="s">
        <v>42</v>
      </c>
      <c r="D7" s="46" t="s">
        <v>11</v>
      </c>
      <c r="E7" s="46" t="s">
        <v>41</v>
      </c>
    </row>
    <row r="8" spans="1:48" ht="16.8" x14ac:dyDescent="0.3">
      <c r="A8" s="1"/>
      <c r="B8" s="35">
        <v>1</v>
      </c>
      <c r="C8" s="19" t="s">
        <v>124</v>
      </c>
      <c r="D8" s="19">
        <f ca="1">SUMIF($E$16:$F$88,"Viễn",$G$16:$G$88)+SUMIF($E$16:$F$88,"All team",$G$16:$G$88)/5+SUMIF($E$16:$F$88,"Khiêm,Viễn",$G$16:$G$88)/2</f>
        <v>10.1</v>
      </c>
      <c r="E8" s="19">
        <f ca="1">SUMIF($E$16:$F$88,"Viễn",$H$16:$H$88)+SUMIF($E$16:$F$88,"All team",$H$16:$H$88)/5+SUMIF($E$16:$F$88,"Khiêm,Viễn",$H$16:$H$88)/2</f>
        <v>10.9</v>
      </c>
    </row>
    <row r="9" spans="1:48" ht="16.8" x14ac:dyDescent="0.3">
      <c r="A9" s="1"/>
      <c r="B9" s="35">
        <v>2</v>
      </c>
      <c r="C9" s="19" t="s">
        <v>125</v>
      </c>
      <c r="D9" s="19">
        <f ca="1">SUMIF($E$16:$F$88,"Thắng",$G$16:$G$88)+SUMIF($E$16:$F$88,"All team",$G$16:$G$88)/5+SUMIF($E$16:$F$88,"Khiêm,Thắng",$G$16:$G$88)/2+SUMIF($E$16:$F$88,"Vũ,Thắng",$G$16:$G$88)/2</f>
        <v>23.6</v>
      </c>
      <c r="E9" s="19">
        <f ca="1">SUMIF($E$16:$F$88,"Thắng",$H$16:$H$88)+SUMIF($E$16:$F$88,"All team",$H$16:$H$88)/5+SUMIF($E$16:$F$88,"Khiêm,Thắng",$H$16:$H$88)/2+SUMIF($E$16:$F$88,"Vũ,Thắng",$H$16:$H$88)/2</f>
        <v>26.9</v>
      </c>
    </row>
    <row r="10" spans="1:48" ht="16.8" x14ac:dyDescent="0.3">
      <c r="A10" s="1"/>
      <c r="B10" s="35">
        <v>3</v>
      </c>
      <c r="C10" s="47" t="s">
        <v>126</v>
      </c>
      <c r="D10" s="19">
        <f ca="1">SUMIF($E$16:$F$88,"Long",$G$16:$G$88)+SUMIF($E$16:$F$88,"All team",$G$16:$G$88)/5+SUMIF($E$16:$F$88,"Long,Khiêm",$G$16:$G$88)/2</f>
        <v>4.5999999999999996</v>
      </c>
      <c r="E10" s="19">
        <f ca="1">SUMIF($E$16:$F$88,"Long",$H$16:$H$88)+SUMIF($E$16:$F$88,"All team",$H$16:$H$88)/5+SUMIF($E$16:$F$88,"Long,Khiêm",$H$16:$H$88)/2</f>
        <v>5.9</v>
      </c>
    </row>
    <row r="11" spans="1:48" ht="16.8" x14ac:dyDescent="0.3">
      <c r="A11" s="1"/>
      <c r="B11" s="35">
        <v>4</v>
      </c>
      <c r="C11" s="19" t="s">
        <v>127</v>
      </c>
      <c r="D11" s="19">
        <f ca="1">SUMIF($E$16:$F$88,"Khiêm",$G$16:$G$88)+SUMIF($E$16:$F$88,"All team",$G$16:$G$88)/5+SUMIF($E$16:$F$88,"Long,Khiêm",$G$16:$G$88)/2+SUMIF($E$16:$F$88,"Khiêm,Viễn",$G$16:$G$88)/2+SUMIF($E$16:$F$88,"Khiêm,Thắng",$G$16:$G$88)/2</f>
        <v>22.6</v>
      </c>
      <c r="E11" s="19">
        <f ca="1">SUMIF($E$16:$F$88,"Khiêm",$H$16:$H$88)+SUMIF($E$16:$F$88,"All team",$H$16:$H$88)/5+SUMIF($E$16:$F$88,"Long,Khiêm",$H$16:$H$88)/2+SUMIF($E$16:$F$88,"Khiêm,Viễn",$H$16:$H$88)/2+SUMIF($E$16:$F$88,"Khiêm,Thắng",$H$16:$H$88)/2</f>
        <v>24.9</v>
      </c>
    </row>
    <row r="12" spans="1:48" ht="16.8" x14ac:dyDescent="0.3">
      <c r="A12" s="1"/>
      <c r="B12" s="35">
        <v>5</v>
      </c>
      <c r="C12" s="19" t="s">
        <v>128</v>
      </c>
      <c r="D12" s="19">
        <f ca="1">SUMIF($E$16:$F$88,"Vũ",$G$16:$G$88)+SUMIF($E$16:$F$88,"All team",$G$16:$G$88)/5+SUMIF($E$16:$F$88,"Vũ,Thắng",$G$16:$G$88)/2</f>
        <v>10.1</v>
      </c>
      <c r="E12" s="19">
        <f ca="1">SUMIF($E$16:$F$88,"Vũ",$H$16:$H$88)+SUMIF($E$16:$F$88,"All team",$H$16:$H$88)/5+SUMIF($E$16:$F$88,"Vũ,Thắng",$H$16:$H$88)/2</f>
        <v>15.4</v>
      </c>
    </row>
    <row r="13" spans="1:48" ht="16.8" x14ac:dyDescent="0.3">
      <c r="A13" s="1"/>
      <c r="B13" s="65" t="s">
        <v>12</v>
      </c>
      <c r="C13" s="65"/>
      <c r="D13" s="16">
        <f ca="1">SUM(D8:D12)</f>
        <v>71</v>
      </c>
      <c r="E13" s="16">
        <f ca="1">SUM(E8:E12)</f>
        <v>84</v>
      </c>
    </row>
    <row r="15" spans="1:48" ht="63.75" customHeight="1" x14ac:dyDescent="0.3">
      <c r="A15" s="23" t="s">
        <v>7</v>
      </c>
      <c r="B15" s="23" t="s">
        <v>8</v>
      </c>
      <c r="C15" s="77" t="s">
        <v>9</v>
      </c>
      <c r="D15" s="77"/>
      <c r="E15" s="77" t="s">
        <v>10</v>
      </c>
      <c r="F15" s="77"/>
      <c r="G15" s="17" t="s">
        <v>11</v>
      </c>
      <c r="H15" s="17" t="s">
        <v>41</v>
      </c>
      <c r="I15" s="18" t="s">
        <v>131</v>
      </c>
      <c r="J15" s="18" t="s">
        <v>132</v>
      </c>
      <c r="K15" s="18" t="s">
        <v>133</v>
      </c>
      <c r="L15" s="18" t="s">
        <v>134</v>
      </c>
      <c r="M15" s="18" t="s">
        <v>135</v>
      </c>
      <c r="N15" s="18" t="s">
        <v>136</v>
      </c>
      <c r="O15" s="18" t="s">
        <v>137</v>
      </c>
      <c r="P15" s="18" t="s">
        <v>138</v>
      </c>
      <c r="Q15" s="18" t="s">
        <v>139</v>
      </c>
      <c r="R15" s="18" t="s">
        <v>140</v>
      </c>
      <c r="S15" s="18" t="s">
        <v>141</v>
      </c>
      <c r="T15" s="18" t="s">
        <v>142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6.8" x14ac:dyDescent="0.3">
      <c r="A16" s="56" t="s">
        <v>26</v>
      </c>
      <c r="B16" s="63" t="s">
        <v>13</v>
      </c>
      <c r="C16" s="63"/>
      <c r="D16" s="63"/>
      <c r="E16" s="61" t="s">
        <v>40</v>
      </c>
      <c r="F16" s="61"/>
      <c r="G16" s="19">
        <v>2</v>
      </c>
      <c r="H16" s="19">
        <v>2</v>
      </c>
      <c r="I16" s="34">
        <v>2</v>
      </c>
      <c r="J16" s="20">
        <v>0</v>
      </c>
      <c r="K16" s="34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</row>
    <row r="17" spans="1:20" ht="16.8" x14ac:dyDescent="0.3">
      <c r="A17" s="56"/>
      <c r="B17" s="63" t="s">
        <v>34</v>
      </c>
      <c r="C17" s="63"/>
      <c r="D17" s="63"/>
      <c r="E17" s="61" t="s">
        <v>50</v>
      </c>
      <c r="F17" s="61"/>
      <c r="G17" s="19">
        <v>1</v>
      </c>
      <c r="H17" s="19">
        <v>2</v>
      </c>
      <c r="I17" s="34">
        <v>2</v>
      </c>
      <c r="J17" s="20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19">
        <v>0</v>
      </c>
      <c r="S17" s="19">
        <v>0</v>
      </c>
      <c r="T17" s="19">
        <v>0</v>
      </c>
    </row>
    <row r="18" spans="1:20" ht="16.8" x14ac:dyDescent="0.3">
      <c r="A18" s="56"/>
      <c r="B18" s="61"/>
      <c r="C18" s="61"/>
      <c r="D18" s="61"/>
      <c r="E18" s="61"/>
      <c r="F18" s="61"/>
      <c r="G18" s="19"/>
      <c r="H18" s="19"/>
      <c r="I18" s="34"/>
      <c r="J18" s="21">
        <v>1</v>
      </c>
      <c r="K18" s="34"/>
      <c r="L18" s="34"/>
      <c r="M18" s="34"/>
      <c r="N18" s="34"/>
      <c r="O18" s="34"/>
      <c r="P18" s="34"/>
      <c r="Q18" s="34"/>
      <c r="R18" s="19"/>
      <c r="S18" s="19"/>
      <c r="T18" s="19"/>
    </row>
    <row r="19" spans="1:20" ht="16.8" x14ac:dyDescent="0.3">
      <c r="A19" s="56"/>
      <c r="B19" s="63" t="s">
        <v>15</v>
      </c>
      <c r="C19" s="63"/>
      <c r="D19" s="63"/>
      <c r="E19" s="61" t="s">
        <v>51</v>
      </c>
      <c r="F19" s="61"/>
      <c r="G19" s="19">
        <v>2</v>
      </c>
      <c r="H19" s="19">
        <v>2</v>
      </c>
      <c r="I19" s="34">
        <v>2</v>
      </c>
      <c r="J19" s="20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19">
        <v>0</v>
      </c>
      <c r="S19" s="19">
        <v>0</v>
      </c>
      <c r="T19" s="19">
        <v>0</v>
      </c>
    </row>
    <row r="20" spans="1:20" ht="17.25" customHeight="1" x14ac:dyDescent="0.3">
      <c r="A20" s="56"/>
      <c r="B20" s="56" t="s">
        <v>16</v>
      </c>
      <c r="C20" s="59" t="s">
        <v>143</v>
      </c>
      <c r="D20" s="59"/>
      <c r="E20" s="61" t="s">
        <v>197</v>
      </c>
      <c r="F20" s="61"/>
      <c r="G20" s="19">
        <v>2</v>
      </c>
      <c r="H20" s="19">
        <v>2</v>
      </c>
      <c r="I20" s="19">
        <v>2</v>
      </c>
      <c r="J20" s="34">
        <v>2</v>
      </c>
      <c r="K20" s="20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19">
        <v>0</v>
      </c>
      <c r="S20" s="19">
        <v>0</v>
      </c>
      <c r="T20" s="19">
        <v>0</v>
      </c>
    </row>
    <row r="21" spans="1:20" ht="16.8" x14ac:dyDescent="0.3">
      <c r="A21" s="56"/>
      <c r="B21" s="56"/>
      <c r="C21" s="59" t="s">
        <v>144</v>
      </c>
      <c r="D21" s="59"/>
      <c r="E21" s="61" t="s">
        <v>51</v>
      </c>
      <c r="F21" s="61"/>
      <c r="G21" s="19">
        <v>2</v>
      </c>
      <c r="H21" s="19">
        <v>2</v>
      </c>
      <c r="I21" s="19">
        <v>2</v>
      </c>
      <c r="J21" s="34">
        <v>2</v>
      </c>
      <c r="K21" s="20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19">
        <v>0</v>
      </c>
      <c r="S21" s="19">
        <v>0</v>
      </c>
      <c r="T21" s="19">
        <v>0</v>
      </c>
    </row>
    <row r="22" spans="1:20" ht="16.8" x14ac:dyDescent="0.3">
      <c r="A22" s="56"/>
      <c r="B22" s="56"/>
      <c r="C22" s="59" t="s">
        <v>145</v>
      </c>
      <c r="D22" s="59"/>
      <c r="E22" s="61" t="s">
        <v>64</v>
      </c>
      <c r="F22" s="61"/>
      <c r="G22" s="19">
        <v>1</v>
      </c>
      <c r="H22" s="19">
        <v>2</v>
      </c>
      <c r="I22" s="19">
        <v>2</v>
      </c>
      <c r="J22" s="34">
        <v>2</v>
      </c>
      <c r="K22" s="20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19">
        <v>0</v>
      </c>
      <c r="S22" s="19">
        <v>0</v>
      </c>
      <c r="T22" s="19">
        <v>0</v>
      </c>
    </row>
    <row r="23" spans="1:20" ht="16.8" x14ac:dyDescent="0.3">
      <c r="A23" s="56"/>
      <c r="B23" s="56"/>
      <c r="C23" s="61"/>
      <c r="D23" s="61"/>
      <c r="E23" s="61"/>
      <c r="F23" s="61"/>
      <c r="G23" s="19"/>
      <c r="H23" s="19"/>
      <c r="I23" s="19"/>
      <c r="J23" s="34"/>
      <c r="K23" s="21">
        <v>1</v>
      </c>
      <c r="L23" s="34"/>
      <c r="M23" s="34"/>
      <c r="N23" s="34"/>
      <c r="O23" s="34"/>
      <c r="P23" s="34"/>
      <c r="Q23" s="34"/>
      <c r="R23" s="19"/>
      <c r="S23" s="19"/>
      <c r="T23" s="19"/>
    </row>
    <row r="24" spans="1:20" ht="16.8" x14ac:dyDescent="0.3">
      <c r="A24" s="56"/>
      <c r="B24" s="56"/>
      <c r="C24" s="59" t="s">
        <v>146</v>
      </c>
      <c r="D24" s="59"/>
      <c r="E24" s="61" t="s">
        <v>64</v>
      </c>
      <c r="F24" s="61"/>
      <c r="G24" s="19">
        <v>1</v>
      </c>
      <c r="H24" s="19">
        <v>2</v>
      </c>
      <c r="I24" s="19">
        <v>2</v>
      </c>
      <c r="J24" s="34">
        <v>2</v>
      </c>
      <c r="K24" s="20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19">
        <v>0</v>
      </c>
      <c r="S24" s="19">
        <v>0</v>
      </c>
      <c r="T24" s="19">
        <v>0</v>
      </c>
    </row>
    <row r="25" spans="1:20" ht="16.8" x14ac:dyDescent="0.3">
      <c r="A25" s="56"/>
      <c r="B25" s="56"/>
      <c r="C25" s="61"/>
      <c r="D25" s="61"/>
      <c r="E25" s="61"/>
      <c r="F25" s="61"/>
      <c r="G25" s="19"/>
      <c r="H25" s="19"/>
      <c r="I25" s="19"/>
      <c r="J25" s="34"/>
      <c r="K25" s="21">
        <v>1</v>
      </c>
      <c r="L25" s="34"/>
      <c r="M25" s="34"/>
      <c r="N25" s="34"/>
      <c r="O25" s="34"/>
      <c r="P25" s="34"/>
      <c r="Q25" s="34"/>
      <c r="R25" s="19"/>
      <c r="S25" s="19"/>
      <c r="T25" s="19"/>
    </row>
    <row r="26" spans="1:20" ht="16.8" x14ac:dyDescent="0.3">
      <c r="A26" s="56"/>
      <c r="B26" s="56"/>
      <c r="C26" s="59" t="s">
        <v>147</v>
      </c>
      <c r="D26" s="59"/>
      <c r="E26" s="61" t="s">
        <v>64</v>
      </c>
      <c r="F26" s="61"/>
      <c r="G26" s="19">
        <v>1</v>
      </c>
      <c r="H26" s="19">
        <v>2</v>
      </c>
      <c r="I26" s="19">
        <v>2</v>
      </c>
      <c r="J26" s="34">
        <v>2</v>
      </c>
      <c r="K26" s="20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</row>
    <row r="27" spans="1:20" ht="16.8" x14ac:dyDescent="0.3">
      <c r="A27" s="56"/>
      <c r="B27" s="56"/>
      <c r="C27" s="61"/>
      <c r="D27" s="61"/>
      <c r="E27" s="61"/>
      <c r="F27" s="61"/>
      <c r="G27" s="19"/>
      <c r="H27" s="19"/>
      <c r="I27" s="19"/>
      <c r="J27" s="34"/>
      <c r="K27" s="21">
        <v>1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6.8" x14ac:dyDescent="0.3">
      <c r="A28" s="56"/>
      <c r="B28" s="56"/>
      <c r="C28" s="59" t="s">
        <v>148</v>
      </c>
      <c r="D28" s="59"/>
      <c r="E28" s="61" t="s">
        <v>197</v>
      </c>
      <c r="F28" s="61"/>
      <c r="G28" s="19">
        <v>2</v>
      </c>
      <c r="H28" s="19">
        <v>3</v>
      </c>
      <c r="I28" s="19">
        <v>3</v>
      </c>
      <c r="J28" s="34">
        <v>3</v>
      </c>
      <c r="K28" s="20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</row>
    <row r="29" spans="1:20" ht="16.8" x14ac:dyDescent="0.3">
      <c r="A29" s="56"/>
      <c r="B29" s="56"/>
      <c r="C29" s="80"/>
      <c r="D29" s="80"/>
      <c r="E29" s="61"/>
      <c r="F29" s="61"/>
      <c r="G29" s="19"/>
      <c r="H29" s="19"/>
      <c r="I29" s="19"/>
      <c r="J29" s="34"/>
      <c r="K29" s="21">
        <v>1</v>
      </c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6.8" x14ac:dyDescent="0.3">
      <c r="A30" s="56"/>
      <c r="B30" s="56"/>
      <c r="C30" s="59" t="s">
        <v>149</v>
      </c>
      <c r="D30" s="59"/>
      <c r="E30" s="61" t="s">
        <v>64</v>
      </c>
      <c r="F30" s="61"/>
      <c r="G30" s="19">
        <v>1</v>
      </c>
      <c r="H30" s="19">
        <v>2</v>
      </c>
      <c r="I30" s="19">
        <v>2</v>
      </c>
      <c r="J30" s="34">
        <v>2</v>
      </c>
      <c r="K30" s="20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</row>
    <row r="31" spans="1:20" ht="16.8" x14ac:dyDescent="0.3">
      <c r="A31" s="56"/>
      <c r="B31" s="56"/>
      <c r="C31" s="61"/>
      <c r="D31" s="61"/>
      <c r="E31" s="61"/>
      <c r="F31" s="61"/>
      <c r="G31" s="19"/>
      <c r="H31" s="19"/>
      <c r="I31" s="19"/>
      <c r="J31" s="34"/>
      <c r="K31" s="21">
        <v>1</v>
      </c>
      <c r="L31" s="34"/>
      <c r="M31" s="34"/>
      <c r="N31" s="34"/>
      <c r="O31" s="34"/>
      <c r="P31" s="34"/>
      <c r="Q31" s="34"/>
      <c r="R31" s="19"/>
      <c r="S31" s="19"/>
      <c r="T31" s="19"/>
    </row>
    <row r="32" spans="1:20" ht="16.8" x14ac:dyDescent="0.3">
      <c r="A32" s="56"/>
      <c r="B32" s="56"/>
      <c r="C32" s="63" t="s">
        <v>36</v>
      </c>
      <c r="D32" s="63"/>
      <c r="E32" s="61" t="s">
        <v>40</v>
      </c>
      <c r="F32" s="61"/>
      <c r="G32" s="19">
        <v>2</v>
      </c>
      <c r="H32" s="19">
        <v>3</v>
      </c>
      <c r="I32" s="19">
        <v>3</v>
      </c>
      <c r="J32" s="34">
        <v>3</v>
      </c>
      <c r="K32" s="20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</row>
    <row r="33" spans="1:20" ht="16.8" x14ac:dyDescent="0.3">
      <c r="A33" s="56"/>
      <c r="B33" s="56"/>
      <c r="C33" s="61"/>
      <c r="D33" s="61"/>
      <c r="E33" s="61"/>
      <c r="F33" s="61"/>
      <c r="G33" s="19"/>
      <c r="H33" s="19"/>
      <c r="I33" s="19"/>
      <c r="J33" s="34"/>
      <c r="K33" s="21">
        <v>1</v>
      </c>
      <c r="L33" s="19"/>
      <c r="M33" s="19"/>
      <c r="N33" s="34"/>
      <c r="O33" s="34"/>
      <c r="P33" s="34"/>
      <c r="Q33" s="34"/>
      <c r="R33" s="34"/>
      <c r="S33" s="34"/>
      <c r="T33" s="34"/>
    </row>
    <row r="34" spans="1:20" ht="16.8" x14ac:dyDescent="0.3">
      <c r="A34" s="56"/>
      <c r="B34" s="56" t="s">
        <v>18</v>
      </c>
      <c r="C34" s="59" t="s">
        <v>150</v>
      </c>
      <c r="D34" s="59"/>
      <c r="E34" s="61" t="s">
        <v>196</v>
      </c>
      <c r="F34" s="61"/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20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</row>
    <row r="35" spans="1:20" ht="16.8" x14ac:dyDescent="0.3">
      <c r="A35" s="56"/>
      <c r="B35" s="56"/>
      <c r="C35" s="59" t="s">
        <v>151</v>
      </c>
      <c r="D35" s="59"/>
      <c r="E35" s="61" t="s">
        <v>196</v>
      </c>
      <c r="F35" s="61"/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20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</row>
    <row r="36" spans="1:20" ht="16.8" x14ac:dyDescent="0.3">
      <c r="A36" s="56"/>
      <c r="B36" s="56"/>
      <c r="C36" s="59" t="s">
        <v>152</v>
      </c>
      <c r="D36" s="59"/>
      <c r="E36" s="61" t="s">
        <v>196</v>
      </c>
      <c r="F36" s="61"/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20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/>
    </row>
    <row r="37" spans="1:20" ht="16.8" x14ac:dyDescent="0.3">
      <c r="A37" s="56"/>
      <c r="B37" s="56"/>
      <c r="C37" s="59" t="s">
        <v>153</v>
      </c>
      <c r="D37" s="59"/>
      <c r="E37" s="61" t="s">
        <v>196</v>
      </c>
      <c r="F37" s="61"/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20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</row>
    <row r="38" spans="1:20" ht="16.8" x14ac:dyDescent="0.3">
      <c r="A38" s="56"/>
      <c r="B38" s="56"/>
      <c r="C38" s="59" t="s">
        <v>154</v>
      </c>
      <c r="D38" s="59"/>
      <c r="E38" s="61" t="s">
        <v>196</v>
      </c>
      <c r="F38" s="61"/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20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</row>
    <row r="39" spans="1:20" ht="16.8" x14ac:dyDescent="0.3">
      <c r="A39" s="56"/>
      <c r="B39" s="56"/>
      <c r="C39" s="59" t="s">
        <v>155</v>
      </c>
      <c r="D39" s="59"/>
      <c r="E39" s="61" t="s">
        <v>196</v>
      </c>
      <c r="F39" s="61"/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20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</row>
    <row r="40" spans="1:20" ht="16.8" x14ac:dyDescent="0.3">
      <c r="A40" s="56"/>
      <c r="B40" s="56"/>
      <c r="C40" s="59" t="s">
        <v>156</v>
      </c>
      <c r="D40" s="59"/>
      <c r="E40" s="61" t="s">
        <v>196</v>
      </c>
      <c r="F40" s="61"/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20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</row>
    <row r="41" spans="1:20" ht="16.8" x14ac:dyDescent="0.3">
      <c r="A41" s="56"/>
      <c r="B41" s="56"/>
      <c r="C41" s="63" t="s">
        <v>37</v>
      </c>
      <c r="D41" s="63"/>
      <c r="E41" s="61" t="s">
        <v>40</v>
      </c>
      <c r="F41" s="61"/>
      <c r="G41" s="19">
        <v>2</v>
      </c>
      <c r="H41" s="19">
        <v>3</v>
      </c>
      <c r="I41" s="19">
        <v>3</v>
      </c>
      <c r="J41" s="19">
        <v>3</v>
      </c>
      <c r="K41" s="19">
        <v>3</v>
      </c>
      <c r="L41" s="34">
        <v>3</v>
      </c>
      <c r="M41" s="20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</row>
    <row r="42" spans="1:20" ht="16.8" x14ac:dyDescent="0.3">
      <c r="A42" s="56"/>
      <c r="B42" s="56"/>
      <c r="C42" s="61"/>
      <c r="D42" s="61"/>
      <c r="E42" s="61"/>
      <c r="F42" s="61"/>
      <c r="G42" s="19"/>
      <c r="H42" s="19"/>
      <c r="I42" s="19"/>
      <c r="J42" s="19"/>
      <c r="K42" s="19"/>
      <c r="L42" s="34"/>
      <c r="M42" s="21">
        <v>1</v>
      </c>
      <c r="N42" s="34"/>
      <c r="O42" s="34"/>
      <c r="P42" s="34"/>
      <c r="Q42" s="34"/>
      <c r="R42" s="34"/>
      <c r="S42" s="34"/>
      <c r="T42" s="34"/>
    </row>
    <row r="43" spans="1:20" ht="16.8" x14ac:dyDescent="0.3">
      <c r="A43" s="56"/>
      <c r="B43" s="56" t="s">
        <v>20</v>
      </c>
      <c r="C43" s="59" t="s">
        <v>157</v>
      </c>
      <c r="D43" s="59"/>
      <c r="E43" s="61" t="s">
        <v>51</v>
      </c>
      <c r="F43" s="61"/>
      <c r="G43" s="19">
        <v>1</v>
      </c>
      <c r="H43" s="19">
        <v>1</v>
      </c>
      <c r="I43" s="19">
        <v>1</v>
      </c>
      <c r="J43" s="19">
        <v>1</v>
      </c>
      <c r="K43" s="19">
        <v>1</v>
      </c>
      <c r="L43" s="34">
        <v>1</v>
      </c>
      <c r="M43" s="20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</row>
    <row r="44" spans="1:20" ht="16.8" x14ac:dyDescent="0.3">
      <c r="A44" s="56"/>
      <c r="B44" s="56"/>
      <c r="C44" s="59" t="s">
        <v>158</v>
      </c>
      <c r="D44" s="59"/>
      <c r="E44" s="61" t="s">
        <v>51</v>
      </c>
      <c r="F44" s="61"/>
      <c r="G44" s="19">
        <v>1</v>
      </c>
      <c r="H44" s="19">
        <v>2</v>
      </c>
      <c r="I44" s="19">
        <v>2</v>
      </c>
      <c r="J44" s="19">
        <v>2</v>
      </c>
      <c r="K44" s="19">
        <v>2</v>
      </c>
      <c r="L44" s="34">
        <v>2</v>
      </c>
      <c r="M44" s="20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</row>
    <row r="45" spans="1:20" ht="16.8" x14ac:dyDescent="0.3">
      <c r="A45" s="56"/>
      <c r="B45" s="56"/>
      <c r="C45" s="61"/>
      <c r="D45" s="61"/>
      <c r="E45" s="61"/>
      <c r="F45" s="61"/>
      <c r="G45" s="19"/>
      <c r="H45" s="19"/>
      <c r="I45" s="19"/>
      <c r="J45" s="19"/>
      <c r="K45" s="19"/>
      <c r="L45" s="34"/>
      <c r="M45" s="21">
        <v>1</v>
      </c>
      <c r="N45" s="34"/>
      <c r="O45" s="34"/>
      <c r="P45" s="34"/>
      <c r="Q45" s="34"/>
      <c r="R45" s="34"/>
      <c r="S45" s="34"/>
      <c r="T45" s="34"/>
    </row>
    <row r="46" spans="1:20" ht="16.8" x14ac:dyDescent="0.3">
      <c r="A46" s="56"/>
      <c r="B46" s="56"/>
      <c r="C46" s="59" t="s">
        <v>159</v>
      </c>
      <c r="D46" s="59"/>
      <c r="E46" s="61" t="s">
        <v>192</v>
      </c>
      <c r="F46" s="61"/>
      <c r="G46" s="19">
        <v>1</v>
      </c>
      <c r="H46" s="19">
        <v>1</v>
      </c>
      <c r="I46" s="19">
        <v>1</v>
      </c>
      <c r="J46" s="19">
        <v>1</v>
      </c>
      <c r="K46" s="19">
        <v>1</v>
      </c>
      <c r="L46" s="34">
        <v>1</v>
      </c>
      <c r="M46" s="20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</row>
    <row r="47" spans="1:20" ht="16.8" x14ac:dyDescent="0.3">
      <c r="A47" s="56"/>
      <c r="B47" s="56"/>
      <c r="C47" s="59" t="s">
        <v>160</v>
      </c>
      <c r="D47" s="59"/>
      <c r="E47" s="61" t="s">
        <v>192</v>
      </c>
      <c r="F47" s="61"/>
      <c r="G47" s="19">
        <v>2</v>
      </c>
      <c r="H47" s="19">
        <v>2</v>
      </c>
      <c r="I47" s="19">
        <v>2</v>
      </c>
      <c r="J47" s="19">
        <v>2</v>
      </c>
      <c r="K47" s="19">
        <v>2</v>
      </c>
      <c r="L47" s="34">
        <v>2</v>
      </c>
      <c r="M47" s="20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</row>
    <row r="48" spans="1:20" ht="16.8" x14ac:dyDescent="0.3">
      <c r="A48" s="56"/>
      <c r="B48" s="56"/>
      <c r="C48" s="59" t="s">
        <v>161</v>
      </c>
      <c r="D48" s="59"/>
      <c r="E48" s="61" t="s">
        <v>192</v>
      </c>
      <c r="F48" s="61"/>
      <c r="G48" s="19">
        <v>1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34">
        <v>2</v>
      </c>
      <c r="N48" s="20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</row>
    <row r="49" spans="1:20" ht="16.8" x14ac:dyDescent="0.3">
      <c r="A49" s="56"/>
      <c r="B49" s="56"/>
      <c r="C49" s="61"/>
      <c r="D49" s="61"/>
      <c r="E49" s="61"/>
      <c r="F49" s="61"/>
      <c r="G49" s="19"/>
      <c r="H49" s="19"/>
      <c r="I49" s="19"/>
      <c r="J49" s="19"/>
      <c r="K49" s="19"/>
      <c r="L49" s="19"/>
      <c r="M49" s="34"/>
      <c r="N49" s="21">
        <v>1</v>
      </c>
      <c r="O49" s="34"/>
      <c r="P49" s="34"/>
      <c r="Q49" s="34"/>
      <c r="R49" s="34"/>
      <c r="S49" s="34"/>
      <c r="T49" s="34"/>
    </row>
    <row r="50" spans="1:20" ht="16.8" x14ac:dyDescent="0.3">
      <c r="A50" s="56"/>
      <c r="B50" s="56"/>
      <c r="C50" s="59" t="s">
        <v>162</v>
      </c>
      <c r="D50" s="59"/>
      <c r="E50" s="61" t="s">
        <v>51</v>
      </c>
      <c r="F50" s="61"/>
      <c r="G50" s="19">
        <v>2</v>
      </c>
      <c r="H50" s="19">
        <v>2</v>
      </c>
      <c r="I50" s="19">
        <v>2</v>
      </c>
      <c r="J50" s="19">
        <v>2</v>
      </c>
      <c r="K50" s="19">
        <v>2</v>
      </c>
      <c r="L50" s="19">
        <v>2</v>
      </c>
      <c r="M50" s="34">
        <v>2</v>
      </c>
      <c r="N50" s="20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</row>
    <row r="51" spans="1:20" ht="16.8" x14ac:dyDescent="0.3">
      <c r="A51" s="56"/>
      <c r="B51" s="56"/>
      <c r="C51" s="59" t="s">
        <v>163</v>
      </c>
      <c r="D51" s="59"/>
      <c r="E51" s="61" t="s">
        <v>192</v>
      </c>
      <c r="F51" s="61"/>
      <c r="G51" s="19">
        <v>1</v>
      </c>
      <c r="H51" s="19">
        <v>1</v>
      </c>
      <c r="I51" s="19">
        <v>1</v>
      </c>
      <c r="J51" s="19">
        <v>1</v>
      </c>
      <c r="K51" s="19">
        <v>1</v>
      </c>
      <c r="L51" s="19">
        <v>1</v>
      </c>
      <c r="M51" s="34">
        <v>1</v>
      </c>
      <c r="N51" s="20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</row>
    <row r="52" spans="1:20" ht="16.8" x14ac:dyDescent="0.3">
      <c r="A52" s="56"/>
      <c r="B52" s="56"/>
      <c r="C52" s="59" t="s">
        <v>164</v>
      </c>
      <c r="D52" s="59"/>
      <c r="E52" s="61" t="s">
        <v>50</v>
      </c>
      <c r="F52" s="61"/>
      <c r="G52" s="19">
        <v>2</v>
      </c>
      <c r="H52" s="19">
        <v>2</v>
      </c>
      <c r="I52" s="19">
        <v>2</v>
      </c>
      <c r="J52" s="19">
        <v>2</v>
      </c>
      <c r="K52" s="19">
        <v>2</v>
      </c>
      <c r="L52" s="19">
        <v>2</v>
      </c>
      <c r="M52" s="34">
        <v>2</v>
      </c>
      <c r="N52" s="20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</row>
    <row r="53" spans="1:20" ht="16.8" x14ac:dyDescent="0.3">
      <c r="A53" s="56"/>
      <c r="B53" s="56"/>
      <c r="C53" s="59" t="s">
        <v>165</v>
      </c>
      <c r="D53" s="59"/>
      <c r="E53" s="61" t="s">
        <v>50</v>
      </c>
      <c r="F53" s="61"/>
      <c r="G53" s="19">
        <v>2</v>
      </c>
      <c r="H53" s="19">
        <v>2</v>
      </c>
      <c r="I53" s="19">
        <v>2</v>
      </c>
      <c r="J53" s="19">
        <v>2</v>
      </c>
      <c r="K53" s="19">
        <v>2</v>
      </c>
      <c r="L53" s="19">
        <v>2</v>
      </c>
      <c r="M53" s="34">
        <v>2</v>
      </c>
      <c r="N53" s="20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</row>
    <row r="54" spans="1:20" ht="16.8" x14ac:dyDescent="0.3">
      <c r="A54" s="56"/>
      <c r="B54" s="56"/>
      <c r="C54" s="59" t="s">
        <v>166</v>
      </c>
      <c r="D54" s="59"/>
      <c r="E54" s="61" t="s">
        <v>50</v>
      </c>
      <c r="F54" s="61"/>
      <c r="G54" s="19">
        <v>2</v>
      </c>
      <c r="H54" s="19">
        <v>2</v>
      </c>
      <c r="I54" s="19">
        <v>2</v>
      </c>
      <c r="J54" s="19">
        <v>2</v>
      </c>
      <c r="K54" s="19">
        <v>2</v>
      </c>
      <c r="L54" s="19">
        <v>2</v>
      </c>
      <c r="M54" s="34">
        <v>2</v>
      </c>
      <c r="N54" s="20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</row>
    <row r="55" spans="1:20" ht="16.8" x14ac:dyDescent="0.3">
      <c r="A55" s="56"/>
      <c r="B55" s="56"/>
      <c r="C55" s="59" t="s">
        <v>167</v>
      </c>
      <c r="D55" s="59"/>
      <c r="E55" s="61" t="s">
        <v>50</v>
      </c>
      <c r="F55" s="61"/>
      <c r="G55" s="19">
        <v>2</v>
      </c>
      <c r="H55" s="19">
        <v>2</v>
      </c>
      <c r="I55" s="19">
        <v>2</v>
      </c>
      <c r="J55" s="19">
        <v>2</v>
      </c>
      <c r="K55" s="19">
        <v>2</v>
      </c>
      <c r="L55" s="19">
        <v>2</v>
      </c>
      <c r="M55" s="34">
        <v>2</v>
      </c>
      <c r="N55" s="20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</row>
    <row r="56" spans="1:20" ht="16.8" x14ac:dyDescent="0.3">
      <c r="A56" s="56"/>
      <c r="B56" s="56"/>
      <c r="C56" s="59" t="s">
        <v>168</v>
      </c>
      <c r="D56" s="59"/>
      <c r="E56" s="61" t="s">
        <v>50</v>
      </c>
      <c r="F56" s="61"/>
      <c r="G56" s="19">
        <v>2</v>
      </c>
      <c r="H56" s="19">
        <v>2</v>
      </c>
      <c r="I56" s="19">
        <v>2</v>
      </c>
      <c r="J56" s="19">
        <v>2</v>
      </c>
      <c r="K56" s="19">
        <v>2</v>
      </c>
      <c r="L56" s="19">
        <v>2</v>
      </c>
      <c r="M56" s="19">
        <v>2</v>
      </c>
      <c r="N56" s="34">
        <v>2</v>
      </c>
      <c r="O56" s="20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</row>
    <row r="57" spans="1:20" ht="16.8" x14ac:dyDescent="0.3">
      <c r="A57" s="56"/>
      <c r="B57" s="56"/>
      <c r="C57" s="59" t="s">
        <v>169</v>
      </c>
      <c r="D57" s="59"/>
      <c r="E57" s="61" t="s">
        <v>50</v>
      </c>
      <c r="F57" s="61"/>
      <c r="G57" s="19">
        <v>2</v>
      </c>
      <c r="H57" s="19">
        <v>3</v>
      </c>
      <c r="I57" s="19">
        <v>3</v>
      </c>
      <c r="J57" s="19">
        <v>3</v>
      </c>
      <c r="K57" s="19">
        <v>3</v>
      </c>
      <c r="L57" s="19">
        <v>3</v>
      </c>
      <c r="M57" s="19">
        <v>3</v>
      </c>
      <c r="N57" s="34">
        <v>3</v>
      </c>
      <c r="O57" s="20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</row>
    <row r="58" spans="1:20" ht="16.8" x14ac:dyDescent="0.3">
      <c r="A58" s="56"/>
      <c r="B58" s="56"/>
      <c r="C58" s="61"/>
      <c r="D58" s="61"/>
      <c r="E58" s="61"/>
      <c r="F58" s="61"/>
      <c r="G58" s="19"/>
      <c r="H58" s="19"/>
      <c r="I58" s="19"/>
      <c r="J58" s="19"/>
      <c r="K58" s="19"/>
      <c r="L58" s="19"/>
      <c r="M58" s="19"/>
      <c r="N58" s="34"/>
      <c r="O58" s="21">
        <v>1</v>
      </c>
      <c r="P58" s="34"/>
      <c r="Q58" s="34"/>
      <c r="R58" s="34"/>
      <c r="S58" s="34"/>
      <c r="T58" s="34"/>
    </row>
    <row r="59" spans="1:20" ht="16.8" x14ac:dyDescent="0.3">
      <c r="A59" s="56"/>
      <c r="B59" s="56"/>
      <c r="C59" s="59" t="s">
        <v>170</v>
      </c>
      <c r="D59" s="59"/>
      <c r="E59" s="61" t="s">
        <v>50</v>
      </c>
      <c r="F59" s="61"/>
      <c r="G59" s="19">
        <v>2</v>
      </c>
      <c r="H59" s="19">
        <v>2</v>
      </c>
      <c r="I59" s="19">
        <v>2</v>
      </c>
      <c r="J59" s="19">
        <v>2</v>
      </c>
      <c r="K59" s="19">
        <v>2</v>
      </c>
      <c r="L59" s="19">
        <v>2</v>
      </c>
      <c r="M59" s="19">
        <v>2</v>
      </c>
      <c r="N59" s="34">
        <v>2</v>
      </c>
      <c r="O59" s="20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</row>
    <row r="60" spans="1:20" ht="16.8" x14ac:dyDescent="0.3">
      <c r="A60" s="56"/>
      <c r="B60" s="56"/>
      <c r="C60" s="63" t="s">
        <v>19</v>
      </c>
      <c r="D60" s="63"/>
      <c r="E60" s="61" t="s">
        <v>40</v>
      </c>
      <c r="F60" s="61"/>
      <c r="G60" s="19">
        <v>3</v>
      </c>
      <c r="H60" s="19">
        <v>4</v>
      </c>
      <c r="I60" s="19">
        <v>4</v>
      </c>
      <c r="J60" s="19">
        <v>4</v>
      </c>
      <c r="K60" s="19">
        <v>4</v>
      </c>
      <c r="L60" s="19">
        <v>4</v>
      </c>
      <c r="M60" s="19">
        <v>4</v>
      </c>
      <c r="N60" s="19">
        <v>4</v>
      </c>
      <c r="O60" s="34">
        <v>4</v>
      </c>
      <c r="P60" s="20">
        <v>0</v>
      </c>
      <c r="Q60" s="34">
        <v>0</v>
      </c>
      <c r="R60" s="34">
        <v>0</v>
      </c>
      <c r="S60" s="34">
        <v>0</v>
      </c>
      <c r="T60" s="34">
        <v>0</v>
      </c>
    </row>
    <row r="61" spans="1:20" ht="16.8" x14ac:dyDescent="0.3">
      <c r="A61" s="56"/>
      <c r="B61" s="56"/>
      <c r="C61" s="63"/>
      <c r="D61" s="63"/>
      <c r="E61" s="61"/>
      <c r="F61" s="61"/>
      <c r="G61" s="19"/>
      <c r="H61" s="19"/>
      <c r="I61" s="19"/>
      <c r="J61" s="19"/>
      <c r="K61" s="19"/>
      <c r="L61" s="19"/>
      <c r="M61" s="19"/>
      <c r="N61" s="19"/>
      <c r="O61" s="34"/>
      <c r="P61" s="21">
        <v>1</v>
      </c>
      <c r="Q61" s="34">
        <v>0</v>
      </c>
      <c r="R61" s="34">
        <v>0</v>
      </c>
      <c r="S61" s="34">
        <v>0</v>
      </c>
      <c r="T61" s="34">
        <v>0</v>
      </c>
    </row>
    <row r="62" spans="1:20" ht="16.8" x14ac:dyDescent="0.3">
      <c r="A62" s="56"/>
      <c r="B62" s="56" t="s">
        <v>21</v>
      </c>
      <c r="C62" s="59" t="s">
        <v>171</v>
      </c>
      <c r="D62" s="59"/>
      <c r="E62" s="75" t="s">
        <v>193</v>
      </c>
      <c r="F62" s="61"/>
      <c r="G62" s="19">
        <v>2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2</v>
      </c>
      <c r="O62" s="19">
        <v>2</v>
      </c>
      <c r="P62" s="34">
        <v>2</v>
      </c>
      <c r="Q62" s="20">
        <v>0</v>
      </c>
      <c r="R62" s="34">
        <v>0</v>
      </c>
      <c r="S62" s="34">
        <v>0</v>
      </c>
      <c r="T62" s="34">
        <v>0</v>
      </c>
    </row>
    <row r="63" spans="1:20" ht="16.8" x14ac:dyDescent="0.3">
      <c r="A63" s="56"/>
      <c r="B63" s="56"/>
      <c r="C63" s="59" t="s">
        <v>172</v>
      </c>
      <c r="D63" s="59"/>
      <c r="E63" s="75" t="s">
        <v>193</v>
      </c>
      <c r="F63" s="61"/>
      <c r="G63" s="19">
        <v>1</v>
      </c>
      <c r="H63" s="19">
        <v>2</v>
      </c>
      <c r="I63" s="19">
        <v>2</v>
      </c>
      <c r="J63" s="19">
        <v>2</v>
      </c>
      <c r="K63" s="19">
        <v>2</v>
      </c>
      <c r="L63" s="19">
        <v>2</v>
      </c>
      <c r="M63" s="19">
        <v>2</v>
      </c>
      <c r="N63" s="19">
        <v>2</v>
      </c>
      <c r="O63" s="19">
        <v>2</v>
      </c>
      <c r="P63" s="34">
        <v>2</v>
      </c>
      <c r="Q63" s="20">
        <v>0</v>
      </c>
      <c r="R63" s="34">
        <v>0</v>
      </c>
      <c r="S63" s="34">
        <v>0</v>
      </c>
      <c r="T63" s="34">
        <v>0</v>
      </c>
    </row>
    <row r="64" spans="1:20" ht="16.8" x14ac:dyDescent="0.3">
      <c r="A64" s="56"/>
      <c r="B64" s="56"/>
      <c r="C64" s="61"/>
      <c r="D64" s="61"/>
      <c r="E64" s="75"/>
      <c r="F64" s="75"/>
      <c r="G64" s="19"/>
      <c r="H64" s="19"/>
      <c r="I64" s="19"/>
      <c r="J64" s="19"/>
      <c r="K64" s="19"/>
      <c r="L64" s="19"/>
      <c r="M64" s="19"/>
      <c r="N64" s="19"/>
      <c r="O64" s="19"/>
      <c r="P64" s="34"/>
      <c r="Q64" s="21">
        <v>1</v>
      </c>
      <c r="R64" s="34"/>
      <c r="S64" s="34"/>
      <c r="T64" s="34"/>
    </row>
    <row r="65" spans="1:20" ht="16.8" x14ac:dyDescent="0.3">
      <c r="A65" s="56"/>
      <c r="B65" s="56"/>
      <c r="C65" s="59" t="s">
        <v>173</v>
      </c>
      <c r="D65" s="59"/>
      <c r="E65" s="75" t="s">
        <v>193</v>
      </c>
      <c r="F65" s="61"/>
      <c r="G65" s="19">
        <v>2</v>
      </c>
      <c r="H65" s="19">
        <v>2</v>
      </c>
      <c r="I65" s="19">
        <v>2</v>
      </c>
      <c r="J65" s="19">
        <v>2</v>
      </c>
      <c r="K65" s="19">
        <v>2</v>
      </c>
      <c r="L65" s="19">
        <v>2</v>
      </c>
      <c r="M65" s="19">
        <v>2</v>
      </c>
      <c r="N65" s="19">
        <v>2</v>
      </c>
      <c r="O65" s="19">
        <v>2</v>
      </c>
      <c r="P65" s="34">
        <v>2</v>
      </c>
      <c r="Q65" s="20">
        <v>0</v>
      </c>
      <c r="R65" s="34">
        <v>0</v>
      </c>
      <c r="S65" s="34">
        <v>0</v>
      </c>
      <c r="T65" s="34">
        <v>0</v>
      </c>
    </row>
    <row r="66" spans="1:20" ht="16.8" x14ac:dyDescent="0.3">
      <c r="A66" s="56"/>
      <c r="B66" s="56"/>
      <c r="C66" s="59" t="s">
        <v>174</v>
      </c>
      <c r="D66" s="59"/>
      <c r="E66" s="75" t="s">
        <v>193</v>
      </c>
      <c r="F66" s="61"/>
      <c r="G66" s="19">
        <v>2</v>
      </c>
      <c r="H66" s="19">
        <v>2</v>
      </c>
      <c r="I66" s="19">
        <v>2</v>
      </c>
      <c r="J66" s="19">
        <v>2</v>
      </c>
      <c r="K66" s="19">
        <v>2</v>
      </c>
      <c r="L66" s="19">
        <v>2</v>
      </c>
      <c r="M66" s="19">
        <v>2</v>
      </c>
      <c r="N66" s="19">
        <v>2</v>
      </c>
      <c r="O66" s="19">
        <v>2</v>
      </c>
      <c r="P66" s="34">
        <v>2</v>
      </c>
      <c r="Q66" s="20">
        <v>0</v>
      </c>
      <c r="R66" s="34">
        <v>0</v>
      </c>
      <c r="S66" s="34">
        <v>0</v>
      </c>
      <c r="T66" s="34">
        <v>0</v>
      </c>
    </row>
    <row r="67" spans="1:20" ht="16.8" x14ac:dyDescent="0.3">
      <c r="A67" s="56"/>
      <c r="B67" s="56"/>
      <c r="C67" s="59" t="s">
        <v>175</v>
      </c>
      <c r="D67" s="59"/>
      <c r="E67" s="75" t="s">
        <v>193</v>
      </c>
      <c r="F67" s="61"/>
      <c r="G67" s="19">
        <v>1</v>
      </c>
      <c r="H67" s="19">
        <v>2</v>
      </c>
      <c r="I67" s="19">
        <v>2</v>
      </c>
      <c r="J67" s="19">
        <v>2</v>
      </c>
      <c r="K67" s="19">
        <v>2</v>
      </c>
      <c r="L67" s="19">
        <v>2</v>
      </c>
      <c r="M67" s="19">
        <v>2</v>
      </c>
      <c r="N67" s="19">
        <v>2</v>
      </c>
      <c r="O67" s="19">
        <v>2</v>
      </c>
      <c r="P67" s="34">
        <v>2</v>
      </c>
      <c r="Q67" s="20">
        <v>0</v>
      </c>
      <c r="R67" s="34">
        <v>0</v>
      </c>
      <c r="S67" s="34">
        <v>0</v>
      </c>
      <c r="T67" s="34">
        <v>0</v>
      </c>
    </row>
    <row r="68" spans="1:20" ht="16.8" x14ac:dyDescent="0.3">
      <c r="A68" s="56"/>
      <c r="B68" s="56"/>
      <c r="C68" s="61"/>
      <c r="D68" s="61"/>
      <c r="E68" s="75"/>
      <c r="F68" s="75"/>
      <c r="G68" s="19"/>
      <c r="H68" s="19"/>
      <c r="I68" s="19"/>
      <c r="J68" s="19"/>
      <c r="K68" s="19"/>
      <c r="L68" s="19"/>
      <c r="M68" s="19"/>
      <c r="N68" s="19"/>
      <c r="O68" s="19"/>
      <c r="P68" s="34"/>
      <c r="Q68" s="21">
        <v>1</v>
      </c>
      <c r="R68" s="34"/>
      <c r="S68" s="34"/>
      <c r="T68" s="34"/>
    </row>
    <row r="69" spans="1:20" ht="16.8" x14ac:dyDescent="0.3">
      <c r="A69" s="56"/>
      <c r="B69" s="56"/>
      <c r="C69" s="59" t="s">
        <v>176</v>
      </c>
      <c r="D69" s="59"/>
      <c r="E69" s="75" t="s">
        <v>193</v>
      </c>
      <c r="F69" s="61"/>
      <c r="G69" s="19">
        <v>2</v>
      </c>
      <c r="H69" s="19">
        <v>2</v>
      </c>
      <c r="I69" s="19">
        <v>2</v>
      </c>
      <c r="J69" s="19">
        <v>2</v>
      </c>
      <c r="K69" s="19">
        <v>2</v>
      </c>
      <c r="L69" s="19">
        <v>2</v>
      </c>
      <c r="M69" s="19">
        <v>2</v>
      </c>
      <c r="N69" s="19">
        <v>2</v>
      </c>
      <c r="O69" s="19">
        <v>2</v>
      </c>
      <c r="P69" s="19">
        <v>2</v>
      </c>
      <c r="Q69" s="34">
        <v>2</v>
      </c>
      <c r="R69" s="20">
        <v>0</v>
      </c>
      <c r="S69" s="34">
        <v>0</v>
      </c>
      <c r="T69" s="34">
        <v>0</v>
      </c>
    </row>
    <row r="70" spans="1:20" ht="16.8" x14ac:dyDescent="0.3">
      <c r="A70" s="56"/>
      <c r="B70" s="56"/>
      <c r="C70" s="59" t="s">
        <v>177</v>
      </c>
      <c r="D70" s="59"/>
      <c r="E70" s="75" t="s">
        <v>193</v>
      </c>
      <c r="F70" s="61"/>
      <c r="G70" s="19">
        <v>2</v>
      </c>
      <c r="H70" s="19">
        <v>2</v>
      </c>
      <c r="I70" s="19">
        <v>2</v>
      </c>
      <c r="J70" s="19">
        <v>2</v>
      </c>
      <c r="K70" s="19">
        <v>2</v>
      </c>
      <c r="L70" s="19">
        <v>2</v>
      </c>
      <c r="M70" s="19">
        <v>2</v>
      </c>
      <c r="N70" s="19">
        <v>2</v>
      </c>
      <c r="O70" s="19">
        <v>2</v>
      </c>
      <c r="P70" s="19">
        <v>2</v>
      </c>
      <c r="Q70" s="34">
        <v>2</v>
      </c>
      <c r="R70" s="20">
        <v>0</v>
      </c>
      <c r="S70" s="34">
        <v>0</v>
      </c>
      <c r="T70" s="34">
        <v>0</v>
      </c>
    </row>
    <row r="71" spans="1:20" ht="16.8" x14ac:dyDescent="0.3">
      <c r="A71" s="56"/>
      <c r="B71" s="56" t="s">
        <v>22</v>
      </c>
      <c r="C71" s="59" t="s">
        <v>178</v>
      </c>
      <c r="D71" s="59"/>
      <c r="E71" s="61" t="s">
        <v>194</v>
      </c>
      <c r="F71" s="61"/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1</v>
      </c>
      <c r="Q71" s="34">
        <v>1</v>
      </c>
      <c r="R71" s="20">
        <v>0</v>
      </c>
      <c r="S71" s="34">
        <v>0</v>
      </c>
      <c r="T71" s="34">
        <v>0</v>
      </c>
    </row>
    <row r="72" spans="1:20" ht="16.8" x14ac:dyDescent="0.3">
      <c r="A72" s="56"/>
      <c r="B72" s="56"/>
      <c r="C72" s="59" t="s">
        <v>179</v>
      </c>
      <c r="D72" s="59"/>
      <c r="E72" s="61" t="s">
        <v>194</v>
      </c>
      <c r="F72" s="61"/>
      <c r="G72" s="19">
        <v>2</v>
      </c>
      <c r="H72" s="19">
        <v>2</v>
      </c>
      <c r="I72" s="19">
        <v>2</v>
      </c>
      <c r="J72" s="19">
        <v>2</v>
      </c>
      <c r="K72" s="19">
        <v>2</v>
      </c>
      <c r="L72" s="19">
        <v>2</v>
      </c>
      <c r="M72" s="19">
        <v>2</v>
      </c>
      <c r="N72" s="19">
        <v>2</v>
      </c>
      <c r="O72" s="19">
        <v>2</v>
      </c>
      <c r="P72" s="19">
        <v>2</v>
      </c>
      <c r="Q72" s="34">
        <v>2</v>
      </c>
      <c r="R72" s="20">
        <v>0</v>
      </c>
      <c r="S72" s="34">
        <v>0</v>
      </c>
      <c r="T72" s="34">
        <v>0</v>
      </c>
    </row>
    <row r="73" spans="1:20" ht="16.8" x14ac:dyDescent="0.3">
      <c r="A73" s="56"/>
      <c r="B73" s="56"/>
      <c r="C73" s="59" t="s">
        <v>180</v>
      </c>
      <c r="D73" s="59"/>
      <c r="E73" s="61" t="s">
        <v>195</v>
      </c>
      <c r="F73" s="61"/>
      <c r="G73" s="19">
        <v>2</v>
      </c>
      <c r="H73" s="19">
        <v>2</v>
      </c>
      <c r="I73" s="19">
        <v>2</v>
      </c>
      <c r="J73" s="19">
        <v>2</v>
      </c>
      <c r="K73" s="19">
        <v>2</v>
      </c>
      <c r="L73" s="19">
        <v>2</v>
      </c>
      <c r="M73" s="19">
        <v>2</v>
      </c>
      <c r="N73" s="19">
        <v>2</v>
      </c>
      <c r="O73" s="19">
        <v>2</v>
      </c>
      <c r="P73" s="19">
        <v>2</v>
      </c>
      <c r="Q73" s="34">
        <v>2</v>
      </c>
      <c r="R73" s="20">
        <v>0</v>
      </c>
      <c r="S73" s="34">
        <v>0</v>
      </c>
      <c r="T73" s="34">
        <v>0</v>
      </c>
    </row>
    <row r="74" spans="1:20" ht="16.8" x14ac:dyDescent="0.3">
      <c r="A74" s="56"/>
      <c r="B74" s="56"/>
      <c r="C74" s="59" t="s">
        <v>181</v>
      </c>
      <c r="D74" s="59"/>
      <c r="E74" s="61" t="s">
        <v>195</v>
      </c>
      <c r="F74" s="61"/>
      <c r="G74" s="19">
        <v>1</v>
      </c>
      <c r="H74" s="19">
        <v>2</v>
      </c>
      <c r="I74" s="19">
        <v>2</v>
      </c>
      <c r="J74" s="19">
        <v>2</v>
      </c>
      <c r="K74" s="19">
        <v>2</v>
      </c>
      <c r="L74" s="19">
        <v>2</v>
      </c>
      <c r="M74" s="19">
        <v>2</v>
      </c>
      <c r="N74" s="19">
        <v>2</v>
      </c>
      <c r="O74" s="19">
        <v>2</v>
      </c>
      <c r="P74" s="19">
        <v>2</v>
      </c>
      <c r="Q74" s="19">
        <v>2</v>
      </c>
      <c r="R74" s="34">
        <v>2</v>
      </c>
      <c r="S74" s="20">
        <v>0</v>
      </c>
      <c r="T74" s="34">
        <v>0</v>
      </c>
    </row>
    <row r="75" spans="1:20" ht="16.8" x14ac:dyDescent="0.3">
      <c r="A75" s="56"/>
      <c r="B75" s="56"/>
      <c r="C75" s="61"/>
      <c r="D75" s="61"/>
      <c r="E75" s="61"/>
      <c r="F75" s="6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34"/>
      <c r="S75" s="21">
        <v>1</v>
      </c>
      <c r="T75" s="34"/>
    </row>
    <row r="76" spans="1:20" ht="16.8" x14ac:dyDescent="0.3">
      <c r="A76" s="56"/>
      <c r="B76" s="56"/>
      <c r="C76" s="59" t="s">
        <v>182</v>
      </c>
      <c r="D76" s="59"/>
      <c r="E76" s="61" t="s">
        <v>195</v>
      </c>
      <c r="F76" s="61"/>
      <c r="G76" s="19">
        <v>2</v>
      </c>
      <c r="H76" s="19">
        <v>2</v>
      </c>
      <c r="I76" s="19">
        <v>2</v>
      </c>
      <c r="J76" s="19">
        <v>2</v>
      </c>
      <c r="K76" s="19">
        <v>2</v>
      </c>
      <c r="L76" s="19">
        <v>2</v>
      </c>
      <c r="M76" s="19">
        <v>2</v>
      </c>
      <c r="N76" s="19">
        <v>2</v>
      </c>
      <c r="O76" s="19">
        <v>2</v>
      </c>
      <c r="P76" s="19">
        <v>2</v>
      </c>
      <c r="Q76" s="19">
        <v>2</v>
      </c>
      <c r="R76" s="34">
        <v>2</v>
      </c>
      <c r="S76" s="20">
        <v>0</v>
      </c>
      <c r="T76" s="34">
        <v>0</v>
      </c>
    </row>
    <row r="77" spans="1:20" ht="16.8" x14ac:dyDescent="0.3">
      <c r="A77" s="56"/>
      <c r="B77" s="56"/>
      <c r="C77" s="59" t="s">
        <v>183</v>
      </c>
      <c r="D77" s="59"/>
      <c r="E77" s="61" t="s">
        <v>194</v>
      </c>
      <c r="F77" s="61"/>
      <c r="G77" s="19">
        <v>2</v>
      </c>
      <c r="H77" s="19">
        <v>2</v>
      </c>
      <c r="I77" s="19">
        <v>2</v>
      </c>
      <c r="J77" s="19">
        <v>2</v>
      </c>
      <c r="K77" s="19">
        <v>2</v>
      </c>
      <c r="L77" s="19">
        <v>2</v>
      </c>
      <c r="M77" s="19">
        <v>2</v>
      </c>
      <c r="N77" s="19">
        <v>2</v>
      </c>
      <c r="O77" s="19">
        <v>2</v>
      </c>
      <c r="P77" s="19">
        <v>2</v>
      </c>
      <c r="Q77" s="19">
        <v>2</v>
      </c>
      <c r="R77" s="34">
        <v>2</v>
      </c>
      <c r="S77" s="20">
        <v>0</v>
      </c>
      <c r="T77" s="34">
        <v>0</v>
      </c>
    </row>
    <row r="78" spans="1:20" ht="16.8" x14ac:dyDescent="0.3">
      <c r="A78" s="56"/>
      <c r="B78" s="56"/>
      <c r="C78" s="59" t="s">
        <v>184</v>
      </c>
      <c r="D78" s="59"/>
      <c r="E78" s="61" t="s">
        <v>195</v>
      </c>
      <c r="F78" s="61"/>
      <c r="G78" s="19">
        <v>2</v>
      </c>
      <c r="H78" s="19">
        <v>2</v>
      </c>
      <c r="I78" s="19">
        <v>2</v>
      </c>
      <c r="J78" s="19">
        <v>2</v>
      </c>
      <c r="K78" s="19">
        <v>2</v>
      </c>
      <c r="L78" s="19">
        <v>2</v>
      </c>
      <c r="M78" s="19">
        <v>2</v>
      </c>
      <c r="N78" s="19">
        <v>2</v>
      </c>
      <c r="O78" s="19">
        <v>2</v>
      </c>
      <c r="P78" s="19">
        <v>2</v>
      </c>
      <c r="Q78" s="19">
        <v>2</v>
      </c>
      <c r="R78" s="34">
        <v>2</v>
      </c>
      <c r="S78" s="20">
        <v>0</v>
      </c>
      <c r="T78" s="34">
        <v>0</v>
      </c>
    </row>
    <row r="79" spans="1:20" ht="16.8" x14ac:dyDescent="0.3">
      <c r="A79" s="56"/>
      <c r="B79" s="56" t="s">
        <v>31</v>
      </c>
      <c r="C79" s="59" t="s">
        <v>185</v>
      </c>
      <c r="D79" s="59"/>
      <c r="E79" s="70" t="s">
        <v>196</v>
      </c>
      <c r="F79" s="70"/>
      <c r="G79" s="19">
        <v>2</v>
      </c>
      <c r="H79" s="19">
        <v>2</v>
      </c>
      <c r="I79" s="19">
        <v>2</v>
      </c>
      <c r="J79" s="19">
        <v>2</v>
      </c>
      <c r="K79" s="19">
        <v>2</v>
      </c>
      <c r="L79" s="19">
        <v>2</v>
      </c>
      <c r="M79" s="19">
        <v>2</v>
      </c>
      <c r="N79" s="19">
        <v>2</v>
      </c>
      <c r="O79" s="19">
        <v>2</v>
      </c>
      <c r="P79" s="19">
        <v>2</v>
      </c>
      <c r="Q79" s="19">
        <v>2</v>
      </c>
      <c r="R79" s="34">
        <v>2</v>
      </c>
      <c r="S79" s="20">
        <v>0</v>
      </c>
      <c r="T79" s="34">
        <v>0</v>
      </c>
    </row>
    <row r="80" spans="1:20" ht="16.8" x14ac:dyDescent="0.3">
      <c r="A80" s="56"/>
      <c r="B80" s="56"/>
      <c r="C80" s="59" t="s">
        <v>186</v>
      </c>
      <c r="D80" s="59"/>
      <c r="E80" s="70" t="s">
        <v>196</v>
      </c>
      <c r="F80" s="70"/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34">
        <v>1</v>
      </c>
      <c r="S80" s="20">
        <v>0</v>
      </c>
      <c r="T80" s="34">
        <v>0</v>
      </c>
    </row>
    <row r="81" spans="1:20" ht="16.8" x14ac:dyDescent="0.3">
      <c r="A81" s="56"/>
      <c r="B81" s="56"/>
      <c r="C81" s="59" t="s">
        <v>187</v>
      </c>
      <c r="D81" s="59"/>
      <c r="E81" s="70" t="s">
        <v>196</v>
      </c>
      <c r="F81" s="70"/>
      <c r="G81" s="19">
        <v>1</v>
      </c>
      <c r="H81" s="19">
        <v>1</v>
      </c>
      <c r="I81" s="19">
        <v>1</v>
      </c>
      <c r="J81" s="19">
        <v>1</v>
      </c>
      <c r="K81" s="19">
        <v>1</v>
      </c>
      <c r="L81" s="19">
        <v>1</v>
      </c>
      <c r="M81" s="19">
        <v>1</v>
      </c>
      <c r="N81" s="19">
        <v>1</v>
      </c>
      <c r="O81" s="19">
        <v>1</v>
      </c>
      <c r="P81" s="19">
        <v>1</v>
      </c>
      <c r="Q81" s="19">
        <v>1</v>
      </c>
      <c r="R81" s="34">
        <v>1</v>
      </c>
      <c r="S81" s="20">
        <v>0</v>
      </c>
      <c r="T81" s="34">
        <v>0</v>
      </c>
    </row>
    <row r="82" spans="1:20" ht="16.8" x14ac:dyDescent="0.3">
      <c r="A82" s="56"/>
      <c r="B82" s="56"/>
      <c r="C82" s="59" t="s">
        <v>188</v>
      </c>
      <c r="D82" s="59"/>
      <c r="E82" s="70" t="s">
        <v>196</v>
      </c>
      <c r="F82" s="70"/>
      <c r="G82" s="19">
        <v>1</v>
      </c>
      <c r="H82" s="19">
        <v>1</v>
      </c>
      <c r="I82" s="19">
        <v>1</v>
      </c>
      <c r="J82" s="19">
        <v>1</v>
      </c>
      <c r="K82" s="19">
        <v>1</v>
      </c>
      <c r="L82" s="19">
        <v>1</v>
      </c>
      <c r="M82" s="19">
        <v>1</v>
      </c>
      <c r="N82" s="19">
        <v>1</v>
      </c>
      <c r="O82" s="19">
        <v>1</v>
      </c>
      <c r="P82" s="19">
        <v>1</v>
      </c>
      <c r="Q82" s="19">
        <v>1</v>
      </c>
      <c r="R82" s="34">
        <v>1</v>
      </c>
      <c r="S82" s="20">
        <v>0</v>
      </c>
      <c r="T82" s="34">
        <v>0</v>
      </c>
    </row>
    <row r="83" spans="1:20" ht="16.8" x14ac:dyDescent="0.3">
      <c r="A83" s="56"/>
      <c r="B83" s="56"/>
      <c r="C83" s="59" t="s">
        <v>189</v>
      </c>
      <c r="D83" s="59"/>
      <c r="E83" s="70" t="s">
        <v>196</v>
      </c>
      <c r="F83" s="70"/>
      <c r="G83" s="19">
        <v>1</v>
      </c>
      <c r="H83" s="19">
        <v>1</v>
      </c>
      <c r="I83" s="19">
        <v>1</v>
      </c>
      <c r="J83" s="19">
        <v>1</v>
      </c>
      <c r="K83" s="19">
        <v>1</v>
      </c>
      <c r="L83" s="19">
        <v>1</v>
      </c>
      <c r="M83" s="19">
        <v>1</v>
      </c>
      <c r="N83" s="19">
        <v>1</v>
      </c>
      <c r="O83" s="19">
        <v>1</v>
      </c>
      <c r="P83" s="19">
        <v>1</v>
      </c>
      <c r="Q83" s="19">
        <v>1</v>
      </c>
      <c r="R83" s="34">
        <v>1</v>
      </c>
      <c r="S83" s="20">
        <v>0</v>
      </c>
      <c r="T83" s="34">
        <v>0</v>
      </c>
    </row>
    <row r="84" spans="1:20" ht="16.8" x14ac:dyDescent="0.3">
      <c r="A84" s="56"/>
      <c r="B84" s="56"/>
      <c r="C84" s="59" t="s">
        <v>190</v>
      </c>
      <c r="D84" s="59"/>
      <c r="E84" s="70" t="s">
        <v>196</v>
      </c>
      <c r="F84" s="70"/>
      <c r="G84" s="19"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1</v>
      </c>
      <c r="P84" s="19">
        <v>1</v>
      </c>
      <c r="Q84" s="19">
        <v>1</v>
      </c>
      <c r="R84" s="34">
        <v>1</v>
      </c>
      <c r="S84" s="20">
        <v>0</v>
      </c>
      <c r="T84" s="34">
        <v>0</v>
      </c>
    </row>
    <row r="85" spans="1:20" ht="16.8" x14ac:dyDescent="0.3">
      <c r="A85" s="56"/>
      <c r="B85" s="56"/>
      <c r="C85" s="59" t="s">
        <v>191</v>
      </c>
      <c r="D85" s="59"/>
      <c r="E85" s="70" t="s">
        <v>196</v>
      </c>
      <c r="F85" s="70"/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1</v>
      </c>
      <c r="P85" s="19">
        <v>1</v>
      </c>
      <c r="Q85" s="19">
        <v>1</v>
      </c>
      <c r="R85" s="34">
        <v>1</v>
      </c>
      <c r="S85" s="20">
        <v>0</v>
      </c>
      <c r="T85" s="34">
        <v>0</v>
      </c>
    </row>
    <row r="86" spans="1:20" ht="16.8" x14ac:dyDescent="0.3">
      <c r="A86" s="56"/>
      <c r="B86" s="56" t="s">
        <v>30</v>
      </c>
      <c r="C86" s="63" t="s">
        <v>32</v>
      </c>
      <c r="D86" s="63"/>
      <c r="E86" s="61" t="s">
        <v>40</v>
      </c>
      <c r="F86" s="61"/>
      <c r="G86" s="19">
        <v>2</v>
      </c>
      <c r="H86" s="19">
        <v>3</v>
      </c>
      <c r="I86" s="19">
        <v>3</v>
      </c>
      <c r="J86" s="19">
        <v>3</v>
      </c>
      <c r="K86" s="19">
        <v>3</v>
      </c>
      <c r="L86" s="19">
        <v>3</v>
      </c>
      <c r="M86" s="19">
        <v>3</v>
      </c>
      <c r="N86" s="19">
        <v>3</v>
      </c>
      <c r="O86" s="19">
        <v>3</v>
      </c>
      <c r="P86" s="19">
        <v>3</v>
      </c>
      <c r="Q86" s="19">
        <v>3</v>
      </c>
      <c r="R86" s="19">
        <v>3</v>
      </c>
      <c r="S86" s="34">
        <v>3</v>
      </c>
      <c r="T86" s="20">
        <v>0</v>
      </c>
    </row>
    <row r="87" spans="1:20" ht="16.8" x14ac:dyDescent="0.3">
      <c r="A87" s="56"/>
      <c r="B87" s="56"/>
      <c r="C87" s="61"/>
      <c r="D87" s="61"/>
      <c r="E87" s="61"/>
      <c r="F87" s="6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4"/>
      <c r="T87" s="21">
        <v>1</v>
      </c>
    </row>
    <row r="88" spans="1:20" ht="16.8" x14ac:dyDescent="0.3">
      <c r="A88" s="56"/>
      <c r="B88" s="56"/>
      <c r="C88" s="63" t="s">
        <v>33</v>
      </c>
      <c r="D88" s="63"/>
      <c r="E88" s="61" t="s">
        <v>40</v>
      </c>
      <c r="F88" s="61"/>
      <c r="G88" s="19">
        <v>2</v>
      </c>
      <c r="H88" s="19">
        <v>2</v>
      </c>
      <c r="I88" s="19">
        <v>2</v>
      </c>
      <c r="J88" s="19">
        <v>2</v>
      </c>
      <c r="K88" s="19">
        <v>2</v>
      </c>
      <c r="L88" s="19">
        <v>2</v>
      </c>
      <c r="M88" s="19">
        <v>2</v>
      </c>
      <c r="N88" s="19">
        <v>2</v>
      </c>
      <c r="O88" s="19">
        <v>2</v>
      </c>
      <c r="P88" s="19">
        <v>2</v>
      </c>
      <c r="Q88" s="19">
        <v>2</v>
      </c>
      <c r="R88" s="19">
        <v>2</v>
      </c>
      <c r="S88" s="34">
        <v>2</v>
      </c>
      <c r="T88" s="20">
        <v>0</v>
      </c>
    </row>
    <row r="89" spans="1:20" ht="16.8" x14ac:dyDescent="0.3">
      <c r="A89" s="56"/>
      <c r="B89" s="79" t="s">
        <v>12</v>
      </c>
      <c r="C89" s="79"/>
      <c r="D89" s="79"/>
      <c r="E89" s="62" t="s">
        <v>11</v>
      </c>
      <c r="F89" s="62"/>
      <c r="G89" s="61">
        <f>SUM(G16:G88)</f>
        <v>88</v>
      </c>
      <c r="H89" s="61"/>
      <c r="I89" s="19">
        <f>SUM(I16:I88)-J18</f>
        <v>103</v>
      </c>
      <c r="J89" s="19">
        <f>SUM(J16:J88)-K25-K23-K27-K29-K31-K33-J18</f>
        <v>92</v>
      </c>
      <c r="K89" s="19">
        <f>SUM(K16:K88)-K25-K23-K27-K29-K31-K33-J18</f>
        <v>79</v>
      </c>
      <c r="L89" s="19">
        <f>SUM(L16:L88)-M42-M45</f>
        <v>71</v>
      </c>
      <c r="M89" s="19">
        <f>SUM(M16:M88)-N49-M42-M45</f>
        <v>63</v>
      </c>
      <c r="N89" s="19">
        <f>SUM(N16:N88)-O58-N49</f>
        <v>50</v>
      </c>
      <c r="O89" s="19">
        <f>SUM(O16:O88)-P61-O58</f>
        <v>43</v>
      </c>
      <c r="P89" s="19">
        <f>SUM(P16:P88)-Q64-Q68-P61</f>
        <v>38</v>
      </c>
      <c r="Q89" s="19">
        <f>SUM(Q16:Q88)-Q64-Q68</f>
        <v>30</v>
      </c>
      <c r="R89" s="19">
        <f>SUM(R16:R88)-S75</f>
        <v>20</v>
      </c>
      <c r="S89" s="19">
        <f>SUM(S16:S88)-T87-S75</f>
        <v>4</v>
      </c>
      <c r="T89" s="19">
        <v>0</v>
      </c>
    </row>
    <row r="90" spans="1:20" ht="16.8" x14ac:dyDescent="0.3">
      <c r="A90" s="56"/>
      <c r="B90" s="79"/>
      <c r="C90" s="79"/>
      <c r="D90" s="79"/>
      <c r="E90" s="62" t="s">
        <v>41</v>
      </c>
      <c r="F90" s="62"/>
      <c r="G90" s="61">
        <f>SUM(H16:H88)</f>
        <v>104</v>
      </c>
      <c r="H90" s="61"/>
      <c r="I90" s="19">
        <f t="shared" ref="I90:R90" si="0">SUM(I16:I88)</f>
        <v>104</v>
      </c>
      <c r="J90" s="19">
        <f>SUM(J16:J88)-J18</f>
        <v>98</v>
      </c>
      <c r="K90" s="19">
        <f>SUM(K16:K88)-K25-K23-K27-K29-K31-K33-J18</f>
        <v>79</v>
      </c>
      <c r="L90" s="19">
        <f t="shared" si="0"/>
        <v>73</v>
      </c>
      <c r="M90" s="19">
        <f>SUM(M16:M88)-M42-M45</f>
        <v>64</v>
      </c>
      <c r="N90" s="19">
        <f>SUM(N16:N88)-N49</f>
        <v>51</v>
      </c>
      <c r="O90" s="19">
        <f>SUM(O16:O88)-O58</f>
        <v>44</v>
      </c>
      <c r="P90" s="19">
        <f>SUM(P16:P88)-P61</f>
        <v>40</v>
      </c>
      <c r="Q90" s="19">
        <f>SUM(Q16:Q88)-Q64-Q68</f>
        <v>30</v>
      </c>
      <c r="R90" s="19">
        <f t="shared" si="0"/>
        <v>21</v>
      </c>
      <c r="S90" s="19">
        <f>SUM(S16:S88)-S75</f>
        <v>5</v>
      </c>
      <c r="T90" s="19">
        <v>0</v>
      </c>
    </row>
    <row r="111" spans="3:4" x14ac:dyDescent="0.3">
      <c r="C111" s="76"/>
      <c r="D111" s="76"/>
    </row>
  </sheetData>
  <mergeCells count="168">
    <mergeCell ref="C39:D39"/>
    <mergeCell ref="E87:F87"/>
    <mergeCell ref="E23:F23"/>
    <mergeCell ref="E31:F31"/>
    <mergeCell ref="E25:F25"/>
    <mergeCell ref="C23:D23"/>
    <mergeCell ref="C25:D25"/>
    <mergeCell ref="C31:D31"/>
    <mergeCell ref="C29:D29"/>
    <mergeCell ref="E29:F29"/>
    <mergeCell ref="E49:F49"/>
    <mergeCell ref="C49:D49"/>
    <mergeCell ref="E45:F45"/>
    <mergeCell ref="C45:D45"/>
    <mergeCell ref="E33:F33"/>
    <mergeCell ref="C26:D26"/>
    <mergeCell ref="C28:D28"/>
    <mergeCell ref="C34:D34"/>
    <mergeCell ref="C30:D30"/>
    <mergeCell ref="C41:D41"/>
    <mergeCell ref="C36:D36"/>
    <mergeCell ref="C35:D35"/>
    <mergeCell ref="C37:D37"/>
    <mergeCell ref="C38:D38"/>
    <mergeCell ref="E39:F39"/>
    <mergeCell ref="A1:B1"/>
    <mergeCell ref="A2:B2"/>
    <mergeCell ref="A3:B3"/>
    <mergeCell ref="A4:B4"/>
    <mergeCell ref="B6:E6"/>
    <mergeCell ref="A16:A90"/>
    <mergeCell ref="E89:F89"/>
    <mergeCell ref="E90:F90"/>
    <mergeCell ref="C72:D72"/>
    <mergeCell ref="C74:D74"/>
    <mergeCell ref="E40:F40"/>
    <mergeCell ref="E41:F41"/>
    <mergeCell ref="E43:F43"/>
    <mergeCell ref="E46:F46"/>
    <mergeCell ref="E47:F47"/>
    <mergeCell ref="E34:F34"/>
    <mergeCell ref="E35:F35"/>
    <mergeCell ref="E37:F37"/>
    <mergeCell ref="E69:F69"/>
    <mergeCell ref="E54:F54"/>
    <mergeCell ref="B89:D90"/>
    <mergeCell ref="B20:B33"/>
    <mergeCell ref="C33:D33"/>
    <mergeCell ref="E86:F86"/>
    <mergeCell ref="B13:C13"/>
    <mergeCell ref="E16:F16"/>
    <mergeCell ref="E17:F17"/>
    <mergeCell ref="E19:F19"/>
    <mergeCell ref="E20:F20"/>
    <mergeCell ref="E62:F62"/>
    <mergeCell ref="E63:F63"/>
    <mergeCell ref="E66:F66"/>
    <mergeCell ref="C32:D32"/>
    <mergeCell ref="C15:D15"/>
    <mergeCell ref="E15:F15"/>
    <mergeCell ref="B16:D16"/>
    <mergeCell ref="B17:D17"/>
    <mergeCell ref="B19:D19"/>
    <mergeCell ref="C20:D20"/>
    <mergeCell ref="E21:F21"/>
    <mergeCell ref="E22:F22"/>
    <mergeCell ref="E24:F24"/>
    <mergeCell ref="E26:F26"/>
    <mergeCell ref="E28:F28"/>
    <mergeCell ref="E32:F32"/>
    <mergeCell ref="C21:D21"/>
    <mergeCell ref="C22:D22"/>
    <mergeCell ref="C24:D24"/>
    <mergeCell ref="B43:B61"/>
    <mergeCell ref="B86:B88"/>
    <mergeCell ref="C83:D83"/>
    <mergeCell ref="C85:D85"/>
    <mergeCell ref="C86:D86"/>
    <mergeCell ref="C88:D88"/>
    <mergeCell ref="C76:D76"/>
    <mergeCell ref="C77:D77"/>
    <mergeCell ref="C79:D79"/>
    <mergeCell ref="B79:B85"/>
    <mergeCell ref="B71:B78"/>
    <mergeCell ref="B62:B70"/>
    <mergeCell ref="C80:D80"/>
    <mergeCell ref="C82:D82"/>
    <mergeCell ref="C69:D69"/>
    <mergeCell ref="C62:D62"/>
    <mergeCell ref="C63:D63"/>
    <mergeCell ref="C66:D66"/>
    <mergeCell ref="C67:D67"/>
    <mergeCell ref="C65:D65"/>
    <mergeCell ref="C58:D58"/>
    <mergeCell ref="C43:D43"/>
    <mergeCell ref="C46:D46"/>
    <mergeCell ref="C111:D111"/>
    <mergeCell ref="C59:D59"/>
    <mergeCell ref="C61:D61"/>
    <mergeCell ref="C51:D51"/>
    <mergeCell ref="C47:D47"/>
    <mergeCell ref="C48:D48"/>
    <mergeCell ref="C87:D87"/>
    <mergeCell ref="E61:F61"/>
    <mergeCell ref="E48:F48"/>
    <mergeCell ref="E51:F51"/>
    <mergeCell ref="E52:F52"/>
    <mergeCell ref="E53:F53"/>
    <mergeCell ref="E58:F58"/>
    <mergeCell ref="C52:D52"/>
    <mergeCell ref="C53:D53"/>
    <mergeCell ref="C54:D54"/>
    <mergeCell ref="C55:D55"/>
    <mergeCell ref="C57:D57"/>
    <mergeCell ref="E56:F56"/>
    <mergeCell ref="E67:F67"/>
    <mergeCell ref="E65:F65"/>
    <mergeCell ref="E55:F55"/>
    <mergeCell ref="E57:F57"/>
    <mergeCell ref="E59:F59"/>
    <mergeCell ref="E38:F38"/>
    <mergeCell ref="G89:H89"/>
    <mergeCell ref="G90:H90"/>
    <mergeCell ref="C70:D70"/>
    <mergeCell ref="E70:F70"/>
    <mergeCell ref="C71:D71"/>
    <mergeCell ref="E60:F60"/>
    <mergeCell ref="C78:D78"/>
    <mergeCell ref="E78:F78"/>
    <mergeCell ref="C75:D75"/>
    <mergeCell ref="C64:D64"/>
    <mergeCell ref="E64:F64"/>
    <mergeCell ref="E88:F88"/>
    <mergeCell ref="E77:F77"/>
    <mergeCell ref="E79:F79"/>
    <mergeCell ref="E80:F80"/>
    <mergeCell ref="E82:F82"/>
    <mergeCell ref="E71:F71"/>
    <mergeCell ref="E72:F72"/>
    <mergeCell ref="E74:F74"/>
    <mergeCell ref="E76:F76"/>
    <mergeCell ref="E83:F83"/>
    <mergeCell ref="E85:F85"/>
    <mergeCell ref="E75:F75"/>
    <mergeCell ref="C40:D40"/>
    <mergeCell ref="B18:D18"/>
    <mergeCell ref="E18:F18"/>
    <mergeCell ref="C73:D73"/>
    <mergeCell ref="E73:F73"/>
    <mergeCell ref="C81:D81"/>
    <mergeCell ref="C84:D84"/>
    <mergeCell ref="E84:F84"/>
    <mergeCell ref="E81:F81"/>
    <mergeCell ref="C68:D68"/>
    <mergeCell ref="E68:F68"/>
    <mergeCell ref="E36:F36"/>
    <mergeCell ref="B34:B42"/>
    <mergeCell ref="C42:D42"/>
    <mergeCell ref="E42:F42"/>
    <mergeCell ref="C44:D44"/>
    <mergeCell ref="E44:F44"/>
    <mergeCell ref="C50:D50"/>
    <mergeCell ref="E50:F50"/>
    <mergeCell ref="C56:D56"/>
    <mergeCell ref="C60:D60"/>
    <mergeCell ref="E30:F30"/>
    <mergeCell ref="C27:D27"/>
    <mergeCell ref="E27:F27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4"/>
  <sheetViews>
    <sheetView tabSelected="1" topLeftCell="B93" zoomScaleNormal="100" workbookViewId="0">
      <selection activeCell="L12" sqref="L12"/>
    </sheetView>
  </sheetViews>
  <sheetFormatPr defaultColWidth="9.109375" defaultRowHeight="16.8" x14ac:dyDescent="0.3"/>
  <cols>
    <col min="1" max="1" width="19.5546875" style="1" customWidth="1"/>
    <col min="2" max="2" width="19" style="1" customWidth="1"/>
    <col min="3" max="3" width="54.6640625" style="1" customWidth="1"/>
    <col min="4" max="4" width="11.5546875" style="1" customWidth="1"/>
    <col min="5" max="5" width="9.5546875" style="1" customWidth="1"/>
    <col min="6" max="6" width="19.33203125" style="1" customWidth="1"/>
    <col min="7" max="7" width="6" style="1" customWidth="1"/>
    <col min="8" max="8" width="6.109375" style="1" customWidth="1"/>
    <col min="9" max="12" width="6" style="1" customWidth="1"/>
    <col min="13" max="13" width="6.109375" style="1" customWidth="1"/>
    <col min="14" max="17" width="6" style="1" customWidth="1"/>
    <col min="18" max="18" width="6.109375" style="1" customWidth="1"/>
    <col min="19" max="21" width="6" style="1" customWidth="1"/>
    <col min="22" max="24" width="6.109375" style="1" customWidth="1"/>
    <col min="25" max="26" width="6" style="1" customWidth="1"/>
    <col min="27" max="27" width="6.109375" style="1" customWidth="1"/>
    <col min="28" max="28" width="6" style="1" customWidth="1"/>
    <col min="29" max="16384" width="9.109375" style="1"/>
  </cols>
  <sheetData>
    <row r="1" spans="1:20" ht="34.200000000000003" thickBot="1" x14ac:dyDescent="0.35">
      <c r="A1" s="89" t="s">
        <v>3</v>
      </c>
      <c r="B1" s="90"/>
      <c r="C1" s="42" t="s">
        <v>199</v>
      </c>
      <c r="E1" s="8"/>
      <c r="F1" s="9" t="s">
        <v>49</v>
      </c>
    </row>
    <row r="2" spans="1:20" ht="17.399999999999999" thickBot="1" x14ac:dyDescent="0.35">
      <c r="A2" s="89" t="s">
        <v>2</v>
      </c>
      <c r="B2" s="90"/>
      <c r="C2" s="3" t="s">
        <v>27</v>
      </c>
      <c r="E2" s="10"/>
      <c r="F2" s="11" t="s">
        <v>48</v>
      </c>
    </row>
    <row r="3" spans="1:20" ht="17.399999999999999" thickBot="1" x14ac:dyDescent="0.35">
      <c r="A3" s="89" t="s">
        <v>1</v>
      </c>
      <c r="B3" s="90"/>
      <c r="C3" s="4" t="s">
        <v>200</v>
      </c>
      <c r="E3" s="12"/>
      <c r="F3" s="11" t="s">
        <v>47</v>
      </c>
    </row>
    <row r="4" spans="1:20" ht="18" customHeight="1" thickBot="1" x14ac:dyDescent="0.35">
      <c r="A4" s="89" t="s">
        <v>0</v>
      </c>
      <c r="B4" s="90"/>
      <c r="C4" s="4">
        <v>45782</v>
      </c>
      <c r="E4" s="13"/>
      <c r="F4" s="11" t="s">
        <v>46</v>
      </c>
    </row>
    <row r="5" spans="1:20" ht="18" customHeight="1" thickBot="1" x14ac:dyDescent="0.35">
      <c r="E5" s="14"/>
      <c r="F5" s="15" t="s">
        <v>45</v>
      </c>
    </row>
    <row r="6" spans="1:20" ht="17.399999999999999" thickBot="1" x14ac:dyDescent="0.35">
      <c r="B6" s="91" t="s">
        <v>28</v>
      </c>
      <c r="C6" s="91"/>
      <c r="D6" s="91"/>
      <c r="E6" s="92"/>
    </row>
    <row r="7" spans="1:20" ht="17.399999999999999" thickBot="1" x14ac:dyDescent="0.35">
      <c r="B7" s="6" t="s">
        <v>6</v>
      </c>
      <c r="C7" s="6" t="s">
        <v>42</v>
      </c>
      <c r="D7" s="6" t="s">
        <v>11</v>
      </c>
      <c r="E7" s="6" t="s">
        <v>41</v>
      </c>
    </row>
    <row r="8" spans="1:20" ht="17.399999999999999" thickBot="1" x14ac:dyDescent="0.35">
      <c r="B8" s="7">
        <v>1</v>
      </c>
      <c r="C8" s="19" t="s">
        <v>124</v>
      </c>
      <c r="D8" s="3">
        <f ca="1">SUMIF($E$16:$F$92,"Vễn",$G$16:$G$92)+SUMIF($E$16:$F$92,"All team",$G$16:$G$92)/5+SUMIF($E$16:$F$92,"viễn,Thắng",$G$16:$G$92)/2</f>
        <v>7.1</v>
      </c>
      <c r="E8" s="3">
        <f ca="1">SUMIF($E$16:$F$92,"Viễn",$H$16:$H$92)+SUMIF($E$16:$F$92,"ALL team",$H$16:$H$92)/5+SUMIF($E$16:$F$92,"Viễn,Thắng",$H$16:$H$92)/2</f>
        <v>6.3</v>
      </c>
    </row>
    <row r="9" spans="1:20" ht="17.399999999999999" thickBot="1" x14ac:dyDescent="0.35">
      <c r="B9" s="7">
        <v>2</v>
      </c>
      <c r="C9" s="19" t="s">
        <v>125</v>
      </c>
      <c r="D9" s="3">
        <f ca="1">SUMIF($E$16:$F$92,"Thắng",$G$16:$G$92)+SUMIF($E$16:$F$92,"All team",$G$16:$G$92)/5+SUMIF($E$16:$F$92,"Viễn,Thắng",$G$16:$G$92)/2</f>
        <v>18.100000000000001</v>
      </c>
      <c r="E9" s="3">
        <f ca="1">SUMIF($E$16:$F$92,"Thắng",$H$16:$H$92)+SUMIF($E$16:$F$92,"ALL team",$H$16:$H$92)/5+SUMIF($E$16:$F$92,"Viễn,Thắng",$H$16:$H$92)</f>
        <v>19.8</v>
      </c>
    </row>
    <row r="10" spans="1:20" ht="17.399999999999999" thickBot="1" x14ac:dyDescent="0.35">
      <c r="B10" s="7">
        <v>3</v>
      </c>
      <c r="C10" s="47" t="s">
        <v>126</v>
      </c>
      <c r="D10" s="3">
        <f ca="1">SUMIF($E$16:$F$92,"All team",$G$16:$G$92)/5+SUMIF($E$16:$F$92,"Khiêm,Long",$G$16:$G$92)/2</f>
        <v>17.100000000000001</v>
      </c>
      <c r="E10" s="3">
        <f ca="1">SUMIF($E$16:$F$92,"ALL team",$H$16:$H$92)/5+SUMIF($E$16:$F$92,"Khiêm,Long",$H$16:$H$92)/2</f>
        <v>21.3</v>
      </c>
    </row>
    <row r="11" spans="1:20" ht="17.399999999999999" thickBot="1" x14ac:dyDescent="0.35">
      <c r="B11" s="7">
        <v>4</v>
      </c>
      <c r="C11" s="19" t="s">
        <v>127</v>
      </c>
      <c r="D11" s="3">
        <f ca="1">SUMIF($E$16:$F$92,"Khiêm",$G$16:$G$92)+SUMIF($E$16:$F$92,"All team",$G$16:$G$92)/5+SUMIF($E$16:$F$92,"Khiêm,Long",$G$16:$G$92)/2</f>
        <v>23.1</v>
      </c>
      <c r="E11" s="3">
        <f ca="1">SUMIF($E$16:$F$92,"Khiêm",$H$16:$H$92)+SUMIF($E$16:$F$92,"ALL team",$H$16:$H$92)/5+SUMIF($E$16:$F$92,"Khiêm,Long",$H$16:$H$92)/2</f>
        <v>29.3</v>
      </c>
    </row>
    <row r="12" spans="1:20" ht="17.399999999999999" thickBot="1" x14ac:dyDescent="0.35">
      <c r="B12" s="7">
        <v>5</v>
      </c>
      <c r="C12" s="19" t="s">
        <v>128</v>
      </c>
      <c r="D12" s="3">
        <f ca="1">SUMIF($E$16:$F$92,"Vũ",$G$16:$G$92)+SUMIF($E$16:$F$92,"All team",$G$16:$G$92)/5</f>
        <v>2.6</v>
      </c>
      <c r="E12" s="3">
        <f ca="1">SUMIF($E$16:$F$92,"Vũ",$H$16:$H$92)+SUMIF($E$16:$F$92,"ALL team",$H$16:$H$92)/5</f>
        <v>2.8</v>
      </c>
    </row>
    <row r="13" spans="1:20" ht="17.399999999999999" thickBot="1" x14ac:dyDescent="0.35">
      <c r="B13" s="91" t="s">
        <v>12</v>
      </c>
      <c r="C13" s="91"/>
      <c r="D13" s="5">
        <f ca="1">SUM(D8:D12)</f>
        <v>68</v>
      </c>
      <c r="E13" s="5">
        <f ca="1">SUM(E8:E12)</f>
        <v>79.5</v>
      </c>
    </row>
    <row r="15" spans="1:20" ht="70.5" customHeight="1" x14ac:dyDescent="0.3">
      <c r="A15" s="16" t="s">
        <v>7</v>
      </c>
      <c r="B15" s="16" t="s">
        <v>8</v>
      </c>
      <c r="C15" s="87" t="s">
        <v>9</v>
      </c>
      <c r="D15" s="88"/>
      <c r="E15" s="87" t="s">
        <v>10</v>
      </c>
      <c r="F15" s="88"/>
      <c r="G15" s="17" t="s">
        <v>11</v>
      </c>
      <c r="H15" s="17" t="s">
        <v>41</v>
      </c>
      <c r="I15" s="53" t="s">
        <v>205</v>
      </c>
      <c r="J15" s="53" t="s">
        <v>204</v>
      </c>
      <c r="K15" s="53" t="s">
        <v>203</v>
      </c>
      <c r="L15" s="53" t="s">
        <v>202</v>
      </c>
      <c r="M15" s="53" t="s">
        <v>201</v>
      </c>
      <c r="N15" s="40">
        <v>45662</v>
      </c>
      <c r="O15" s="40">
        <v>45693</v>
      </c>
      <c r="P15" s="40">
        <v>45721</v>
      </c>
      <c r="Q15" s="40">
        <v>45752</v>
      </c>
      <c r="R15" s="40">
        <v>45782</v>
      </c>
      <c r="S15" s="40">
        <v>45813</v>
      </c>
      <c r="T15" s="40">
        <v>45843</v>
      </c>
    </row>
    <row r="16" spans="1:20" x14ac:dyDescent="0.3">
      <c r="A16" s="84" t="s">
        <v>27</v>
      </c>
      <c r="B16" s="63" t="s">
        <v>13</v>
      </c>
      <c r="C16" s="63"/>
      <c r="D16" s="63"/>
      <c r="E16" s="61" t="s">
        <v>40</v>
      </c>
      <c r="F16" s="61"/>
      <c r="G16" s="34">
        <v>2</v>
      </c>
      <c r="H16" s="34">
        <v>2</v>
      </c>
      <c r="I16" s="34">
        <v>2</v>
      </c>
      <c r="J16" s="20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</row>
    <row r="17" spans="1:20" x14ac:dyDescent="0.3">
      <c r="A17" s="85"/>
      <c r="B17" s="63" t="s">
        <v>35</v>
      </c>
      <c r="C17" s="63"/>
      <c r="D17" s="63"/>
      <c r="E17" s="61" t="s">
        <v>50</v>
      </c>
      <c r="F17" s="61"/>
      <c r="G17" s="34">
        <v>1</v>
      </c>
      <c r="H17" s="34">
        <v>2</v>
      </c>
      <c r="I17" s="34">
        <v>2</v>
      </c>
      <c r="J17" s="20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8" spans="1:20" x14ac:dyDescent="0.3">
      <c r="A18" s="85"/>
      <c r="B18" s="61"/>
      <c r="C18" s="61"/>
      <c r="D18" s="61"/>
      <c r="E18" s="61"/>
      <c r="F18" s="61"/>
      <c r="G18" s="34"/>
      <c r="H18" s="34"/>
      <c r="I18" s="34"/>
      <c r="J18" s="21">
        <v>1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</row>
    <row r="19" spans="1:20" x14ac:dyDescent="0.3">
      <c r="A19" s="85"/>
      <c r="B19" s="63" t="s">
        <v>15</v>
      </c>
      <c r="C19" s="63"/>
      <c r="D19" s="63"/>
      <c r="E19" s="61" t="s">
        <v>51</v>
      </c>
      <c r="F19" s="61"/>
      <c r="G19" s="34">
        <v>2</v>
      </c>
      <c r="H19" s="34">
        <v>2</v>
      </c>
      <c r="I19" s="34">
        <v>2</v>
      </c>
      <c r="J19" s="20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</row>
    <row r="20" spans="1:20" ht="17.25" customHeight="1" x14ac:dyDescent="0.35">
      <c r="A20" s="85"/>
      <c r="B20" s="56" t="s">
        <v>16</v>
      </c>
      <c r="C20" s="81" t="s">
        <v>206</v>
      </c>
      <c r="D20" s="81"/>
      <c r="E20" s="61" t="s">
        <v>253</v>
      </c>
      <c r="F20" s="61"/>
      <c r="G20" s="34">
        <v>2</v>
      </c>
      <c r="H20" s="34">
        <v>2</v>
      </c>
      <c r="I20" s="34">
        <v>2</v>
      </c>
      <c r="J20" s="34">
        <v>2</v>
      </c>
      <c r="K20" s="20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</row>
    <row r="21" spans="1:20" ht="17.399999999999999" x14ac:dyDescent="0.35">
      <c r="A21" s="85"/>
      <c r="B21" s="56"/>
      <c r="C21" s="81" t="s">
        <v>207</v>
      </c>
      <c r="D21" s="81"/>
      <c r="E21" s="61" t="s">
        <v>253</v>
      </c>
      <c r="F21" s="61"/>
      <c r="G21" s="34">
        <v>1</v>
      </c>
      <c r="H21" s="34">
        <v>2</v>
      </c>
      <c r="I21" s="34">
        <v>2</v>
      </c>
      <c r="J21" s="34">
        <v>2</v>
      </c>
      <c r="K21" s="20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</row>
    <row r="22" spans="1:20" ht="17.399999999999999" x14ac:dyDescent="0.35">
      <c r="A22" s="85"/>
      <c r="B22" s="56"/>
      <c r="C22" s="82"/>
      <c r="D22" s="82"/>
      <c r="E22" s="61"/>
      <c r="F22" s="61"/>
      <c r="G22" s="34"/>
      <c r="H22" s="34"/>
      <c r="I22" s="34"/>
      <c r="J22" s="34"/>
      <c r="K22" s="21">
        <v>1</v>
      </c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7.399999999999999" x14ac:dyDescent="0.35">
      <c r="A23" s="85"/>
      <c r="B23" s="56"/>
      <c r="C23" s="81" t="s">
        <v>208</v>
      </c>
      <c r="D23" s="81"/>
      <c r="E23" s="61" t="s">
        <v>253</v>
      </c>
      <c r="F23" s="61"/>
      <c r="G23" s="34">
        <v>2</v>
      </c>
      <c r="H23" s="34">
        <v>2</v>
      </c>
      <c r="I23" s="34">
        <v>2</v>
      </c>
      <c r="J23" s="34">
        <v>2</v>
      </c>
      <c r="K23" s="20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</row>
    <row r="24" spans="1:20" ht="17.399999999999999" x14ac:dyDescent="0.35">
      <c r="A24" s="85"/>
      <c r="B24" s="56"/>
      <c r="C24" s="81" t="s">
        <v>209</v>
      </c>
      <c r="D24" s="81"/>
      <c r="E24" s="61" t="s">
        <v>253</v>
      </c>
      <c r="F24" s="61"/>
      <c r="G24" s="34">
        <v>1</v>
      </c>
      <c r="H24" s="34">
        <v>2</v>
      </c>
      <c r="I24" s="34">
        <v>2</v>
      </c>
      <c r="J24" s="34">
        <v>2</v>
      </c>
      <c r="K24" s="20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</row>
    <row r="25" spans="1:20" ht="17.399999999999999" x14ac:dyDescent="0.35">
      <c r="A25" s="85"/>
      <c r="B25" s="56"/>
      <c r="C25" s="82"/>
      <c r="D25" s="82"/>
      <c r="E25" s="61"/>
      <c r="F25" s="61"/>
      <c r="G25" s="34"/>
      <c r="H25" s="34"/>
      <c r="I25" s="34"/>
      <c r="J25" s="34"/>
      <c r="K25" s="21">
        <v>1</v>
      </c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7.399999999999999" x14ac:dyDescent="0.35">
      <c r="A26" s="85"/>
      <c r="B26" s="56"/>
      <c r="C26" s="81" t="s">
        <v>210</v>
      </c>
      <c r="D26" s="81"/>
      <c r="E26" s="61" t="s">
        <v>51</v>
      </c>
      <c r="F26" s="61"/>
      <c r="G26" s="34">
        <v>2</v>
      </c>
      <c r="H26" s="34">
        <v>2</v>
      </c>
      <c r="I26" s="34">
        <v>2</v>
      </c>
      <c r="J26" s="34">
        <v>2</v>
      </c>
      <c r="K26" s="20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</row>
    <row r="27" spans="1:20" ht="17.399999999999999" x14ac:dyDescent="0.35">
      <c r="A27" s="85"/>
      <c r="B27" s="56"/>
      <c r="C27" s="81" t="s">
        <v>211</v>
      </c>
      <c r="D27" s="81"/>
      <c r="E27" s="61" t="s">
        <v>51</v>
      </c>
      <c r="F27" s="61"/>
      <c r="G27" s="34">
        <v>1</v>
      </c>
      <c r="H27" s="34">
        <v>2</v>
      </c>
      <c r="I27" s="34">
        <v>2</v>
      </c>
      <c r="J27" s="34">
        <v>2</v>
      </c>
      <c r="K27" s="20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</row>
    <row r="28" spans="1:20" ht="17.399999999999999" x14ac:dyDescent="0.35">
      <c r="A28" s="85"/>
      <c r="B28" s="56"/>
      <c r="C28" s="82"/>
      <c r="D28" s="82"/>
      <c r="E28" s="61"/>
      <c r="F28" s="61"/>
      <c r="G28" s="34"/>
      <c r="H28" s="34"/>
      <c r="I28" s="34"/>
      <c r="J28" s="34"/>
      <c r="K28" s="21">
        <v>1</v>
      </c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7.399999999999999" x14ac:dyDescent="0.35">
      <c r="A29" s="85"/>
      <c r="B29" s="56"/>
      <c r="C29" s="81" t="s">
        <v>212</v>
      </c>
      <c r="D29" s="81"/>
      <c r="E29" s="61" t="s">
        <v>252</v>
      </c>
      <c r="F29" s="61"/>
      <c r="G29" s="34">
        <v>1</v>
      </c>
      <c r="H29" s="34">
        <v>2</v>
      </c>
      <c r="I29" s="34">
        <v>2</v>
      </c>
      <c r="J29" s="34">
        <v>2</v>
      </c>
      <c r="K29" s="20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</row>
    <row r="30" spans="1:20" ht="17.399999999999999" x14ac:dyDescent="0.35">
      <c r="A30" s="85"/>
      <c r="B30" s="54"/>
      <c r="C30" s="82"/>
      <c r="D30" s="82"/>
      <c r="E30" s="61"/>
      <c r="F30" s="61"/>
      <c r="G30" s="34"/>
      <c r="H30" s="34"/>
      <c r="I30" s="34"/>
      <c r="J30" s="34"/>
      <c r="K30" s="21">
        <v>1</v>
      </c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7.399999999999999" x14ac:dyDescent="0.35">
      <c r="A31" s="85"/>
      <c r="B31" s="56" t="s">
        <v>18</v>
      </c>
      <c r="C31" s="81" t="s">
        <v>213</v>
      </c>
      <c r="D31" s="81"/>
      <c r="E31" s="61" t="s">
        <v>255</v>
      </c>
      <c r="F31" s="61"/>
      <c r="G31" s="34">
        <v>1</v>
      </c>
      <c r="H31" s="34">
        <v>2</v>
      </c>
      <c r="I31" s="34">
        <v>2</v>
      </c>
      <c r="J31" s="34">
        <v>2</v>
      </c>
      <c r="K31" s="34">
        <v>2</v>
      </c>
      <c r="L31" s="20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</row>
    <row r="32" spans="1:20" ht="17.399999999999999" x14ac:dyDescent="0.35">
      <c r="A32" s="85"/>
      <c r="B32" s="56"/>
      <c r="C32" s="82"/>
      <c r="D32" s="82"/>
      <c r="E32" s="61"/>
      <c r="F32" s="61"/>
      <c r="G32" s="34"/>
      <c r="H32" s="34"/>
      <c r="I32" s="34"/>
      <c r="J32" s="34"/>
      <c r="K32" s="34"/>
      <c r="L32" s="21">
        <v>1</v>
      </c>
      <c r="M32" s="34"/>
      <c r="N32" s="34"/>
      <c r="O32" s="34"/>
      <c r="P32" s="34"/>
      <c r="Q32" s="34"/>
      <c r="R32" s="34"/>
      <c r="S32" s="34"/>
      <c r="T32" s="34"/>
    </row>
    <row r="33" spans="1:20" ht="17.399999999999999" x14ac:dyDescent="0.35">
      <c r="A33" s="85"/>
      <c r="B33" s="56"/>
      <c r="C33" s="81" t="s">
        <v>214</v>
      </c>
      <c r="D33" s="81"/>
      <c r="E33" s="61" t="s">
        <v>255</v>
      </c>
      <c r="F33" s="61"/>
      <c r="G33" s="34">
        <v>1</v>
      </c>
      <c r="H33" s="34">
        <v>2</v>
      </c>
      <c r="I33" s="34">
        <v>2</v>
      </c>
      <c r="J33" s="34">
        <v>2</v>
      </c>
      <c r="K33" s="34">
        <v>2</v>
      </c>
      <c r="L33" s="20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</row>
    <row r="34" spans="1:20" ht="17.399999999999999" x14ac:dyDescent="0.35">
      <c r="A34" s="85"/>
      <c r="B34" s="56"/>
      <c r="C34" s="82"/>
      <c r="D34" s="82"/>
      <c r="E34" s="61"/>
      <c r="F34" s="61"/>
      <c r="G34" s="34"/>
      <c r="H34" s="34"/>
      <c r="I34" s="34"/>
      <c r="J34" s="34"/>
      <c r="K34" s="34"/>
      <c r="L34" s="21">
        <v>1</v>
      </c>
      <c r="M34" s="34"/>
      <c r="N34" s="34"/>
      <c r="O34" s="34"/>
      <c r="P34" s="34"/>
      <c r="Q34" s="34"/>
      <c r="R34" s="34"/>
      <c r="S34" s="34"/>
      <c r="T34" s="34"/>
    </row>
    <row r="35" spans="1:20" ht="17.399999999999999" x14ac:dyDescent="0.35">
      <c r="A35" s="85"/>
      <c r="B35" s="56"/>
      <c r="C35" s="81" t="s">
        <v>215</v>
      </c>
      <c r="D35" s="81"/>
      <c r="E35" s="61" t="s">
        <v>255</v>
      </c>
      <c r="F35" s="61"/>
      <c r="G35" s="34">
        <v>2</v>
      </c>
      <c r="H35" s="34">
        <v>2</v>
      </c>
      <c r="I35" s="34">
        <v>2</v>
      </c>
      <c r="J35" s="34">
        <v>2</v>
      </c>
      <c r="K35" s="34">
        <v>2</v>
      </c>
      <c r="L35" s="20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</row>
    <row r="36" spans="1:20" ht="17.399999999999999" x14ac:dyDescent="0.35">
      <c r="A36" s="85"/>
      <c r="B36" s="56"/>
      <c r="C36" s="81" t="s">
        <v>216</v>
      </c>
      <c r="D36" s="81"/>
      <c r="E36" s="61" t="s">
        <v>255</v>
      </c>
      <c r="F36" s="61"/>
      <c r="G36" s="34">
        <v>1</v>
      </c>
      <c r="H36" s="34">
        <v>2</v>
      </c>
      <c r="I36" s="34">
        <v>2</v>
      </c>
      <c r="J36" s="34">
        <v>2</v>
      </c>
      <c r="K36" s="34">
        <v>2</v>
      </c>
      <c r="L36" s="20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</row>
    <row r="37" spans="1:20" ht="17.399999999999999" x14ac:dyDescent="0.35">
      <c r="A37" s="85"/>
      <c r="B37" s="56"/>
      <c r="C37" s="82"/>
      <c r="D37" s="82"/>
      <c r="E37" s="61"/>
      <c r="F37" s="61"/>
      <c r="G37" s="34"/>
      <c r="H37" s="34"/>
      <c r="I37" s="34"/>
      <c r="J37" s="34"/>
      <c r="K37" s="34"/>
      <c r="L37" s="21">
        <v>1</v>
      </c>
      <c r="M37" s="34"/>
      <c r="N37" s="34"/>
      <c r="O37" s="34"/>
      <c r="P37" s="34"/>
      <c r="Q37" s="34"/>
      <c r="R37" s="34"/>
      <c r="S37" s="34"/>
      <c r="T37" s="34"/>
    </row>
    <row r="38" spans="1:20" ht="17.399999999999999" x14ac:dyDescent="0.35">
      <c r="A38" s="85"/>
      <c r="B38" s="56"/>
      <c r="C38" s="81" t="s">
        <v>217</v>
      </c>
      <c r="D38" s="81"/>
      <c r="E38" s="61" t="s">
        <v>255</v>
      </c>
      <c r="F38" s="61"/>
      <c r="G38" s="34">
        <v>2</v>
      </c>
      <c r="H38" s="34">
        <v>2</v>
      </c>
      <c r="I38" s="34">
        <v>2</v>
      </c>
      <c r="J38" s="34">
        <v>2</v>
      </c>
      <c r="K38" s="34">
        <v>2</v>
      </c>
      <c r="L38" s="20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</row>
    <row r="39" spans="1:20" ht="17.399999999999999" x14ac:dyDescent="0.35">
      <c r="A39" s="85"/>
      <c r="B39" s="56"/>
      <c r="C39" s="81" t="s">
        <v>72</v>
      </c>
      <c r="D39" s="81"/>
      <c r="E39" s="61" t="s">
        <v>255</v>
      </c>
      <c r="F39" s="61"/>
      <c r="G39" s="34">
        <v>1</v>
      </c>
      <c r="H39" s="34">
        <v>2</v>
      </c>
      <c r="I39" s="34">
        <v>2</v>
      </c>
      <c r="J39" s="34">
        <v>2</v>
      </c>
      <c r="K39" s="34">
        <v>2</v>
      </c>
      <c r="L39" s="20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</row>
    <row r="40" spans="1:20" ht="17.399999999999999" x14ac:dyDescent="0.35">
      <c r="A40" s="85"/>
      <c r="B40" s="56"/>
      <c r="C40" s="82"/>
      <c r="D40" s="82"/>
      <c r="E40" s="61"/>
      <c r="F40" s="61"/>
      <c r="G40" s="34"/>
      <c r="H40" s="34"/>
      <c r="I40" s="34"/>
      <c r="J40" s="34"/>
      <c r="K40" s="34"/>
      <c r="L40" s="21">
        <v>1</v>
      </c>
      <c r="M40" s="34"/>
      <c r="N40" s="34"/>
      <c r="O40" s="34"/>
      <c r="P40" s="34"/>
      <c r="Q40" s="34"/>
      <c r="R40" s="34"/>
      <c r="S40" s="34"/>
      <c r="T40" s="34"/>
    </row>
    <row r="41" spans="1:20" ht="17.399999999999999" x14ac:dyDescent="0.35">
      <c r="A41" s="85"/>
      <c r="B41" s="56"/>
      <c r="C41" s="81" t="s">
        <v>218</v>
      </c>
      <c r="D41" s="81"/>
      <c r="E41" s="61" t="s">
        <v>255</v>
      </c>
      <c r="F41" s="61"/>
      <c r="G41" s="34">
        <v>2</v>
      </c>
      <c r="H41" s="34">
        <v>2</v>
      </c>
      <c r="I41" s="34">
        <v>2</v>
      </c>
      <c r="J41" s="34">
        <v>2</v>
      </c>
      <c r="K41" s="34">
        <v>2</v>
      </c>
      <c r="L41" s="20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</row>
    <row r="42" spans="1:20" ht="17.399999999999999" x14ac:dyDescent="0.35">
      <c r="A42" s="85"/>
      <c r="B42" s="56"/>
      <c r="C42" s="81" t="s">
        <v>254</v>
      </c>
      <c r="D42" s="81"/>
      <c r="E42" s="61" t="s">
        <v>40</v>
      </c>
      <c r="F42" s="61"/>
      <c r="G42" s="34">
        <v>2</v>
      </c>
      <c r="H42" s="34">
        <v>2</v>
      </c>
      <c r="I42" s="34">
        <v>2</v>
      </c>
      <c r="J42" s="34">
        <v>2</v>
      </c>
      <c r="K42" s="34">
        <v>2</v>
      </c>
      <c r="L42" s="20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</row>
    <row r="43" spans="1:20" ht="17.399999999999999" x14ac:dyDescent="0.35">
      <c r="A43" s="85"/>
      <c r="B43" s="56" t="s">
        <v>20</v>
      </c>
      <c r="C43" s="81" t="s">
        <v>219</v>
      </c>
      <c r="D43" s="81"/>
      <c r="E43" s="61" t="s">
        <v>253</v>
      </c>
      <c r="F43" s="61"/>
      <c r="G43" s="34">
        <v>1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20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</row>
    <row r="44" spans="1:20" ht="17.399999999999999" x14ac:dyDescent="0.35">
      <c r="A44" s="85"/>
      <c r="B44" s="56"/>
      <c r="C44" s="82"/>
      <c r="D44" s="82"/>
      <c r="E44" s="61"/>
      <c r="F44" s="61"/>
      <c r="G44" s="34"/>
      <c r="H44" s="34"/>
      <c r="I44" s="34"/>
      <c r="J44" s="34"/>
      <c r="K44" s="34"/>
      <c r="L44" s="34"/>
      <c r="M44" s="21">
        <v>1</v>
      </c>
      <c r="N44" s="34"/>
      <c r="O44" s="34"/>
      <c r="P44" s="34"/>
      <c r="Q44" s="34"/>
      <c r="R44" s="34"/>
      <c r="S44" s="34"/>
      <c r="T44" s="34"/>
    </row>
    <row r="45" spans="1:20" ht="17.399999999999999" x14ac:dyDescent="0.35">
      <c r="A45" s="85"/>
      <c r="B45" s="56"/>
      <c r="C45" s="81" t="s">
        <v>220</v>
      </c>
      <c r="D45" s="81"/>
      <c r="E45" s="61" t="s">
        <v>253</v>
      </c>
      <c r="F45" s="61"/>
      <c r="G45" s="34">
        <v>2</v>
      </c>
      <c r="H45" s="34">
        <v>2</v>
      </c>
      <c r="I45" s="34">
        <v>2</v>
      </c>
      <c r="J45" s="34">
        <v>2</v>
      </c>
      <c r="K45" s="34">
        <v>2</v>
      </c>
      <c r="L45" s="34">
        <v>2</v>
      </c>
      <c r="M45" s="20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</row>
    <row r="46" spans="1:20" ht="17.399999999999999" x14ac:dyDescent="0.35">
      <c r="A46" s="85"/>
      <c r="B46" s="56"/>
      <c r="C46" s="81" t="s">
        <v>221</v>
      </c>
      <c r="D46" s="81"/>
      <c r="E46" s="61" t="s">
        <v>253</v>
      </c>
      <c r="F46" s="61"/>
      <c r="G46" s="34">
        <v>1</v>
      </c>
      <c r="H46" s="34">
        <v>1</v>
      </c>
      <c r="I46" s="34">
        <v>1</v>
      </c>
      <c r="J46" s="34">
        <v>1</v>
      </c>
      <c r="K46" s="34">
        <v>1</v>
      </c>
      <c r="L46" s="34">
        <v>1</v>
      </c>
      <c r="M46" s="20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</row>
    <row r="47" spans="1:20" ht="17.399999999999999" x14ac:dyDescent="0.35">
      <c r="A47" s="85"/>
      <c r="B47" s="56"/>
      <c r="C47" s="81" t="s">
        <v>222</v>
      </c>
      <c r="D47" s="81"/>
      <c r="E47" s="61" t="s">
        <v>253</v>
      </c>
      <c r="F47" s="61"/>
      <c r="G47" s="34">
        <v>1</v>
      </c>
      <c r="H47" s="34">
        <v>1</v>
      </c>
      <c r="I47" s="34">
        <v>1</v>
      </c>
      <c r="J47" s="34">
        <v>1</v>
      </c>
      <c r="K47" s="34">
        <v>1</v>
      </c>
      <c r="L47" s="34">
        <v>1</v>
      </c>
      <c r="M47" s="20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</row>
    <row r="48" spans="1:20" ht="17.399999999999999" x14ac:dyDescent="0.35">
      <c r="A48" s="85"/>
      <c r="B48" s="56"/>
      <c r="C48" s="81" t="s">
        <v>223</v>
      </c>
      <c r="D48" s="81"/>
      <c r="E48" s="61" t="s">
        <v>51</v>
      </c>
      <c r="F48" s="61"/>
      <c r="G48" s="34">
        <v>1</v>
      </c>
      <c r="H48" s="34">
        <v>2</v>
      </c>
      <c r="I48" s="34">
        <v>2</v>
      </c>
      <c r="J48" s="34">
        <v>2</v>
      </c>
      <c r="K48" s="34">
        <v>2</v>
      </c>
      <c r="L48" s="34">
        <v>2</v>
      </c>
      <c r="M48" s="20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</row>
    <row r="49" spans="1:20" ht="17.399999999999999" x14ac:dyDescent="0.35">
      <c r="A49" s="85"/>
      <c r="B49" s="56"/>
      <c r="C49" s="82"/>
      <c r="D49" s="82"/>
      <c r="E49" s="61"/>
      <c r="F49" s="61"/>
      <c r="G49" s="34"/>
      <c r="H49" s="34"/>
      <c r="I49" s="34"/>
      <c r="J49" s="34"/>
      <c r="K49" s="34"/>
      <c r="L49" s="34"/>
      <c r="M49" s="21">
        <v>1</v>
      </c>
      <c r="N49" s="34"/>
      <c r="O49" s="34"/>
      <c r="P49" s="34"/>
      <c r="Q49" s="34"/>
      <c r="R49" s="34"/>
      <c r="S49" s="34"/>
      <c r="T49" s="34"/>
    </row>
    <row r="50" spans="1:20" ht="17.399999999999999" x14ac:dyDescent="0.35">
      <c r="A50" s="85"/>
      <c r="B50" s="56"/>
      <c r="C50" s="81" t="s">
        <v>82</v>
      </c>
      <c r="D50" s="81"/>
      <c r="E50" s="61" t="s">
        <v>253</v>
      </c>
      <c r="F50" s="61"/>
      <c r="G50" s="34">
        <v>2</v>
      </c>
      <c r="H50" s="34">
        <v>2</v>
      </c>
      <c r="I50" s="34">
        <v>2</v>
      </c>
      <c r="J50" s="34">
        <v>2</v>
      </c>
      <c r="K50" s="34">
        <v>2</v>
      </c>
      <c r="L50" s="34">
        <v>2</v>
      </c>
      <c r="M50" s="20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</row>
    <row r="51" spans="1:20" ht="17.399999999999999" x14ac:dyDescent="0.35">
      <c r="A51" s="85"/>
      <c r="B51" s="56"/>
      <c r="C51" s="81" t="s">
        <v>224</v>
      </c>
      <c r="D51" s="81"/>
      <c r="E51" s="61" t="s">
        <v>252</v>
      </c>
      <c r="F51" s="61"/>
      <c r="G51" s="34">
        <v>1</v>
      </c>
      <c r="H51" s="34">
        <v>2</v>
      </c>
      <c r="I51" s="34">
        <v>2</v>
      </c>
      <c r="J51" s="34">
        <v>2</v>
      </c>
      <c r="K51" s="34">
        <v>2</v>
      </c>
      <c r="L51" s="34">
        <v>2</v>
      </c>
      <c r="M51" s="20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</row>
    <row r="52" spans="1:20" ht="17.399999999999999" x14ac:dyDescent="0.35">
      <c r="A52" s="85"/>
      <c r="B52" s="56"/>
      <c r="C52" s="82"/>
      <c r="D52" s="82"/>
      <c r="E52" s="61"/>
      <c r="F52" s="61"/>
      <c r="G52" s="34"/>
      <c r="H52" s="34"/>
      <c r="I52" s="34"/>
      <c r="J52" s="34"/>
      <c r="K52" s="34"/>
      <c r="L52" s="34"/>
      <c r="M52" s="21">
        <v>1</v>
      </c>
      <c r="N52" s="34"/>
      <c r="O52" s="34"/>
      <c r="P52" s="34"/>
      <c r="Q52" s="34"/>
      <c r="R52" s="34"/>
      <c r="S52" s="34"/>
      <c r="T52" s="34"/>
    </row>
    <row r="53" spans="1:20" ht="17.399999999999999" x14ac:dyDescent="0.35">
      <c r="A53" s="85"/>
      <c r="B53" s="56"/>
      <c r="C53" s="81" t="s">
        <v>225</v>
      </c>
      <c r="D53" s="81"/>
      <c r="E53" s="61" t="s">
        <v>50</v>
      </c>
      <c r="F53" s="61"/>
      <c r="G53" s="34">
        <v>2</v>
      </c>
      <c r="H53" s="34">
        <v>1</v>
      </c>
      <c r="I53" s="34">
        <v>1</v>
      </c>
      <c r="J53" s="34">
        <v>1</v>
      </c>
      <c r="K53" s="34">
        <v>1</v>
      </c>
      <c r="L53" s="34">
        <v>1</v>
      </c>
      <c r="M53" s="34">
        <v>1</v>
      </c>
      <c r="N53" s="20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</row>
    <row r="54" spans="1:20" ht="17.399999999999999" x14ac:dyDescent="0.35">
      <c r="A54" s="85"/>
      <c r="B54" s="56"/>
      <c r="C54" s="82"/>
      <c r="D54" s="82"/>
      <c r="E54" s="61"/>
      <c r="F54" s="61"/>
      <c r="G54" s="34"/>
      <c r="H54" s="34"/>
      <c r="I54" s="34"/>
      <c r="J54" s="34"/>
      <c r="K54" s="34"/>
      <c r="L54" s="34"/>
      <c r="M54" s="34"/>
      <c r="N54" s="22">
        <v>1</v>
      </c>
      <c r="O54" s="34"/>
      <c r="P54" s="34"/>
      <c r="Q54" s="34"/>
      <c r="R54" s="34"/>
      <c r="S54" s="34"/>
      <c r="T54" s="34"/>
    </row>
    <row r="55" spans="1:20" ht="17.399999999999999" x14ac:dyDescent="0.35">
      <c r="A55" s="85"/>
      <c r="B55" s="56"/>
      <c r="C55" s="81" t="s">
        <v>226</v>
      </c>
      <c r="D55" s="81"/>
      <c r="E55" s="61" t="s">
        <v>50</v>
      </c>
      <c r="F55" s="61"/>
      <c r="G55" s="34">
        <v>2</v>
      </c>
      <c r="H55" s="34">
        <v>2</v>
      </c>
      <c r="I55" s="34">
        <v>2</v>
      </c>
      <c r="J55" s="34">
        <v>2</v>
      </c>
      <c r="K55" s="34">
        <v>2</v>
      </c>
      <c r="L55" s="34">
        <v>2</v>
      </c>
      <c r="M55" s="34">
        <v>2</v>
      </c>
      <c r="N55" s="20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</row>
    <row r="56" spans="1:20" ht="17.399999999999999" x14ac:dyDescent="0.35">
      <c r="A56" s="85"/>
      <c r="B56" s="56"/>
      <c r="C56" s="81" t="s">
        <v>227</v>
      </c>
      <c r="D56" s="81"/>
      <c r="E56" s="61" t="s">
        <v>50</v>
      </c>
      <c r="F56" s="61"/>
      <c r="G56" s="34">
        <v>2</v>
      </c>
      <c r="H56" s="34">
        <v>1</v>
      </c>
      <c r="I56" s="34">
        <v>1</v>
      </c>
      <c r="J56" s="34">
        <v>1</v>
      </c>
      <c r="K56" s="34">
        <v>1</v>
      </c>
      <c r="L56" s="34">
        <v>1</v>
      </c>
      <c r="M56" s="34">
        <v>1</v>
      </c>
      <c r="N56" s="20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</row>
    <row r="57" spans="1:20" ht="17.399999999999999" x14ac:dyDescent="0.35">
      <c r="A57" s="85"/>
      <c r="B57" s="56"/>
      <c r="C57" s="82"/>
      <c r="D57" s="82"/>
      <c r="E57" s="61"/>
      <c r="F57" s="61"/>
      <c r="G57" s="34"/>
      <c r="H57" s="34"/>
      <c r="I57" s="34"/>
      <c r="J57" s="34"/>
      <c r="K57" s="34"/>
      <c r="L57" s="34"/>
      <c r="M57" s="34"/>
      <c r="N57" s="22">
        <v>1</v>
      </c>
      <c r="O57" s="34"/>
      <c r="P57" s="34"/>
      <c r="Q57" s="34"/>
      <c r="R57" s="34"/>
      <c r="S57" s="34"/>
      <c r="T57" s="34"/>
    </row>
    <row r="58" spans="1:20" ht="17.399999999999999" x14ac:dyDescent="0.35">
      <c r="A58" s="85"/>
      <c r="B58" s="56"/>
      <c r="C58" s="81" t="s">
        <v>228</v>
      </c>
      <c r="D58" s="81"/>
      <c r="E58" s="61" t="s">
        <v>50</v>
      </c>
      <c r="F58" s="61"/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20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</row>
    <row r="59" spans="1:20" ht="17.399999999999999" x14ac:dyDescent="0.35">
      <c r="A59" s="85"/>
      <c r="B59" s="56"/>
      <c r="C59" s="81" t="s">
        <v>229</v>
      </c>
      <c r="D59" s="81"/>
      <c r="E59" s="61" t="s">
        <v>50</v>
      </c>
      <c r="F59" s="61"/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20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</row>
    <row r="60" spans="1:20" ht="17.399999999999999" x14ac:dyDescent="0.35">
      <c r="A60" s="85"/>
      <c r="B60" s="56"/>
      <c r="C60" s="81" t="s">
        <v>91</v>
      </c>
      <c r="D60" s="81"/>
      <c r="E60" s="61" t="s">
        <v>50</v>
      </c>
      <c r="F60" s="61"/>
      <c r="G60" s="34">
        <v>1</v>
      </c>
      <c r="H60" s="34">
        <v>1</v>
      </c>
      <c r="I60" s="34">
        <v>1</v>
      </c>
      <c r="J60" s="34">
        <v>1</v>
      </c>
      <c r="K60" s="34">
        <v>1</v>
      </c>
      <c r="L60" s="34">
        <v>1</v>
      </c>
      <c r="M60" s="34">
        <v>1</v>
      </c>
      <c r="N60" s="20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</row>
    <row r="61" spans="1:20" ht="17.399999999999999" x14ac:dyDescent="0.35">
      <c r="A61" s="85"/>
      <c r="B61" s="56"/>
      <c r="C61" s="81" t="s">
        <v>230</v>
      </c>
      <c r="D61" s="81"/>
      <c r="E61" s="61" t="s">
        <v>50</v>
      </c>
      <c r="F61" s="61"/>
      <c r="G61" s="34">
        <v>1</v>
      </c>
      <c r="H61" s="34">
        <v>1</v>
      </c>
      <c r="I61" s="34">
        <v>1</v>
      </c>
      <c r="J61" s="34">
        <v>1</v>
      </c>
      <c r="K61" s="34">
        <v>1</v>
      </c>
      <c r="L61" s="34">
        <v>1</v>
      </c>
      <c r="M61" s="34">
        <v>1</v>
      </c>
      <c r="N61" s="20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</row>
    <row r="62" spans="1:20" ht="17.399999999999999" x14ac:dyDescent="0.35">
      <c r="A62" s="85"/>
      <c r="B62" s="56"/>
      <c r="C62" s="81" t="s">
        <v>256</v>
      </c>
      <c r="D62" s="81"/>
      <c r="E62" s="61" t="s">
        <v>40</v>
      </c>
      <c r="F62" s="61"/>
      <c r="G62" s="34">
        <v>2</v>
      </c>
      <c r="H62" s="34">
        <v>2</v>
      </c>
      <c r="I62" s="34">
        <v>2</v>
      </c>
      <c r="J62" s="34">
        <v>2</v>
      </c>
      <c r="K62" s="34">
        <v>2</v>
      </c>
      <c r="L62" s="34">
        <v>2</v>
      </c>
      <c r="M62" s="34">
        <v>2</v>
      </c>
      <c r="N62" s="34">
        <v>2</v>
      </c>
      <c r="O62" s="20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</row>
    <row r="63" spans="1:20" ht="17.399999999999999" x14ac:dyDescent="0.35">
      <c r="A63" s="85"/>
      <c r="B63" s="56" t="s">
        <v>21</v>
      </c>
      <c r="C63" s="81" t="s">
        <v>231</v>
      </c>
      <c r="D63" s="81"/>
      <c r="E63" s="61" t="s">
        <v>255</v>
      </c>
      <c r="F63" s="61"/>
      <c r="G63" s="34">
        <v>2</v>
      </c>
      <c r="H63" s="34">
        <v>2</v>
      </c>
      <c r="I63" s="34">
        <v>2</v>
      </c>
      <c r="J63" s="34">
        <v>2</v>
      </c>
      <c r="K63" s="34">
        <v>2</v>
      </c>
      <c r="L63" s="34">
        <v>2</v>
      </c>
      <c r="M63" s="34">
        <v>2</v>
      </c>
      <c r="N63" s="34">
        <v>2</v>
      </c>
      <c r="O63" s="34">
        <v>2</v>
      </c>
      <c r="P63" s="20">
        <v>0</v>
      </c>
      <c r="Q63" s="34">
        <v>0</v>
      </c>
      <c r="R63" s="34">
        <v>0</v>
      </c>
      <c r="S63" s="34">
        <v>0</v>
      </c>
      <c r="T63" s="34">
        <v>0</v>
      </c>
    </row>
    <row r="64" spans="1:20" ht="17.399999999999999" x14ac:dyDescent="0.35">
      <c r="A64" s="85"/>
      <c r="B64" s="56"/>
      <c r="C64" s="81" t="s">
        <v>232</v>
      </c>
      <c r="D64" s="81"/>
      <c r="E64" s="61" t="s">
        <v>255</v>
      </c>
      <c r="F64" s="61"/>
      <c r="G64" s="34">
        <v>2</v>
      </c>
      <c r="H64" s="34">
        <v>2</v>
      </c>
      <c r="I64" s="34">
        <v>2</v>
      </c>
      <c r="J64" s="34">
        <v>2</v>
      </c>
      <c r="K64" s="34">
        <v>2</v>
      </c>
      <c r="L64" s="34">
        <v>2</v>
      </c>
      <c r="M64" s="34">
        <v>2</v>
      </c>
      <c r="N64" s="34">
        <v>2</v>
      </c>
      <c r="O64" s="34">
        <v>2</v>
      </c>
      <c r="P64" s="20">
        <v>0</v>
      </c>
      <c r="Q64" s="34">
        <v>0</v>
      </c>
      <c r="R64" s="34">
        <v>0</v>
      </c>
      <c r="S64" s="34">
        <v>0</v>
      </c>
      <c r="T64" s="34">
        <v>0</v>
      </c>
    </row>
    <row r="65" spans="1:20" ht="17.399999999999999" x14ac:dyDescent="0.35">
      <c r="A65" s="85"/>
      <c r="B65" s="56"/>
      <c r="C65" s="81" t="s">
        <v>233</v>
      </c>
      <c r="D65" s="81"/>
      <c r="E65" s="61" t="s">
        <v>255</v>
      </c>
      <c r="F65" s="61"/>
      <c r="G65" s="34">
        <v>1</v>
      </c>
      <c r="H65" s="34">
        <v>2</v>
      </c>
      <c r="I65" s="34">
        <v>2</v>
      </c>
      <c r="J65" s="34">
        <v>2</v>
      </c>
      <c r="K65" s="34">
        <v>2</v>
      </c>
      <c r="L65" s="34">
        <v>2</v>
      </c>
      <c r="M65" s="34">
        <v>2</v>
      </c>
      <c r="N65" s="34">
        <v>2</v>
      </c>
      <c r="O65" s="34">
        <v>2</v>
      </c>
      <c r="P65" s="21">
        <v>0</v>
      </c>
      <c r="Q65" s="34">
        <v>0</v>
      </c>
      <c r="R65" s="34">
        <v>0</v>
      </c>
      <c r="S65" s="34">
        <v>0</v>
      </c>
      <c r="T65" s="34">
        <v>0</v>
      </c>
    </row>
    <row r="66" spans="1:20" ht="17.399999999999999" x14ac:dyDescent="0.35">
      <c r="A66" s="85"/>
      <c r="B66" s="56"/>
      <c r="C66" s="82"/>
      <c r="D66" s="82"/>
      <c r="E66" s="61"/>
      <c r="F66" s="61"/>
      <c r="G66" s="34"/>
      <c r="H66" s="34"/>
      <c r="I66" s="34"/>
      <c r="J66" s="34"/>
      <c r="K66" s="34"/>
      <c r="L66" s="34"/>
      <c r="M66" s="34"/>
      <c r="N66" s="34"/>
      <c r="O66" s="34"/>
      <c r="P66" s="20">
        <v>1</v>
      </c>
      <c r="Q66" s="34"/>
      <c r="R66" s="34"/>
      <c r="S66" s="34"/>
      <c r="T66" s="34"/>
    </row>
    <row r="67" spans="1:20" ht="17.399999999999999" x14ac:dyDescent="0.35">
      <c r="A67" s="85"/>
      <c r="B67" s="56"/>
      <c r="C67" s="81" t="s">
        <v>234</v>
      </c>
      <c r="D67" s="81"/>
      <c r="E67" s="61" t="s">
        <v>255</v>
      </c>
      <c r="F67" s="61"/>
      <c r="G67" s="34">
        <v>2</v>
      </c>
      <c r="H67" s="34">
        <v>2</v>
      </c>
      <c r="I67" s="34">
        <v>2</v>
      </c>
      <c r="J67" s="34">
        <v>2</v>
      </c>
      <c r="K67" s="34">
        <v>2</v>
      </c>
      <c r="L67" s="34">
        <v>2</v>
      </c>
      <c r="M67" s="34">
        <v>2</v>
      </c>
      <c r="N67" s="34">
        <v>2</v>
      </c>
      <c r="O67" s="34">
        <v>2</v>
      </c>
      <c r="P67" s="20">
        <v>0</v>
      </c>
      <c r="Q67" s="34">
        <v>0</v>
      </c>
      <c r="R67" s="34">
        <v>0</v>
      </c>
      <c r="S67" s="34">
        <v>0</v>
      </c>
      <c r="T67" s="34">
        <v>0</v>
      </c>
    </row>
    <row r="68" spans="1:20" ht="17.399999999999999" x14ac:dyDescent="0.35">
      <c r="A68" s="85"/>
      <c r="B68" s="56"/>
      <c r="C68" s="81" t="s">
        <v>235</v>
      </c>
      <c r="D68" s="81"/>
      <c r="E68" s="61" t="s">
        <v>255</v>
      </c>
      <c r="F68" s="61"/>
      <c r="G68" s="34">
        <v>1</v>
      </c>
      <c r="H68" s="34">
        <v>2</v>
      </c>
      <c r="I68" s="34">
        <v>2</v>
      </c>
      <c r="J68" s="34">
        <v>2</v>
      </c>
      <c r="K68" s="34">
        <v>2</v>
      </c>
      <c r="L68" s="34">
        <v>2</v>
      </c>
      <c r="M68" s="34">
        <v>2</v>
      </c>
      <c r="N68" s="34">
        <v>2</v>
      </c>
      <c r="O68" s="34">
        <v>2</v>
      </c>
      <c r="P68" s="20">
        <v>0</v>
      </c>
      <c r="Q68" s="34">
        <v>0</v>
      </c>
      <c r="R68" s="34">
        <v>0</v>
      </c>
      <c r="S68" s="34">
        <v>0</v>
      </c>
      <c r="T68" s="34">
        <v>0</v>
      </c>
    </row>
    <row r="69" spans="1:20" ht="17.399999999999999" x14ac:dyDescent="0.35">
      <c r="A69" s="85"/>
      <c r="B69" s="56"/>
      <c r="C69" s="82"/>
      <c r="D69" s="82"/>
      <c r="E69" s="61"/>
      <c r="F69" s="61"/>
      <c r="G69" s="34"/>
      <c r="H69" s="34"/>
      <c r="I69" s="34"/>
      <c r="J69" s="34"/>
      <c r="K69" s="34"/>
      <c r="L69" s="34"/>
      <c r="M69" s="34"/>
      <c r="N69" s="34"/>
      <c r="O69" s="34"/>
      <c r="P69" s="21">
        <v>1</v>
      </c>
      <c r="Q69" s="34"/>
      <c r="R69" s="34"/>
      <c r="S69" s="34"/>
      <c r="T69" s="34"/>
    </row>
    <row r="70" spans="1:20" ht="17.399999999999999" x14ac:dyDescent="0.35">
      <c r="A70" s="85"/>
      <c r="B70" s="56"/>
      <c r="C70" s="81" t="s">
        <v>236</v>
      </c>
      <c r="D70" s="81"/>
      <c r="E70" s="61" t="s">
        <v>255</v>
      </c>
      <c r="F70" s="61"/>
      <c r="G70" s="34">
        <v>2</v>
      </c>
      <c r="H70" s="34">
        <v>2</v>
      </c>
      <c r="I70" s="34">
        <v>2</v>
      </c>
      <c r="J70" s="34">
        <v>2</v>
      </c>
      <c r="K70" s="34">
        <v>2</v>
      </c>
      <c r="L70" s="34">
        <v>2</v>
      </c>
      <c r="M70" s="34">
        <v>2</v>
      </c>
      <c r="N70" s="34">
        <v>2</v>
      </c>
      <c r="O70" s="34">
        <v>2</v>
      </c>
      <c r="P70" s="20">
        <v>0</v>
      </c>
      <c r="Q70" s="34">
        <v>0</v>
      </c>
      <c r="R70" s="34">
        <v>0</v>
      </c>
      <c r="S70" s="34">
        <v>0</v>
      </c>
      <c r="T70" s="34">
        <v>0</v>
      </c>
    </row>
    <row r="71" spans="1:20" ht="17.399999999999999" x14ac:dyDescent="0.35">
      <c r="A71" s="85"/>
      <c r="B71" s="56"/>
      <c r="C71" s="81" t="s">
        <v>237</v>
      </c>
      <c r="D71" s="81"/>
      <c r="E71" s="61" t="s">
        <v>255</v>
      </c>
      <c r="F71" s="61"/>
      <c r="G71" s="34">
        <v>2</v>
      </c>
      <c r="H71" s="34">
        <v>2</v>
      </c>
      <c r="I71" s="34">
        <v>2</v>
      </c>
      <c r="J71" s="34">
        <v>2</v>
      </c>
      <c r="K71" s="34">
        <v>2</v>
      </c>
      <c r="L71" s="34">
        <v>2</v>
      </c>
      <c r="M71" s="34">
        <v>2</v>
      </c>
      <c r="N71" s="34">
        <v>2</v>
      </c>
      <c r="O71" s="34">
        <v>2</v>
      </c>
      <c r="P71" s="20">
        <v>0</v>
      </c>
      <c r="Q71" s="34">
        <v>0</v>
      </c>
      <c r="R71" s="34">
        <v>0</v>
      </c>
      <c r="S71" s="34">
        <v>0</v>
      </c>
      <c r="T71" s="34">
        <v>0</v>
      </c>
    </row>
    <row r="72" spans="1:20" ht="17.399999999999999" x14ac:dyDescent="0.35">
      <c r="A72" s="85"/>
      <c r="B72" s="56" t="s">
        <v>22</v>
      </c>
      <c r="C72" s="81" t="s">
        <v>238</v>
      </c>
      <c r="D72" s="81"/>
      <c r="E72" s="61" t="s">
        <v>257</v>
      </c>
      <c r="F72" s="61"/>
      <c r="G72" s="34">
        <v>2</v>
      </c>
      <c r="H72" s="34">
        <v>1</v>
      </c>
      <c r="I72" s="34">
        <v>2</v>
      </c>
      <c r="J72" s="34">
        <v>2</v>
      </c>
      <c r="K72" s="34">
        <v>2</v>
      </c>
      <c r="L72" s="34">
        <v>2</v>
      </c>
      <c r="M72" s="34">
        <v>2</v>
      </c>
      <c r="N72" s="34">
        <v>2</v>
      </c>
      <c r="O72" s="34">
        <v>2</v>
      </c>
      <c r="P72" s="34">
        <v>2</v>
      </c>
      <c r="Q72" s="20">
        <v>0</v>
      </c>
      <c r="R72" s="34">
        <v>0</v>
      </c>
      <c r="S72" s="34">
        <v>0</v>
      </c>
      <c r="T72" s="34">
        <v>0</v>
      </c>
    </row>
    <row r="73" spans="1:20" ht="17.399999999999999" x14ac:dyDescent="0.35">
      <c r="A73" s="85"/>
      <c r="B73" s="56"/>
      <c r="C73" s="82"/>
      <c r="D73" s="82"/>
      <c r="E73" s="61"/>
      <c r="F73" s="61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22">
        <v>1</v>
      </c>
      <c r="R73" s="34"/>
      <c r="S73" s="34"/>
      <c r="T73" s="34"/>
    </row>
    <row r="74" spans="1:20" ht="17.399999999999999" x14ac:dyDescent="0.35">
      <c r="A74" s="85"/>
      <c r="B74" s="56"/>
      <c r="C74" s="81" t="s">
        <v>239</v>
      </c>
      <c r="D74" s="81"/>
      <c r="E74" s="61" t="s">
        <v>257</v>
      </c>
      <c r="F74" s="61"/>
      <c r="G74" s="34">
        <v>2</v>
      </c>
      <c r="H74" s="34">
        <v>2</v>
      </c>
      <c r="I74" s="34">
        <v>2</v>
      </c>
      <c r="J74" s="34">
        <v>2</v>
      </c>
      <c r="K74" s="34">
        <v>2</v>
      </c>
      <c r="L74" s="34">
        <v>2</v>
      </c>
      <c r="M74" s="34">
        <v>2</v>
      </c>
      <c r="N74" s="34">
        <v>2</v>
      </c>
      <c r="O74" s="34">
        <v>2</v>
      </c>
      <c r="P74" s="34">
        <v>2</v>
      </c>
      <c r="Q74" s="20">
        <v>0</v>
      </c>
      <c r="R74" s="34">
        <v>0</v>
      </c>
      <c r="S74" s="34">
        <v>0</v>
      </c>
      <c r="T74" s="34">
        <v>0</v>
      </c>
    </row>
    <row r="75" spans="1:20" ht="17.399999999999999" x14ac:dyDescent="0.35">
      <c r="A75" s="85"/>
      <c r="B75" s="56"/>
      <c r="C75" s="81" t="s">
        <v>240</v>
      </c>
      <c r="D75" s="81"/>
      <c r="E75" s="61" t="s">
        <v>257</v>
      </c>
      <c r="F75" s="61"/>
      <c r="G75" s="34">
        <v>2</v>
      </c>
      <c r="H75" s="34">
        <v>1</v>
      </c>
      <c r="I75" s="34">
        <v>1</v>
      </c>
      <c r="J75" s="34">
        <v>1</v>
      </c>
      <c r="K75" s="34">
        <v>1</v>
      </c>
      <c r="L75" s="34">
        <v>1</v>
      </c>
      <c r="M75" s="34">
        <v>1</v>
      </c>
      <c r="N75" s="34">
        <v>1</v>
      </c>
      <c r="O75" s="34">
        <v>1</v>
      </c>
      <c r="P75" s="34">
        <v>1</v>
      </c>
      <c r="Q75" s="20">
        <v>0</v>
      </c>
      <c r="R75" s="34">
        <v>0</v>
      </c>
      <c r="S75" s="34">
        <v>0</v>
      </c>
      <c r="T75" s="34">
        <v>0</v>
      </c>
    </row>
    <row r="76" spans="1:20" ht="17.399999999999999" x14ac:dyDescent="0.35">
      <c r="A76" s="85"/>
      <c r="B76" s="56"/>
      <c r="C76" s="82"/>
      <c r="D76" s="82"/>
      <c r="E76" s="61"/>
      <c r="F76" s="61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22">
        <v>1</v>
      </c>
      <c r="R76" s="34"/>
      <c r="S76" s="34"/>
      <c r="T76" s="34"/>
    </row>
    <row r="77" spans="1:20" ht="17.399999999999999" x14ac:dyDescent="0.35">
      <c r="A77" s="85"/>
      <c r="B77" s="56"/>
      <c r="C77" s="81" t="s">
        <v>241</v>
      </c>
      <c r="D77" s="81"/>
      <c r="E77" s="61" t="s">
        <v>257</v>
      </c>
      <c r="F77" s="61"/>
      <c r="G77" s="34">
        <v>1</v>
      </c>
      <c r="H77" s="34">
        <v>1</v>
      </c>
      <c r="I77" s="34">
        <v>1</v>
      </c>
      <c r="J77" s="34">
        <v>1</v>
      </c>
      <c r="K77" s="34">
        <v>1</v>
      </c>
      <c r="L77" s="34">
        <v>1</v>
      </c>
      <c r="M77" s="34">
        <v>1</v>
      </c>
      <c r="N77" s="34">
        <v>1</v>
      </c>
      <c r="O77" s="34">
        <v>1</v>
      </c>
      <c r="P77" s="34">
        <v>1</v>
      </c>
      <c r="Q77" s="20">
        <v>0</v>
      </c>
      <c r="R77" s="34">
        <v>0</v>
      </c>
      <c r="S77" s="34">
        <v>0</v>
      </c>
      <c r="T77" s="34">
        <v>0</v>
      </c>
    </row>
    <row r="78" spans="1:20" ht="17.399999999999999" x14ac:dyDescent="0.35">
      <c r="A78" s="85"/>
      <c r="B78" s="56"/>
      <c r="C78" s="81" t="s">
        <v>242</v>
      </c>
      <c r="D78" s="81"/>
      <c r="E78" s="61" t="s">
        <v>257</v>
      </c>
      <c r="F78" s="61"/>
      <c r="G78" s="34">
        <v>1</v>
      </c>
      <c r="H78" s="34">
        <v>1</v>
      </c>
      <c r="I78" s="34">
        <v>1</v>
      </c>
      <c r="J78" s="34">
        <v>1</v>
      </c>
      <c r="K78" s="34">
        <v>1</v>
      </c>
      <c r="L78" s="34">
        <v>1</v>
      </c>
      <c r="M78" s="34">
        <v>1</v>
      </c>
      <c r="N78" s="34">
        <v>1</v>
      </c>
      <c r="O78" s="34">
        <v>1</v>
      </c>
      <c r="P78" s="34">
        <v>1</v>
      </c>
      <c r="Q78" s="20">
        <v>0</v>
      </c>
      <c r="R78" s="34">
        <v>0</v>
      </c>
      <c r="S78" s="34">
        <v>0</v>
      </c>
      <c r="T78" s="34">
        <v>0</v>
      </c>
    </row>
    <row r="79" spans="1:20" ht="17.399999999999999" x14ac:dyDescent="0.35">
      <c r="A79" s="85"/>
      <c r="B79" s="56"/>
      <c r="C79" s="81" t="s">
        <v>243</v>
      </c>
      <c r="D79" s="81"/>
      <c r="E79" s="61" t="s">
        <v>257</v>
      </c>
      <c r="F79" s="61"/>
      <c r="G79" s="34">
        <v>1</v>
      </c>
      <c r="H79" s="34">
        <v>1</v>
      </c>
      <c r="I79" s="34">
        <v>1</v>
      </c>
      <c r="J79" s="34">
        <v>1</v>
      </c>
      <c r="K79" s="34">
        <v>1</v>
      </c>
      <c r="L79" s="34">
        <v>1</v>
      </c>
      <c r="M79" s="34">
        <v>1</v>
      </c>
      <c r="N79" s="34">
        <v>1</v>
      </c>
      <c r="O79" s="34">
        <v>1</v>
      </c>
      <c r="P79" s="34">
        <v>1</v>
      </c>
      <c r="Q79" s="20">
        <v>0</v>
      </c>
      <c r="R79" s="34">
        <v>0</v>
      </c>
      <c r="S79" s="34">
        <v>0</v>
      </c>
      <c r="T79" s="34">
        <v>0</v>
      </c>
    </row>
    <row r="80" spans="1:20" ht="17.399999999999999" x14ac:dyDescent="0.35">
      <c r="A80" s="85"/>
      <c r="B80" s="56"/>
      <c r="C80" s="83" t="s">
        <v>244</v>
      </c>
      <c r="D80" s="83"/>
      <c r="E80" s="61" t="s">
        <v>252</v>
      </c>
      <c r="F80" s="61"/>
      <c r="G80" s="34">
        <v>1</v>
      </c>
      <c r="H80" s="34">
        <v>1</v>
      </c>
      <c r="I80" s="34">
        <v>1</v>
      </c>
      <c r="J80" s="34">
        <v>1</v>
      </c>
      <c r="K80" s="34">
        <v>1</v>
      </c>
      <c r="L80" s="34">
        <v>1</v>
      </c>
      <c r="M80" s="34">
        <v>1</v>
      </c>
      <c r="N80" s="34">
        <v>1</v>
      </c>
      <c r="O80" s="34">
        <v>1</v>
      </c>
      <c r="P80" s="34">
        <v>1</v>
      </c>
      <c r="Q80" s="20">
        <v>0</v>
      </c>
      <c r="R80" s="34">
        <v>0</v>
      </c>
      <c r="S80" s="34">
        <v>0</v>
      </c>
      <c r="T80" s="34">
        <v>0</v>
      </c>
    </row>
    <row r="81" spans="1:20" ht="17.399999999999999" x14ac:dyDescent="0.35">
      <c r="A81" s="85"/>
      <c r="B81" s="56" t="s">
        <v>31</v>
      </c>
      <c r="C81" s="81" t="s">
        <v>245</v>
      </c>
      <c r="D81" s="81"/>
      <c r="E81" s="61" t="s">
        <v>255</v>
      </c>
      <c r="F81" s="61"/>
      <c r="G81" s="34">
        <v>1</v>
      </c>
      <c r="H81" s="34">
        <v>2</v>
      </c>
      <c r="I81" s="34">
        <v>2</v>
      </c>
      <c r="J81" s="34">
        <v>2</v>
      </c>
      <c r="K81" s="34">
        <v>2</v>
      </c>
      <c r="L81" s="34">
        <v>2</v>
      </c>
      <c r="M81" s="34">
        <v>2</v>
      </c>
      <c r="N81" s="34">
        <v>2</v>
      </c>
      <c r="O81" s="34">
        <v>2</v>
      </c>
      <c r="P81" s="34">
        <v>2</v>
      </c>
      <c r="Q81" s="34">
        <v>2</v>
      </c>
      <c r="R81" s="20">
        <v>0</v>
      </c>
      <c r="S81" s="34">
        <v>0</v>
      </c>
      <c r="T81" s="34">
        <v>0</v>
      </c>
    </row>
    <row r="82" spans="1:20" ht="17.399999999999999" x14ac:dyDescent="0.35">
      <c r="A82" s="85"/>
      <c r="B82" s="56"/>
      <c r="C82" s="82"/>
      <c r="D82" s="82"/>
      <c r="E82" s="35"/>
      <c r="F82" s="35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21">
        <v>1</v>
      </c>
      <c r="S82" s="34"/>
      <c r="T82" s="34"/>
    </row>
    <row r="83" spans="1:20" ht="17.399999999999999" x14ac:dyDescent="0.35">
      <c r="A83" s="85"/>
      <c r="B83" s="56"/>
      <c r="C83" s="81" t="s">
        <v>246</v>
      </c>
      <c r="D83" s="81"/>
      <c r="E83" s="61" t="s">
        <v>255</v>
      </c>
      <c r="F83" s="61"/>
      <c r="G83" s="34">
        <v>1</v>
      </c>
      <c r="H83" s="34">
        <v>2</v>
      </c>
      <c r="I83" s="34">
        <v>2</v>
      </c>
      <c r="J83" s="34">
        <v>2</v>
      </c>
      <c r="K83" s="34">
        <v>2</v>
      </c>
      <c r="L83" s="34">
        <v>2</v>
      </c>
      <c r="M83" s="34">
        <v>2</v>
      </c>
      <c r="N83" s="34">
        <v>2</v>
      </c>
      <c r="O83" s="34">
        <v>2</v>
      </c>
      <c r="P83" s="34">
        <v>2</v>
      </c>
      <c r="Q83" s="34">
        <v>2</v>
      </c>
      <c r="R83" s="20">
        <v>0</v>
      </c>
      <c r="S83" s="34">
        <v>0</v>
      </c>
      <c r="T83" s="34">
        <v>0</v>
      </c>
    </row>
    <row r="84" spans="1:20" ht="17.399999999999999" x14ac:dyDescent="0.35">
      <c r="A84" s="85"/>
      <c r="B84" s="56"/>
      <c r="C84" s="82"/>
      <c r="D84" s="82"/>
      <c r="E84" s="61"/>
      <c r="F84" s="61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21">
        <v>1</v>
      </c>
      <c r="S84" s="34"/>
      <c r="T84" s="34"/>
    </row>
    <row r="85" spans="1:20" ht="17.399999999999999" x14ac:dyDescent="0.35">
      <c r="A85" s="85"/>
      <c r="B85" s="56"/>
      <c r="C85" s="81" t="s">
        <v>247</v>
      </c>
      <c r="D85" s="81"/>
      <c r="E85" s="61" t="s">
        <v>255</v>
      </c>
      <c r="F85" s="61"/>
      <c r="G85" s="34">
        <v>1</v>
      </c>
      <c r="H85" s="34">
        <v>1</v>
      </c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>
        <v>1</v>
      </c>
      <c r="Q85" s="34">
        <v>1</v>
      </c>
      <c r="R85" s="20">
        <v>0</v>
      </c>
      <c r="S85" s="34">
        <v>0</v>
      </c>
      <c r="T85" s="34">
        <v>0</v>
      </c>
    </row>
    <row r="86" spans="1:20" ht="17.399999999999999" x14ac:dyDescent="0.35">
      <c r="A86" s="85"/>
      <c r="B86" s="56"/>
      <c r="C86" s="81" t="s">
        <v>248</v>
      </c>
      <c r="D86" s="81"/>
      <c r="E86" s="61" t="s">
        <v>255</v>
      </c>
      <c r="F86" s="61"/>
      <c r="G86" s="34">
        <v>1</v>
      </c>
      <c r="H86" s="34">
        <v>1</v>
      </c>
      <c r="I86" s="34">
        <v>1</v>
      </c>
      <c r="J86" s="34">
        <v>1</v>
      </c>
      <c r="K86" s="34">
        <v>1</v>
      </c>
      <c r="L86" s="34">
        <v>1</v>
      </c>
      <c r="M86" s="34">
        <v>1</v>
      </c>
      <c r="N86" s="34">
        <v>1</v>
      </c>
      <c r="O86" s="34">
        <v>1</v>
      </c>
      <c r="P86" s="34">
        <v>1</v>
      </c>
      <c r="Q86" s="34">
        <v>1</v>
      </c>
      <c r="R86" s="20">
        <v>0</v>
      </c>
      <c r="S86" s="34">
        <v>0</v>
      </c>
      <c r="T86" s="34">
        <v>0</v>
      </c>
    </row>
    <row r="87" spans="1:20" ht="17.399999999999999" x14ac:dyDescent="0.35">
      <c r="A87" s="85"/>
      <c r="B87" s="56"/>
      <c r="C87" s="81" t="s">
        <v>249</v>
      </c>
      <c r="D87" s="81"/>
      <c r="E87" s="61" t="s">
        <v>255</v>
      </c>
      <c r="F87" s="61"/>
      <c r="G87" s="34">
        <v>1</v>
      </c>
      <c r="H87" s="34">
        <v>1</v>
      </c>
      <c r="I87" s="34">
        <v>1</v>
      </c>
      <c r="J87" s="34">
        <v>1</v>
      </c>
      <c r="K87" s="34">
        <v>1</v>
      </c>
      <c r="L87" s="34">
        <v>1</v>
      </c>
      <c r="M87" s="34">
        <v>1</v>
      </c>
      <c r="N87" s="34">
        <v>1</v>
      </c>
      <c r="O87" s="34">
        <v>1</v>
      </c>
      <c r="P87" s="34">
        <v>1</v>
      </c>
      <c r="Q87" s="34">
        <v>1</v>
      </c>
      <c r="R87" s="20">
        <v>0</v>
      </c>
      <c r="S87" s="34">
        <v>0</v>
      </c>
      <c r="T87" s="34">
        <v>0</v>
      </c>
    </row>
    <row r="88" spans="1:20" ht="17.399999999999999" x14ac:dyDescent="0.35">
      <c r="A88" s="85"/>
      <c r="B88" s="56"/>
      <c r="C88" s="81" t="s">
        <v>250</v>
      </c>
      <c r="D88" s="81"/>
      <c r="E88" s="61" t="s">
        <v>255</v>
      </c>
      <c r="F88" s="61"/>
      <c r="G88" s="34">
        <v>1</v>
      </c>
      <c r="H88" s="34">
        <v>1</v>
      </c>
      <c r="I88" s="34">
        <v>1</v>
      </c>
      <c r="J88" s="34">
        <v>1</v>
      </c>
      <c r="K88" s="34">
        <v>1</v>
      </c>
      <c r="L88" s="34">
        <v>1</v>
      </c>
      <c r="M88" s="34">
        <v>1</v>
      </c>
      <c r="N88" s="34">
        <v>1</v>
      </c>
      <c r="O88" s="34">
        <v>1</v>
      </c>
      <c r="P88" s="34">
        <v>1</v>
      </c>
      <c r="Q88" s="34">
        <v>1</v>
      </c>
      <c r="R88" s="20">
        <v>0</v>
      </c>
      <c r="S88" s="34">
        <v>0</v>
      </c>
      <c r="T88" s="34">
        <v>0</v>
      </c>
    </row>
    <row r="89" spans="1:20" ht="17.399999999999999" x14ac:dyDescent="0.35">
      <c r="A89" s="85"/>
      <c r="B89" s="56"/>
      <c r="C89" s="81" t="s">
        <v>251</v>
      </c>
      <c r="D89" s="81"/>
      <c r="E89" s="61" t="s">
        <v>255</v>
      </c>
      <c r="F89" s="61"/>
      <c r="G89" s="34">
        <v>1</v>
      </c>
      <c r="H89" s="34">
        <v>1</v>
      </c>
      <c r="I89" s="34">
        <v>1</v>
      </c>
      <c r="J89" s="34">
        <v>1</v>
      </c>
      <c r="K89" s="34">
        <v>1</v>
      </c>
      <c r="L89" s="34">
        <v>1</v>
      </c>
      <c r="M89" s="34">
        <v>1</v>
      </c>
      <c r="N89" s="34">
        <v>1</v>
      </c>
      <c r="O89" s="34">
        <v>1</v>
      </c>
      <c r="P89" s="34">
        <v>1</v>
      </c>
      <c r="Q89" s="34">
        <v>1</v>
      </c>
      <c r="R89" s="20">
        <v>0</v>
      </c>
      <c r="S89" s="34">
        <v>0</v>
      </c>
      <c r="T89" s="34">
        <v>0</v>
      </c>
    </row>
    <row r="90" spans="1:20" x14ac:dyDescent="0.3">
      <c r="A90" s="85"/>
      <c r="B90" s="56" t="s">
        <v>30</v>
      </c>
      <c r="C90" s="63" t="s">
        <v>38</v>
      </c>
      <c r="D90" s="63"/>
      <c r="E90" s="61" t="s">
        <v>40</v>
      </c>
      <c r="F90" s="61"/>
      <c r="G90" s="34">
        <v>3</v>
      </c>
      <c r="H90" s="34">
        <v>4</v>
      </c>
      <c r="I90" s="34">
        <v>4</v>
      </c>
      <c r="J90" s="34">
        <v>4</v>
      </c>
      <c r="K90" s="34">
        <v>4</v>
      </c>
      <c r="L90" s="34">
        <v>4</v>
      </c>
      <c r="M90" s="34">
        <v>4</v>
      </c>
      <c r="N90" s="34">
        <v>4</v>
      </c>
      <c r="O90" s="34">
        <v>4</v>
      </c>
      <c r="P90" s="34">
        <v>4</v>
      </c>
      <c r="Q90" s="34">
        <v>4</v>
      </c>
      <c r="R90" s="34">
        <v>4</v>
      </c>
      <c r="S90" s="20">
        <v>0</v>
      </c>
      <c r="T90" s="34">
        <v>0</v>
      </c>
    </row>
    <row r="91" spans="1:20" x14ac:dyDescent="0.3">
      <c r="A91" s="85"/>
      <c r="B91" s="56"/>
      <c r="C91" s="61"/>
      <c r="D91" s="61"/>
      <c r="E91" s="61"/>
      <c r="F91" s="61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21">
        <v>1</v>
      </c>
      <c r="T91" s="34"/>
    </row>
    <row r="92" spans="1:20" x14ac:dyDescent="0.3">
      <c r="A92" s="85"/>
      <c r="B92" s="56"/>
      <c r="C92" s="63" t="s">
        <v>39</v>
      </c>
      <c r="D92" s="63"/>
      <c r="E92" s="61" t="s">
        <v>40</v>
      </c>
      <c r="F92" s="61"/>
      <c r="G92" s="34">
        <v>4</v>
      </c>
      <c r="H92" s="34">
        <v>4</v>
      </c>
      <c r="I92" s="34">
        <v>4</v>
      </c>
      <c r="J92" s="34">
        <v>4</v>
      </c>
      <c r="K92" s="34">
        <v>4</v>
      </c>
      <c r="L92" s="34">
        <v>4</v>
      </c>
      <c r="M92" s="34">
        <v>4</v>
      </c>
      <c r="N92" s="34">
        <v>4</v>
      </c>
      <c r="O92" s="34">
        <v>4</v>
      </c>
      <c r="P92" s="34">
        <v>4</v>
      </c>
      <c r="Q92" s="34">
        <v>4</v>
      </c>
      <c r="R92" s="34">
        <v>4</v>
      </c>
      <c r="S92" s="34">
        <v>4</v>
      </c>
      <c r="T92" s="20">
        <v>0</v>
      </c>
    </row>
    <row r="93" spans="1:20" x14ac:dyDescent="0.3">
      <c r="A93" s="85"/>
      <c r="B93" s="67" t="s">
        <v>12</v>
      </c>
      <c r="C93" s="67"/>
      <c r="D93" s="67"/>
      <c r="E93" s="62" t="s">
        <v>11</v>
      </c>
      <c r="F93" s="62"/>
      <c r="G93" s="80">
        <f>SUM(G16:G92)</f>
        <v>84</v>
      </c>
      <c r="H93" s="80"/>
      <c r="I93" s="34">
        <f>SUM(I16:I92)-J18</f>
        <v>97</v>
      </c>
      <c r="J93" s="34">
        <f>SUM(J16:J92)-J18-K22-K25-K28-K30</f>
        <v>88</v>
      </c>
      <c r="K93" s="34">
        <f>SUM(K16:K92)-K22-K25-K28-K30-L32-L34-L37-L40</f>
        <v>74</v>
      </c>
      <c r="L93" s="34">
        <f>SUM(L16:L92)-L32-L34-L37-L40-M44-M49-M52</f>
        <v>59</v>
      </c>
      <c r="M93" s="34">
        <f>SUM(M16:M92)-M44-M49-M52+N54+N57</f>
        <v>52</v>
      </c>
      <c r="N93" s="34">
        <f>SUM(N16:N92)-N54-N57</f>
        <v>42</v>
      </c>
      <c r="O93" s="34">
        <f>SUM(O16:O92)-P65-P69</f>
        <v>39</v>
      </c>
      <c r="P93" s="34">
        <f>SUM(P16:P92)-P65-P69+Q73+Q76</f>
        <v>29</v>
      </c>
      <c r="Q93" s="34">
        <f>SUM(Q16:Q92)-Q73-Q76-R82-R84</f>
        <v>15</v>
      </c>
      <c r="R93" s="34">
        <f>SUM(R16:R92)-R82-R84-S91</f>
        <v>7</v>
      </c>
      <c r="S93" s="34">
        <f>SUM(S16:S92)-S91</f>
        <v>4</v>
      </c>
      <c r="T93" s="34">
        <f>SUM(T16:T92)</f>
        <v>0</v>
      </c>
    </row>
    <row r="94" spans="1:20" x14ac:dyDescent="0.3">
      <c r="A94" s="86"/>
      <c r="B94" s="67"/>
      <c r="C94" s="67"/>
      <c r="D94" s="67"/>
      <c r="E94" s="62" t="s">
        <v>41</v>
      </c>
      <c r="F94" s="62"/>
      <c r="G94" s="80">
        <f>SUM(H16:H92)</f>
        <v>97</v>
      </c>
      <c r="H94" s="80"/>
      <c r="I94" s="34">
        <f>SUM(I16:I92)</f>
        <v>98</v>
      </c>
      <c r="J94" s="34">
        <f>SUM(J16:J92)-J18</f>
        <v>92</v>
      </c>
      <c r="K94" s="34">
        <f>SUM(K16:K92)-K22-K25-K28-K30</f>
        <v>78</v>
      </c>
      <c r="L94" s="34">
        <f>SUM(L16:L92)-L32-L34-L37-L40</f>
        <v>62</v>
      </c>
      <c r="M94" s="34">
        <f>SUM(M16:M92)-M44-M49-M52</f>
        <v>50</v>
      </c>
      <c r="N94" s="34">
        <f>SUM(N16:N92)-N54-N57</f>
        <v>42</v>
      </c>
      <c r="O94" s="34">
        <f>SUM(O16:O92)</f>
        <v>40</v>
      </c>
      <c r="P94" s="34">
        <f>SUM(P16:P92)-P65-P69</f>
        <v>27</v>
      </c>
      <c r="Q94" s="34">
        <f>SUM(Q16:Q92)-Q73-Q76</f>
        <v>17</v>
      </c>
      <c r="R94" s="34">
        <f>SUM(R16:R92)-R82-R84</f>
        <v>8</v>
      </c>
      <c r="S94" s="34">
        <f>SUM(S16:S92)-S91</f>
        <v>4</v>
      </c>
      <c r="T94" s="34">
        <f>SUM(T16:T92)</f>
        <v>0</v>
      </c>
    </row>
  </sheetData>
  <mergeCells count="174">
    <mergeCell ref="C22:D22"/>
    <mergeCell ref="E30:F30"/>
    <mergeCell ref="E32:F32"/>
    <mergeCell ref="E34:F34"/>
    <mergeCell ref="C34:D34"/>
    <mergeCell ref="C30:D30"/>
    <mergeCell ref="C32:D32"/>
    <mergeCell ref="E69:F69"/>
    <mergeCell ref="C66:D66"/>
    <mergeCell ref="E66:F66"/>
    <mergeCell ref="C91:D91"/>
    <mergeCell ref="E91:F91"/>
    <mergeCell ref="C28:D28"/>
    <mergeCell ref="E28:F28"/>
    <mergeCell ref="E25:F25"/>
    <mergeCell ref="C25:D25"/>
    <mergeCell ref="E57:F57"/>
    <mergeCell ref="C57:D57"/>
    <mergeCell ref="C54:D54"/>
    <mergeCell ref="E54:F54"/>
    <mergeCell ref="E52:F52"/>
    <mergeCell ref="C52:D52"/>
    <mergeCell ref="C49:D49"/>
    <mergeCell ref="E49:F49"/>
    <mergeCell ref="E44:F44"/>
    <mergeCell ref="C44:D44"/>
    <mergeCell ref="C40:D40"/>
    <mergeCell ref="E40:F40"/>
    <mergeCell ref="E37:F37"/>
    <mergeCell ref="C37:D37"/>
    <mergeCell ref="E70:F70"/>
    <mergeCell ref="C68:D68"/>
    <mergeCell ref="E68:F68"/>
    <mergeCell ref="C81:D81"/>
    <mergeCell ref="A1:B1"/>
    <mergeCell ref="A2:B2"/>
    <mergeCell ref="A3:B3"/>
    <mergeCell ref="A4:B4"/>
    <mergeCell ref="B6:E6"/>
    <mergeCell ref="B13:C13"/>
    <mergeCell ref="E19:F19"/>
    <mergeCell ref="E20:F20"/>
    <mergeCell ref="B19:D19"/>
    <mergeCell ref="B18:D18"/>
    <mergeCell ref="E18:F18"/>
    <mergeCell ref="B20:B29"/>
    <mergeCell ref="C27:D27"/>
    <mergeCell ref="C20:D20"/>
    <mergeCell ref="C21:D21"/>
    <mergeCell ref="C23:D23"/>
    <mergeCell ref="C24:D24"/>
    <mergeCell ref="E21:F21"/>
    <mergeCell ref="E23:F23"/>
    <mergeCell ref="E24:F24"/>
    <mergeCell ref="E26:F26"/>
    <mergeCell ref="E27:F27"/>
    <mergeCell ref="C26:D26"/>
    <mergeCell ref="E22:F22"/>
    <mergeCell ref="G94:H94"/>
    <mergeCell ref="B72:B80"/>
    <mergeCell ref="B81:B89"/>
    <mergeCell ref="C46:D46"/>
    <mergeCell ref="C48:D48"/>
    <mergeCell ref="C50:D50"/>
    <mergeCell ref="C51:D51"/>
    <mergeCell ref="C55:D55"/>
    <mergeCell ref="C56:D56"/>
    <mergeCell ref="C59:D59"/>
    <mergeCell ref="B63:B71"/>
    <mergeCell ref="C61:D61"/>
    <mergeCell ref="C53:D53"/>
    <mergeCell ref="E90:F90"/>
    <mergeCell ref="C92:D92"/>
    <mergeCell ref="G93:H93"/>
    <mergeCell ref="E55:F55"/>
    <mergeCell ref="B93:D94"/>
    <mergeCell ref="C47:D47"/>
    <mergeCell ref="C58:D58"/>
    <mergeCell ref="E58:F58"/>
    <mergeCell ref="B43:B62"/>
    <mergeCell ref="E74:F74"/>
    <mergeCell ref="E94:F94"/>
    <mergeCell ref="E15:F15"/>
    <mergeCell ref="C15:D15"/>
    <mergeCell ref="C88:D88"/>
    <mergeCell ref="C87:D87"/>
    <mergeCell ref="C79:D79"/>
    <mergeCell ref="C78:D78"/>
    <mergeCell ref="C77:D77"/>
    <mergeCell ref="C72:D72"/>
    <mergeCell ref="E45:F45"/>
    <mergeCell ref="E46:F46"/>
    <mergeCell ref="E86:F86"/>
    <mergeCell ref="E67:F67"/>
    <mergeCell ref="E78:F78"/>
    <mergeCell ref="E72:F72"/>
    <mergeCell ref="E59:F59"/>
    <mergeCell ref="E50:F50"/>
    <mergeCell ref="E51:F51"/>
    <mergeCell ref="E53:F53"/>
    <mergeCell ref="E56:F56"/>
    <mergeCell ref="E60:F60"/>
    <mergeCell ref="E62:F62"/>
    <mergeCell ref="E61:F61"/>
    <mergeCell ref="E87:F87"/>
    <mergeCell ref="C39:D39"/>
    <mergeCell ref="B17:D17"/>
    <mergeCell ref="B16:D16"/>
    <mergeCell ref="A16:A94"/>
    <mergeCell ref="E17:F17"/>
    <mergeCell ref="E16:F16"/>
    <mergeCell ref="E92:F92"/>
    <mergeCell ref="E93:F93"/>
    <mergeCell ref="E75:F75"/>
    <mergeCell ref="E77:F77"/>
    <mergeCell ref="C60:D60"/>
    <mergeCell ref="C62:D62"/>
    <mergeCell ref="C64:D64"/>
    <mergeCell ref="C65:D65"/>
    <mergeCell ref="C67:D67"/>
    <mergeCell ref="E65:F65"/>
    <mergeCell ref="E47:F47"/>
    <mergeCell ref="E48:F48"/>
    <mergeCell ref="B31:B42"/>
    <mergeCell ref="B90:B92"/>
    <mergeCell ref="E84:F84"/>
    <mergeCell ref="C84:D84"/>
    <mergeCell ref="C82:D82"/>
    <mergeCell ref="C76:D76"/>
    <mergeCell ref="E76:F76"/>
    <mergeCell ref="C90:D90"/>
    <mergeCell ref="C29:D29"/>
    <mergeCell ref="C31:D31"/>
    <mergeCell ref="C38:D38"/>
    <mergeCell ref="E29:F29"/>
    <mergeCell ref="C42:D42"/>
    <mergeCell ref="E42:F42"/>
    <mergeCell ref="C45:D45"/>
    <mergeCell ref="C43:D43"/>
    <mergeCell ref="E43:F43"/>
    <mergeCell ref="E39:F39"/>
    <mergeCell ref="E41:F41"/>
    <mergeCell ref="E31:F31"/>
    <mergeCell ref="C63:D63"/>
    <mergeCell ref="E63:F63"/>
    <mergeCell ref="E64:F64"/>
    <mergeCell ref="C73:D73"/>
    <mergeCell ref="E73:F73"/>
    <mergeCell ref="C69:D69"/>
    <mergeCell ref="C41:D41"/>
    <mergeCell ref="C83:D83"/>
    <mergeCell ref="C80:D80"/>
    <mergeCell ref="E80:F80"/>
    <mergeCell ref="E79:F79"/>
    <mergeCell ref="C89:D89"/>
    <mergeCell ref="E89:F89"/>
    <mergeCell ref="E88:F88"/>
    <mergeCell ref="C33:D33"/>
    <mergeCell ref="C35:D35"/>
    <mergeCell ref="E33:F33"/>
    <mergeCell ref="E35:F35"/>
    <mergeCell ref="C36:D36"/>
    <mergeCell ref="E36:F36"/>
    <mergeCell ref="E38:F38"/>
    <mergeCell ref="C86:D86"/>
    <mergeCell ref="E85:F85"/>
    <mergeCell ref="C85:D85"/>
    <mergeCell ref="E81:F81"/>
    <mergeCell ref="E83:F83"/>
    <mergeCell ref="C70:D70"/>
    <mergeCell ref="C71:D71"/>
    <mergeCell ref="C75:D75"/>
    <mergeCell ref="E71:F71"/>
    <mergeCell ref="C74:D74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J12" sqref="J12"/>
    </sheetView>
  </sheetViews>
  <sheetFormatPr defaultRowHeight="14.4" x14ac:dyDescent="0.3"/>
  <cols>
    <col min="2" max="11" width="10" customWidth="1"/>
  </cols>
  <sheetData>
    <row r="1" spans="1:11" ht="16.8" x14ac:dyDescent="0.3">
      <c r="A1" s="95" t="s">
        <v>43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ht="16.8" x14ac:dyDescent="0.3">
      <c r="A2" s="98"/>
      <c r="B2" s="99" t="s">
        <v>65</v>
      </c>
      <c r="C2" s="99"/>
      <c r="D2" s="99" t="s">
        <v>50</v>
      </c>
      <c r="E2" s="99"/>
      <c r="F2" s="99" t="s">
        <v>63</v>
      </c>
      <c r="G2" s="99"/>
      <c r="H2" s="99" t="s">
        <v>51</v>
      </c>
      <c r="I2" s="99"/>
      <c r="J2" s="99" t="s">
        <v>64</v>
      </c>
      <c r="K2" s="100"/>
    </row>
    <row r="3" spans="1:11" ht="16.8" x14ac:dyDescent="0.3">
      <c r="A3" s="98"/>
      <c r="B3" s="24" t="s">
        <v>11</v>
      </c>
      <c r="C3" s="24" t="s">
        <v>41</v>
      </c>
      <c r="D3" s="24" t="s">
        <v>11</v>
      </c>
      <c r="E3" s="24" t="s">
        <v>41</v>
      </c>
      <c r="F3" s="24" t="s">
        <v>11</v>
      </c>
      <c r="G3" s="24" t="s">
        <v>41</v>
      </c>
      <c r="H3" s="24" t="s">
        <v>11</v>
      </c>
      <c r="I3" s="24" t="s">
        <v>41</v>
      </c>
      <c r="J3" s="24" t="s">
        <v>11</v>
      </c>
      <c r="K3" s="25" t="s">
        <v>41</v>
      </c>
    </row>
    <row r="4" spans="1:11" ht="16.8" x14ac:dyDescent="0.3">
      <c r="A4" s="28" t="s">
        <v>4</v>
      </c>
      <c r="B4" s="26">
        <f ca="1">'Sprint 1'!$D$8</f>
        <v>11.4</v>
      </c>
      <c r="C4" s="26">
        <f ca="1">'Sprint 1'!$E$8</f>
        <v>13.6</v>
      </c>
      <c r="D4" s="26">
        <f ca="1">'Sprint 1'!$D$9</f>
        <v>12.4</v>
      </c>
      <c r="E4" s="26">
        <f ca="1">'Sprint 1'!$E$9</f>
        <v>12.6</v>
      </c>
      <c r="F4" s="26">
        <f ca="1">'Sprint 1'!$D$10</f>
        <v>18.399999999999999</v>
      </c>
      <c r="G4" s="26">
        <f ca="1">'Sprint 1'!$E$10</f>
        <v>17.600000000000001</v>
      </c>
      <c r="H4" s="26">
        <f ca="1">'Sprint 1'!$D$11</f>
        <v>26.4</v>
      </c>
      <c r="I4" s="26">
        <f ca="1">'Sprint 1'!$E$11</f>
        <v>29.6</v>
      </c>
      <c r="J4" s="26">
        <f ca="1">'Sprint 1'!$D$12</f>
        <v>24.4</v>
      </c>
      <c r="K4" s="26">
        <f ca="1">'Sprint 1'!$E$12</f>
        <v>25.6</v>
      </c>
    </row>
    <row r="5" spans="1:11" ht="16.8" x14ac:dyDescent="0.3">
      <c r="A5" s="28" t="s">
        <v>26</v>
      </c>
      <c r="B5" s="26">
        <f ca="1">'Sprint 2'!$D$8</f>
        <v>10.1</v>
      </c>
      <c r="C5" s="26">
        <f ca="1">'Sprint 2'!$E$8</f>
        <v>10.9</v>
      </c>
      <c r="D5" s="26">
        <f ca="1">'Sprint 2'!$D$9</f>
        <v>23.6</v>
      </c>
      <c r="E5" s="26">
        <f ca="1">'Sprint 2'!$E$9</f>
        <v>26.9</v>
      </c>
      <c r="F5" s="26">
        <f ca="1">'Sprint 2'!$D$10</f>
        <v>4.5999999999999996</v>
      </c>
      <c r="G5" s="26">
        <f ca="1">'Sprint 2'!$E$10</f>
        <v>5.9</v>
      </c>
      <c r="H5" s="26">
        <f ca="1">'Sprint 2'!$D$11</f>
        <v>22.6</v>
      </c>
      <c r="I5" s="26">
        <f ca="1">'Sprint 2'!$E$11</f>
        <v>24.9</v>
      </c>
      <c r="J5" s="26">
        <f ca="1">'Sprint 2'!$D$12</f>
        <v>10.1</v>
      </c>
      <c r="K5" s="26">
        <f ca="1">'Sprint 2'!$E$12</f>
        <v>15.4</v>
      </c>
    </row>
    <row r="6" spans="1:11" ht="16.8" x14ac:dyDescent="0.3">
      <c r="A6" s="28" t="s">
        <v>27</v>
      </c>
      <c r="B6" s="26">
        <f ca="1">'Sprint 3'!$D$8</f>
        <v>7.1</v>
      </c>
      <c r="C6" s="26">
        <f ca="1">'Sprint 3'!$E$8</f>
        <v>6.3</v>
      </c>
      <c r="D6" s="26">
        <f ca="1">'Sprint 3'!$D$9</f>
        <v>18.100000000000001</v>
      </c>
      <c r="E6" s="26">
        <f ca="1">'Sprint 3'!$E$9</f>
        <v>19.8</v>
      </c>
      <c r="F6" s="26">
        <f ca="1">'Sprint 3'!$D$10</f>
        <v>17.100000000000001</v>
      </c>
      <c r="G6" s="26">
        <f ca="1">'Sprint 3'!$E$10</f>
        <v>21.3</v>
      </c>
      <c r="H6" s="26">
        <f ca="1">'Sprint 3'!$D$11</f>
        <v>23.1</v>
      </c>
      <c r="I6" s="26">
        <f ca="1">'Sprint 3'!$E$11</f>
        <v>29.3</v>
      </c>
      <c r="J6" s="26">
        <f ca="1">'Sprint 3'!$D$12</f>
        <v>2.6</v>
      </c>
      <c r="K6" s="26">
        <f ca="1">'Sprint 3'!$E$12</f>
        <v>2.8</v>
      </c>
    </row>
    <row r="7" spans="1:11" ht="17.399999999999999" thickBot="1" x14ac:dyDescent="0.35">
      <c r="A7" s="29" t="s">
        <v>12</v>
      </c>
      <c r="B7" s="27">
        <f ca="1">SUM(B4:B6)</f>
        <v>28.6</v>
      </c>
      <c r="C7" s="27">
        <f t="shared" ref="C7:K7" ca="1" si="0">SUM(C4:C6)</f>
        <v>30.8</v>
      </c>
      <c r="D7" s="27">
        <f t="shared" ca="1" si="0"/>
        <v>54.1</v>
      </c>
      <c r="E7" s="27">
        <f t="shared" ca="1" si="0"/>
        <v>59.3</v>
      </c>
      <c r="F7" s="27">
        <f t="shared" ca="1" si="0"/>
        <v>40.1</v>
      </c>
      <c r="G7" s="27">
        <f t="shared" ca="1" si="0"/>
        <v>44.8</v>
      </c>
      <c r="H7" s="27">
        <f t="shared" ca="1" si="0"/>
        <v>72.099999999999994</v>
      </c>
      <c r="I7" s="27">
        <f t="shared" ca="1" si="0"/>
        <v>83.8</v>
      </c>
      <c r="J7" s="27">
        <f t="shared" ca="1" si="0"/>
        <v>37.1</v>
      </c>
      <c r="K7" s="27">
        <f t="shared" ca="1" si="0"/>
        <v>43.8</v>
      </c>
    </row>
    <row r="9" spans="1:11" ht="15" thickBot="1" x14ac:dyDescent="0.35"/>
    <row r="10" spans="1:11" ht="16.8" x14ac:dyDescent="0.3">
      <c r="E10" s="93" t="s">
        <v>44</v>
      </c>
      <c r="F10" s="94"/>
    </row>
    <row r="11" spans="1:11" ht="16.8" x14ac:dyDescent="0.3">
      <c r="E11" s="30" t="s">
        <v>11</v>
      </c>
      <c r="F11" s="31">
        <f ca="1">SUMIF($B$3:$K$3,"Thực tế",$B$7:$K$7)</f>
        <v>232</v>
      </c>
    </row>
    <row r="12" spans="1:11" ht="17.399999999999999" thickBot="1" x14ac:dyDescent="0.35">
      <c r="E12" s="32" t="s">
        <v>41</v>
      </c>
      <c r="F12" s="33">
        <f ca="1">SUMIF($B$3:$K$3,"Ước tính",$B$7:$K$7)</f>
        <v>262.5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Thang Nguyen</cp:lastModifiedBy>
  <dcterms:created xsi:type="dcterms:W3CDTF">2021-04-23T08:05:10Z</dcterms:created>
  <dcterms:modified xsi:type="dcterms:W3CDTF">2025-05-21T17:00:15Z</dcterms:modified>
</cp:coreProperties>
</file>