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3"/>
  </bookViews>
  <sheets>
    <sheet name="Sprint 1" sheetId="1" r:id="rId1"/>
    <sheet name="Sprint 2" sheetId="2" r:id="rId2"/>
    <sheet name="Sprint 3" sheetId="3" r:id="rId3"/>
    <sheet name="Tot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<sst xmlns="http://schemas.openxmlformats.org/spreadsheetml/2006/main" count="382" uniqueCount="172">
  <si>
    <t>Project name:</t>
  </si>
  <si>
    <t>Xây dựng website quản lý phòng trọ hỗ trợ realtime chat bằng socket và thanh toán VNPAY</t>
  </si>
  <si>
    <t>Kết thúc đúng hạn</t>
  </si>
  <si>
    <t>Module name:</t>
  </si>
  <si>
    <t>Sprint 1</t>
  </si>
  <si>
    <t>Muộn</t>
  </si>
  <si>
    <t>Start date:</t>
  </si>
  <si>
    <t>Trước thời hạn</t>
  </si>
  <si>
    <t>End date:</t>
  </si>
  <si>
    <t>SPRINT 1 REPORT</t>
  </si>
  <si>
    <t>No</t>
  </si>
  <si>
    <t>Thành viên</t>
  </si>
  <si>
    <t>Thực tế</t>
  </si>
  <si>
    <t>Ước tính</t>
  </si>
  <si>
    <t>Nguyễn Văn Gia Huy</t>
  </si>
  <si>
    <t>Nguyễn Thị Mỹ Tuyết</t>
  </si>
  <si>
    <t>Nguyễn Thị Trúc An</t>
  </si>
  <si>
    <t>Nguyễn Lê Quang Sáng</t>
  </si>
  <si>
    <t>Nguyễn Công Trình</t>
  </si>
  <si>
    <t>Tổng</t>
  </si>
  <si>
    <t>Sprint</t>
  </si>
  <si>
    <t>Compoment</t>
  </si>
  <si>
    <t>Task name</t>
  </si>
  <si>
    <t>Responsible Member</t>
  </si>
  <si>
    <t>Họp kế hoạch Sprint</t>
  </si>
  <si>
    <t>All team</t>
  </si>
  <si>
    <t>Tạo Sprint Backlog 1</t>
  </si>
  <si>
    <t>Huy,An</t>
  </si>
  <si>
    <t>Tạo tài liệu kiểm thử cho Sprint</t>
  </si>
  <si>
    <t>Tuyết,Sáng,Trình</t>
  </si>
  <si>
    <t>User interface design</t>
  </si>
  <si>
    <t>Giao diện đăng nhập</t>
  </si>
  <si>
    <t>Tuyết</t>
  </si>
  <si>
    <t>Giao diện đăng xuất</t>
  </si>
  <si>
    <t>Giao diện đăng ký</t>
  </si>
  <si>
    <t>Giao diện đổi mật khẩu</t>
  </si>
  <si>
    <t>Giao diện quản lý thông tin người dùng</t>
  </si>
  <si>
    <t>Review all user interfaces of sprint 1</t>
  </si>
  <si>
    <t>Design test case</t>
  </si>
  <si>
    <t>Thiết kế trường kiểm thử cho đăng nhập</t>
  </si>
  <si>
    <t>An,Trình</t>
  </si>
  <si>
    <t>Thiết kế trường kiểm thử cho đăng xuất</t>
  </si>
  <si>
    <t>Thiết kế trường kiểm thử cho đăng ký</t>
  </si>
  <si>
    <t>Thiết kế trường kiểm thử cho đổi mật khẩu</t>
  </si>
  <si>
    <t>Thiết kế trường kiểm thử cho quản lý thông tin người dùng</t>
  </si>
  <si>
    <t>Review all test case of sprint 1</t>
  </si>
  <si>
    <t>Coding</t>
  </si>
  <si>
    <t>Thiết kế front-end cho đăng nhập</t>
  </si>
  <si>
    <t>Sáng</t>
  </si>
  <si>
    <t>Code back-end cho đăng nhập</t>
  </si>
  <si>
    <t>Huy</t>
  </si>
  <si>
    <t>Thiết kế front-end cho đăng xuất</t>
  </si>
  <si>
    <t>Code back-end cho đăng xuất</t>
  </si>
  <si>
    <t>Thiết kế front-end cho đăng ký</t>
  </si>
  <si>
    <t>Code back-end cho đăng ký</t>
  </si>
  <si>
    <t>Thiết kế front-end cho đổi mật khẩu</t>
  </si>
  <si>
    <t>Code back-end cho đổi mật khẩu</t>
  </si>
  <si>
    <t>Thiết kê front-end cho quản lý thông tin người dùng</t>
  </si>
  <si>
    <t>Code back-end cho quản lý thông tin người dùng</t>
  </si>
  <si>
    <t xml:space="preserve">Integrate code </t>
  </si>
  <si>
    <t>Testing</t>
  </si>
  <si>
    <t>Kiểm tra đăng nhập</t>
  </si>
  <si>
    <t>An,Tuyết</t>
  </si>
  <si>
    <t>Kiểm tra đăng xuất</t>
  </si>
  <si>
    <t>Kiểm tra đăng ký</t>
  </si>
  <si>
    <t>Trình,Tuyết</t>
  </si>
  <si>
    <t>Kiểm tra đổi mật khẩu</t>
  </si>
  <si>
    <t>Kiểm tra quản lý thông tin người dùng</t>
  </si>
  <si>
    <t>An,Trình,Tuyết,Sáng</t>
  </si>
  <si>
    <t>Fix Bug</t>
  </si>
  <si>
    <t>Sửa lỗi đăng nhập</t>
  </si>
  <si>
    <t>Sửa lỗi đăng xuất</t>
  </si>
  <si>
    <t>Sửa lỗi đăng ký</t>
  </si>
  <si>
    <t>Sửa lỗi đổi mật khẩu</t>
  </si>
  <si>
    <t>Sửa lỗi quản lý thông tin người dùng</t>
  </si>
  <si>
    <t>Re-testing</t>
  </si>
  <si>
    <t>Kiểm tra lại đăng nhập</t>
  </si>
  <si>
    <t>Kiểm tra lại đăng xuất</t>
  </si>
  <si>
    <t>Kiểm tra lại đăng ký</t>
  </si>
  <si>
    <t>Kiểm tra lại đổi mật khẩu</t>
  </si>
  <si>
    <t>Kiểm tra lại quản lý thông tin người dùng</t>
  </si>
  <si>
    <t>Release Sprint 1</t>
  </si>
  <si>
    <t>Sprint 1 review meeting</t>
  </si>
  <si>
    <t>Sprint 1 retrospective</t>
  </si>
  <si>
    <t>Kết thúc</t>
  </si>
  <si>
    <t>Sprint 2</t>
  </si>
  <si>
    <t>Tăng ca</t>
  </si>
  <si>
    <t>Chậm tiến độ</t>
  </si>
  <si>
    <t>SPRINT 2 REPORT</t>
  </si>
  <si>
    <t>Tạo Sprint Backlog 2</t>
  </si>
  <si>
    <t>An,Huy</t>
  </si>
  <si>
    <t>Tạo tài liệu kiểm thử cho Sprint 2</t>
  </si>
  <si>
    <t>Trình,Sáng,Tuyết</t>
  </si>
  <si>
    <t>Giao diện tìm kiếm</t>
  </si>
  <si>
    <t>Giao diện quản lý trạng thái phòng</t>
  </si>
  <si>
    <t>Giao diện quản lý tiện ích</t>
  </si>
  <si>
    <t>Giao diện quản lý cơ sở vật chất</t>
  </si>
  <si>
    <t>Review all user interfaces of sprint 2</t>
  </si>
  <si>
    <t>Thiết kế trường kiểm thử cho tìm kiếm</t>
  </si>
  <si>
    <t>Thiết kế trường kiểm thử cho trạng thái phòng</t>
  </si>
  <si>
    <t>Thiết kế trường kiểm thử cho quản lý tiện ích</t>
  </si>
  <si>
    <t>Thiết kế trường kiểm thử cho quản lý cơ sở vật chất</t>
  </si>
  <si>
    <t>Review all test case of sprint 2</t>
  </si>
  <si>
    <t>Thiết kế front-end cho tìm kiếm</t>
  </si>
  <si>
    <t>Code back-end cho tìm kiếm</t>
  </si>
  <si>
    <t>Thiết kế front-end cho quản lý trạng thái phòng</t>
  </si>
  <si>
    <t>Code back-end cho quản lý trạng thái phòng</t>
  </si>
  <si>
    <t>Thiết kế front-end cho quản lý tiện ích</t>
  </si>
  <si>
    <t>Code back-end cho quản lý tiện ích</t>
  </si>
  <si>
    <t>Thiết kế front-end cho quản lý cơ sở vật chất</t>
  </si>
  <si>
    <t>Code back-end cho quản lý cơ sở vật chất</t>
  </si>
  <si>
    <t>Kiểm tra tìm kiếm</t>
  </si>
  <si>
    <t>Kiểm tra quản lý trạng thái phòng</t>
  </si>
  <si>
    <t>Kiểm tra quản lý tiện ích</t>
  </si>
  <si>
    <t>Kiểm tra quản lý cơ sở vật chất</t>
  </si>
  <si>
    <t>Sáng,Tuyết</t>
  </si>
  <si>
    <t>Sửa lỗi tìm kiếm</t>
  </si>
  <si>
    <t>Sửa lỗi quản lý trạng thái phòng</t>
  </si>
  <si>
    <t>Sửa lỗi quản lý tiện ích</t>
  </si>
  <si>
    <t>Sửa lỗi quản lý cơ sở vật chất</t>
  </si>
  <si>
    <t>Kiểm tra lại tìm kiếm</t>
  </si>
  <si>
    <t>Kiểm tra lại quản lý trạng thái phòng</t>
  </si>
  <si>
    <t>Kiểm tra lại quản lý tiện ích</t>
  </si>
  <si>
    <t>Kiểm tra lại quản lý cơ sở vật chất</t>
  </si>
  <si>
    <t>Release Sprint 2</t>
  </si>
  <si>
    <t>Sprint 2 review meeting</t>
  </si>
  <si>
    <t>Sprint 2 retrospective</t>
  </si>
  <si>
    <t>Sprint 3</t>
  </si>
  <si>
    <t>SPRINT 3 REPORT</t>
  </si>
  <si>
    <t>Tạo Sprint Backlog 3</t>
  </si>
  <si>
    <t>Giao diện quản lý hợp đồng</t>
  </si>
  <si>
    <t>Giao diện quản lý thanh toán</t>
  </si>
  <si>
    <t>Giao diện quản lý thống kê và báo cáo</t>
  </si>
  <si>
    <t>Chat Realtime và thông báo</t>
  </si>
  <si>
    <t>Giao diện quản lý tài khoản</t>
  </si>
  <si>
    <t>Review all user interfaces of sprint 3</t>
  </si>
  <si>
    <t>Thiết kế trường kiểm thử cho quản lý hợp đồng</t>
  </si>
  <si>
    <t>Thiết kế trường kiểm thử cho quản lý thanh toán</t>
  </si>
  <si>
    <t>Thiết kế trường kiểm thử cho quản lý thống kê và báo cáo</t>
  </si>
  <si>
    <t>Thiết kế trường kiểm thử chat Realtime và thông báo</t>
  </si>
  <si>
    <t>Thiết kế trường kiểm thử quản lý tài khoản</t>
  </si>
  <si>
    <t>Thiết kế front-end cho quản lý hợp đồng</t>
  </si>
  <si>
    <t>Code back-end cho quản lý hợp đồng</t>
  </si>
  <si>
    <t>Thiết kế front-end cho quản lý thanh toán</t>
  </si>
  <si>
    <t>Code back-end cho quản lý thống kế và báo cáo</t>
  </si>
  <si>
    <t>Thiết kế front-end cho quản lý thống kê và báo cáo</t>
  </si>
  <si>
    <t>Thiết kế front-end cho chat Realtime và thông báo</t>
  </si>
  <si>
    <t>Code back-end cho chat Realtime và thông báo</t>
  </si>
  <si>
    <t>Thiết kế front-end cho quản lý tài khoản</t>
  </si>
  <si>
    <t>Code back-end cho quản lý tài khoản</t>
  </si>
  <si>
    <t>Kiểm tra quản lý hợp đồng</t>
  </si>
  <si>
    <t>Kiểm tra quản lý thanh toán</t>
  </si>
  <si>
    <t>Kiểm tra quản lý thống kê và báo cáo</t>
  </si>
  <si>
    <t>Trình</t>
  </si>
  <si>
    <t>Kiểm tra chat Realtime và thông báo</t>
  </si>
  <si>
    <t>Kiểm tra quản lý tài khoản</t>
  </si>
  <si>
    <t>Tuyết,Sáng</t>
  </si>
  <si>
    <t>Sửa lỗi quản lý hợp đồng</t>
  </si>
  <si>
    <t>Sửa lỗi quản lý thanh toán</t>
  </si>
  <si>
    <t>Sửa lỗi quản lý thống kê và báo cáo</t>
  </si>
  <si>
    <t>Sửa lỗi chat Realtime và thông báo</t>
  </si>
  <si>
    <t>Sửa lỗi quản lý tài khoản</t>
  </si>
  <si>
    <t>Kiểm tra lại quản lý hợp đồng</t>
  </si>
  <si>
    <t>Kiểm tra lại quản lý thanh toán</t>
  </si>
  <si>
    <t>Kiểm tra lại quản lý thống kê và báo cáo</t>
  </si>
  <si>
    <t>Kiểm tra lại chat Realtime và thông báo</t>
  </si>
  <si>
    <t>Kiểm tra lại quản lý tài khoản</t>
  </si>
  <si>
    <t>Sprint 3 review meeting</t>
  </si>
  <si>
    <t>Sprint 3 retrospective</t>
  </si>
  <si>
    <t>SPRINT BACKLOG REPORT</t>
  </si>
  <si>
    <t>An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</si>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</sst>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d/mm"/>
  </numFmts>
  <fonts count="24">
    <font>
      <sz val="11"/>
      <color theme="1"/>
      <name val="Calibri"/>
      <charset val="163"/>
      <scheme val="minor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3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31" applyNumberFormat="0" applyAlignment="0" applyProtection="0">
      <alignment vertical="center"/>
    </xf>
    <xf numFmtId="0" fontId="14" fillId="16" borderId="32" applyNumberFormat="0" applyAlignment="0" applyProtection="0">
      <alignment vertical="center"/>
    </xf>
    <xf numFmtId="0" fontId="15" fillId="16" borderId="31" applyNumberFormat="0" applyAlignment="0" applyProtection="0">
      <alignment vertical="center"/>
    </xf>
    <xf numFmtId="0" fontId="16" fillId="1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2" fillId="0" borderId="9" xfId="0" applyFont="1" applyBorder="1"/>
    <xf numFmtId="0" fontId="2" fillId="3" borderId="5" xfId="0" applyFont="1" applyFill="1" applyBorder="1"/>
    <xf numFmtId="0" fontId="2" fillId="0" borderId="10" xfId="0" applyFont="1" applyBorder="1"/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0" applyFont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2" fillId="4" borderId="7" xfId="0" applyFont="1" applyFill="1" applyBorder="1"/>
    <xf numFmtId="0" fontId="3" fillId="0" borderId="8" xfId="0" applyFont="1" applyBorder="1" applyAlignment="1">
      <alignment horizontal="left" vertical="center"/>
    </xf>
    <xf numFmtId="0" fontId="2" fillId="0" borderId="12" xfId="0" applyFont="1" applyBorder="1"/>
    <xf numFmtId="0" fontId="2" fillId="5" borderId="3" xfId="0" applyFont="1" applyFill="1" applyBorder="1"/>
    <xf numFmtId="0" fontId="3" fillId="0" borderId="9" xfId="0" applyFont="1" applyBorder="1" applyAlignment="1">
      <alignment horizontal="left" vertical="center" wrapText="1"/>
    </xf>
    <xf numFmtId="58" fontId="3" fillId="0" borderId="12" xfId="0" applyNumberFormat="1" applyFont="1" applyBorder="1" applyAlignment="1">
      <alignment horizontal="left"/>
    </xf>
    <xf numFmtId="0" fontId="2" fillId="6" borderId="3" xfId="0" applyFont="1" applyFill="1" applyBorder="1"/>
    <xf numFmtId="0" fontId="2" fillId="7" borderId="3" xfId="0" applyFont="1" applyFill="1" applyBorder="1"/>
    <xf numFmtId="0" fontId="2" fillId="8" borderId="5" xfId="0" applyFont="1" applyFill="1" applyBorder="1"/>
    <xf numFmtId="0" fontId="3" fillId="0" borderId="10" xfId="0" applyFont="1" applyBorder="1" applyAlignment="1">
      <alignment vertical="center" wrapText="1"/>
    </xf>
    <xf numFmtId="0" fontId="1" fillId="9" borderId="12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9" borderId="12" xfId="0" applyFont="1" applyFill="1" applyBorder="1"/>
    <xf numFmtId="0" fontId="1" fillId="9" borderId="4" xfId="0" applyFont="1" applyFill="1" applyBorder="1"/>
    <xf numFmtId="0" fontId="1" fillId="9" borderId="1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0" borderId="4" xfId="0" applyFont="1" applyBorder="1" applyAlignment="1">
      <alignment textRotation="90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19" xfId="0" applyFont="1" applyBorder="1" applyAlignment="1">
      <alignment horizontal="center" vertical="center" wrapText="1"/>
    </xf>
    <xf numFmtId="180" fontId="1" fillId="0" borderId="4" xfId="0" applyNumberFormat="1" applyFont="1" applyBorder="1" applyAlignment="1">
      <alignment textRotation="90" wrapText="1"/>
    </xf>
    <xf numFmtId="0" fontId="2" fillId="4" borderId="4" xfId="0" applyFont="1" applyFill="1" applyBorder="1"/>
    <xf numFmtId="0" fontId="2" fillId="11" borderId="4" xfId="0" applyFont="1" applyFill="1" applyBorder="1"/>
    <xf numFmtId="0" fontId="2" fillId="6" borderId="4" xfId="0" applyFont="1" applyFill="1" applyBorder="1"/>
    <xf numFmtId="0" fontId="2" fillId="8" borderId="4" xfId="0" applyFont="1" applyFill="1" applyBorder="1"/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9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1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180" fontId="1" fillId="0" borderId="0" xfId="0" applyNumberFormat="1" applyFont="1" applyAlignment="1">
      <alignment textRotation="90" wrapText="1"/>
    </xf>
    <xf numFmtId="180" fontId="0" fillId="0" borderId="0" xfId="0" applyNumberFormat="1"/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11" borderId="4" xfId="0" applyFont="1" applyFill="1" applyBorder="1"/>
    <xf numFmtId="0" fontId="3" fillId="8" borderId="4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0F035"/>
      <color rgb="00CC00CC"/>
      <color rgb="00FF66CC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3368765533825"/>
          <c:y val="0.05925155672967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20741735624251"/>
          <c:y val="0.136262717856777"/>
          <c:w val="0.833469867521411"/>
          <c:h val="0.796293521201513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1'!$E$66:$F$66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'Sprint 1'!$I$15:$Y$15</c:f>
              <c:numCache>
                <c:formatCode>dd/mm</c:formatCode>
                <c:ptCount val="17"/>
                <c:pt idx="0" c:formatCode="dd/mm">
                  <c:v>45742</c:v>
                </c:pt>
                <c:pt idx="1" c:formatCode="dd/mm">
                  <c:v>45743</c:v>
                </c:pt>
                <c:pt idx="2" c:formatCode="dd/mm">
                  <c:v>45744</c:v>
                </c:pt>
                <c:pt idx="3" c:formatCode="dd/mm">
                  <c:v>45745</c:v>
                </c:pt>
                <c:pt idx="4" c:formatCode="dd/mm">
                  <c:v>45746</c:v>
                </c:pt>
                <c:pt idx="5" c:formatCode="dd/mm">
                  <c:v>45747</c:v>
                </c:pt>
                <c:pt idx="6" c:formatCode="dd/mm">
                  <c:v>45748</c:v>
                </c:pt>
                <c:pt idx="7" c:formatCode="dd/mm">
                  <c:v>45749</c:v>
                </c:pt>
                <c:pt idx="8" c:formatCode="dd/mm">
                  <c:v>45750</c:v>
                </c:pt>
                <c:pt idx="9" c:formatCode="dd/mm">
                  <c:v>45751</c:v>
                </c:pt>
                <c:pt idx="10" c:formatCode="dd/mm">
                  <c:v>45752</c:v>
                </c:pt>
                <c:pt idx="11" c:formatCode="dd/mm">
                  <c:v>45753</c:v>
                </c:pt>
                <c:pt idx="12" c:formatCode="dd/mm">
                  <c:v>45754</c:v>
                </c:pt>
                <c:pt idx="13" c:formatCode="dd/mm">
                  <c:v>45755</c:v>
                </c:pt>
                <c:pt idx="14" c:formatCode="dd/mm">
                  <c:v>45756</c:v>
                </c:pt>
                <c:pt idx="15" c:formatCode="dd/mm">
                  <c:v>45757</c:v>
                </c:pt>
                <c:pt idx="16" c:formatCode="dd/mm">
                  <c:v>45758</c:v>
                </c:pt>
              </c:numCache>
            </c:numRef>
          </c:cat>
          <c:val>
            <c:numRef>
              <c:f>'Sprint 1'!$I$66:$Y$66</c:f>
              <c:numCache>
                <c:formatCode>General</c:formatCode>
                <c:ptCount val="17"/>
                <c:pt idx="0">
                  <c:v>158</c:v>
                </c:pt>
                <c:pt idx="1">
                  <c:v>148</c:v>
                </c:pt>
                <c:pt idx="2">
                  <c:v>138</c:v>
                </c:pt>
                <c:pt idx="3">
                  <c:v>132</c:v>
                </c:pt>
                <c:pt idx="4">
                  <c:v>118</c:v>
                </c:pt>
                <c:pt idx="5">
                  <c:v>112</c:v>
                </c:pt>
                <c:pt idx="6">
                  <c:v>98</c:v>
                </c:pt>
                <c:pt idx="7">
                  <c:v>92</c:v>
                </c:pt>
                <c:pt idx="8">
                  <c:v>75</c:v>
                </c:pt>
                <c:pt idx="9">
                  <c:v>70</c:v>
                </c:pt>
                <c:pt idx="10">
                  <c:v>61</c:v>
                </c:pt>
                <c:pt idx="11">
                  <c:v>50</c:v>
                </c:pt>
                <c:pt idx="12">
                  <c:v>23</c:v>
                </c:pt>
                <c:pt idx="13">
                  <c:v>26</c:v>
                </c:pt>
                <c:pt idx="14">
                  <c:v>19</c:v>
                </c:pt>
                <c:pt idx="15">
                  <c:v>10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1'!$E$67:$F$67</c:f>
              <c:strCache>
                <c:ptCount val="1"/>
                <c:pt idx="0">
                  <c:v>Ước tính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'Sprint 1'!$I$67:$Y$67</c:f>
              <c:numCache>
                <c:formatCode>General</c:formatCode>
                <c:ptCount val="17"/>
                <c:pt idx="0">
                  <c:v>158</c:v>
                </c:pt>
                <c:pt idx="1">
                  <c:v>148</c:v>
                </c:pt>
                <c:pt idx="2">
                  <c:v>138</c:v>
                </c:pt>
                <c:pt idx="3">
                  <c:v>132</c:v>
                </c:pt>
                <c:pt idx="4">
                  <c:v>118</c:v>
                </c:pt>
                <c:pt idx="5">
                  <c:v>112</c:v>
                </c:pt>
                <c:pt idx="6">
                  <c:v>98</c:v>
                </c:pt>
                <c:pt idx="7">
                  <c:v>92</c:v>
                </c:pt>
                <c:pt idx="8">
                  <c:v>78</c:v>
                </c:pt>
                <c:pt idx="9">
                  <c:v>70</c:v>
                </c:pt>
                <c:pt idx="10">
                  <c:v>60</c:v>
                </c:pt>
                <c:pt idx="11">
                  <c:v>50</c:v>
                </c:pt>
                <c:pt idx="12">
                  <c:v>32</c:v>
                </c:pt>
                <c:pt idx="13">
                  <c:v>26</c:v>
                </c:pt>
                <c:pt idx="14">
                  <c:v>20</c:v>
                </c:pt>
                <c:pt idx="15">
                  <c:v>10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391920"/>
        <c:axId val="162410160"/>
      </c:lineChart>
      <c:dateAx>
        <c:axId val="162391920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410160"/>
        <c:crosses val="autoZero"/>
        <c:auto val="1"/>
        <c:lblOffset val="100"/>
        <c:baseTimeUnit val="days"/>
      </c:dateAx>
      <c:valAx>
        <c:axId val="1624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39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0159425426838"/>
          <c:y val="0.450939415624283"/>
          <c:w val="0.113095012568699"/>
          <c:h val="0.2173193839143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30024c8-6928-45cb-a1cf-a58c172bf29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'Sprint 2'!$H$15</c:f>
              <c:strCache>
                <c:ptCount val="1"/>
                <c:pt idx="0">
                  <c:v>Ước tính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'Sprint 2'!$I$15:$Y$15</c:f>
              <c:numCache>
                <c:formatCode>dd/mm</c:formatCode>
                <c:ptCount val="17"/>
                <c:pt idx="0" c:formatCode="dd/mm">
                  <c:v>45758</c:v>
                </c:pt>
                <c:pt idx="1" c:formatCode="dd/mm">
                  <c:v>45759</c:v>
                </c:pt>
                <c:pt idx="2" c:formatCode="dd/mm">
                  <c:v>45760</c:v>
                </c:pt>
                <c:pt idx="3" c:formatCode="dd/mm">
                  <c:v>45761</c:v>
                </c:pt>
                <c:pt idx="4" c:formatCode="dd/mm">
                  <c:v>45762</c:v>
                </c:pt>
                <c:pt idx="5" c:formatCode="dd/mm">
                  <c:v>45763</c:v>
                </c:pt>
                <c:pt idx="6" c:formatCode="dd/mm">
                  <c:v>45764</c:v>
                </c:pt>
                <c:pt idx="7" c:formatCode="dd/mm">
                  <c:v>45765</c:v>
                </c:pt>
                <c:pt idx="8" c:formatCode="dd/mm">
                  <c:v>45766</c:v>
                </c:pt>
                <c:pt idx="9" c:formatCode="dd/mm">
                  <c:v>45767</c:v>
                </c:pt>
                <c:pt idx="10" c:formatCode="dd/mm">
                  <c:v>45768</c:v>
                </c:pt>
                <c:pt idx="11" c:formatCode="dd/mm">
                  <c:v>45769</c:v>
                </c:pt>
                <c:pt idx="12" c:formatCode="dd/mm">
                  <c:v>45770</c:v>
                </c:pt>
                <c:pt idx="13" c:formatCode="dd/mm">
                  <c:v>45771</c:v>
                </c:pt>
                <c:pt idx="14" c:formatCode="dd/mm">
                  <c:v>45741</c:v>
                </c:pt>
                <c:pt idx="15" c:formatCode="dd/mm">
                  <c:v>45773</c:v>
                </c:pt>
                <c:pt idx="16" c:formatCode="dd/mm">
                  <c:v>45774</c:v>
                </c:pt>
              </c:numCache>
            </c:numRef>
          </c:cat>
          <c:val>
            <c:numRef>
              <c:f>'Sprint 2'!$I$61:$Y$61</c:f>
              <c:numCache>
                <c:formatCode>General</c:formatCode>
                <c:ptCount val="17"/>
                <c:pt idx="0">
                  <c:v>152</c:v>
                </c:pt>
                <c:pt idx="1">
                  <c:v>142</c:v>
                </c:pt>
                <c:pt idx="2">
                  <c:v>132</c:v>
                </c:pt>
                <c:pt idx="3">
                  <c:v>124</c:v>
                </c:pt>
                <c:pt idx="4">
                  <c:v>116</c:v>
                </c:pt>
                <c:pt idx="5">
                  <c:v>106</c:v>
                </c:pt>
                <c:pt idx="6">
                  <c:v>97</c:v>
                </c:pt>
                <c:pt idx="7">
                  <c:v>82</c:v>
                </c:pt>
                <c:pt idx="8">
                  <c:v>78</c:v>
                </c:pt>
                <c:pt idx="9">
                  <c:v>66</c:v>
                </c:pt>
                <c:pt idx="10">
                  <c:v>54</c:v>
                </c:pt>
                <c:pt idx="11">
                  <c:v>40</c:v>
                </c:pt>
                <c:pt idx="12">
                  <c:v>30</c:v>
                </c:pt>
                <c:pt idx="13">
                  <c:v>24</c:v>
                </c:pt>
                <c:pt idx="14">
                  <c:v>18</c:v>
                </c:pt>
                <c:pt idx="15">
                  <c:v>10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'Sprint 2'!$G$15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'Sprint 2'!$I$15:$Y$15</c:f>
              <c:numCache>
                <c:formatCode>dd/mm</c:formatCode>
                <c:ptCount val="17"/>
                <c:pt idx="0" c:formatCode="dd/mm">
                  <c:v>45758</c:v>
                </c:pt>
                <c:pt idx="1" c:formatCode="dd/mm">
                  <c:v>45759</c:v>
                </c:pt>
                <c:pt idx="2" c:formatCode="dd/mm">
                  <c:v>45760</c:v>
                </c:pt>
                <c:pt idx="3" c:formatCode="dd/mm">
                  <c:v>45761</c:v>
                </c:pt>
                <c:pt idx="4" c:formatCode="dd/mm">
                  <c:v>45762</c:v>
                </c:pt>
                <c:pt idx="5" c:formatCode="dd/mm">
                  <c:v>45763</c:v>
                </c:pt>
                <c:pt idx="6" c:formatCode="dd/mm">
                  <c:v>45764</c:v>
                </c:pt>
                <c:pt idx="7" c:formatCode="dd/mm">
                  <c:v>45765</c:v>
                </c:pt>
                <c:pt idx="8" c:formatCode="dd/mm">
                  <c:v>45766</c:v>
                </c:pt>
                <c:pt idx="9" c:formatCode="dd/mm">
                  <c:v>45767</c:v>
                </c:pt>
                <c:pt idx="10" c:formatCode="dd/mm">
                  <c:v>45768</c:v>
                </c:pt>
                <c:pt idx="11" c:formatCode="dd/mm">
                  <c:v>45769</c:v>
                </c:pt>
                <c:pt idx="12" c:formatCode="dd/mm">
                  <c:v>45770</c:v>
                </c:pt>
                <c:pt idx="13" c:formatCode="dd/mm">
                  <c:v>45771</c:v>
                </c:pt>
                <c:pt idx="14" c:formatCode="dd/mm">
                  <c:v>45741</c:v>
                </c:pt>
                <c:pt idx="15" c:formatCode="dd/mm">
                  <c:v>45773</c:v>
                </c:pt>
                <c:pt idx="16" c:formatCode="dd/mm">
                  <c:v>45774</c:v>
                </c:pt>
              </c:numCache>
            </c:numRef>
          </c:cat>
          <c:val>
            <c:numRef>
              <c:f>'Sprint 2'!$I$60:$Y$60</c:f>
              <c:numCache>
                <c:formatCode>General</c:formatCode>
                <c:ptCount val="17"/>
                <c:pt idx="0">
                  <c:v>152</c:v>
                </c:pt>
                <c:pt idx="1">
                  <c:v>142</c:v>
                </c:pt>
                <c:pt idx="2">
                  <c:v>132</c:v>
                </c:pt>
                <c:pt idx="3">
                  <c:v>124</c:v>
                </c:pt>
                <c:pt idx="4">
                  <c:v>116</c:v>
                </c:pt>
                <c:pt idx="5">
                  <c:v>106</c:v>
                </c:pt>
                <c:pt idx="6">
                  <c:v>97</c:v>
                </c:pt>
                <c:pt idx="7">
                  <c:v>81</c:v>
                </c:pt>
                <c:pt idx="8">
                  <c:v>78</c:v>
                </c:pt>
                <c:pt idx="9">
                  <c:v>62</c:v>
                </c:pt>
                <c:pt idx="10">
                  <c:v>54</c:v>
                </c:pt>
                <c:pt idx="11">
                  <c:v>38</c:v>
                </c:pt>
                <c:pt idx="12">
                  <c:v>30</c:v>
                </c:pt>
                <c:pt idx="13">
                  <c:v>23</c:v>
                </c:pt>
                <c:pt idx="14">
                  <c:v>17</c:v>
                </c:pt>
                <c:pt idx="15">
                  <c:v>9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397215"/>
        <c:axId val="275010031"/>
      </c:lineChart>
      <c:dateAx>
        <c:axId val="568397215"/>
        <c:scaling>
          <c:orientation val="minMax"/>
          <c:min val="45758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010031"/>
        <c:crosses val="autoZero"/>
        <c:auto val="1"/>
        <c:lblOffset val="100"/>
        <c:baseTimeUnit val="days"/>
      </c:dateAx>
      <c:valAx>
        <c:axId val="27501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839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29b3f20-7ae0-427a-bfa3-fd19f278647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3'!$E$66:$F$66</c:f>
              <c:strCache>
                <c:ptCount val="1"/>
                <c:pt idx="0">
                  <c:v>Thực tế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'Sprint 3'!$I$15:$AC$15</c:f>
              <c:numCache>
                <c:formatCode>dd/mm</c:formatCode>
                <c:ptCount val="21"/>
                <c:pt idx="0" c:formatCode="dd/mm">
                  <c:v>45774</c:v>
                </c:pt>
                <c:pt idx="1" c:formatCode="dd/mm">
                  <c:v>45775</c:v>
                </c:pt>
                <c:pt idx="2" c:formatCode="dd/mm">
                  <c:v>45776</c:v>
                </c:pt>
                <c:pt idx="3" c:formatCode="dd/mm">
                  <c:v>45777</c:v>
                </c:pt>
                <c:pt idx="4" c:formatCode="dd/mm">
                  <c:v>45778</c:v>
                </c:pt>
                <c:pt idx="5" c:formatCode="dd/mm">
                  <c:v>45779</c:v>
                </c:pt>
                <c:pt idx="6" c:formatCode="dd/mm">
                  <c:v>45780</c:v>
                </c:pt>
                <c:pt idx="7" c:formatCode="dd/mm">
                  <c:v>45781</c:v>
                </c:pt>
                <c:pt idx="8" c:formatCode="dd/mm">
                  <c:v>45782</c:v>
                </c:pt>
                <c:pt idx="9" c:formatCode="dd/mm">
                  <c:v>45783</c:v>
                </c:pt>
                <c:pt idx="10" c:formatCode="dd/mm">
                  <c:v>45784</c:v>
                </c:pt>
                <c:pt idx="11" c:formatCode="dd/mm">
                  <c:v>45785</c:v>
                </c:pt>
                <c:pt idx="12" c:formatCode="dd/mm">
                  <c:v>45786</c:v>
                </c:pt>
                <c:pt idx="13" c:formatCode="dd/mm">
                  <c:v>45787</c:v>
                </c:pt>
                <c:pt idx="14" c:formatCode="dd/mm">
                  <c:v>45788</c:v>
                </c:pt>
                <c:pt idx="15" c:formatCode="dd/mm">
                  <c:v>45789</c:v>
                </c:pt>
                <c:pt idx="16" c:formatCode="dd/mm">
                  <c:v>45790</c:v>
                </c:pt>
                <c:pt idx="17" c:formatCode="dd/mm">
                  <c:v>45791</c:v>
                </c:pt>
                <c:pt idx="18" c:formatCode="dd/mm">
                  <c:v>45792</c:v>
                </c:pt>
                <c:pt idx="19" c:formatCode="dd/mm">
                  <c:v>45793</c:v>
                </c:pt>
                <c:pt idx="20" c:formatCode="dd/mm">
                  <c:v>45794</c:v>
                </c:pt>
              </c:numCache>
            </c:numRef>
          </c:cat>
          <c:val>
            <c:numRef>
              <c:f>'Sprint 3'!$I$66:$AC$66</c:f>
              <c:numCache>
                <c:formatCode>General</c:formatCode>
                <c:ptCount val="21"/>
                <c:pt idx="0">
                  <c:v>176</c:v>
                </c:pt>
                <c:pt idx="1">
                  <c:v>166</c:v>
                </c:pt>
                <c:pt idx="2">
                  <c:v>156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111</c:v>
                </c:pt>
                <c:pt idx="8">
                  <c:v>94</c:v>
                </c:pt>
                <c:pt idx="9">
                  <c:v>88</c:v>
                </c:pt>
                <c:pt idx="10">
                  <c:v>82</c:v>
                </c:pt>
                <c:pt idx="11">
                  <c:v>66</c:v>
                </c:pt>
                <c:pt idx="12">
                  <c:v>64</c:v>
                </c:pt>
                <c:pt idx="13">
                  <c:v>52</c:v>
                </c:pt>
                <c:pt idx="14">
                  <c:v>42</c:v>
                </c:pt>
                <c:pt idx="15">
                  <c:v>34</c:v>
                </c:pt>
                <c:pt idx="16">
                  <c:v>32</c:v>
                </c:pt>
                <c:pt idx="17">
                  <c:v>28</c:v>
                </c:pt>
                <c:pt idx="18">
                  <c:v>12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3'!$E$67:$F$67</c:f>
              <c:strCache>
                <c:ptCount val="1"/>
                <c:pt idx="0">
                  <c:v>Ước tính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'Sprint 3'!$I$15:$AC$15</c:f>
              <c:numCache>
                <c:formatCode>dd/mm</c:formatCode>
                <c:ptCount val="21"/>
                <c:pt idx="0" c:formatCode="dd/mm">
                  <c:v>45774</c:v>
                </c:pt>
                <c:pt idx="1" c:formatCode="dd/mm">
                  <c:v>45775</c:v>
                </c:pt>
                <c:pt idx="2" c:formatCode="dd/mm">
                  <c:v>45776</c:v>
                </c:pt>
                <c:pt idx="3" c:formatCode="dd/mm">
                  <c:v>45777</c:v>
                </c:pt>
                <c:pt idx="4" c:formatCode="dd/mm">
                  <c:v>45778</c:v>
                </c:pt>
                <c:pt idx="5" c:formatCode="dd/mm">
                  <c:v>45779</c:v>
                </c:pt>
                <c:pt idx="6" c:formatCode="dd/mm">
                  <c:v>45780</c:v>
                </c:pt>
                <c:pt idx="7" c:formatCode="dd/mm">
                  <c:v>45781</c:v>
                </c:pt>
                <c:pt idx="8" c:formatCode="dd/mm">
                  <c:v>45782</c:v>
                </c:pt>
                <c:pt idx="9" c:formatCode="dd/mm">
                  <c:v>45783</c:v>
                </c:pt>
                <c:pt idx="10" c:formatCode="dd/mm">
                  <c:v>45784</c:v>
                </c:pt>
                <c:pt idx="11" c:formatCode="dd/mm">
                  <c:v>45785</c:v>
                </c:pt>
                <c:pt idx="12" c:formatCode="dd/mm">
                  <c:v>45786</c:v>
                </c:pt>
                <c:pt idx="13" c:formatCode="dd/mm">
                  <c:v>45787</c:v>
                </c:pt>
                <c:pt idx="14" c:formatCode="dd/mm">
                  <c:v>45788</c:v>
                </c:pt>
                <c:pt idx="15" c:formatCode="dd/mm">
                  <c:v>45789</c:v>
                </c:pt>
                <c:pt idx="16" c:formatCode="dd/mm">
                  <c:v>45790</c:v>
                </c:pt>
                <c:pt idx="17" c:formatCode="dd/mm">
                  <c:v>45791</c:v>
                </c:pt>
                <c:pt idx="18" c:formatCode="dd/mm">
                  <c:v>45792</c:v>
                </c:pt>
                <c:pt idx="19" c:formatCode="dd/mm">
                  <c:v>45793</c:v>
                </c:pt>
                <c:pt idx="20" c:formatCode="dd/mm">
                  <c:v>45794</c:v>
                </c:pt>
              </c:numCache>
            </c:numRef>
          </c:cat>
          <c:val>
            <c:numRef>
              <c:f>'Sprint 3'!$I$67:$AC$67</c:f>
              <c:numCache>
                <c:formatCode>General</c:formatCode>
                <c:ptCount val="21"/>
                <c:pt idx="0">
                  <c:v>176</c:v>
                </c:pt>
                <c:pt idx="1">
                  <c:v>166</c:v>
                </c:pt>
                <c:pt idx="2">
                  <c:v>156</c:v>
                </c:pt>
                <c:pt idx="3">
                  <c:v>150</c:v>
                </c:pt>
                <c:pt idx="4">
                  <c:v>140</c:v>
                </c:pt>
                <c:pt idx="5">
                  <c:v>130</c:v>
                </c:pt>
                <c:pt idx="6">
                  <c:v>120</c:v>
                </c:pt>
                <c:pt idx="7">
                  <c:v>110</c:v>
                </c:pt>
                <c:pt idx="8">
                  <c:v>96</c:v>
                </c:pt>
                <c:pt idx="9">
                  <c:v>88</c:v>
                </c:pt>
                <c:pt idx="10">
                  <c:v>82</c:v>
                </c:pt>
                <c:pt idx="11">
                  <c:v>68</c:v>
                </c:pt>
                <c:pt idx="12">
                  <c:v>64</c:v>
                </c:pt>
                <c:pt idx="13">
                  <c:v>52</c:v>
                </c:pt>
                <c:pt idx="14">
                  <c:v>40</c:v>
                </c:pt>
                <c:pt idx="15">
                  <c:v>34</c:v>
                </c:pt>
                <c:pt idx="16">
                  <c:v>32</c:v>
                </c:pt>
                <c:pt idx="17">
                  <c:v>28</c:v>
                </c:pt>
                <c:pt idx="18">
                  <c:v>16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383792"/>
        <c:axId val="858407312"/>
      </c:lineChart>
      <c:dateAx>
        <c:axId val="858383792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407312"/>
        <c:crosses val="autoZero"/>
        <c:auto val="1"/>
        <c:lblOffset val="100"/>
        <c:baseTimeUnit val="days"/>
      </c:dateAx>
      <c:valAx>
        <c:axId val="8584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38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49f5946-33cb-4529-9a57-6511e28fb78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1425965</xdr:colOff>
      <xdr:row>72</xdr:row>
      <xdr:rowOff>0</xdr:rowOff>
    </xdr:from>
    <xdr:to>
      <xdr:col>19</xdr:col>
      <xdr:colOff>367632</xdr:colOff>
      <xdr:row>97</xdr:row>
      <xdr:rowOff>66842</xdr:rowOff>
    </xdr:to>
    <xdr:graphicFrame>
      <xdr:nvGraphicFramePr>
        <xdr:cNvPr id="2" name="Chart 1"/>
        <xdr:cNvGraphicFramePr/>
      </xdr:nvGraphicFramePr>
      <xdr:xfrm>
        <a:off x="3919220" y="16259175"/>
        <a:ext cx="11055985" cy="5400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374197</xdr:colOff>
      <xdr:row>64</xdr:row>
      <xdr:rowOff>176211</xdr:rowOff>
    </xdr:from>
    <xdr:to>
      <xdr:col>14</xdr:col>
      <xdr:colOff>199572</xdr:colOff>
      <xdr:row>88</xdr:row>
      <xdr:rowOff>68035</xdr:rowOff>
    </xdr:to>
    <xdr:graphicFrame>
      <xdr:nvGraphicFramePr>
        <xdr:cNvPr id="4" name="Chart 3"/>
        <xdr:cNvGraphicFramePr/>
      </xdr:nvGraphicFramePr>
      <xdr:xfrm>
        <a:off x="6583680" y="14659610"/>
        <a:ext cx="6041390" cy="4281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63501</xdr:colOff>
      <xdr:row>70</xdr:row>
      <xdr:rowOff>48078</xdr:rowOff>
    </xdr:from>
    <xdr:to>
      <xdr:col>11</xdr:col>
      <xdr:colOff>317500</xdr:colOff>
      <xdr:row>91</xdr:row>
      <xdr:rowOff>90713</xdr:rowOff>
    </xdr:to>
    <xdr:graphicFrame>
      <xdr:nvGraphicFramePr>
        <xdr:cNvPr id="5" name="Chart 4"/>
        <xdr:cNvGraphicFramePr/>
      </xdr:nvGraphicFramePr>
      <xdr:xfrm>
        <a:off x="1403985" y="15933420"/>
        <a:ext cx="10141585" cy="4523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7"/>
  <sheetViews>
    <sheetView zoomScale="42" zoomScaleNormal="42" topLeftCell="A13" workbookViewId="0">
      <selection activeCell="X68" sqref="X68"/>
    </sheetView>
  </sheetViews>
  <sheetFormatPr defaultColWidth="9.09259259259259" defaultRowHeight="16.8"/>
  <cols>
    <col min="1" max="1" width="16" style="17" customWidth="1"/>
    <col min="2" max="2" width="20.3611111111111" style="17" customWidth="1"/>
    <col min="3" max="3" width="55.4537037037037" style="17" customWidth="1"/>
    <col min="4" max="5" width="11" style="17" customWidth="1"/>
    <col min="6" max="6" width="20.5462962962963" style="17" customWidth="1"/>
    <col min="7" max="8" width="6.09259259259259" style="17" customWidth="1"/>
    <col min="9" max="9" width="6" style="17" customWidth="1"/>
    <col min="10" max="13" width="6.09259259259259" style="17" customWidth="1"/>
    <col min="14" max="14" width="6" style="17" customWidth="1"/>
    <col min="15" max="15" width="6.09259259259259" style="17" customWidth="1"/>
    <col min="16" max="20" width="6" style="17" customWidth="1"/>
    <col min="21" max="23" width="6.09259259259259" style="17" customWidth="1"/>
    <col min="24" max="24" width="6" style="17" customWidth="1"/>
    <col min="25" max="25" width="6.09259259259259" style="17" customWidth="1"/>
    <col min="26" max="16384" width="9.09259259259259" style="17"/>
  </cols>
  <sheetData>
    <row r="1" ht="34.35" spans="1:6">
      <c r="A1" s="18" t="s">
        <v>0</v>
      </c>
      <c r="B1" s="18"/>
      <c r="C1" s="19" t="s">
        <v>1</v>
      </c>
      <c r="E1" s="20"/>
      <c r="F1" s="21" t="s">
        <v>2</v>
      </c>
    </row>
    <row r="2" ht="17.55" spans="1:6">
      <c r="A2" s="18" t="s">
        <v>3</v>
      </c>
      <c r="B2" s="18"/>
      <c r="C2" s="22" t="s">
        <v>4</v>
      </c>
      <c r="E2" s="26"/>
      <c r="F2" s="24" t="s">
        <v>5</v>
      </c>
    </row>
    <row r="3" ht="17.55" spans="1:6">
      <c r="A3" s="18" t="s">
        <v>6</v>
      </c>
      <c r="B3" s="18"/>
      <c r="C3" s="25">
        <v>45742</v>
      </c>
      <c r="E3" s="28"/>
      <c r="F3" s="29" t="s">
        <v>7</v>
      </c>
    </row>
    <row r="4" ht="17.25" customHeight="1" spans="1:3">
      <c r="A4" s="18" t="s">
        <v>8</v>
      </c>
      <c r="B4" s="18"/>
      <c r="C4" s="25">
        <v>45757</v>
      </c>
    </row>
    <row r="5" ht="16.5" customHeight="1"/>
    <row r="6" ht="17.55" spans="2:5">
      <c r="B6" s="30" t="s">
        <v>9</v>
      </c>
      <c r="C6" s="30"/>
      <c r="D6" s="30"/>
      <c r="E6" s="30"/>
    </row>
    <row r="7" ht="17.55" spans="2:5">
      <c r="B7" s="32" t="s">
        <v>10</v>
      </c>
      <c r="C7" s="32" t="s">
        <v>11</v>
      </c>
      <c r="D7" s="32" t="s">
        <v>12</v>
      </c>
      <c r="E7" s="32" t="s">
        <v>13</v>
      </c>
    </row>
    <row r="8" ht="17.55" spans="2:5">
      <c r="B8" s="33">
        <v>1</v>
      </c>
      <c r="C8" s="22" t="s">
        <v>14</v>
      </c>
      <c r="D8" s="22">
        <f ca="1">SUMIF($E$16:$F$65,"Huy",$G$16:$G$65)+SUMIF($E$16:$F$65,"All team",$G$16:$G$65)/5+SUMIF($E$16:$F$65,"Huy,An",$G$16:$G$65)/2</f>
        <v>33.6</v>
      </c>
      <c r="E8" s="22">
        <f ca="1">SUMIF($E$16:$F$65,"Huy",$H$16:$H$65)+SUMIF($E$16:$F$65,"All team",$H$16:$H$65)/5+SUMIF($E$16:$F$65,"Huy,An",$H$16:$H$65)/2</f>
        <v>34</v>
      </c>
    </row>
    <row r="9" ht="17.55" spans="2:5">
      <c r="B9" s="33">
        <v>2</v>
      </c>
      <c r="C9" s="22" t="s">
        <v>15</v>
      </c>
      <c r="D9" s="22">
        <f ca="1">SUMIF($E$16:$F$65,"Tuyết",$G$16:$G$65)+SUMIF($E$16:$F$65,"All team",$G$16:$G$65)/5+SUMIF($E$16:$F$65,"Tuyết,Sáng,Trình",$G$16:$G$65)/3+SUMIF($E$16:$F$65,"An,Tuyết",$G$16:$G$65)/2+SUMIF($E$16:$F$65,"Trình,Tuyết",$G$16:$G$65)/2+SUMIF($E$16:$F$65,"An,Trình,Tuyết,Sáng",$G$16:$G$65)/4</f>
        <v>29.6</v>
      </c>
      <c r="E9" s="22">
        <f ca="1">SUMIF($E$16:$F$65,"Tuyết",$H$16:$H$65)+SUMIF($E$16:$F$65,"All team",$H$16:$H$65)/5+SUMIF($E$16:$F$65,"Tuyết,Sáng,Trình",$H$16:$H$65)/3+SUMIF($E$16:$F$65,"An,Tuyết",$H$16:$H$65)/2+SUMIF($E$16:$F$65,"Trình,Tuyết",$H$16:$H$65)/2+SUMIF($E$16:$F$65,"An,Trình,Tuyết,Sáng",$H$16:$H$65)/4</f>
        <v>34</v>
      </c>
    </row>
    <row r="10" ht="17.55" spans="2:5">
      <c r="B10" s="33">
        <v>3</v>
      </c>
      <c r="C10" s="22" t="s">
        <v>16</v>
      </c>
      <c r="D10" s="22">
        <f ca="1">SUMIF($E$16:$F$65,"An",$G$16:$G$65)+SUMIF($E$16:$F$65,"All team",$G$16:$G$65)/5+SUMIF($E$16:$F$65,"Huy,An",$G$16:$G$65)/2+SUMIF($E$16:$F$65,"An,Trình",$G$16:$G$65)/2+SUMIF($E$16:$F$65,"An,Tuyết",$G$16:$G$65)/2+SUMIF($E$16:$F$65,"An,Trình,Tuyết,Sáng",$G$16:$G$65)/4</f>
        <v>25.1</v>
      </c>
      <c r="E10" s="22">
        <f ca="1">SUMIF($E$16:$F$65,"An",$H$16:$H$65)+SUMIF($E$16:$F$65,"All team",$H$16:$H$65)/5+SUMIF($E$16:$F$65,"Huy,An",$H$16:$H$65)/2+SUMIF($E$16:$F$65,"An,Trình",$H$16:$H$65)/2+SUMIF($E$16:$F$65,"An,Tuyết",$H$16:$H$65)/2+SUMIF($E$16:$F$65,"An,Trình,tuyết,Sáng",$H$16:$H$65)/4</f>
        <v>29</v>
      </c>
    </row>
    <row r="11" ht="17.55" spans="2:5">
      <c r="B11" s="33">
        <v>4</v>
      </c>
      <c r="C11" s="22" t="s">
        <v>17</v>
      </c>
      <c r="D11" s="22">
        <f ca="1">SUMIF($E$16:$F$65,"Sáng",$G$16:$G$65)+SUMIF($E$16:$F$65,"All team",$G$16:$G$65)/5+SUMIF($E$16:$F$65,"Tuyết,Sáng,Trình",$G$16:$G$65)/3+SUMIF($E$16:$F$65,"An,Trình,Tuyết,Sáng",$G$16:$G$65)/4</f>
        <v>27.1</v>
      </c>
      <c r="E11" s="22">
        <f ca="1">SUMIF($E$16:$F$65,"Sáng",$H$16:$H$65)+SUMIF($E$16:$F$65,"All team",$H$16:$H$65)/5+SUMIF($E$16:$F$65,"Tuyết,Sáng,Trình",$H$16:$H$65)/3+SUMIF($E$16:$F$65,"An,Trình,Tuyết,Sáng",$H$16:$H$65)/4</f>
        <v>32</v>
      </c>
    </row>
    <row r="12" ht="17.55" spans="2:5">
      <c r="B12" s="33">
        <v>5</v>
      </c>
      <c r="C12" s="22" t="s">
        <v>18</v>
      </c>
      <c r="D12" s="22">
        <f ca="1">SUMIF($E$16:$F$65,"Trình",$G$16:$G$65)+SUMIF($E$16:$F$65,"All team",$G$16:$G$65)/5+SUMIF($E$16:$F$65,"Tuyết,Sáng,Trình",$G$16:$G$65)/3+SUMIF($E$16:$F$65,"An,Trình",$G$16:$G$65)/2+SUMIF($E$16:$F$65,"Trình,Tuyết",$G$16:$G$65)/2+SUMIF($E$16:$F$65,"An,Trình,Tuyết,Sáng",$G$16:$G$65)/4</f>
        <v>24.6</v>
      </c>
      <c r="E12" s="22">
        <f ca="1">SUMIF($E$16:$F$65,"Trình",$H$16:$H$65)+SUMIF($E$16:$F$65,"All team",$H$16:$H$65)/5+SUMIF($E$16:$F$65,"Tuyết,Sáng,Trình",$H$16:$H$65)/3+SUMIF($E$16:$F$65,"An,Trình",$H$16:$H$65)/2+SUMIF($E$16:$F$65,"Trình,Tuyết",$H$16:$H$65)/2+SUMIF($E$16:$F$65,"An,Trình,Tuyết,Sáng",$H$16:$H$65)/4</f>
        <v>29</v>
      </c>
    </row>
    <row r="13" ht="17.55" spans="2:5">
      <c r="B13" s="30" t="s">
        <v>19</v>
      </c>
      <c r="C13" s="30"/>
      <c r="D13" s="34">
        <f ca="1">SUM(D8:D12)</f>
        <v>140</v>
      </c>
      <c r="E13" s="34">
        <f ca="1">SUM(E8:E12)</f>
        <v>158</v>
      </c>
    </row>
    <row r="15" ht="62.25" customHeight="1" spans="1:25">
      <c r="A15" s="35" t="s">
        <v>20</v>
      </c>
      <c r="B15" s="35" t="s">
        <v>21</v>
      </c>
      <c r="C15" s="36" t="s">
        <v>22</v>
      </c>
      <c r="D15" s="37"/>
      <c r="E15" s="36" t="s">
        <v>23</v>
      </c>
      <c r="F15" s="37"/>
      <c r="G15" s="38" t="s">
        <v>12</v>
      </c>
      <c r="H15" s="38" t="s">
        <v>13</v>
      </c>
      <c r="I15" s="50">
        <v>45742</v>
      </c>
      <c r="J15" s="50">
        <v>45743</v>
      </c>
      <c r="K15" s="50">
        <v>45744</v>
      </c>
      <c r="L15" s="50">
        <v>45745</v>
      </c>
      <c r="M15" s="50">
        <v>45746</v>
      </c>
      <c r="N15" s="50">
        <v>45747</v>
      </c>
      <c r="O15" s="50">
        <v>45748</v>
      </c>
      <c r="P15" s="50">
        <v>45749</v>
      </c>
      <c r="Q15" s="50">
        <v>45750</v>
      </c>
      <c r="R15" s="50">
        <v>45751</v>
      </c>
      <c r="S15" s="50">
        <v>45752</v>
      </c>
      <c r="T15" s="50">
        <v>45753</v>
      </c>
      <c r="U15" s="50">
        <v>45754</v>
      </c>
      <c r="V15" s="50">
        <v>45755</v>
      </c>
      <c r="W15" s="50">
        <v>45756</v>
      </c>
      <c r="X15" s="50">
        <v>45757</v>
      </c>
      <c r="Y15" s="50">
        <v>45758</v>
      </c>
    </row>
    <row r="16" spans="1:25">
      <c r="A16" s="39" t="s">
        <v>4</v>
      </c>
      <c r="B16" s="40" t="s">
        <v>24</v>
      </c>
      <c r="C16" s="41"/>
      <c r="D16" s="42"/>
      <c r="E16" s="43" t="s">
        <v>25</v>
      </c>
      <c r="F16" s="44"/>
      <c r="G16" s="45">
        <v>10</v>
      </c>
      <c r="H16" s="45">
        <v>10</v>
      </c>
      <c r="I16" s="52">
        <v>10</v>
      </c>
      <c r="J16" s="51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</row>
    <row r="17" spans="1:25">
      <c r="A17" s="46"/>
      <c r="B17" s="40" t="s">
        <v>26</v>
      </c>
      <c r="C17" s="41"/>
      <c r="D17" s="42"/>
      <c r="E17" s="43" t="s">
        <v>27</v>
      </c>
      <c r="F17" s="44"/>
      <c r="G17" s="45">
        <v>4</v>
      </c>
      <c r="H17" s="45">
        <v>4</v>
      </c>
      <c r="I17" s="45">
        <v>4</v>
      </c>
      <c r="J17" s="52">
        <v>4</v>
      </c>
      <c r="K17" s="51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</row>
    <row r="18" spans="1:25">
      <c r="A18" s="46"/>
      <c r="B18" s="40" t="s">
        <v>28</v>
      </c>
      <c r="C18" s="41"/>
      <c r="D18" s="42"/>
      <c r="E18" s="43" t="s">
        <v>29</v>
      </c>
      <c r="F18" s="44"/>
      <c r="G18" s="45">
        <v>6</v>
      </c>
      <c r="H18" s="45">
        <v>6</v>
      </c>
      <c r="I18" s="45">
        <v>6</v>
      </c>
      <c r="J18" s="52">
        <v>6</v>
      </c>
      <c r="K18" s="51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</row>
    <row r="19" spans="1:25">
      <c r="A19" s="46"/>
      <c r="B19" s="39" t="s">
        <v>30</v>
      </c>
      <c r="C19" s="40" t="s">
        <v>31</v>
      </c>
      <c r="D19" s="42"/>
      <c r="E19" s="43" t="s">
        <v>32</v>
      </c>
      <c r="F19" s="44"/>
      <c r="G19" s="45">
        <v>2</v>
      </c>
      <c r="H19" s="45">
        <v>2</v>
      </c>
      <c r="I19" s="45">
        <v>2</v>
      </c>
      <c r="J19" s="45">
        <v>2</v>
      </c>
      <c r="K19" s="45">
        <v>2</v>
      </c>
      <c r="L19" s="51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</row>
    <row r="20" spans="1:25">
      <c r="A20" s="46"/>
      <c r="B20" s="46"/>
      <c r="C20" s="40" t="s">
        <v>33</v>
      </c>
      <c r="D20" s="42"/>
      <c r="E20" s="43" t="s">
        <v>32</v>
      </c>
      <c r="F20" s="44"/>
      <c r="G20" s="45">
        <v>2</v>
      </c>
      <c r="H20" s="45">
        <v>2</v>
      </c>
      <c r="I20" s="45">
        <v>2</v>
      </c>
      <c r="J20" s="45">
        <v>2</v>
      </c>
      <c r="K20" s="45">
        <v>2</v>
      </c>
      <c r="L20" s="52">
        <v>2</v>
      </c>
      <c r="M20" s="51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</row>
    <row r="21" spans="1:25">
      <c r="A21" s="46"/>
      <c r="B21" s="46"/>
      <c r="C21" s="40" t="s">
        <v>34</v>
      </c>
      <c r="D21" s="42"/>
      <c r="E21" s="43" t="s">
        <v>32</v>
      </c>
      <c r="F21" s="44"/>
      <c r="G21" s="45">
        <v>2</v>
      </c>
      <c r="H21" s="45">
        <v>2</v>
      </c>
      <c r="I21" s="45">
        <v>2</v>
      </c>
      <c r="J21" s="45">
        <v>2</v>
      </c>
      <c r="K21" s="45">
        <v>2</v>
      </c>
      <c r="L21" s="52">
        <v>2</v>
      </c>
      <c r="M21" s="45">
        <v>2</v>
      </c>
      <c r="N21" s="51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</row>
    <row r="22" spans="1:25">
      <c r="A22" s="46"/>
      <c r="B22" s="46"/>
      <c r="C22" s="40" t="s">
        <v>35</v>
      </c>
      <c r="D22" s="42"/>
      <c r="E22" s="43" t="s">
        <v>32</v>
      </c>
      <c r="F22" s="44"/>
      <c r="G22" s="45">
        <v>2</v>
      </c>
      <c r="H22" s="45">
        <v>2</v>
      </c>
      <c r="I22" s="45">
        <v>2</v>
      </c>
      <c r="J22" s="45">
        <v>2</v>
      </c>
      <c r="K22" s="45">
        <v>2</v>
      </c>
      <c r="L22" s="82">
        <v>2</v>
      </c>
      <c r="M22" s="45">
        <v>2</v>
      </c>
      <c r="N22" s="45">
        <v>2</v>
      </c>
      <c r="O22" s="51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</row>
    <row r="23" spans="1:25">
      <c r="A23" s="46"/>
      <c r="B23" s="46"/>
      <c r="C23" s="40" t="s">
        <v>36</v>
      </c>
      <c r="D23" s="42"/>
      <c r="E23" s="43" t="s">
        <v>32</v>
      </c>
      <c r="F23" s="44"/>
      <c r="G23" s="45">
        <v>2</v>
      </c>
      <c r="H23" s="45">
        <v>2</v>
      </c>
      <c r="I23" s="45">
        <v>2</v>
      </c>
      <c r="J23" s="45">
        <v>2</v>
      </c>
      <c r="K23" s="45">
        <v>2</v>
      </c>
      <c r="L23" s="52">
        <v>2</v>
      </c>
      <c r="M23" s="45">
        <v>2</v>
      </c>
      <c r="N23" s="45">
        <v>2</v>
      </c>
      <c r="O23" s="45">
        <v>2</v>
      </c>
      <c r="P23" s="51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</row>
    <row r="24" spans="1:25">
      <c r="A24" s="46"/>
      <c r="B24" s="46"/>
      <c r="C24" s="40" t="s">
        <v>37</v>
      </c>
      <c r="D24" s="42"/>
      <c r="E24" s="43" t="s">
        <v>25</v>
      </c>
      <c r="F24" s="44"/>
      <c r="G24" s="45">
        <v>4</v>
      </c>
      <c r="H24" s="45">
        <v>5</v>
      </c>
      <c r="I24" s="45">
        <v>5</v>
      </c>
      <c r="J24" s="45">
        <v>5</v>
      </c>
      <c r="K24" s="45">
        <v>5</v>
      </c>
      <c r="L24" s="45">
        <v>5</v>
      </c>
      <c r="M24" s="45">
        <v>5</v>
      </c>
      <c r="N24" s="45">
        <v>5</v>
      </c>
      <c r="O24" s="45">
        <v>5</v>
      </c>
      <c r="P24" s="45">
        <v>5</v>
      </c>
      <c r="Q24" s="51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</row>
    <row r="25" spans="1:25">
      <c r="A25" s="46"/>
      <c r="B25" s="49"/>
      <c r="C25" s="40"/>
      <c r="D25" s="42"/>
      <c r="E25" s="43"/>
      <c r="F25" s="44"/>
      <c r="G25" s="45"/>
      <c r="H25" s="45"/>
      <c r="I25" s="45"/>
      <c r="J25" s="45"/>
      <c r="K25" s="45"/>
      <c r="L25" s="45"/>
      <c r="M25" s="45"/>
      <c r="N25" s="45"/>
      <c r="O25" s="52"/>
      <c r="P25" s="52"/>
      <c r="Q25" s="54">
        <v>-1</v>
      </c>
      <c r="R25" s="45"/>
      <c r="S25" s="45"/>
      <c r="T25" s="45"/>
      <c r="U25" s="45"/>
      <c r="V25" s="45"/>
      <c r="W25" s="45"/>
      <c r="X25" s="45"/>
      <c r="Y25" s="45"/>
    </row>
    <row r="26" spans="1:25">
      <c r="A26" s="46"/>
      <c r="B26" s="39" t="s">
        <v>38</v>
      </c>
      <c r="C26" s="40" t="s">
        <v>39</v>
      </c>
      <c r="D26" s="42"/>
      <c r="E26" s="43" t="s">
        <v>40</v>
      </c>
      <c r="F26" s="44"/>
      <c r="G26" s="45">
        <v>4</v>
      </c>
      <c r="H26" s="45">
        <v>4</v>
      </c>
      <c r="I26" s="45">
        <v>4</v>
      </c>
      <c r="J26" s="45">
        <v>4</v>
      </c>
      <c r="K26" s="45">
        <v>4</v>
      </c>
      <c r="L26" s="51">
        <v>0</v>
      </c>
      <c r="M26" s="45">
        <v>0</v>
      </c>
      <c r="N26" s="45">
        <v>0</v>
      </c>
      <c r="O26" s="45">
        <v>0</v>
      </c>
      <c r="P26" s="52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</row>
    <row r="27" spans="1:25">
      <c r="A27" s="46"/>
      <c r="B27" s="46"/>
      <c r="C27" s="40" t="s">
        <v>41</v>
      </c>
      <c r="D27" s="42"/>
      <c r="E27" s="43" t="s">
        <v>40</v>
      </c>
      <c r="F27" s="44"/>
      <c r="G27" s="45">
        <v>4</v>
      </c>
      <c r="H27" s="45">
        <v>4</v>
      </c>
      <c r="I27" s="45">
        <v>4</v>
      </c>
      <c r="J27" s="45">
        <v>4</v>
      </c>
      <c r="K27" s="45">
        <v>4</v>
      </c>
      <c r="L27" s="45">
        <v>4</v>
      </c>
      <c r="M27" s="51">
        <v>0</v>
      </c>
      <c r="N27" s="45">
        <v>0</v>
      </c>
      <c r="O27" s="45">
        <v>0</v>
      </c>
      <c r="P27" s="52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</row>
    <row r="28" spans="1:25">
      <c r="A28" s="46"/>
      <c r="B28" s="46"/>
      <c r="C28" s="40" t="s">
        <v>42</v>
      </c>
      <c r="D28" s="42"/>
      <c r="E28" s="43" t="s">
        <v>40</v>
      </c>
      <c r="F28" s="44"/>
      <c r="G28" s="45">
        <v>4</v>
      </c>
      <c r="H28" s="45">
        <v>4</v>
      </c>
      <c r="I28" s="45">
        <v>4</v>
      </c>
      <c r="J28" s="45">
        <v>4</v>
      </c>
      <c r="K28" s="45">
        <v>4</v>
      </c>
      <c r="L28" s="45">
        <v>4</v>
      </c>
      <c r="M28" s="45">
        <v>4</v>
      </c>
      <c r="N28" s="51">
        <v>0</v>
      </c>
      <c r="O28" s="45">
        <v>0</v>
      </c>
      <c r="P28" s="52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</row>
    <row r="29" spans="1:25">
      <c r="A29" s="46"/>
      <c r="B29" s="46"/>
      <c r="C29" s="40" t="s">
        <v>43</v>
      </c>
      <c r="D29" s="42"/>
      <c r="E29" s="43" t="s">
        <v>40</v>
      </c>
      <c r="F29" s="44"/>
      <c r="G29" s="45">
        <v>4</v>
      </c>
      <c r="H29" s="45">
        <v>4</v>
      </c>
      <c r="I29" s="45">
        <v>4</v>
      </c>
      <c r="J29" s="45">
        <v>4</v>
      </c>
      <c r="K29" s="45">
        <v>4</v>
      </c>
      <c r="L29" s="45">
        <v>4</v>
      </c>
      <c r="M29" s="45">
        <v>4</v>
      </c>
      <c r="N29" s="45">
        <v>4</v>
      </c>
      <c r="O29" s="51">
        <v>0</v>
      </c>
      <c r="P29" s="52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</row>
    <row r="30" spans="1:25">
      <c r="A30" s="46"/>
      <c r="B30" s="46"/>
      <c r="C30" s="40" t="s">
        <v>44</v>
      </c>
      <c r="D30" s="42"/>
      <c r="E30" s="43" t="s">
        <v>40</v>
      </c>
      <c r="F30" s="44"/>
      <c r="G30" s="45">
        <v>4</v>
      </c>
      <c r="H30" s="45">
        <v>4</v>
      </c>
      <c r="I30" s="45">
        <v>4</v>
      </c>
      <c r="J30" s="45">
        <v>4</v>
      </c>
      <c r="K30" s="45">
        <v>4</v>
      </c>
      <c r="L30" s="45">
        <v>4</v>
      </c>
      <c r="M30" s="45">
        <v>4</v>
      </c>
      <c r="N30" s="45">
        <v>4</v>
      </c>
      <c r="O30" s="45">
        <v>4</v>
      </c>
      <c r="P30" s="51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</row>
    <row r="31" spans="1:25">
      <c r="A31" s="46"/>
      <c r="B31" s="46"/>
      <c r="C31" s="40" t="s">
        <v>45</v>
      </c>
      <c r="D31" s="42"/>
      <c r="E31" s="43" t="s">
        <v>25</v>
      </c>
      <c r="F31" s="44"/>
      <c r="G31" s="45">
        <v>4</v>
      </c>
      <c r="H31" s="45">
        <v>5</v>
      </c>
      <c r="I31" s="45">
        <v>5</v>
      </c>
      <c r="J31" s="45">
        <v>5</v>
      </c>
      <c r="K31" s="45">
        <v>5</v>
      </c>
      <c r="L31" s="45">
        <v>5</v>
      </c>
      <c r="M31" s="45">
        <v>5</v>
      </c>
      <c r="N31" s="45">
        <v>5</v>
      </c>
      <c r="O31" s="45">
        <v>5</v>
      </c>
      <c r="P31" s="45">
        <v>5</v>
      </c>
      <c r="Q31" s="51">
        <v>0</v>
      </c>
      <c r="R31" s="52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</row>
    <row r="32" spans="1:25">
      <c r="A32" s="46"/>
      <c r="B32" s="49"/>
      <c r="C32" s="40"/>
      <c r="D32" s="42"/>
      <c r="E32" s="43"/>
      <c r="F32" s="44"/>
      <c r="G32" s="45"/>
      <c r="H32" s="45"/>
      <c r="I32" s="45"/>
      <c r="J32" s="45"/>
      <c r="K32" s="45"/>
      <c r="L32" s="45"/>
      <c r="M32" s="45"/>
      <c r="N32" s="45"/>
      <c r="O32" s="45"/>
      <c r="Q32" s="83">
        <v>-1</v>
      </c>
      <c r="R32" s="52"/>
      <c r="S32" s="45"/>
      <c r="T32" s="45"/>
      <c r="U32" s="45"/>
      <c r="V32" s="45"/>
      <c r="W32" s="45"/>
      <c r="X32" s="45"/>
      <c r="Y32" s="45"/>
    </row>
    <row r="33" spans="1:25">
      <c r="A33" s="46"/>
      <c r="B33" s="39" t="s">
        <v>46</v>
      </c>
      <c r="C33" s="40" t="s">
        <v>47</v>
      </c>
      <c r="D33" s="42"/>
      <c r="E33" s="43" t="s">
        <v>48</v>
      </c>
      <c r="F33" s="44"/>
      <c r="G33" s="45">
        <v>4</v>
      </c>
      <c r="H33" s="45">
        <v>4</v>
      </c>
      <c r="I33" s="45">
        <v>4</v>
      </c>
      <c r="J33" s="45">
        <v>4</v>
      </c>
      <c r="K33" s="45">
        <v>4</v>
      </c>
      <c r="L33" s="45">
        <v>4</v>
      </c>
      <c r="M33" s="51">
        <v>0</v>
      </c>
      <c r="N33" s="45">
        <v>0</v>
      </c>
      <c r="O33" s="45">
        <v>0</v>
      </c>
      <c r="P33" s="45">
        <v>0</v>
      </c>
      <c r="Q33" s="45">
        <v>0</v>
      </c>
      <c r="R33" s="52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</row>
    <row r="34" spans="1:25">
      <c r="A34" s="46"/>
      <c r="B34" s="46"/>
      <c r="C34" s="40" t="s">
        <v>49</v>
      </c>
      <c r="D34" s="42"/>
      <c r="E34" s="43" t="s">
        <v>50</v>
      </c>
      <c r="F34" s="44"/>
      <c r="G34" s="45">
        <v>4</v>
      </c>
      <c r="H34" s="45">
        <v>4</v>
      </c>
      <c r="I34" s="45">
        <v>4</v>
      </c>
      <c r="J34" s="45">
        <v>4</v>
      </c>
      <c r="K34" s="45">
        <v>4</v>
      </c>
      <c r="L34" s="45">
        <v>4</v>
      </c>
      <c r="M34" s="52">
        <v>0</v>
      </c>
      <c r="N34" s="51">
        <v>0</v>
      </c>
      <c r="O34" s="45">
        <v>0</v>
      </c>
      <c r="P34" s="45">
        <v>0</v>
      </c>
      <c r="Q34" s="45">
        <v>0</v>
      </c>
      <c r="R34" s="52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</row>
    <row r="35" spans="1:25">
      <c r="A35" s="46"/>
      <c r="B35" s="46"/>
      <c r="C35" s="40" t="s">
        <v>51</v>
      </c>
      <c r="D35" s="42"/>
      <c r="E35" s="43" t="s">
        <v>48</v>
      </c>
      <c r="F35" s="44"/>
      <c r="G35" s="45">
        <v>4</v>
      </c>
      <c r="H35" s="45">
        <v>4</v>
      </c>
      <c r="I35" s="45">
        <v>4</v>
      </c>
      <c r="J35" s="45">
        <v>4</v>
      </c>
      <c r="K35" s="45">
        <v>4</v>
      </c>
      <c r="L35" s="45">
        <v>4</v>
      </c>
      <c r="M35" s="45">
        <v>4</v>
      </c>
      <c r="N35" s="45">
        <v>4</v>
      </c>
      <c r="O35" s="51">
        <v>0</v>
      </c>
      <c r="P35" s="45">
        <v>0</v>
      </c>
      <c r="Q35" s="45">
        <v>0</v>
      </c>
      <c r="R35" s="45">
        <v>0</v>
      </c>
      <c r="S35" s="52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</row>
    <row r="36" spans="1:25">
      <c r="A36" s="46"/>
      <c r="B36" s="46"/>
      <c r="C36" s="40" t="s">
        <v>52</v>
      </c>
      <c r="D36" s="42"/>
      <c r="E36" s="43" t="s">
        <v>50</v>
      </c>
      <c r="F36" s="44"/>
      <c r="G36" s="45">
        <v>4</v>
      </c>
      <c r="H36" s="45">
        <v>4</v>
      </c>
      <c r="I36" s="45">
        <v>4</v>
      </c>
      <c r="J36" s="45">
        <v>4</v>
      </c>
      <c r="K36" s="45">
        <v>4</v>
      </c>
      <c r="L36" s="45">
        <v>4</v>
      </c>
      <c r="M36" s="45">
        <v>4</v>
      </c>
      <c r="N36" s="45">
        <v>4</v>
      </c>
      <c r="O36" s="52">
        <v>0</v>
      </c>
      <c r="P36" s="51">
        <v>0</v>
      </c>
      <c r="Q36" s="45">
        <v>0</v>
      </c>
      <c r="R36" s="45">
        <v>0</v>
      </c>
      <c r="S36" s="52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</row>
    <row r="37" spans="1:25">
      <c r="A37" s="46"/>
      <c r="B37" s="46"/>
      <c r="C37" s="40" t="s">
        <v>53</v>
      </c>
      <c r="D37" s="42"/>
      <c r="E37" s="43" t="s">
        <v>48</v>
      </c>
      <c r="F37" s="44"/>
      <c r="G37" s="45">
        <v>3</v>
      </c>
      <c r="H37" s="45">
        <v>4</v>
      </c>
      <c r="I37" s="45">
        <v>4</v>
      </c>
      <c r="J37" s="45">
        <v>4</v>
      </c>
      <c r="K37" s="45">
        <v>4</v>
      </c>
      <c r="L37" s="45">
        <v>4</v>
      </c>
      <c r="M37" s="45">
        <v>4</v>
      </c>
      <c r="N37" s="45">
        <v>4</v>
      </c>
      <c r="O37" s="45">
        <v>4</v>
      </c>
      <c r="P37" s="45">
        <v>4</v>
      </c>
      <c r="Q37" s="51">
        <v>0</v>
      </c>
      <c r="R37" s="45">
        <v>0</v>
      </c>
      <c r="S37" s="45">
        <v>0</v>
      </c>
      <c r="T37" s="52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</row>
    <row r="38" spans="1:25">
      <c r="A38" s="46"/>
      <c r="B38" s="46"/>
      <c r="C38" s="40"/>
      <c r="D38" s="42"/>
      <c r="E38" s="43"/>
      <c r="F38" s="44"/>
      <c r="G38" s="45"/>
      <c r="H38" s="45"/>
      <c r="I38" s="45"/>
      <c r="J38" s="45"/>
      <c r="K38" s="45"/>
      <c r="L38" s="45"/>
      <c r="M38" s="45"/>
      <c r="N38" s="45"/>
      <c r="O38" s="45"/>
      <c r="Q38" s="54">
        <v>-1</v>
      </c>
      <c r="R38" s="45"/>
      <c r="S38" s="45"/>
      <c r="T38" s="52"/>
      <c r="U38" s="45"/>
      <c r="V38" s="45"/>
      <c r="W38" s="45"/>
      <c r="X38" s="45"/>
      <c r="Y38" s="45"/>
    </row>
    <row r="39" spans="1:25">
      <c r="A39" s="46"/>
      <c r="B39" s="46"/>
      <c r="C39" s="40" t="s">
        <v>54</v>
      </c>
      <c r="D39" s="42"/>
      <c r="E39" s="43" t="s">
        <v>50</v>
      </c>
      <c r="F39" s="44"/>
      <c r="G39" s="45">
        <v>5</v>
      </c>
      <c r="H39" s="45">
        <v>4</v>
      </c>
      <c r="I39" s="45">
        <v>4</v>
      </c>
      <c r="J39" s="45">
        <v>4</v>
      </c>
      <c r="K39" s="45">
        <v>4</v>
      </c>
      <c r="L39" s="45">
        <v>4</v>
      </c>
      <c r="M39" s="45">
        <v>4</v>
      </c>
      <c r="N39" s="45">
        <v>4</v>
      </c>
      <c r="O39" s="45">
        <v>4</v>
      </c>
      <c r="P39" s="45">
        <v>4</v>
      </c>
      <c r="Q39" s="45">
        <v>4</v>
      </c>
      <c r="R39" s="52">
        <v>4</v>
      </c>
      <c r="S39" s="51">
        <v>0</v>
      </c>
      <c r="T39" s="52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</row>
    <row r="40" spans="1:25">
      <c r="A40" s="46"/>
      <c r="B40" s="46"/>
      <c r="C40" s="40"/>
      <c r="D40" s="42"/>
      <c r="E40" s="43"/>
      <c r="F40" s="44"/>
      <c r="G40" s="45"/>
      <c r="H40" s="45"/>
      <c r="I40" s="45"/>
      <c r="J40" s="45"/>
      <c r="K40" s="45"/>
      <c r="L40" s="45"/>
      <c r="M40" s="45"/>
      <c r="N40" s="45"/>
      <c r="O40" s="45"/>
      <c r="P40" s="52"/>
      <c r="Q40" s="52"/>
      <c r="S40" s="53">
        <v>1</v>
      </c>
      <c r="T40" s="52"/>
      <c r="U40" s="45"/>
      <c r="V40" s="45"/>
      <c r="W40" s="45"/>
      <c r="X40" s="45"/>
      <c r="Y40" s="45"/>
    </row>
    <row r="41" spans="1:25">
      <c r="A41" s="46"/>
      <c r="B41" s="46"/>
      <c r="C41" s="40" t="s">
        <v>55</v>
      </c>
      <c r="D41" s="42"/>
      <c r="E41" s="43" t="s">
        <v>48</v>
      </c>
      <c r="F41" s="44"/>
      <c r="G41" s="45">
        <v>2</v>
      </c>
      <c r="H41" s="45">
        <v>2</v>
      </c>
      <c r="I41" s="45">
        <v>2</v>
      </c>
      <c r="J41" s="45">
        <v>2</v>
      </c>
      <c r="K41" s="45">
        <v>2</v>
      </c>
      <c r="L41" s="45">
        <v>2</v>
      </c>
      <c r="M41" s="45">
        <v>2</v>
      </c>
      <c r="N41" s="45">
        <v>2</v>
      </c>
      <c r="O41" s="45">
        <v>2</v>
      </c>
      <c r="P41" s="45">
        <v>2</v>
      </c>
      <c r="Q41" s="45">
        <v>2</v>
      </c>
      <c r="R41" s="51">
        <v>0</v>
      </c>
      <c r="S41" s="45">
        <v>0</v>
      </c>
      <c r="T41" s="45">
        <v>0</v>
      </c>
      <c r="U41" s="52">
        <v>0</v>
      </c>
      <c r="V41" s="45">
        <v>0</v>
      </c>
      <c r="W41" s="45">
        <v>0</v>
      </c>
      <c r="X41" s="45">
        <v>0</v>
      </c>
      <c r="Y41" s="45">
        <v>0</v>
      </c>
    </row>
    <row r="42" spans="1:25">
      <c r="A42" s="46"/>
      <c r="B42" s="46"/>
      <c r="C42" s="40" t="s">
        <v>56</v>
      </c>
      <c r="D42" s="42"/>
      <c r="E42" s="43" t="s">
        <v>50</v>
      </c>
      <c r="F42" s="44"/>
      <c r="G42" s="45">
        <v>2</v>
      </c>
      <c r="H42" s="45">
        <v>2</v>
      </c>
      <c r="I42" s="45">
        <v>2</v>
      </c>
      <c r="J42" s="45">
        <v>2</v>
      </c>
      <c r="K42" s="45">
        <v>2</v>
      </c>
      <c r="L42" s="45">
        <v>2</v>
      </c>
      <c r="M42" s="45">
        <v>2</v>
      </c>
      <c r="N42" s="45">
        <v>2</v>
      </c>
      <c r="O42" s="45">
        <v>2</v>
      </c>
      <c r="P42" s="45">
        <v>2</v>
      </c>
      <c r="Q42" s="45">
        <v>2</v>
      </c>
      <c r="R42" s="52">
        <v>2</v>
      </c>
      <c r="S42" s="45">
        <v>2</v>
      </c>
      <c r="T42" s="51">
        <v>0</v>
      </c>
      <c r="U42" s="52">
        <v>0</v>
      </c>
      <c r="V42" s="45">
        <v>0</v>
      </c>
      <c r="W42" s="45">
        <v>0</v>
      </c>
      <c r="X42" s="45">
        <v>0</v>
      </c>
      <c r="Y42" s="45">
        <v>0</v>
      </c>
    </row>
    <row r="43" spans="1:25">
      <c r="A43" s="46"/>
      <c r="B43" s="46"/>
      <c r="C43" s="40" t="s">
        <v>57</v>
      </c>
      <c r="D43" s="42"/>
      <c r="E43" s="43" t="s">
        <v>48</v>
      </c>
      <c r="F43" s="44"/>
      <c r="G43" s="45">
        <v>4</v>
      </c>
      <c r="H43" s="45">
        <v>4</v>
      </c>
      <c r="I43" s="45">
        <v>4</v>
      </c>
      <c r="J43" s="45">
        <v>4</v>
      </c>
      <c r="K43" s="45">
        <v>4</v>
      </c>
      <c r="L43" s="45">
        <v>4</v>
      </c>
      <c r="M43" s="45">
        <v>4</v>
      </c>
      <c r="N43" s="45">
        <v>4</v>
      </c>
      <c r="O43" s="45">
        <v>4</v>
      </c>
      <c r="P43" s="45">
        <v>4</v>
      </c>
      <c r="Q43" s="45">
        <v>4</v>
      </c>
      <c r="R43" s="45">
        <v>4</v>
      </c>
      <c r="S43" s="45">
        <v>4</v>
      </c>
      <c r="T43" s="51">
        <v>0</v>
      </c>
      <c r="U43" s="52">
        <v>0</v>
      </c>
      <c r="V43" s="52">
        <v>0</v>
      </c>
      <c r="W43" s="45">
        <v>0</v>
      </c>
      <c r="X43" s="45">
        <v>0</v>
      </c>
      <c r="Y43" s="45">
        <v>0</v>
      </c>
    </row>
    <row r="44" spans="1:25">
      <c r="A44" s="46"/>
      <c r="B44" s="46"/>
      <c r="C44" s="40" t="s">
        <v>58</v>
      </c>
      <c r="D44" s="42"/>
      <c r="E44" s="43" t="s">
        <v>50</v>
      </c>
      <c r="F44" s="44"/>
      <c r="G44" s="45">
        <v>4</v>
      </c>
      <c r="H44" s="45">
        <v>4</v>
      </c>
      <c r="I44" s="45">
        <v>4</v>
      </c>
      <c r="J44" s="45">
        <v>4</v>
      </c>
      <c r="K44" s="45">
        <v>4</v>
      </c>
      <c r="L44" s="45">
        <v>4</v>
      </c>
      <c r="M44" s="45">
        <v>4</v>
      </c>
      <c r="N44" s="45">
        <v>4</v>
      </c>
      <c r="O44" s="45">
        <v>4</v>
      </c>
      <c r="P44" s="45">
        <v>4</v>
      </c>
      <c r="Q44" s="45">
        <v>4</v>
      </c>
      <c r="R44" s="45">
        <v>4</v>
      </c>
      <c r="S44" s="45">
        <v>4</v>
      </c>
      <c r="T44" s="51">
        <v>0</v>
      </c>
      <c r="U44" s="52">
        <v>0</v>
      </c>
      <c r="V44" s="52">
        <v>0</v>
      </c>
      <c r="W44" s="45">
        <v>0</v>
      </c>
      <c r="X44" s="45">
        <v>0</v>
      </c>
      <c r="Y44" s="45">
        <v>0</v>
      </c>
    </row>
    <row r="45" spans="1:25">
      <c r="A45" s="46"/>
      <c r="B45" s="46"/>
      <c r="C45" s="40" t="s">
        <v>59</v>
      </c>
      <c r="D45" s="42"/>
      <c r="E45" s="43" t="s">
        <v>50</v>
      </c>
      <c r="F45" s="44"/>
      <c r="G45" s="45">
        <v>1</v>
      </c>
      <c r="H45" s="45">
        <v>2</v>
      </c>
      <c r="I45" s="45">
        <v>2</v>
      </c>
      <c r="J45" s="45">
        <v>2</v>
      </c>
      <c r="K45" s="45">
        <v>2</v>
      </c>
      <c r="L45" s="45">
        <v>2</v>
      </c>
      <c r="M45" s="45">
        <v>2</v>
      </c>
      <c r="N45" s="45">
        <v>2</v>
      </c>
      <c r="O45" s="45">
        <v>2</v>
      </c>
      <c r="P45" s="45">
        <v>2</v>
      </c>
      <c r="Q45" s="45">
        <v>2</v>
      </c>
      <c r="R45" s="45">
        <v>2</v>
      </c>
      <c r="S45" s="45">
        <v>2</v>
      </c>
      <c r="T45" s="45">
        <v>2</v>
      </c>
      <c r="U45" s="51">
        <v>0</v>
      </c>
      <c r="V45" s="45">
        <v>0</v>
      </c>
      <c r="W45" s="45">
        <v>0</v>
      </c>
      <c r="X45" s="45">
        <v>0</v>
      </c>
      <c r="Y45" s="52">
        <v>0</v>
      </c>
    </row>
    <row r="46" spans="1:25">
      <c r="A46" s="46"/>
      <c r="B46" s="49"/>
      <c r="C46" s="43"/>
      <c r="D46" s="44"/>
      <c r="E46" s="43"/>
      <c r="F46" s="44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U46" s="54">
        <v>-1</v>
      </c>
      <c r="V46" s="45"/>
      <c r="W46" s="45"/>
      <c r="X46" s="45"/>
      <c r="Y46" s="52"/>
    </row>
    <row r="47" spans="1:25">
      <c r="A47" s="46"/>
      <c r="B47" s="39" t="s">
        <v>60</v>
      </c>
      <c r="C47" s="40" t="s">
        <v>61</v>
      </c>
      <c r="D47" s="42"/>
      <c r="E47" s="43" t="s">
        <v>62</v>
      </c>
      <c r="F47" s="44"/>
      <c r="G47" s="45">
        <v>3</v>
      </c>
      <c r="H47" s="45">
        <v>3</v>
      </c>
      <c r="I47" s="45">
        <v>3</v>
      </c>
      <c r="J47" s="45">
        <v>3</v>
      </c>
      <c r="K47" s="45">
        <v>3</v>
      </c>
      <c r="L47" s="45">
        <v>3</v>
      </c>
      <c r="M47" s="45">
        <v>3</v>
      </c>
      <c r="N47" s="45">
        <v>3</v>
      </c>
      <c r="O47" s="45">
        <v>3</v>
      </c>
      <c r="P47" s="45">
        <v>3</v>
      </c>
      <c r="Q47" s="45">
        <v>3</v>
      </c>
      <c r="R47" s="51">
        <v>0</v>
      </c>
      <c r="S47" s="45">
        <v>0</v>
      </c>
      <c r="T47" s="45">
        <v>0</v>
      </c>
      <c r="U47" s="45">
        <v>0</v>
      </c>
      <c r="V47" s="52">
        <v>0</v>
      </c>
      <c r="W47" s="45">
        <v>0</v>
      </c>
      <c r="X47" s="45">
        <v>0</v>
      </c>
      <c r="Y47" s="45">
        <v>0</v>
      </c>
    </row>
    <row r="48" spans="1:25">
      <c r="A48" s="46"/>
      <c r="B48" s="46"/>
      <c r="C48" s="40" t="s">
        <v>63</v>
      </c>
      <c r="D48" s="42"/>
      <c r="E48" s="43" t="s">
        <v>62</v>
      </c>
      <c r="F48" s="44"/>
      <c r="G48" s="45">
        <v>3</v>
      </c>
      <c r="H48" s="45">
        <v>3</v>
      </c>
      <c r="I48" s="45">
        <v>3</v>
      </c>
      <c r="J48" s="45">
        <v>3</v>
      </c>
      <c r="K48" s="4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45">
        <v>3</v>
      </c>
      <c r="R48" s="45">
        <v>3</v>
      </c>
      <c r="S48" s="51">
        <v>0</v>
      </c>
      <c r="T48" s="45">
        <v>0</v>
      </c>
      <c r="U48" s="45">
        <v>0</v>
      </c>
      <c r="V48" s="52">
        <v>0</v>
      </c>
      <c r="W48" s="52">
        <v>0</v>
      </c>
      <c r="X48" s="52">
        <v>0</v>
      </c>
      <c r="Y48" s="45">
        <v>0</v>
      </c>
    </row>
    <row r="49" spans="1:25">
      <c r="A49" s="46"/>
      <c r="B49" s="46"/>
      <c r="C49" s="40" t="s">
        <v>64</v>
      </c>
      <c r="D49" s="42"/>
      <c r="E49" s="43" t="s">
        <v>65</v>
      </c>
      <c r="F49" s="44"/>
      <c r="G49" s="45">
        <v>3</v>
      </c>
      <c r="H49" s="45">
        <v>3</v>
      </c>
      <c r="I49" s="45">
        <v>3</v>
      </c>
      <c r="J49" s="45">
        <v>3</v>
      </c>
      <c r="K49" s="45">
        <v>3</v>
      </c>
      <c r="L49" s="45">
        <v>3</v>
      </c>
      <c r="M49" s="45">
        <v>3</v>
      </c>
      <c r="N49" s="45">
        <v>3</v>
      </c>
      <c r="O49" s="45">
        <v>3</v>
      </c>
      <c r="P49" s="45">
        <v>3</v>
      </c>
      <c r="Q49" s="45">
        <v>3</v>
      </c>
      <c r="R49" s="51">
        <v>0</v>
      </c>
      <c r="S49" s="45">
        <v>0</v>
      </c>
      <c r="T49" s="45">
        <v>0</v>
      </c>
      <c r="U49" s="45">
        <v>0</v>
      </c>
      <c r="V49" s="52">
        <v>0</v>
      </c>
      <c r="W49" s="52">
        <v>0</v>
      </c>
      <c r="X49" s="52">
        <v>0</v>
      </c>
      <c r="Y49" s="45">
        <v>0</v>
      </c>
    </row>
    <row r="50" spans="1:25">
      <c r="A50" s="46"/>
      <c r="B50" s="46"/>
      <c r="C50" s="40" t="s">
        <v>66</v>
      </c>
      <c r="D50" s="42"/>
      <c r="E50" s="43" t="s">
        <v>65</v>
      </c>
      <c r="F50" s="44"/>
      <c r="G50" s="45">
        <v>3</v>
      </c>
      <c r="H50" s="45">
        <v>3</v>
      </c>
      <c r="I50" s="45">
        <v>3</v>
      </c>
      <c r="J50" s="45">
        <v>3</v>
      </c>
      <c r="K50" s="45">
        <v>3</v>
      </c>
      <c r="L50" s="45">
        <v>3</v>
      </c>
      <c r="M50" s="45">
        <v>3</v>
      </c>
      <c r="N50" s="45">
        <v>3</v>
      </c>
      <c r="O50" s="45">
        <v>3</v>
      </c>
      <c r="P50" s="45">
        <v>3</v>
      </c>
      <c r="Q50" s="45">
        <v>3</v>
      </c>
      <c r="R50" s="45">
        <v>3</v>
      </c>
      <c r="S50" s="51">
        <v>0</v>
      </c>
      <c r="T50" s="45">
        <v>0</v>
      </c>
      <c r="U50" s="45">
        <v>0</v>
      </c>
      <c r="V50" s="52">
        <v>0</v>
      </c>
      <c r="W50" s="52">
        <v>0</v>
      </c>
      <c r="X50" s="52">
        <v>0</v>
      </c>
      <c r="Y50" s="45">
        <v>0</v>
      </c>
    </row>
    <row r="51" spans="1:25">
      <c r="A51" s="46"/>
      <c r="B51" s="46"/>
      <c r="C51" s="40" t="s">
        <v>67</v>
      </c>
      <c r="D51" s="42"/>
      <c r="E51" s="43" t="s">
        <v>68</v>
      </c>
      <c r="F51" s="44"/>
      <c r="G51" s="45">
        <v>8</v>
      </c>
      <c r="H51" s="45">
        <v>16</v>
      </c>
      <c r="I51" s="45">
        <v>16</v>
      </c>
      <c r="J51" s="45">
        <v>16</v>
      </c>
      <c r="K51" s="45">
        <v>16</v>
      </c>
      <c r="L51" s="45">
        <v>16</v>
      </c>
      <c r="M51" s="45">
        <v>16</v>
      </c>
      <c r="N51" s="45">
        <v>16</v>
      </c>
      <c r="O51" s="45">
        <v>16</v>
      </c>
      <c r="P51" s="45">
        <v>16</v>
      </c>
      <c r="Q51" s="45">
        <v>16</v>
      </c>
      <c r="R51" s="45">
        <v>16</v>
      </c>
      <c r="S51" s="45">
        <v>16</v>
      </c>
      <c r="T51" s="45">
        <v>16</v>
      </c>
      <c r="U51" s="51">
        <v>0</v>
      </c>
      <c r="V51" s="52">
        <v>0</v>
      </c>
      <c r="W51" s="52">
        <v>0</v>
      </c>
      <c r="X51" s="52">
        <v>0</v>
      </c>
      <c r="Y51" s="45">
        <v>0</v>
      </c>
    </row>
    <row r="52" spans="1:25">
      <c r="A52" s="46"/>
      <c r="B52" s="49"/>
      <c r="C52" s="40"/>
      <c r="D52" s="42"/>
      <c r="E52" s="43"/>
      <c r="F52" s="44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U52" s="54">
        <v>-8</v>
      </c>
      <c r="V52" s="45"/>
      <c r="W52" s="45"/>
      <c r="X52" s="52"/>
      <c r="Y52" s="45"/>
    </row>
    <row r="53" spans="1:25">
      <c r="A53" s="46"/>
      <c r="B53" s="39" t="s">
        <v>69</v>
      </c>
      <c r="C53" s="40" t="s">
        <v>70</v>
      </c>
      <c r="D53" s="42"/>
      <c r="E53" s="43" t="s">
        <v>50</v>
      </c>
      <c r="F53" s="44"/>
      <c r="G53" s="45">
        <v>1</v>
      </c>
      <c r="H53" s="45">
        <v>1</v>
      </c>
      <c r="I53" s="45">
        <v>1</v>
      </c>
      <c r="J53" s="45">
        <v>1</v>
      </c>
      <c r="K53" s="45">
        <v>1</v>
      </c>
      <c r="L53" s="45">
        <v>1</v>
      </c>
      <c r="M53" s="45">
        <v>1</v>
      </c>
      <c r="N53" s="45">
        <v>1</v>
      </c>
      <c r="O53" s="45">
        <v>1</v>
      </c>
      <c r="P53" s="45">
        <v>1</v>
      </c>
      <c r="Q53" s="45">
        <v>1</v>
      </c>
      <c r="R53" s="45">
        <v>1</v>
      </c>
      <c r="S53" s="45">
        <v>1</v>
      </c>
      <c r="T53" s="45">
        <v>1</v>
      </c>
      <c r="U53" s="45">
        <v>1</v>
      </c>
      <c r="V53" s="51">
        <v>0</v>
      </c>
      <c r="W53" s="45">
        <v>0</v>
      </c>
      <c r="X53" s="45">
        <v>0</v>
      </c>
      <c r="Y53" s="45">
        <v>0</v>
      </c>
    </row>
    <row r="54" spans="1:25">
      <c r="A54" s="46"/>
      <c r="B54" s="46"/>
      <c r="C54" s="40" t="s">
        <v>71</v>
      </c>
      <c r="D54" s="42"/>
      <c r="E54" s="43" t="s">
        <v>50</v>
      </c>
      <c r="F54" s="44"/>
      <c r="G54" s="45">
        <v>1</v>
      </c>
      <c r="H54" s="45">
        <v>1</v>
      </c>
      <c r="I54" s="45">
        <v>1</v>
      </c>
      <c r="J54" s="45">
        <v>1</v>
      </c>
      <c r="K54" s="45">
        <v>1</v>
      </c>
      <c r="L54" s="45">
        <v>1</v>
      </c>
      <c r="M54" s="45">
        <v>1</v>
      </c>
      <c r="N54" s="45">
        <v>1</v>
      </c>
      <c r="O54" s="45">
        <v>1</v>
      </c>
      <c r="P54" s="45">
        <v>1</v>
      </c>
      <c r="Q54" s="45">
        <v>1</v>
      </c>
      <c r="R54" s="45">
        <v>1</v>
      </c>
      <c r="S54" s="45">
        <v>1</v>
      </c>
      <c r="T54" s="45">
        <v>1</v>
      </c>
      <c r="U54" s="45">
        <v>1</v>
      </c>
      <c r="V54" s="51">
        <v>0</v>
      </c>
      <c r="W54" s="45">
        <v>0</v>
      </c>
      <c r="X54" s="45">
        <v>0</v>
      </c>
      <c r="Y54" s="45">
        <v>0</v>
      </c>
    </row>
    <row r="55" spans="1:25">
      <c r="A55" s="46"/>
      <c r="B55" s="46"/>
      <c r="C55" s="40" t="s">
        <v>72</v>
      </c>
      <c r="D55" s="42"/>
      <c r="E55" s="43" t="s">
        <v>50</v>
      </c>
      <c r="F55" s="44"/>
      <c r="G55" s="45">
        <v>1</v>
      </c>
      <c r="H55" s="45">
        <v>1</v>
      </c>
      <c r="I55" s="45">
        <v>1</v>
      </c>
      <c r="J55" s="45">
        <v>1</v>
      </c>
      <c r="K55" s="45">
        <v>1</v>
      </c>
      <c r="L55" s="45">
        <v>1</v>
      </c>
      <c r="M55" s="45">
        <v>1</v>
      </c>
      <c r="N55" s="45">
        <v>1</v>
      </c>
      <c r="O55" s="45">
        <v>1</v>
      </c>
      <c r="P55" s="45">
        <v>1</v>
      </c>
      <c r="Q55" s="45">
        <v>1</v>
      </c>
      <c r="R55" s="45">
        <v>1</v>
      </c>
      <c r="S55" s="45">
        <v>1</v>
      </c>
      <c r="T55" s="45">
        <v>1</v>
      </c>
      <c r="U55" s="45">
        <v>1</v>
      </c>
      <c r="V55" s="45">
        <v>1</v>
      </c>
      <c r="W55" s="51">
        <v>0</v>
      </c>
      <c r="X55" s="45">
        <v>0</v>
      </c>
      <c r="Y55" s="45">
        <v>0</v>
      </c>
    </row>
    <row r="56" spans="1:25">
      <c r="A56" s="46"/>
      <c r="B56" s="46"/>
      <c r="C56" s="40" t="s">
        <v>73</v>
      </c>
      <c r="D56" s="42"/>
      <c r="E56" s="43" t="s">
        <v>50</v>
      </c>
      <c r="F56" s="44"/>
      <c r="G56" s="45">
        <v>1</v>
      </c>
      <c r="H56" s="45">
        <v>1</v>
      </c>
      <c r="I56" s="45">
        <v>1</v>
      </c>
      <c r="J56" s="45">
        <v>1</v>
      </c>
      <c r="K56" s="45">
        <v>1</v>
      </c>
      <c r="L56" s="45">
        <v>1</v>
      </c>
      <c r="M56" s="45">
        <v>1</v>
      </c>
      <c r="N56" s="45">
        <v>1</v>
      </c>
      <c r="O56" s="45">
        <v>1</v>
      </c>
      <c r="P56" s="45">
        <v>1</v>
      </c>
      <c r="Q56" s="45">
        <v>1</v>
      </c>
      <c r="R56" s="45">
        <v>1</v>
      </c>
      <c r="S56" s="45">
        <v>1</v>
      </c>
      <c r="T56" s="45">
        <v>1</v>
      </c>
      <c r="U56" s="45">
        <v>1</v>
      </c>
      <c r="V56" s="45">
        <v>1</v>
      </c>
      <c r="W56" s="51">
        <v>0</v>
      </c>
      <c r="X56" s="45">
        <v>0</v>
      </c>
      <c r="Y56" s="45">
        <v>0</v>
      </c>
    </row>
    <row r="57" spans="1:25">
      <c r="A57" s="46"/>
      <c r="B57" s="46"/>
      <c r="C57" s="47" t="s">
        <v>74</v>
      </c>
      <c r="D57" s="48"/>
      <c r="E57" s="43" t="s">
        <v>50</v>
      </c>
      <c r="F57" s="44"/>
      <c r="G57" s="45">
        <v>2</v>
      </c>
      <c r="H57" s="45">
        <v>2</v>
      </c>
      <c r="I57" s="45">
        <v>2</v>
      </c>
      <c r="J57" s="45">
        <v>2</v>
      </c>
      <c r="K57" s="45">
        <v>2</v>
      </c>
      <c r="L57" s="45">
        <v>2</v>
      </c>
      <c r="M57" s="45">
        <v>2</v>
      </c>
      <c r="N57" s="45">
        <v>2</v>
      </c>
      <c r="O57" s="45">
        <v>2</v>
      </c>
      <c r="P57" s="45">
        <v>2</v>
      </c>
      <c r="Q57" s="45">
        <v>2</v>
      </c>
      <c r="R57" s="45">
        <v>2</v>
      </c>
      <c r="S57" s="45">
        <v>2</v>
      </c>
      <c r="T57" s="45">
        <v>2</v>
      </c>
      <c r="U57" s="45">
        <v>2</v>
      </c>
      <c r="V57" s="45">
        <v>2</v>
      </c>
      <c r="W57" s="45">
        <v>2</v>
      </c>
      <c r="X57" s="51">
        <v>0</v>
      </c>
      <c r="Y57" s="45">
        <v>0</v>
      </c>
    </row>
    <row r="58" spans="1:25">
      <c r="A58" s="46"/>
      <c r="B58" s="39" t="s">
        <v>75</v>
      </c>
      <c r="C58" s="40" t="s">
        <v>76</v>
      </c>
      <c r="D58" s="42"/>
      <c r="E58" s="43" t="s">
        <v>62</v>
      </c>
      <c r="F58" s="44"/>
      <c r="G58" s="45">
        <v>2</v>
      </c>
      <c r="H58" s="45">
        <v>2</v>
      </c>
      <c r="I58" s="45">
        <v>2</v>
      </c>
      <c r="J58" s="45">
        <v>2</v>
      </c>
      <c r="K58" s="45">
        <v>2</v>
      </c>
      <c r="L58" s="45">
        <v>2</v>
      </c>
      <c r="M58" s="45">
        <v>2</v>
      </c>
      <c r="N58" s="45">
        <v>2</v>
      </c>
      <c r="O58" s="45">
        <v>2</v>
      </c>
      <c r="P58" s="45">
        <v>2</v>
      </c>
      <c r="Q58" s="45">
        <v>2</v>
      </c>
      <c r="R58" s="45">
        <v>2</v>
      </c>
      <c r="S58" s="45">
        <v>2</v>
      </c>
      <c r="T58" s="45">
        <v>2</v>
      </c>
      <c r="U58" s="45">
        <v>2</v>
      </c>
      <c r="V58" s="51">
        <v>0</v>
      </c>
      <c r="W58" s="45">
        <v>0</v>
      </c>
      <c r="X58" s="45">
        <v>0</v>
      </c>
      <c r="Y58" s="45">
        <v>0</v>
      </c>
    </row>
    <row r="59" spans="1:25">
      <c r="A59" s="46"/>
      <c r="B59" s="46"/>
      <c r="C59" s="40" t="s">
        <v>77</v>
      </c>
      <c r="D59" s="42"/>
      <c r="E59" s="43" t="s">
        <v>62</v>
      </c>
      <c r="F59" s="44"/>
      <c r="G59" s="45">
        <v>2</v>
      </c>
      <c r="H59" s="45">
        <v>2</v>
      </c>
      <c r="I59" s="45">
        <v>2</v>
      </c>
      <c r="J59" s="45">
        <v>2</v>
      </c>
      <c r="K59" s="45">
        <v>2</v>
      </c>
      <c r="L59" s="45">
        <v>2</v>
      </c>
      <c r="M59" s="45">
        <v>2</v>
      </c>
      <c r="N59" s="45">
        <v>2</v>
      </c>
      <c r="O59" s="45">
        <v>2</v>
      </c>
      <c r="P59" s="45">
        <v>2</v>
      </c>
      <c r="Q59" s="45">
        <v>2</v>
      </c>
      <c r="R59" s="45">
        <v>2</v>
      </c>
      <c r="S59" s="45">
        <v>2</v>
      </c>
      <c r="T59" s="45">
        <v>2</v>
      </c>
      <c r="U59" s="45">
        <v>2</v>
      </c>
      <c r="V59" s="51">
        <v>0</v>
      </c>
      <c r="W59" s="45"/>
      <c r="X59" s="45">
        <v>0</v>
      </c>
      <c r="Y59" s="45">
        <v>0</v>
      </c>
    </row>
    <row r="60" spans="1:25">
      <c r="A60" s="46"/>
      <c r="B60" s="46"/>
      <c r="C60" s="40" t="s">
        <v>78</v>
      </c>
      <c r="D60" s="42"/>
      <c r="E60" s="43" t="s">
        <v>65</v>
      </c>
      <c r="F60" s="44"/>
      <c r="G60" s="45">
        <v>1</v>
      </c>
      <c r="H60" s="45">
        <v>2</v>
      </c>
      <c r="I60" s="45">
        <v>2</v>
      </c>
      <c r="J60" s="45">
        <v>2</v>
      </c>
      <c r="K60" s="45">
        <v>2</v>
      </c>
      <c r="L60" s="45">
        <v>2</v>
      </c>
      <c r="M60" s="45">
        <v>2</v>
      </c>
      <c r="N60" s="45">
        <v>2</v>
      </c>
      <c r="O60" s="45">
        <v>2</v>
      </c>
      <c r="P60" s="45">
        <v>2</v>
      </c>
      <c r="Q60" s="45">
        <v>2</v>
      </c>
      <c r="R60" s="45">
        <v>2</v>
      </c>
      <c r="S60" s="45">
        <v>2</v>
      </c>
      <c r="T60" s="45">
        <v>2</v>
      </c>
      <c r="U60" s="45">
        <v>2</v>
      </c>
      <c r="V60" s="45">
        <v>2</v>
      </c>
      <c r="W60" s="51">
        <v>0</v>
      </c>
      <c r="X60" s="45">
        <v>0</v>
      </c>
      <c r="Y60" s="45">
        <v>0</v>
      </c>
    </row>
    <row r="61" spans="1:25">
      <c r="A61" s="46"/>
      <c r="B61" s="46"/>
      <c r="C61" s="43"/>
      <c r="D61" s="44"/>
      <c r="E61" s="43"/>
      <c r="F61" s="44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W61" s="54">
        <v>-1</v>
      </c>
      <c r="X61" s="45"/>
      <c r="Y61" s="45"/>
    </row>
    <row r="62" spans="1:25">
      <c r="A62" s="46"/>
      <c r="B62" s="46"/>
      <c r="C62" s="40" t="s">
        <v>79</v>
      </c>
      <c r="D62" s="42"/>
      <c r="E62" s="43" t="s">
        <v>65</v>
      </c>
      <c r="F62" s="44"/>
      <c r="G62" s="45">
        <v>2</v>
      </c>
      <c r="H62" s="45">
        <v>2</v>
      </c>
      <c r="I62" s="45">
        <v>2</v>
      </c>
      <c r="J62" s="45">
        <v>2</v>
      </c>
      <c r="K62" s="45">
        <v>2</v>
      </c>
      <c r="L62" s="45">
        <v>2</v>
      </c>
      <c r="M62" s="45">
        <v>2</v>
      </c>
      <c r="N62" s="45">
        <v>2</v>
      </c>
      <c r="O62" s="45">
        <v>2</v>
      </c>
      <c r="P62" s="45">
        <v>2</v>
      </c>
      <c r="Q62" s="45">
        <v>2</v>
      </c>
      <c r="R62" s="45">
        <v>2</v>
      </c>
      <c r="S62" s="45">
        <v>2</v>
      </c>
      <c r="T62" s="45">
        <v>2</v>
      </c>
      <c r="U62" s="45">
        <v>2</v>
      </c>
      <c r="V62" s="45">
        <v>2</v>
      </c>
      <c r="W62" s="51">
        <v>0</v>
      </c>
      <c r="X62" s="45">
        <v>0</v>
      </c>
      <c r="Y62" s="45">
        <v>0</v>
      </c>
    </row>
    <row r="63" spans="1:25">
      <c r="A63" s="46"/>
      <c r="B63" s="46"/>
      <c r="C63" s="40" t="s">
        <v>80</v>
      </c>
      <c r="D63" s="42"/>
      <c r="E63" s="43" t="s">
        <v>68</v>
      </c>
      <c r="F63" s="44"/>
      <c r="G63" s="45">
        <v>2</v>
      </c>
      <c r="H63" s="45">
        <v>8</v>
      </c>
      <c r="I63" s="45">
        <v>8</v>
      </c>
      <c r="J63" s="45">
        <v>8</v>
      </c>
      <c r="K63" s="45">
        <v>8</v>
      </c>
      <c r="L63" s="45">
        <v>8</v>
      </c>
      <c r="M63" s="45">
        <v>8</v>
      </c>
      <c r="N63" s="45">
        <v>8</v>
      </c>
      <c r="O63" s="45">
        <v>8</v>
      </c>
      <c r="P63" s="45">
        <v>8</v>
      </c>
      <c r="Q63" s="45">
        <v>8</v>
      </c>
      <c r="R63" s="45">
        <v>8</v>
      </c>
      <c r="S63" s="45">
        <v>8</v>
      </c>
      <c r="T63" s="45">
        <v>8</v>
      </c>
      <c r="U63" s="45">
        <v>8</v>
      </c>
      <c r="V63" s="45">
        <v>8</v>
      </c>
      <c r="W63" s="45">
        <v>8</v>
      </c>
      <c r="X63" s="51">
        <v>0</v>
      </c>
      <c r="Y63" s="45">
        <v>0</v>
      </c>
    </row>
    <row r="64" spans="1:25">
      <c r="A64" s="46"/>
      <c r="B64" s="39" t="s">
        <v>81</v>
      </c>
      <c r="C64" s="40" t="s">
        <v>82</v>
      </c>
      <c r="D64" s="42"/>
      <c r="E64" s="80" t="s">
        <v>25</v>
      </c>
      <c r="F64" s="81"/>
      <c r="G64" s="45">
        <v>5</v>
      </c>
      <c r="H64" s="45">
        <v>5</v>
      </c>
      <c r="I64" s="45">
        <v>5</v>
      </c>
      <c r="J64" s="45">
        <v>5</v>
      </c>
      <c r="K64" s="45">
        <v>5</v>
      </c>
      <c r="L64" s="45">
        <v>5</v>
      </c>
      <c r="M64" s="45">
        <v>5</v>
      </c>
      <c r="N64" s="45">
        <v>5</v>
      </c>
      <c r="O64" s="45">
        <v>5</v>
      </c>
      <c r="P64" s="45">
        <v>5</v>
      </c>
      <c r="Q64" s="45">
        <v>5</v>
      </c>
      <c r="R64" s="45">
        <v>5</v>
      </c>
      <c r="S64" s="45">
        <v>5</v>
      </c>
      <c r="T64" s="45">
        <v>5</v>
      </c>
      <c r="U64" s="45">
        <v>5</v>
      </c>
      <c r="V64" s="45">
        <v>5</v>
      </c>
      <c r="W64" s="45">
        <v>5</v>
      </c>
      <c r="X64" s="45">
        <v>5</v>
      </c>
      <c r="Y64" s="51">
        <v>0</v>
      </c>
    </row>
    <row r="65" spans="1:25">
      <c r="A65" s="46"/>
      <c r="B65" s="49"/>
      <c r="C65" s="40" t="s">
        <v>83</v>
      </c>
      <c r="D65" s="42"/>
      <c r="E65" s="80" t="s">
        <v>25</v>
      </c>
      <c r="F65" s="81"/>
      <c r="G65" s="45">
        <v>5</v>
      </c>
      <c r="H65" s="45">
        <v>5</v>
      </c>
      <c r="I65" s="45">
        <v>5</v>
      </c>
      <c r="J65" s="45">
        <v>5</v>
      </c>
      <c r="K65" s="45">
        <v>5</v>
      </c>
      <c r="L65" s="45">
        <v>5</v>
      </c>
      <c r="M65" s="45">
        <v>5</v>
      </c>
      <c r="N65" s="45">
        <v>5</v>
      </c>
      <c r="O65" s="45">
        <v>5</v>
      </c>
      <c r="P65" s="45">
        <v>5</v>
      </c>
      <c r="Q65" s="45">
        <v>5</v>
      </c>
      <c r="R65" s="45">
        <v>5</v>
      </c>
      <c r="S65" s="45">
        <v>5</v>
      </c>
      <c r="T65" s="45">
        <v>5</v>
      </c>
      <c r="U65" s="45">
        <v>5</v>
      </c>
      <c r="V65" s="45">
        <v>5</v>
      </c>
      <c r="W65" s="45">
        <v>5</v>
      </c>
      <c r="X65" s="45">
        <v>5</v>
      </c>
      <c r="Y65" s="51">
        <v>0</v>
      </c>
    </row>
    <row r="66" spans="1:25">
      <c r="A66" s="46"/>
      <c r="B66" s="55" t="s">
        <v>19</v>
      </c>
      <c r="C66" s="56"/>
      <c r="D66" s="57"/>
      <c r="E66" s="58" t="s">
        <v>12</v>
      </c>
      <c r="F66" s="59"/>
      <c r="G66" s="58">
        <f>SUM(G16:G65)</f>
        <v>140</v>
      </c>
      <c r="H66" s="59"/>
      <c r="I66" s="45">
        <f t="shared" ref="I66:X66" si="0">SUM(I16:I65)</f>
        <v>158</v>
      </c>
      <c r="J66" s="45">
        <f t="shared" si="0"/>
        <v>148</v>
      </c>
      <c r="K66" s="45">
        <f t="shared" si="0"/>
        <v>138</v>
      </c>
      <c r="L66" s="45">
        <f t="shared" si="0"/>
        <v>132</v>
      </c>
      <c r="M66" s="45">
        <f t="shared" si="0"/>
        <v>118</v>
      </c>
      <c r="N66" s="45">
        <f t="shared" si="0"/>
        <v>112</v>
      </c>
      <c r="O66" s="45">
        <f t="shared" si="0"/>
        <v>98</v>
      </c>
      <c r="P66" s="45">
        <f t="shared" si="0"/>
        <v>92</v>
      </c>
      <c r="Q66" s="45">
        <f t="shared" si="0"/>
        <v>75</v>
      </c>
      <c r="R66" s="45">
        <f t="shared" si="0"/>
        <v>70</v>
      </c>
      <c r="S66" s="45">
        <f t="shared" si="0"/>
        <v>61</v>
      </c>
      <c r="T66" s="45">
        <f t="shared" si="0"/>
        <v>50</v>
      </c>
      <c r="U66" s="45">
        <f t="shared" si="0"/>
        <v>23</v>
      </c>
      <c r="V66" s="45">
        <f t="shared" si="0"/>
        <v>26</v>
      </c>
      <c r="W66" s="45">
        <f t="shared" si="0"/>
        <v>19</v>
      </c>
      <c r="X66" s="45">
        <f t="shared" si="0"/>
        <v>10</v>
      </c>
      <c r="Y66" s="45">
        <f>SUM(AB82)</f>
        <v>0</v>
      </c>
    </row>
    <row r="67" spans="1:25">
      <c r="A67" s="49"/>
      <c r="B67" s="60"/>
      <c r="C67" s="61"/>
      <c r="D67" s="62"/>
      <c r="E67" s="58" t="s">
        <v>13</v>
      </c>
      <c r="F67" s="59"/>
      <c r="G67" s="58">
        <f>SUM(H16:H65)</f>
        <v>158</v>
      </c>
      <c r="H67" s="59"/>
      <c r="I67" s="45">
        <f>SUM(I16:I65)</f>
        <v>158</v>
      </c>
      <c r="J67" s="45">
        <f>SUM(J16:J65)</f>
        <v>148</v>
      </c>
      <c r="K67" s="45">
        <f>SUM(K16:K65)</f>
        <v>138</v>
      </c>
      <c r="L67" s="45">
        <f>SUM(L16:L65)</f>
        <v>132</v>
      </c>
      <c r="M67" s="45">
        <f>M66</f>
        <v>118</v>
      </c>
      <c r="N67" s="45">
        <f>SUM(N16:N65)-N25</f>
        <v>112</v>
      </c>
      <c r="O67" s="45">
        <f>SUM(O16:O65)</f>
        <v>98</v>
      </c>
      <c r="P67" s="45">
        <f>SUM(P16:P65)</f>
        <v>92</v>
      </c>
      <c r="Q67" s="45">
        <f>Q66-Q38-Q32-Q25</f>
        <v>78</v>
      </c>
      <c r="R67" s="45">
        <f>SUM(R16:R65)</f>
        <v>70</v>
      </c>
      <c r="S67" s="45">
        <f>SUM(S16:S65)-S40</f>
        <v>60</v>
      </c>
      <c r="T67" s="45">
        <f>SUM(T16:T65)-T40-T38</f>
        <v>50</v>
      </c>
      <c r="U67" s="45">
        <f>SUM(U16:U65)-U46-U52</f>
        <v>32</v>
      </c>
      <c r="V67" s="45">
        <f>SUM(V16:V65)</f>
        <v>26</v>
      </c>
      <c r="W67" s="45">
        <f>SUM(W16:W65)-W61</f>
        <v>20</v>
      </c>
      <c r="X67" s="45">
        <f>SUM(X16:X65)</f>
        <v>10</v>
      </c>
      <c r="Y67" s="45">
        <f>SUM(Y16:Y65)</f>
        <v>0</v>
      </c>
    </row>
  </sheetData>
  <mergeCells count="121">
    <mergeCell ref="A1:B1"/>
    <mergeCell ref="A2:B2"/>
    <mergeCell ref="A3:B3"/>
    <mergeCell ref="A4:B4"/>
    <mergeCell ref="B6:E6"/>
    <mergeCell ref="B13:C13"/>
    <mergeCell ref="C15:D15"/>
    <mergeCell ref="E15:F15"/>
    <mergeCell ref="B16:D16"/>
    <mergeCell ref="E16:F16"/>
    <mergeCell ref="B17:D17"/>
    <mergeCell ref="E17:F17"/>
    <mergeCell ref="B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E66:F66"/>
    <mergeCell ref="G66:H66"/>
    <mergeCell ref="E67:F67"/>
    <mergeCell ref="G67:H67"/>
    <mergeCell ref="A16:A67"/>
    <mergeCell ref="B19:B25"/>
    <mergeCell ref="B26:B32"/>
    <mergeCell ref="B33:B46"/>
    <mergeCell ref="B47:B52"/>
    <mergeCell ref="B53:B57"/>
    <mergeCell ref="B58:B63"/>
    <mergeCell ref="B64:B65"/>
    <mergeCell ref="B66:D67"/>
  </mergeCells>
  <pageMargins left="0.7" right="0.7" top="0.75" bottom="0.75" header="0.3" footer="0.3"/>
  <pageSetup paperSize="1" orientation="portrait" horizontalDpi="1200" verticalDpi="1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2"/>
  <sheetViews>
    <sheetView zoomScale="45" zoomScaleNormal="45" topLeftCell="A23" workbookViewId="0">
      <selection activeCell="X62" sqref="X62"/>
    </sheetView>
  </sheetViews>
  <sheetFormatPr defaultColWidth="9" defaultRowHeight="14.4"/>
  <cols>
    <col min="1" max="1" width="13.5462962962963" customWidth="1"/>
    <col min="2" max="2" width="21.0925925925926" customWidth="1"/>
    <col min="3" max="3" width="55.9074074074074" customWidth="1"/>
    <col min="4" max="4" width="12" customWidth="1"/>
    <col min="5" max="5" width="10.3611111111111" customWidth="1"/>
    <col min="6" max="6" width="20.0925925925926" customWidth="1"/>
    <col min="7" max="8" width="6.09259259259259" customWidth="1"/>
    <col min="9" max="19" width="6" customWidth="1"/>
    <col min="20" max="20" width="6.09259259259259" customWidth="1"/>
    <col min="21" max="25" width="6" customWidth="1"/>
  </cols>
  <sheetData>
    <row r="1" ht="34.35" spans="1:6">
      <c r="A1" s="18" t="s">
        <v>0</v>
      </c>
      <c r="B1" s="18"/>
      <c r="C1" s="19" t="s">
        <v>1</v>
      </c>
      <c r="D1" s="17"/>
      <c r="E1" s="20"/>
      <c r="F1" s="21" t="s">
        <v>84</v>
      </c>
    </row>
    <row r="2" ht="17.55" spans="1:6">
      <c r="A2" s="18" t="s">
        <v>3</v>
      </c>
      <c r="B2" s="18"/>
      <c r="C2" s="22" t="s">
        <v>85</v>
      </c>
      <c r="D2" s="17"/>
      <c r="E2" s="23"/>
      <c r="F2" s="24" t="s">
        <v>86</v>
      </c>
    </row>
    <row r="3" ht="17.55" spans="1:6">
      <c r="A3" s="18" t="s">
        <v>6</v>
      </c>
      <c r="B3" s="18"/>
      <c r="C3" s="25">
        <v>45758</v>
      </c>
      <c r="D3" s="17"/>
      <c r="E3" s="26"/>
      <c r="F3" s="24" t="s">
        <v>5</v>
      </c>
    </row>
    <row r="4" ht="18" customHeight="1" spans="1:6">
      <c r="A4" s="63" t="s">
        <v>8</v>
      </c>
      <c r="B4" s="64"/>
      <c r="C4" s="25">
        <v>45773</v>
      </c>
      <c r="D4" s="17"/>
      <c r="E4" s="27"/>
      <c r="F4" s="24" t="s">
        <v>87</v>
      </c>
    </row>
    <row r="5" ht="18" customHeight="1" spans="1:6">
      <c r="A5" s="17"/>
      <c r="B5" s="17"/>
      <c r="C5" s="17"/>
      <c r="D5" s="17"/>
      <c r="E5" s="28"/>
      <c r="F5" s="29" t="s">
        <v>7</v>
      </c>
    </row>
    <row r="6" ht="17.55" spans="1:5">
      <c r="A6" s="17"/>
      <c r="B6" s="65" t="s">
        <v>88</v>
      </c>
      <c r="C6" s="65"/>
      <c r="D6" s="65"/>
      <c r="E6" s="66"/>
    </row>
    <row r="7" ht="17.55" spans="1:5">
      <c r="A7" s="17"/>
      <c r="B7" s="32" t="s">
        <v>10</v>
      </c>
      <c r="C7" s="32" t="s">
        <v>11</v>
      </c>
      <c r="D7" s="32" t="s">
        <v>12</v>
      </c>
      <c r="E7" s="32" t="s">
        <v>13</v>
      </c>
    </row>
    <row r="8" ht="17.55" spans="1:5">
      <c r="A8" s="17"/>
      <c r="B8" s="33">
        <v>1</v>
      </c>
      <c r="C8" s="22" t="s">
        <v>14</v>
      </c>
      <c r="D8" s="22">
        <f ca="1">SUMIF($E$16:$F$59,"Huy",$G$16:$G$59)+SUMIF($E$16:$F$59,"All team",$G$16:$G$59)/5+SUMIF($E$16:$F$59,"An,Huy",$G$16:$G$59)/2</f>
        <v>33.6</v>
      </c>
      <c r="E8" s="22">
        <f ca="1">SUMIF($E$16:$F$59,"Huy",$H$16:$H$59)+SUMIF($E$16:$F$59,"All team",$H$16:$H$59)/5+SUMIF($E$16:$F$59,"An,Huy",$H$16:$H$59)/2</f>
        <v>34</v>
      </c>
    </row>
    <row r="9" ht="17.55" spans="1:5">
      <c r="A9" s="17"/>
      <c r="B9" s="33">
        <v>2</v>
      </c>
      <c r="C9" s="22" t="s">
        <v>15</v>
      </c>
      <c r="D9" s="22">
        <f ca="1">SUMIF($E$16:$F$59,"Tuyết",$G$16:$G$59)+SUMIF($E$16:$F$59,"All team",$G$16:$G$59)/5+SUMIF($E$16:$F$59,"Trình,Sáng,Tuyết",$G$16:$G$59)/3+SUMIF($E$16:$F$59,"Sáng,Tuyết",$G$16:$G$59)/2</f>
        <v>30.6</v>
      </c>
      <c r="E9" s="22">
        <f ca="1">SUMIF($E$16:$F$59,"Tuyết",$H$16:$H$59)+SUMIF($E$16:$F$59,"All team",$H$16:$H$59)/5+SUMIF($E$16:$F$59,"Trình,Sáng,Tuyết",$H$16:$H$59)/3+SUMIF($E$16:$F$59,"Sáng,Tuyết",$H$16:$H$59)/2</f>
        <v>32</v>
      </c>
    </row>
    <row r="10" ht="17.55" spans="1:5">
      <c r="A10" s="17"/>
      <c r="B10" s="33">
        <v>3</v>
      </c>
      <c r="C10" s="22" t="s">
        <v>16</v>
      </c>
      <c r="D10" s="22">
        <f ca="1">SUMIF($E$16:$F$59,"An",$G$16:$G$59)+SUMIF($E$16:$F$59,"All team",$G$16:$G$59)/5+SUMIF($E$16:$F$59,"An,Huy",$G$16:$G$59)/2+SUMIF($E$16:$F$59,"An,Trình",$G$16:$G$59)/2</f>
        <v>23.1</v>
      </c>
      <c r="E10" s="22">
        <f ca="1">SUMIF($E$16:$F$59,"An",$H$16:$H$59)+SUMIF($E$16:$F$59,"All team",$H$16:$H$59)/5+SUMIF($E$16:$F$59,"An,Huy",$H$16:$H$59)/2+SUMIF($E$16:$F$59,"An,Trình",$H$16:$H$59)/2</f>
        <v>27</v>
      </c>
    </row>
    <row r="11" ht="17.55" spans="1:5">
      <c r="A11" s="17"/>
      <c r="B11" s="33">
        <v>4</v>
      </c>
      <c r="C11" s="22" t="s">
        <v>17</v>
      </c>
      <c r="D11" s="22">
        <f ca="1">SUMIF($E$16:$F$59,"Sáng",$G$16:$G$59)+SUMIF($E$16:$F$59,"All team",$G$16:$G$59)/5+SUMIF($E$16:$F$59,"Trình,Sáng,Tuyết",$G$16:$G$59)/3+SUMIF($E$16:$F$59,"Sáng,Tuyết",$G$16:$G$59)/2</f>
        <v>31.6</v>
      </c>
      <c r="E11" s="22">
        <f ca="1">SUMIF($E$16:$F$59,"Sáng",$H$16:$H$59)+SUMIF($E$16:$F$59,"All team",$H$16:$H$59)/5+SUMIF($E$16:$F$59,"Trình,Sáng,Tuyết",$H$16:$H$59)/3+SUMIF($E$16:$F$59,"Sáng,Tuyết",$H$16:$H$59)/2</f>
        <v>32</v>
      </c>
    </row>
    <row r="12" ht="17.55" spans="1:5">
      <c r="A12" s="17"/>
      <c r="B12" s="33">
        <v>5</v>
      </c>
      <c r="C12" s="22" t="s">
        <v>18</v>
      </c>
      <c r="D12" s="22">
        <f ca="1">SUMIF($E$16:$F$59,"Trình",$G$16:$G$59)+SUMIF($E$16:$F$59,"All team",$G$16:$G$59)/5+SUMIF($E$16:$F$59,"Trình,Sáng,Tuyết",$G$16:$G$59)/3+SUMIF($E$16:$F$59,"An,Trình",$G$16:$G$59)/2</f>
        <v>23.1</v>
      </c>
      <c r="E12" s="22">
        <f ca="1">SUMIF($E$16:$F$59,"Trình",$H$16:$H$59)+SUMIF($E$16:$F$59,"All team",$H$16:$H$59)/5+SUMIF($E$16:$F$59,"Trình,Sáng,Tuyết",$H$16:$H$59)/3+SUMIF($E$16:$F$59,"An,Trình",$H$16:$H$59)/2</f>
        <v>27</v>
      </c>
    </row>
    <row r="13" ht="17.55" spans="1:5">
      <c r="A13" s="17"/>
      <c r="B13" s="30" t="s">
        <v>19</v>
      </c>
      <c r="C13" s="30"/>
      <c r="D13" s="34">
        <f ca="1">SUM(D8:D12)</f>
        <v>142</v>
      </c>
      <c r="E13" s="34">
        <f ca="1">SUM(E8:E12)</f>
        <v>152</v>
      </c>
    </row>
    <row r="15" ht="63.75" customHeight="1" spans="1:54">
      <c r="A15" s="67" t="s">
        <v>20</v>
      </c>
      <c r="B15" s="67" t="s">
        <v>21</v>
      </c>
      <c r="C15" s="68" t="s">
        <v>22</v>
      </c>
      <c r="D15" s="68"/>
      <c r="E15" s="68" t="s">
        <v>23</v>
      </c>
      <c r="F15" s="68"/>
      <c r="G15" s="38" t="s">
        <v>12</v>
      </c>
      <c r="H15" s="38" t="s">
        <v>13</v>
      </c>
      <c r="I15" s="50">
        <v>45758</v>
      </c>
      <c r="J15" s="50">
        <v>45759</v>
      </c>
      <c r="K15" s="50">
        <v>45760</v>
      </c>
      <c r="L15" s="50">
        <v>45761</v>
      </c>
      <c r="M15" s="50">
        <v>45762</v>
      </c>
      <c r="N15" s="50">
        <v>45763</v>
      </c>
      <c r="O15" s="50">
        <v>45764</v>
      </c>
      <c r="P15" s="50">
        <v>45765</v>
      </c>
      <c r="Q15" s="50">
        <v>45766</v>
      </c>
      <c r="R15" s="50">
        <v>45767</v>
      </c>
      <c r="S15" s="50">
        <v>45768</v>
      </c>
      <c r="T15" s="50">
        <v>45769</v>
      </c>
      <c r="U15" s="50">
        <v>45770</v>
      </c>
      <c r="V15" s="50">
        <v>45771</v>
      </c>
      <c r="W15" s="50">
        <v>45741</v>
      </c>
      <c r="X15" s="50">
        <v>45773</v>
      </c>
      <c r="Y15" s="50">
        <v>45774</v>
      </c>
      <c r="Z15" s="77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</row>
    <row r="16" ht="16.8" spans="1:25">
      <c r="A16" s="69" t="s">
        <v>85</v>
      </c>
      <c r="B16" s="70" t="s">
        <v>24</v>
      </c>
      <c r="C16" s="70"/>
      <c r="D16" s="70"/>
      <c r="E16" s="71" t="s">
        <v>25</v>
      </c>
      <c r="F16" s="71"/>
      <c r="G16" s="45">
        <v>10</v>
      </c>
      <c r="H16" s="45">
        <v>10</v>
      </c>
      <c r="I16" s="45">
        <v>10</v>
      </c>
      <c r="J16" s="51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</row>
    <row r="17" ht="16.8" spans="1:25">
      <c r="A17" s="69"/>
      <c r="B17" s="70" t="s">
        <v>89</v>
      </c>
      <c r="C17" s="70"/>
      <c r="D17" s="70"/>
      <c r="E17" s="71" t="s">
        <v>90</v>
      </c>
      <c r="F17" s="71"/>
      <c r="G17" s="45">
        <v>4</v>
      </c>
      <c r="H17" s="45">
        <v>4</v>
      </c>
      <c r="I17" s="45">
        <v>4</v>
      </c>
      <c r="J17" s="45">
        <v>4</v>
      </c>
      <c r="K17" s="51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</row>
    <row r="18" ht="16.8" spans="1:25">
      <c r="A18" s="69"/>
      <c r="B18" s="70" t="s">
        <v>91</v>
      </c>
      <c r="C18" s="70"/>
      <c r="D18" s="70"/>
      <c r="E18" s="71" t="s">
        <v>92</v>
      </c>
      <c r="F18" s="71"/>
      <c r="G18" s="45">
        <v>6</v>
      </c>
      <c r="H18" s="45">
        <v>6</v>
      </c>
      <c r="I18" s="45">
        <v>6</v>
      </c>
      <c r="J18" s="45">
        <v>6</v>
      </c>
      <c r="K18" s="51">
        <v>0</v>
      </c>
      <c r="L18" s="52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</row>
    <row r="19" ht="17.25" customHeight="1" spans="1:25">
      <c r="A19" s="69"/>
      <c r="B19" s="69" t="s">
        <v>30</v>
      </c>
      <c r="C19" s="70" t="s">
        <v>93</v>
      </c>
      <c r="D19" s="70"/>
      <c r="E19" s="71" t="s">
        <v>32</v>
      </c>
      <c r="F19" s="71"/>
      <c r="G19" s="45">
        <v>2</v>
      </c>
      <c r="H19" s="45">
        <v>2</v>
      </c>
      <c r="I19" s="45">
        <v>2</v>
      </c>
      <c r="J19" s="45">
        <v>2</v>
      </c>
      <c r="K19" s="45">
        <v>2</v>
      </c>
      <c r="L19" s="51">
        <v>0</v>
      </c>
      <c r="M19" s="52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</row>
    <row r="20" ht="16.8" spans="1:25">
      <c r="A20" s="69"/>
      <c r="B20" s="69"/>
      <c r="C20" s="70" t="s">
        <v>94</v>
      </c>
      <c r="D20" s="70"/>
      <c r="E20" s="71" t="s">
        <v>32</v>
      </c>
      <c r="F20" s="71"/>
      <c r="G20" s="45">
        <v>2</v>
      </c>
      <c r="H20" s="45">
        <v>2</v>
      </c>
      <c r="I20" s="45">
        <v>2</v>
      </c>
      <c r="J20" s="45">
        <v>2</v>
      </c>
      <c r="K20" s="45">
        <v>2</v>
      </c>
      <c r="L20" s="45">
        <v>2</v>
      </c>
      <c r="M20" s="51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</row>
    <row r="21" ht="16.8" spans="1:25">
      <c r="A21" s="69"/>
      <c r="B21" s="69"/>
      <c r="C21" s="70" t="s">
        <v>95</v>
      </c>
      <c r="D21" s="70"/>
      <c r="E21" s="71" t="s">
        <v>32</v>
      </c>
      <c r="F21" s="71"/>
      <c r="G21" s="45">
        <v>2</v>
      </c>
      <c r="H21" s="45">
        <v>2</v>
      </c>
      <c r="I21" s="45">
        <v>2</v>
      </c>
      <c r="J21" s="45">
        <v>2</v>
      </c>
      <c r="K21" s="45">
        <v>2</v>
      </c>
      <c r="L21" s="45">
        <v>2</v>
      </c>
      <c r="M21" s="52">
        <v>2</v>
      </c>
      <c r="N21" s="51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</row>
    <row r="22" ht="16.8" spans="1:25">
      <c r="A22" s="69"/>
      <c r="B22" s="69"/>
      <c r="C22" s="70" t="s">
        <v>96</v>
      </c>
      <c r="D22" s="70"/>
      <c r="E22" s="71" t="s">
        <v>32</v>
      </c>
      <c r="F22" s="71"/>
      <c r="G22" s="45">
        <v>2</v>
      </c>
      <c r="H22" s="45">
        <v>2</v>
      </c>
      <c r="I22" s="45">
        <v>2</v>
      </c>
      <c r="J22" s="45">
        <v>2</v>
      </c>
      <c r="K22" s="45">
        <v>2</v>
      </c>
      <c r="L22" s="45">
        <v>2</v>
      </c>
      <c r="M22" s="52">
        <v>2</v>
      </c>
      <c r="N22" s="45">
        <v>2</v>
      </c>
      <c r="O22" s="51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</row>
    <row r="23" ht="16.8" spans="1:25">
      <c r="A23" s="69"/>
      <c r="B23" s="69"/>
      <c r="C23" s="70" t="s">
        <v>97</v>
      </c>
      <c r="D23" s="70"/>
      <c r="E23" s="71" t="s">
        <v>25</v>
      </c>
      <c r="F23" s="71"/>
      <c r="G23" s="45">
        <v>4</v>
      </c>
      <c r="H23" s="45">
        <v>5</v>
      </c>
      <c r="I23" s="45">
        <v>5</v>
      </c>
      <c r="J23" s="45">
        <v>5</v>
      </c>
      <c r="K23" s="45">
        <v>5</v>
      </c>
      <c r="L23" s="45">
        <v>5</v>
      </c>
      <c r="M23" s="45">
        <v>5</v>
      </c>
      <c r="N23" s="45">
        <v>5</v>
      </c>
      <c r="O23" s="52">
        <v>5</v>
      </c>
      <c r="P23" s="51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</row>
    <row r="24" ht="16.8" spans="1:25">
      <c r="A24" s="69"/>
      <c r="B24" s="69"/>
      <c r="C24" s="71"/>
      <c r="D24" s="71"/>
      <c r="E24" s="71"/>
      <c r="F24" s="71"/>
      <c r="G24" s="45"/>
      <c r="H24" s="45"/>
      <c r="I24" s="45"/>
      <c r="J24" s="45"/>
      <c r="K24" s="45"/>
      <c r="L24" s="45"/>
      <c r="M24" s="45"/>
      <c r="N24" s="76"/>
      <c r="P24" s="54">
        <v>-1</v>
      </c>
      <c r="Q24" s="45"/>
      <c r="R24" s="45"/>
      <c r="S24" s="45"/>
      <c r="T24" s="45"/>
      <c r="U24" s="45"/>
      <c r="V24" s="45"/>
      <c r="W24" s="45"/>
      <c r="X24" s="45"/>
      <c r="Y24" s="45"/>
    </row>
    <row r="25" ht="16.8" spans="1:25">
      <c r="A25" s="69"/>
      <c r="B25" s="69" t="s">
        <v>38</v>
      </c>
      <c r="C25" s="70" t="s">
        <v>98</v>
      </c>
      <c r="D25" s="70"/>
      <c r="E25" s="71" t="s">
        <v>40</v>
      </c>
      <c r="F25" s="71"/>
      <c r="G25" s="45">
        <v>4</v>
      </c>
      <c r="H25" s="45">
        <v>4</v>
      </c>
      <c r="I25" s="45">
        <v>4</v>
      </c>
      <c r="J25" s="45">
        <v>4</v>
      </c>
      <c r="K25" s="45">
        <v>4</v>
      </c>
      <c r="L25" s="51">
        <v>0</v>
      </c>
      <c r="M25" s="45">
        <v>0</v>
      </c>
      <c r="N25" s="45">
        <v>0</v>
      </c>
      <c r="O25" s="45">
        <v>0</v>
      </c>
      <c r="P25" s="52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</row>
    <row r="26" ht="16.8" spans="1:25">
      <c r="A26" s="69"/>
      <c r="B26" s="69"/>
      <c r="C26" s="70" t="s">
        <v>99</v>
      </c>
      <c r="D26" s="70"/>
      <c r="E26" s="71" t="s">
        <v>40</v>
      </c>
      <c r="F26" s="71"/>
      <c r="G26" s="45">
        <v>4</v>
      </c>
      <c r="H26" s="45">
        <v>4</v>
      </c>
      <c r="I26" s="45">
        <v>4</v>
      </c>
      <c r="J26" s="45">
        <v>4</v>
      </c>
      <c r="K26" s="45">
        <v>4</v>
      </c>
      <c r="L26" s="45">
        <v>4</v>
      </c>
      <c r="M26" s="51">
        <v>0</v>
      </c>
      <c r="N26" s="45">
        <v>0</v>
      </c>
      <c r="O26" s="45">
        <v>0</v>
      </c>
      <c r="P26" s="52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</row>
    <row r="27" ht="16.8" spans="1:25">
      <c r="A27" s="69"/>
      <c r="B27" s="69"/>
      <c r="C27" s="70" t="s">
        <v>100</v>
      </c>
      <c r="D27" s="70"/>
      <c r="E27" s="71" t="s">
        <v>40</v>
      </c>
      <c r="F27" s="71"/>
      <c r="G27" s="45">
        <v>4</v>
      </c>
      <c r="H27" s="45">
        <v>4</v>
      </c>
      <c r="I27" s="45">
        <v>4</v>
      </c>
      <c r="J27" s="45">
        <v>4</v>
      </c>
      <c r="K27" s="45">
        <v>4</v>
      </c>
      <c r="L27" s="45">
        <v>4</v>
      </c>
      <c r="M27" s="45">
        <v>4</v>
      </c>
      <c r="N27" s="51">
        <v>0</v>
      </c>
      <c r="O27" s="45">
        <v>0</v>
      </c>
      <c r="P27" s="52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</row>
    <row r="28" ht="16.8" spans="1:25">
      <c r="A28" s="69"/>
      <c r="B28" s="69"/>
      <c r="C28" s="70" t="s">
        <v>101</v>
      </c>
      <c r="D28" s="70"/>
      <c r="E28" s="71" t="s">
        <v>40</v>
      </c>
      <c r="F28" s="71"/>
      <c r="G28" s="45">
        <v>4</v>
      </c>
      <c r="H28" s="45">
        <v>4</v>
      </c>
      <c r="I28" s="45">
        <v>4</v>
      </c>
      <c r="J28" s="45">
        <v>4</v>
      </c>
      <c r="K28" s="45">
        <v>4</v>
      </c>
      <c r="L28" s="45">
        <v>4</v>
      </c>
      <c r="M28" s="45">
        <v>4</v>
      </c>
      <c r="N28" s="45">
        <v>4</v>
      </c>
      <c r="O28" s="51">
        <v>0</v>
      </c>
      <c r="P28" s="52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</row>
    <row r="29" ht="16.8" spans="1:25">
      <c r="A29" s="69"/>
      <c r="B29" s="69"/>
      <c r="C29" s="70" t="s">
        <v>102</v>
      </c>
      <c r="D29" s="70"/>
      <c r="E29" s="71" t="s">
        <v>25</v>
      </c>
      <c r="F29" s="71"/>
      <c r="G29" s="45">
        <v>4</v>
      </c>
      <c r="H29" s="45">
        <v>5</v>
      </c>
      <c r="I29" s="45">
        <v>5</v>
      </c>
      <c r="J29" s="45">
        <v>5</v>
      </c>
      <c r="K29" s="45">
        <v>5</v>
      </c>
      <c r="L29" s="45">
        <v>5</v>
      </c>
      <c r="M29" s="45">
        <v>5</v>
      </c>
      <c r="N29" s="45">
        <v>5</v>
      </c>
      <c r="O29" s="45">
        <v>5</v>
      </c>
      <c r="P29" s="51">
        <v>0</v>
      </c>
      <c r="Q29" s="45">
        <v>0</v>
      </c>
      <c r="R29" s="52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</row>
    <row r="30" ht="16.8" spans="1:25">
      <c r="A30" s="69"/>
      <c r="B30" s="69"/>
      <c r="C30" s="71"/>
      <c r="D30" s="71"/>
      <c r="E30" s="71"/>
      <c r="F30" s="71"/>
      <c r="G30" s="45"/>
      <c r="H30" s="45"/>
      <c r="I30" s="45"/>
      <c r="J30" s="45"/>
      <c r="K30" s="45"/>
      <c r="L30" s="45"/>
      <c r="M30" s="45"/>
      <c r="N30" s="45"/>
      <c r="P30" s="54">
        <v>-1</v>
      </c>
      <c r="Q30" s="76"/>
      <c r="R30" s="52"/>
      <c r="S30" s="45"/>
      <c r="T30" s="45"/>
      <c r="U30" s="45"/>
      <c r="V30" s="45"/>
      <c r="W30" s="45"/>
      <c r="X30" s="45"/>
      <c r="Y30" s="45"/>
    </row>
    <row r="31" ht="16.8" spans="1:25">
      <c r="A31" s="69"/>
      <c r="B31" s="69" t="s">
        <v>46</v>
      </c>
      <c r="C31" s="70" t="s">
        <v>103</v>
      </c>
      <c r="D31" s="70"/>
      <c r="E31" s="71" t="s">
        <v>48</v>
      </c>
      <c r="F31" s="71"/>
      <c r="G31" s="45">
        <v>4</v>
      </c>
      <c r="H31" s="45">
        <v>4</v>
      </c>
      <c r="I31" s="45">
        <v>4</v>
      </c>
      <c r="J31" s="45">
        <v>4</v>
      </c>
      <c r="K31" s="45">
        <v>4</v>
      </c>
      <c r="L31" s="45">
        <v>4</v>
      </c>
      <c r="M31" s="51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52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</row>
    <row r="32" ht="16.8" spans="1:25">
      <c r="A32" s="69"/>
      <c r="B32" s="69"/>
      <c r="C32" s="70" t="s">
        <v>104</v>
      </c>
      <c r="D32" s="70"/>
      <c r="E32" s="71" t="s">
        <v>50</v>
      </c>
      <c r="F32" s="71"/>
      <c r="G32" s="45">
        <v>4</v>
      </c>
      <c r="H32" s="45">
        <v>4</v>
      </c>
      <c r="I32" s="45">
        <v>4</v>
      </c>
      <c r="J32" s="45">
        <v>4</v>
      </c>
      <c r="K32" s="45">
        <v>4</v>
      </c>
      <c r="L32" s="45">
        <v>4</v>
      </c>
      <c r="M32" s="45">
        <v>4</v>
      </c>
      <c r="N32" s="51">
        <v>0</v>
      </c>
      <c r="O32" s="45">
        <v>0</v>
      </c>
      <c r="P32" s="45">
        <v>0</v>
      </c>
      <c r="Q32" s="45">
        <v>0</v>
      </c>
      <c r="R32" s="45">
        <v>0</v>
      </c>
      <c r="S32" s="52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</row>
    <row r="33" ht="16.8" spans="1:25">
      <c r="A33" s="69"/>
      <c r="B33" s="69"/>
      <c r="C33" s="70" t="s">
        <v>105</v>
      </c>
      <c r="D33" s="70"/>
      <c r="E33" s="71" t="s">
        <v>48</v>
      </c>
      <c r="F33" s="71"/>
      <c r="G33" s="45">
        <v>4</v>
      </c>
      <c r="H33" s="45">
        <v>4</v>
      </c>
      <c r="I33" s="45">
        <v>4</v>
      </c>
      <c r="J33" s="45">
        <v>4</v>
      </c>
      <c r="K33" s="45">
        <v>4</v>
      </c>
      <c r="L33" s="45">
        <v>4</v>
      </c>
      <c r="M33" s="45">
        <v>4</v>
      </c>
      <c r="N33" s="45">
        <v>4</v>
      </c>
      <c r="O33" s="51">
        <v>0</v>
      </c>
      <c r="P33" s="45">
        <v>0</v>
      </c>
      <c r="Q33" s="45">
        <v>0</v>
      </c>
      <c r="R33" s="45">
        <v>0</v>
      </c>
      <c r="S33" s="52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</row>
    <row r="34" ht="16.8" spans="1:25">
      <c r="A34" s="69"/>
      <c r="B34" s="69"/>
      <c r="C34" s="70" t="s">
        <v>106</v>
      </c>
      <c r="D34" s="70"/>
      <c r="E34" s="71" t="s">
        <v>50</v>
      </c>
      <c r="F34" s="71"/>
      <c r="G34" s="45">
        <v>5</v>
      </c>
      <c r="H34" s="45">
        <v>4</v>
      </c>
      <c r="I34" s="45">
        <v>4</v>
      </c>
      <c r="J34" s="45">
        <v>4</v>
      </c>
      <c r="K34" s="45">
        <v>4</v>
      </c>
      <c r="L34" s="45">
        <v>4</v>
      </c>
      <c r="M34" s="45">
        <v>4</v>
      </c>
      <c r="N34" s="45">
        <v>4</v>
      </c>
      <c r="O34" s="45">
        <v>4</v>
      </c>
      <c r="P34" s="51">
        <v>0</v>
      </c>
      <c r="Q34" s="45">
        <v>0</v>
      </c>
      <c r="R34" s="45">
        <v>0</v>
      </c>
      <c r="S34" s="45">
        <v>0</v>
      </c>
      <c r="T34" s="52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</row>
    <row r="35" ht="16.8" spans="1:25">
      <c r="A35" s="69"/>
      <c r="B35" s="69"/>
      <c r="C35" s="72"/>
      <c r="D35" s="72"/>
      <c r="E35" s="71"/>
      <c r="F35" s="71"/>
      <c r="G35" s="45"/>
      <c r="H35" s="45"/>
      <c r="I35" s="45"/>
      <c r="J35" s="45"/>
      <c r="K35" s="45"/>
      <c r="L35" s="45"/>
      <c r="M35" s="45"/>
      <c r="N35" s="45"/>
      <c r="P35" s="53">
        <v>1</v>
      </c>
      <c r="Q35" s="45"/>
      <c r="R35" s="45"/>
      <c r="S35" s="76"/>
      <c r="T35" s="52"/>
      <c r="U35" s="45"/>
      <c r="V35" s="45"/>
      <c r="W35" s="45"/>
      <c r="X35" s="45"/>
      <c r="Y35" s="45"/>
    </row>
    <row r="36" ht="16.8" spans="1:25">
      <c r="A36" s="69"/>
      <c r="B36" s="69"/>
      <c r="C36" s="70" t="s">
        <v>107</v>
      </c>
      <c r="D36" s="70"/>
      <c r="E36" s="71" t="s">
        <v>48</v>
      </c>
      <c r="F36" s="71"/>
      <c r="G36" s="45">
        <v>4</v>
      </c>
      <c r="H36" s="45">
        <v>4</v>
      </c>
      <c r="I36" s="45">
        <v>4</v>
      </c>
      <c r="J36" s="45">
        <v>4</v>
      </c>
      <c r="K36" s="45">
        <v>4</v>
      </c>
      <c r="L36" s="45">
        <v>4</v>
      </c>
      <c r="M36" s="45">
        <v>4</v>
      </c>
      <c r="N36" s="45">
        <v>4</v>
      </c>
      <c r="O36" s="45">
        <v>4</v>
      </c>
      <c r="P36" s="45">
        <v>4</v>
      </c>
      <c r="Q36" s="51">
        <v>0</v>
      </c>
      <c r="R36" s="45">
        <v>0</v>
      </c>
      <c r="S36" s="45">
        <v>0</v>
      </c>
      <c r="T36" s="52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</row>
    <row r="37" ht="16.8" spans="1:25">
      <c r="A37" s="69"/>
      <c r="B37" s="69"/>
      <c r="C37" s="70" t="s">
        <v>108</v>
      </c>
      <c r="D37" s="70"/>
      <c r="E37" s="71" t="s">
        <v>50</v>
      </c>
      <c r="F37" s="71"/>
      <c r="G37" s="45">
        <v>4</v>
      </c>
      <c r="H37" s="45">
        <v>4</v>
      </c>
      <c r="I37" s="45">
        <v>4</v>
      </c>
      <c r="J37" s="45">
        <v>4</v>
      </c>
      <c r="K37" s="45">
        <v>4</v>
      </c>
      <c r="L37" s="45">
        <v>2</v>
      </c>
      <c r="M37" s="45">
        <v>4</v>
      </c>
      <c r="N37" s="45">
        <v>4</v>
      </c>
      <c r="O37" s="45">
        <v>4</v>
      </c>
      <c r="P37" s="45">
        <v>4</v>
      </c>
      <c r="Q37" s="45">
        <v>4</v>
      </c>
      <c r="R37" s="51">
        <v>0</v>
      </c>
      <c r="S37" s="45">
        <v>0</v>
      </c>
      <c r="T37" s="52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</row>
    <row r="38" ht="16.8" spans="1:25">
      <c r="A38" s="69"/>
      <c r="B38" s="69"/>
      <c r="C38" s="70" t="s">
        <v>109</v>
      </c>
      <c r="D38" s="70"/>
      <c r="E38" s="71" t="s">
        <v>48</v>
      </c>
      <c r="F38" s="71"/>
      <c r="G38" s="45">
        <v>6</v>
      </c>
      <c r="H38" s="45">
        <v>6</v>
      </c>
      <c r="I38" s="45">
        <v>6</v>
      </c>
      <c r="J38" s="45">
        <v>6</v>
      </c>
      <c r="K38" s="45">
        <v>6</v>
      </c>
      <c r="L38" s="45">
        <v>6</v>
      </c>
      <c r="M38" s="45">
        <v>6</v>
      </c>
      <c r="N38" s="45">
        <v>6</v>
      </c>
      <c r="O38" s="45">
        <v>6</v>
      </c>
      <c r="P38" s="45">
        <v>6</v>
      </c>
      <c r="Q38" s="45">
        <v>6</v>
      </c>
      <c r="R38" s="45">
        <v>6</v>
      </c>
      <c r="S38" s="51">
        <v>0</v>
      </c>
      <c r="T38" s="45">
        <v>0</v>
      </c>
      <c r="U38" s="52">
        <v>0</v>
      </c>
      <c r="V38" s="45">
        <v>0</v>
      </c>
      <c r="W38" s="45">
        <v>0</v>
      </c>
      <c r="X38" s="45">
        <v>0</v>
      </c>
      <c r="Y38" s="45">
        <v>0</v>
      </c>
    </row>
    <row r="39" ht="16.8" spans="1:25">
      <c r="A39" s="69"/>
      <c r="B39" s="69"/>
      <c r="C39" s="70" t="s">
        <v>110</v>
      </c>
      <c r="D39" s="70"/>
      <c r="E39" s="71" t="s">
        <v>50</v>
      </c>
      <c r="F39" s="71"/>
      <c r="G39" s="45">
        <v>6</v>
      </c>
      <c r="H39" s="45">
        <v>6</v>
      </c>
      <c r="I39" s="45">
        <v>6</v>
      </c>
      <c r="J39" s="45">
        <v>6</v>
      </c>
      <c r="K39" s="45">
        <v>6</v>
      </c>
      <c r="L39" s="45">
        <v>6</v>
      </c>
      <c r="M39" s="45">
        <v>6</v>
      </c>
      <c r="N39" s="45">
        <v>6</v>
      </c>
      <c r="O39" s="45">
        <v>6</v>
      </c>
      <c r="P39" s="45">
        <v>6</v>
      </c>
      <c r="Q39" s="45">
        <v>6</v>
      </c>
      <c r="R39" s="45">
        <v>6</v>
      </c>
      <c r="S39" s="45">
        <v>6</v>
      </c>
      <c r="T39" s="51">
        <v>0</v>
      </c>
      <c r="U39" s="52">
        <v>0</v>
      </c>
      <c r="V39" s="45">
        <v>0</v>
      </c>
      <c r="W39" s="45">
        <v>0</v>
      </c>
      <c r="X39" s="45">
        <v>0</v>
      </c>
      <c r="Y39" s="45">
        <v>0</v>
      </c>
    </row>
    <row r="40" ht="16.8" spans="1:25">
      <c r="A40" s="69"/>
      <c r="B40" s="69"/>
      <c r="C40" s="70" t="s">
        <v>59</v>
      </c>
      <c r="D40" s="70"/>
      <c r="E40" s="71" t="s">
        <v>50</v>
      </c>
      <c r="F40" s="71"/>
      <c r="G40" s="45">
        <v>2</v>
      </c>
      <c r="H40" s="45">
        <v>2</v>
      </c>
      <c r="I40" s="45">
        <v>2</v>
      </c>
      <c r="J40" s="45">
        <v>2</v>
      </c>
      <c r="K40" s="45">
        <v>2</v>
      </c>
      <c r="L40" s="45">
        <v>2</v>
      </c>
      <c r="M40" s="45">
        <v>2</v>
      </c>
      <c r="N40" s="45">
        <v>2</v>
      </c>
      <c r="O40" s="45">
        <v>2</v>
      </c>
      <c r="P40" s="45">
        <v>2</v>
      </c>
      <c r="Q40" s="45">
        <v>2</v>
      </c>
      <c r="R40" s="45">
        <v>2</v>
      </c>
      <c r="S40" s="45">
        <v>2</v>
      </c>
      <c r="T40" s="45">
        <v>2</v>
      </c>
      <c r="U40" s="51">
        <v>0</v>
      </c>
      <c r="V40" s="45">
        <v>0</v>
      </c>
      <c r="W40" s="45">
        <v>0</v>
      </c>
      <c r="X40" s="45">
        <v>0</v>
      </c>
      <c r="Y40" s="52">
        <v>0</v>
      </c>
    </row>
    <row r="41" ht="16.8" spans="1:25">
      <c r="A41" s="69"/>
      <c r="B41" s="69" t="s">
        <v>60</v>
      </c>
      <c r="C41" s="70" t="s">
        <v>111</v>
      </c>
      <c r="D41" s="70"/>
      <c r="E41" s="71" t="s">
        <v>40</v>
      </c>
      <c r="F41" s="71"/>
      <c r="G41" s="45">
        <v>4</v>
      </c>
      <c r="H41" s="45">
        <v>8</v>
      </c>
      <c r="I41" s="45">
        <v>8</v>
      </c>
      <c r="J41" s="45">
        <v>8</v>
      </c>
      <c r="K41" s="45">
        <v>8</v>
      </c>
      <c r="L41" s="45">
        <v>8</v>
      </c>
      <c r="M41" s="45">
        <v>8</v>
      </c>
      <c r="N41" s="45">
        <v>8</v>
      </c>
      <c r="O41" s="45">
        <v>8</v>
      </c>
      <c r="P41" s="45">
        <v>8</v>
      </c>
      <c r="Q41" s="45">
        <v>8</v>
      </c>
      <c r="R41" s="51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</row>
    <row r="42" ht="16.8" spans="1:25">
      <c r="A42" s="69"/>
      <c r="B42" s="69"/>
      <c r="C42" s="43"/>
      <c r="D42" s="44"/>
      <c r="E42" s="43"/>
      <c r="F42" s="44"/>
      <c r="G42" s="45"/>
      <c r="H42" s="45"/>
      <c r="I42" s="45"/>
      <c r="J42" s="45"/>
      <c r="K42" s="45"/>
      <c r="L42" s="45"/>
      <c r="M42" s="45"/>
      <c r="N42" s="45"/>
      <c r="O42" s="45"/>
      <c r="P42" s="45"/>
      <c r="R42" s="54">
        <v>-4</v>
      </c>
      <c r="S42" s="45"/>
      <c r="T42" s="45"/>
      <c r="U42" s="45"/>
      <c r="V42" s="45"/>
      <c r="W42" s="45"/>
      <c r="X42" s="45"/>
      <c r="Y42" s="45"/>
    </row>
    <row r="43" ht="16.8" spans="1:25">
      <c r="A43" s="69"/>
      <c r="B43" s="69"/>
      <c r="C43" s="70" t="s">
        <v>112</v>
      </c>
      <c r="D43" s="70"/>
      <c r="E43" s="71" t="s">
        <v>32</v>
      </c>
      <c r="F43" s="71"/>
      <c r="G43" s="45">
        <v>6</v>
      </c>
      <c r="H43" s="45">
        <v>6</v>
      </c>
      <c r="I43" s="45">
        <v>6</v>
      </c>
      <c r="J43" s="45">
        <v>6</v>
      </c>
      <c r="K43" s="45">
        <v>6</v>
      </c>
      <c r="L43" s="45">
        <v>6</v>
      </c>
      <c r="M43" s="45">
        <v>6</v>
      </c>
      <c r="N43" s="45">
        <v>6</v>
      </c>
      <c r="O43" s="45">
        <v>6</v>
      </c>
      <c r="P43" s="45">
        <v>6</v>
      </c>
      <c r="Q43" s="45">
        <v>6</v>
      </c>
      <c r="R43" s="45">
        <v>6</v>
      </c>
      <c r="S43" s="51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</row>
    <row r="44" ht="16.8" spans="1:25">
      <c r="A44" s="69"/>
      <c r="B44" s="69"/>
      <c r="C44" s="47" t="s">
        <v>113</v>
      </c>
      <c r="D44" s="48"/>
      <c r="E44" s="71" t="s">
        <v>40</v>
      </c>
      <c r="F44" s="71"/>
      <c r="G44" s="45">
        <v>6</v>
      </c>
      <c r="H44" s="45">
        <v>8</v>
      </c>
      <c r="I44" s="45">
        <v>8</v>
      </c>
      <c r="J44" s="45">
        <v>8</v>
      </c>
      <c r="K44" s="45">
        <v>8</v>
      </c>
      <c r="L44" s="45">
        <v>8</v>
      </c>
      <c r="M44" s="45">
        <v>8</v>
      </c>
      <c r="N44" s="45">
        <v>8</v>
      </c>
      <c r="O44" s="45">
        <v>8</v>
      </c>
      <c r="P44" s="45">
        <v>8</v>
      </c>
      <c r="Q44" s="45">
        <v>8</v>
      </c>
      <c r="R44" s="45">
        <v>8</v>
      </c>
      <c r="S44" s="45">
        <v>8</v>
      </c>
      <c r="T44" s="51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</row>
    <row r="45" ht="16.8" spans="1:25">
      <c r="A45" s="69"/>
      <c r="B45" s="69"/>
      <c r="C45" s="43"/>
      <c r="D45" s="44"/>
      <c r="E45" s="43"/>
      <c r="F45" s="44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T45" s="54">
        <v>-2</v>
      </c>
      <c r="U45" s="45"/>
      <c r="V45" s="45"/>
      <c r="W45" s="45"/>
      <c r="X45" s="45"/>
      <c r="Y45" s="45"/>
    </row>
    <row r="46" ht="16.8" spans="1:25">
      <c r="A46" s="69"/>
      <c r="B46" s="69"/>
      <c r="C46" s="70" t="s">
        <v>114</v>
      </c>
      <c r="D46" s="70"/>
      <c r="E46" s="71" t="s">
        <v>115</v>
      </c>
      <c r="F46" s="71"/>
      <c r="G46" s="45">
        <v>8</v>
      </c>
      <c r="H46" s="45">
        <v>8</v>
      </c>
      <c r="I46" s="45">
        <v>8</v>
      </c>
      <c r="J46" s="45">
        <v>8</v>
      </c>
      <c r="K46" s="45">
        <v>8</v>
      </c>
      <c r="L46" s="45">
        <v>8</v>
      </c>
      <c r="M46" s="45">
        <v>8</v>
      </c>
      <c r="N46" s="45">
        <v>8</v>
      </c>
      <c r="O46" s="45">
        <v>8</v>
      </c>
      <c r="P46" s="45">
        <v>8</v>
      </c>
      <c r="Q46" s="45">
        <v>8</v>
      </c>
      <c r="R46" s="45">
        <v>8</v>
      </c>
      <c r="S46" s="45">
        <v>8</v>
      </c>
      <c r="T46" s="45">
        <v>8</v>
      </c>
      <c r="U46" s="51">
        <v>0</v>
      </c>
      <c r="V46" s="45">
        <v>0</v>
      </c>
      <c r="W46" s="45">
        <v>0</v>
      </c>
      <c r="X46" s="45">
        <v>0</v>
      </c>
      <c r="Y46" s="45">
        <v>0</v>
      </c>
    </row>
    <row r="47" ht="16.8" spans="1:25">
      <c r="A47" s="69"/>
      <c r="B47" s="39" t="s">
        <v>69</v>
      </c>
      <c r="C47" s="70" t="s">
        <v>116</v>
      </c>
      <c r="D47" s="70"/>
      <c r="E47" s="71" t="s">
        <v>50</v>
      </c>
      <c r="F47" s="71"/>
      <c r="G47" s="45">
        <v>1</v>
      </c>
      <c r="H47" s="45">
        <v>1</v>
      </c>
      <c r="I47" s="45">
        <v>1</v>
      </c>
      <c r="J47" s="45">
        <v>1</v>
      </c>
      <c r="K47" s="45">
        <v>1</v>
      </c>
      <c r="L47" s="45">
        <v>1</v>
      </c>
      <c r="M47" s="45">
        <v>1</v>
      </c>
      <c r="N47" s="45">
        <v>1</v>
      </c>
      <c r="O47" s="45">
        <v>1</v>
      </c>
      <c r="P47" s="45">
        <v>1</v>
      </c>
      <c r="Q47" s="45">
        <v>1</v>
      </c>
      <c r="R47" s="45">
        <v>1</v>
      </c>
      <c r="S47" s="45">
        <v>1</v>
      </c>
      <c r="T47" s="45">
        <v>1</v>
      </c>
      <c r="U47" s="45">
        <v>1</v>
      </c>
      <c r="V47" s="51">
        <v>0</v>
      </c>
      <c r="W47" s="45">
        <v>0</v>
      </c>
      <c r="X47" s="45">
        <v>0</v>
      </c>
      <c r="Y47" s="45">
        <v>0</v>
      </c>
    </row>
    <row r="48" ht="16.8" spans="1:25">
      <c r="A48" s="69"/>
      <c r="B48" s="46"/>
      <c r="C48" s="70" t="s">
        <v>117</v>
      </c>
      <c r="D48" s="70"/>
      <c r="E48" s="71" t="s">
        <v>50</v>
      </c>
      <c r="F48" s="71"/>
      <c r="G48" s="45">
        <v>1</v>
      </c>
      <c r="H48" s="45">
        <v>1</v>
      </c>
      <c r="I48" s="45">
        <v>1</v>
      </c>
      <c r="J48" s="45">
        <v>1</v>
      </c>
      <c r="K48" s="45">
        <v>1</v>
      </c>
      <c r="L48" s="45">
        <v>1</v>
      </c>
      <c r="M48" s="45">
        <v>1</v>
      </c>
      <c r="N48" s="45">
        <v>1</v>
      </c>
      <c r="O48" s="45">
        <v>1</v>
      </c>
      <c r="P48" s="45">
        <v>1</v>
      </c>
      <c r="Q48" s="45">
        <v>1</v>
      </c>
      <c r="R48" s="45">
        <v>1</v>
      </c>
      <c r="S48" s="45">
        <v>1</v>
      </c>
      <c r="T48" s="45">
        <v>1</v>
      </c>
      <c r="U48" s="45">
        <v>1</v>
      </c>
      <c r="V48" s="51">
        <v>0</v>
      </c>
      <c r="W48" s="45">
        <v>0</v>
      </c>
      <c r="X48" s="45">
        <v>0</v>
      </c>
      <c r="Y48" s="45">
        <v>0</v>
      </c>
    </row>
    <row r="49" ht="16.8" spans="1:25">
      <c r="A49" s="69"/>
      <c r="B49" s="46"/>
      <c r="C49" s="70" t="s">
        <v>118</v>
      </c>
      <c r="D49" s="70"/>
      <c r="E49" s="71" t="s">
        <v>50</v>
      </c>
      <c r="F49" s="71"/>
      <c r="G49" s="45">
        <v>2</v>
      </c>
      <c r="H49" s="45">
        <v>2</v>
      </c>
      <c r="I49" s="45">
        <v>2</v>
      </c>
      <c r="J49" s="45">
        <v>2</v>
      </c>
      <c r="K49" s="45">
        <v>2</v>
      </c>
      <c r="L49" s="45">
        <v>2</v>
      </c>
      <c r="M49" s="45">
        <v>2</v>
      </c>
      <c r="N49" s="45">
        <v>2</v>
      </c>
      <c r="O49" s="45">
        <v>2</v>
      </c>
      <c r="P49" s="45">
        <v>2</v>
      </c>
      <c r="Q49" s="45">
        <v>2</v>
      </c>
      <c r="R49" s="45">
        <v>2</v>
      </c>
      <c r="S49" s="45">
        <v>2</v>
      </c>
      <c r="T49" s="45">
        <v>2</v>
      </c>
      <c r="U49" s="45">
        <v>2</v>
      </c>
      <c r="V49" s="45">
        <v>2</v>
      </c>
      <c r="W49" s="51">
        <v>0</v>
      </c>
      <c r="X49" s="45">
        <v>0</v>
      </c>
      <c r="Y49" s="45">
        <v>0</v>
      </c>
    </row>
    <row r="50" ht="16.8" spans="1:25">
      <c r="A50" s="69"/>
      <c r="B50" s="46"/>
      <c r="C50" s="70" t="s">
        <v>119</v>
      </c>
      <c r="D50" s="70"/>
      <c r="E50" s="71" t="s">
        <v>50</v>
      </c>
      <c r="F50" s="71"/>
      <c r="G50" s="45">
        <v>1</v>
      </c>
      <c r="H50" s="45">
        <v>2</v>
      </c>
      <c r="I50" s="45">
        <v>2</v>
      </c>
      <c r="J50" s="45">
        <v>2</v>
      </c>
      <c r="K50" s="45">
        <v>2</v>
      </c>
      <c r="L50" s="45">
        <v>2</v>
      </c>
      <c r="M50" s="45">
        <v>2</v>
      </c>
      <c r="N50" s="45">
        <v>2</v>
      </c>
      <c r="O50" s="45">
        <v>2</v>
      </c>
      <c r="P50" s="45">
        <v>2</v>
      </c>
      <c r="Q50" s="45">
        <v>2</v>
      </c>
      <c r="R50" s="45">
        <v>2</v>
      </c>
      <c r="S50" s="45">
        <v>2</v>
      </c>
      <c r="T50" s="45">
        <v>2</v>
      </c>
      <c r="U50" s="45">
        <v>2</v>
      </c>
      <c r="V50" s="45">
        <v>2</v>
      </c>
      <c r="W50" s="45">
        <v>2</v>
      </c>
      <c r="X50" s="51">
        <v>0</v>
      </c>
      <c r="Y50" s="45">
        <v>0</v>
      </c>
    </row>
    <row r="51" ht="16.8" spans="1:25">
      <c r="A51" s="69"/>
      <c r="B51" s="49"/>
      <c r="C51" s="43"/>
      <c r="D51" s="44"/>
      <c r="E51" s="43"/>
      <c r="F51" s="44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X51" s="54">
        <v>-1</v>
      </c>
      <c r="Y51" s="45"/>
    </row>
    <row r="52" ht="16.8" spans="1:25">
      <c r="A52" s="69"/>
      <c r="B52" s="69" t="s">
        <v>75</v>
      </c>
      <c r="C52" s="70" t="s">
        <v>120</v>
      </c>
      <c r="D52" s="70"/>
      <c r="E52" s="71" t="s">
        <v>40</v>
      </c>
      <c r="F52" s="71"/>
      <c r="G52" s="45">
        <v>3</v>
      </c>
      <c r="H52" s="45">
        <v>4</v>
      </c>
      <c r="I52" s="45">
        <v>4</v>
      </c>
      <c r="J52" s="45">
        <v>4</v>
      </c>
      <c r="K52" s="45">
        <v>4</v>
      </c>
      <c r="L52" s="45">
        <v>4</v>
      </c>
      <c r="M52" s="45">
        <v>4</v>
      </c>
      <c r="N52" s="45">
        <v>4</v>
      </c>
      <c r="O52" s="45">
        <v>4</v>
      </c>
      <c r="P52" s="45">
        <v>4</v>
      </c>
      <c r="Q52" s="45">
        <v>4</v>
      </c>
      <c r="R52" s="45">
        <v>4</v>
      </c>
      <c r="S52" s="45">
        <v>4</v>
      </c>
      <c r="T52" s="45">
        <v>4</v>
      </c>
      <c r="U52" s="45">
        <v>4</v>
      </c>
      <c r="V52" s="51">
        <v>0</v>
      </c>
      <c r="W52" s="45">
        <v>0</v>
      </c>
      <c r="X52" s="45">
        <v>0</v>
      </c>
      <c r="Y52" s="45">
        <v>0</v>
      </c>
    </row>
    <row r="53" ht="16.8" spans="1:25">
      <c r="A53" s="69"/>
      <c r="B53" s="69"/>
      <c r="C53" s="43"/>
      <c r="D53" s="44"/>
      <c r="E53" s="43"/>
      <c r="F53" s="44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V53" s="54">
        <v>-1</v>
      </c>
      <c r="W53" s="45"/>
      <c r="X53" s="45"/>
      <c r="Y53" s="45"/>
    </row>
    <row r="54" ht="16.8" spans="1:25">
      <c r="A54" s="69"/>
      <c r="B54" s="69"/>
      <c r="C54" s="70" t="s">
        <v>121</v>
      </c>
      <c r="D54" s="70"/>
      <c r="E54" s="71" t="s">
        <v>32</v>
      </c>
      <c r="F54" s="71"/>
      <c r="G54" s="45">
        <v>3</v>
      </c>
      <c r="H54" s="45">
        <v>4</v>
      </c>
      <c r="I54" s="45">
        <v>4</v>
      </c>
      <c r="J54" s="45">
        <v>4</v>
      </c>
      <c r="K54" s="45">
        <v>4</v>
      </c>
      <c r="L54" s="45">
        <v>4</v>
      </c>
      <c r="M54" s="45">
        <v>4</v>
      </c>
      <c r="N54" s="45">
        <v>4</v>
      </c>
      <c r="O54" s="45">
        <v>4</v>
      </c>
      <c r="P54" s="45">
        <v>4</v>
      </c>
      <c r="Q54" s="45">
        <v>4</v>
      </c>
      <c r="R54" s="45">
        <v>4</v>
      </c>
      <c r="S54" s="45">
        <v>4</v>
      </c>
      <c r="T54" s="45">
        <v>4</v>
      </c>
      <c r="U54" s="45">
        <v>4</v>
      </c>
      <c r="V54" s="45">
        <v>4</v>
      </c>
      <c r="W54" s="51">
        <v>0</v>
      </c>
      <c r="X54" s="45">
        <v>0</v>
      </c>
      <c r="Y54" s="45">
        <v>0</v>
      </c>
    </row>
    <row r="55" ht="16.8" spans="1:25">
      <c r="A55" s="69"/>
      <c r="B55" s="69"/>
      <c r="C55" s="71"/>
      <c r="D55" s="71"/>
      <c r="E55" s="73"/>
      <c r="F55" s="73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W55" s="54">
        <v>-1</v>
      </c>
      <c r="X55" s="45"/>
      <c r="Y55" s="45"/>
    </row>
    <row r="56" ht="16.8" spans="1:25">
      <c r="A56" s="69"/>
      <c r="B56" s="69"/>
      <c r="C56" s="70" t="s">
        <v>122</v>
      </c>
      <c r="D56" s="70"/>
      <c r="E56" s="71" t="s">
        <v>40</v>
      </c>
      <c r="F56" s="71"/>
      <c r="G56" s="45">
        <v>2</v>
      </c>
      <c r="H56" s="45">
        <v>2</v>
      </c>
      <c r="I56" s="45">
        <v>2</v>
      </c>
      <c r="J56" s="45">
        <v>2</v>
      </c>
      <c r="K56" s="45">
        <v>2</v>
      </c>
      <c r="L56" s="45">
        <v>2</v>
      </c>
      <c r="M56" s="45">
        <v>2</v>
      </c>
      <c r="N56" s="45">
        <v>2</v>
      </c>
      <c r="O56" s="45">
        <v>2</v>
      </c>
      <c r="P56" s="45">
        <v>2</v>
      </c>
      <c r="Q56" s="45">
        <v>2</v>
      </c>
      <c r="R56" s="45">
        <v>2</v>
      </c>
      <c r="S56" s="45">
        <v>2</v>
      </c>
      <c r="T56" s="45">
        <v>2</v>
      </c>
      <c r="U56" s="45">
        <v>2</v>
      </c>
      <c r="V56" s="45">
        <v>2</v>
      </c>
      <c r="W56" s="45">
        <v>2</v>
      </c>
      <c r="X56" s="51">
        <v>0</v>
      </c>
      <c r="Y56" s="45">
        <v>0</v>
      </c>
    </row>
    <row r="57" ht="16.8" spans="1:25">
      <c r="A57" s="69"/>
      <c r="B57" s="69"/>
      <c r="C57" s="70" t="s">
        <v>123</v>
      </c>
      <c r="D57" s="70"/>
      <c r="E57" s="71" t="s">
        <v>115</v>
      </c>
      <c r="F57" s="71"/>
      <c r="G57" s="45">
        <v>4</v>
      </c>
      <c r="H57" s="45">
        <v>4</v>
      </c>
      <c r="I57" s="45">
        <v>4</v>
      </c>
      <c r="J57" s="45">
        <v>4</v>
      </c>
      <c r="K57" s="45">
        <v>4</v>
      </c>
      <c r="L57" s="45">
        <v>4</v>
      </c>
      <c r="M57" s="45">
        <v>4</v>
      </c>
      <c r="N57" s="45">
        <v>4</v>
      </c>
      <c r="O57" s="45">
        <v>4</v>
      </c>
      <c r="P57" s="45">
        <v>4</v>
      </c>
      <c r="Q57" s="45">
        <v>4</v>
      </c>
      <c r="R57" s="45">
        <v>4</v>
      </c>
      <c r="S57" s="45">
        <v>4</v>
      </c>
      <c r="T57" s="45">
        <v>4</v>
      </c>
      <c r="U57" s="45">
        <v>4</v>
      </c>
      <c r="V57" s="45">
        <v>4</v>
      </c>
      <c r="W57" s="45">
        <v>4</v>
      </c>
      <c r="X57" s="51">
        <v>0</v>
      </c>
      <c r="Y57" s="45">
        <v>0</v>
      </c>
    </row>
    <row r="58" ht="16.8" spans="1:25">
      <c r="A58" s="69"/>
      <c r="B58" s="69" t="s">
        <v>124</v>
      </c>
      <c r="C58" s="70" t="s">
        <v>125</v>
      </c>
      <c r="D58" s="70"/>
      <c r="E58" s="71" t="s">
        <v>25</v>
      </c>
      <c r="F58" s="71"/>
      <c r="G58" s="45">
        <v>5</v>
      </c>
      <c r="H58" s="45">
        <v>5</v>
      </c>
      <c r="I58" s="45">
        <v>5</v>
      </c>
      <c r="J58" s="45">
        <v>5</v>
      </c>
      <c r="K58" s="45">
        <v>5</v>
      </c>
      <c r="L58" s="45">
        <v>5</v>
      </c>
      <c r="M58" s="45">
        <v>5</v>
      </c>
      <c r="N58" s="45">
        <v>5</v>
      </c>
      <c r="O58" s="45">
        <v>5</v>
      </c>
      <c r="P58" s="45">
        <v>5</v>
      </c>
      <c r="Q58" s="45">
        <v>5</v>
      </c>
      <c r="R58" s="45">
        <v>5</v>
      </c>
      <c r="S58" s="45">
        <v>5</v>
      </c>
      <c r="T58" s="45">
        <v>5</v>
      </c>
      <c r="U58" s="45">
        <v>5</v>
      </c>
      <c r="V58" s="45">
        <v>5</v>
      </c>
      <c r="W58" s="45">
        <v>5</v>
      </c>
      <c r="X58" s="45">
        <v>5</v>
      </c>
      <c r="Y58" s="51">
        <v>0</v>
      </c>
    </row>
    <row r="59" ht="16.8" spans="1:25">
      <c r="A59" s="69"/>
      <c r="B59" s="69"/>
      <c r="C59" s="70" t="s">
        <v>126</v>
      </c>
      <c r="D59" s="70"/>
      <c r="E59" s="71" t="s">
        <v>25</v>
      </c>
      <c r="F59" s="71"/>
      <c r="G59" s="45">
        <v>5</v>
      </c>
      <c r="H59" s="45">
        <v>5</v>
      </c>
      <c r="I59" s="45">
        <v>5</v>
      </c>
      <c r="J59" s="45">
        <v>5</v>
      </c>
      <c r="K59" s="45">
        <v>5</v>
      </c>
      <c r="L59" s="45">
        <v>5</v>
      </c>
      <c r="M59" s="45">
        <v>5</v>
      </c>
      <c r="N59" s="45">
        <v>5</v>
      </c>
      <c r="O59" s="45">
        <v>5</v>
      </c>
      <c r="P59" s="45">
        <v>5</v>
      </c>
      <c r="Q59" s="45">
        <v>5</v>
      </c>
      <c r="R59" s="45">
        <v>5</v>
      </c>
      <c r="S59" s="45">
        <v>5</v>
      </c>
      <c r="T59" s="45">
        <v>5</v>
      </c>
      <c r="U59" s="45">
        <v>5</v>
      </c>
      <c r="V59" s="45">
        <v>5</v>
      </c>
      <c r="W59" s="45">
        <v>5</v>
      </c>
      <c r="X59" s="45">
        <v>5</v>
      </c>
      <c r="Y59" s="51">
        <v>0</v>
      </c>
    </row>
    <row r="60" ht="16.8" spans="1:25">
      <c r="A60" s="69"/>
      <c r="B60" s="74" t="s">
        <v>19</v>
      </c>
      <c r="C60" s="74"/>
      <c r="D60" s="74"/>
      <c r="E60" s="75" t="s">
        <v>12</v>
      </c>
      <c r="F60" s="75"/>
      <c r="G60" s="71">
        <f>SUM(G16:G59)</f>
        <v>142</v>
      </c>
      <c r="H60" s="71"/>
      <c r="I60" s="45">
        <f t="shared" ref="I60:N60" si="0">SUM(I16:I59)</f>
        <v>152</v>
      </c>
      <c r="J60" s="45">
        <f t="shared" si="0"/>
        <v>142</v>
      </c>
      <c r="K60" s="45">
        <f t="shared" si="0"/>
        <v>132</v>
      </c>
      <c r="L60" s="45">
        <f t="shared" si="0"/>
        <v>124</v>
      </c>
      <c r="M60" s="45">
        <f t="shared" si="0"/>
        <v>116</v>
      </c>
      <c r="N60" s="45">
        <f t="shared" si="0"/>
        <v>106</v>
      </c>
      <c r="O60" s="45">
        <f>SUM(O16:O59)-P24</f>
        <v>97</v>
      </c>
      <c r="P60" s="45">
        <f>SUM(P16:P59)</f>
        <v>81</v>
      </c>
      <c r="Q60" s="45">
        <f>SUM(Q16:Q59)</f>
        <v>78</v>
      </c>
      <c r="R60" s="45">
        <f>SUM(R16:R59)-R30</f>
        <v>62</v>
      </c>
      <c r="S60" s="45">
        <f t="shared" ref="S60:Y60" si="1">SUM(S16:S59)</f>
        <v>54</v>
      </c>
      <c r="T60" s="45">
        <f t="shared" si="1"/>
        <v>38</v>
      </c>
      <c r="U60" s="45">
        <f t="shared" si="1"/>
        <v>30</v>
      </c>
      <c r="V60" s="45">
        <f t="shared" si="1"/>
        <v>23</v>
      </c>
      <c r="W60" s="45">
        <f t="shared" si="1"/>
        <v>17</v>
      </c>
      <c r="X60" s="45">
        <f t="shared" si="1"/>
        <v>9</v>
      </c>
      <c r="Y60" s="45">
        <f t="shared" si="1"/>
        <v>0</v>
      </c>
    </row>
    <row r="61" ht="16.8" spans="1:25">
      <c r="A61" s="69"/>
      <c r="B61" s="74"/>
      <c r="C61" s="74"/>
      <c r="D61" s="74"/>
      <c r="E61" s="75" t="s">
        <v>13</v>
      </c>
      <c r="F61" s="75"/>
      <c r="G61" s="71">
        <f>SUM(H16:H59)</f>
        <v>152</v>
      </c>
      <c r="H61" s="71"/>
      <c r="I61" s="45">
        <f t="shared" ref="I61:N61" si="2">SUM(I16:I59)</f>
        <v>152</v>
      </c>
      <c r="J61" s="45">
        <f t="shared" si="2"/>
        <v>142</v>
      </c>
      <c r="K61" s="45">
        <f t="shared" si="2"/>
        <v>132</v>
      </c>
      <c r="L61" s="45">
        <f t="shared" si="2"/>
        <v>124</v>
      </c>
      <c r="M61" s="45">
        <f t="shared" si="2"/>
        <v>116</v>
      </c>
      <c r="N61" s="45">
        <f t="shared" si="2"/>
        <v>106</v>
      </c>
      <c r="O61" s="45">
        <f>SUM(O16:O59)-P24</f>
        <v>97</v>
      </c>
      <c r="P61" s="45">
        <f>SUM(P16:P59)-P30-P35-P24</f>
        <v>82</v>
      </c>
      <c r="Q61" s="45">
        <f>SUM(Q16:Q59)+R30</f>
        <v>78</v>
      </c>
      <c r="R61" s="45">
        <f>SUM(R16:R59)-R42</f>
        <v>66</v>
      </c>
      <c r="S61" s="45">
        <f>SUM(S16:S59)</f>
        <v>54</v>
      </c>
      <c r="T61" s="45">
        <f>SUM(T16:T59)-T45</f>
        <v>40</v>
      </c>
      <c r="U61" s="45">
        <f>SUM(U16:U59)</f>
        <v>30</v>
      </c>
      <c r="V61" s="45">
        <f>SUM(V16:V59)-V53</f>
        <v>24</v>
      </c>
      <c r="W61" s="45">
        <f>SUM(W16:W59)-W55</f>
        <v>18</v>
      </c>
      <c r="X61" s="45">
        <f>SUM(X16:X59)-X51</f>
        <v>10</v>
      </c>
      <c r="Y61" s="45">
        <f>SUM(Y16:Y59)</f>
        <v>0</v>
      </c>
    </row>
    <row r="82" spans="3:4">
      <c r="C82" s="79"/>
      <c r="D82" s="79"/>
    </row>
  </sheetData>
  <mergeCells count="110">
    <mergeCell ref="A1:B1"/>
    <mergeCell ref="A2:B2"/>
    <mergeCell ref="A3:B3"/>
    <mergeCell ref="A4:B4"/>
    <mergeCell ref="B6:E6"/>
    <mergeCell ref="B13:C13"/>
    <mergeCell ref="C15:D15"/>
    <mergeCell ref="E15:F15"/>
    <mergeCell ref="B16:D16"/>
    <mergeCell ref="E16:F16"/>
    <mergeCell ref="B17:D17"/>
    <mergeCell ref="E17:F17"/>
    <mergeCell ref="B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E60:F60"/>
    <mergeCell ref="G60:H60"/>
    <mergeCell ref="E61:F61"/>
    <mergeCell ref="G61:H61"/>
    <mergeCell ref="C82:D82"/>
    <mergeCell ref="A16:A61"/>
    <mergeCell ref="B19:B24"/>
    <mergeCell ref="B25:B30"/>
    <mergeCell ref="B31:B40"/>
    <mergeCell ref="B41:B46"/>
    <mergeCell ref="B47:B51"/>
    <mergeCell ref="B52:B57"/>
    <mergeCell ref="B58:B59"/>
    <mergeCell ref="B60:D61"/>
  </mergeCells>
  <pageMargins left="0.7" right="0.7" top="0.75" bottom="0.75" header="0.3" footer="0.3"/>
  <pageSetup paperSize="1" orientation="portrait" horizontalDpi="1200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7"/>
  <sheetViews>
    <sheetView zoomScale="42" zoomScaleNormal="42" topLeftCell="A45" workbookViewId="0">
      <selection activeCell="E46" sqref="E46:F46"/>
    </sheetView>
  </sheetViews>
  <sheetFormatPr defaultColWidth="9.09259259259259" defaultRowHeight="16.8"/>
  <cols>
    <col min="1" max="1" width="19.5462962962963" style="17" customWidth="1"/>
    <col min="2" max="2" width="19" style="17" customWidth="1"/>
    <col min="3" max="3" width="54.6296296296296" style="17" customWidth="1"/>
    <col min="4" max="4" width="11.5462962962963" style="17" customWidth="1"/>
    <col min="5" max="5" width="9.5462962962963" style="17" customWidth="1"/>
    <col min="6" max="6" width="19.3611111111111" style="17" customWidth="1"/>
    <col min="7" max="7" width="6" style="17" customWidth="1"/>
    <col min="8" max="8" width="6.09259259259259" style="17" customWidth="1"/>
    <col min="9" max="12" width="6" style="17" customWidth="1"/>
    <col min="13" max="13" width="6.09259259259259" style="17" customWidth="1"/>
    <col min="14" max="17" width="6" style="17" customWidth="1"/>
    <col min="18" max="18" width="6.09259259259259" style="17" customWidth="1"/>
    <col min="19" max="21" width="6" style="17" customWidth="1"/>
    <col min="22" max="24" width="6.09259259259259" style="17" customWidth="1"/>
    <col min="25" max="26" width="6" style="17" customWidth="1"/>
    <col min="27" max="27" width="6.09259259259259" style="17" customWidth="1"/>
    <col min="28" max="28" width="6" style="17" customWidth="1"/>
    <col min="29" max="16384" width="9.09259259259259" style="17"/>
  </cols>
  <sheetData>
    <row r="1" ht="34.35" spans="1:6">
      <c r="A1" s="18" t="s">
        <v>0</v>
      </c>
      <c r="B1" s="18"/>
      <c r="C1" s="19" t="s">
        <v>1</v>
      </c>
      <c r="E1" s="20"/>
      <c r="F1" s="21" t="s">
        <v>84</v>
      </c>
    </row>
    <row r="2" ht="17.55" spans="1:6">
      <c r="A2" s="18" t="s">
        <v>3</v>
      </c>
      <c r="B2" s="18"/>
      <c r="C2" s="22" t="s">
        <v>127</v>
      </c>
      <c r="E2" s="23"/>
      <c r="F2" s="24" t="s">
        <v>86</v>
      </c>
    </row>
    <row r="3" ht="17.55" spans="1:6">
      <c r="A3" s="18" t="s">
        <v>6</v>
      </c>
      <c r="B3" s="18"/>
      <c r="C3" s="25">
        <v>45774</v>
      </c>
      <c r="E3" s="26"/>
      <c r="F3" s="24" t="s">
        <v>5</v>
      </c>
    </row>
    <row r="4" ht="18" customHeight="1" spans="1:6">
      <c r="A4" s="18" t="s">
        <v>8</v>
      </c>
      <c r="B4" s="18"/>
      <c r="C4" s="25">
        <v>45793</v>
      </c>
      <c r="E4" s="27"/>
      <c r="F4" s="24" t="s">
        <v>87</v>
      </c>
    </row>
    <row r="5" ht="18" customHeight="1" spans="5:6">
      <c r="E5" s="28"/>
      <c r="F5" s="29" t="s">
        <v>7</v>
      </c>
    </row>
    <row r="6" ht="17.55" spans="2:5">
      <c r="B6" s="30" t="s">
        <v>128</v>
      </c>
      <c r="C6" s="30"/>
      <c r="D6" s="30"/>
      <c r="E6" s="31"/>
    </row>
    <row r="7" ht="17.55" spans="2:5">
      <c r="B7" s="32" t="s">
        <v>10</v>
      </c>
      <c r="C7" s="32" t="s">
        <v>11</v>
      </c>
      <c r="D7" s="32" t="s">
        <v>12</v>
      </c>
      <c r="E7" s="32" t="s">
        <v>13</v>
      </c>
    </row>
    <row r="8" ht="17.55" spans="2:5">
      <c r="B8" s="33">
        <v>1</v>
      </c>
      <c r="C8" s="22" t="s">
        <v>14</v>
      </c>
      <c r="D8" s="22">
        <f ca="1">SUMIF($E$16:$F$65,"Huy",$G$16:$G$65)+SUMIF($E$16:$F$65,"All team",$G$16:$G$65)/5+SUMIF($E$16:$F$65,"An,Huy",$G$16:$G$65)/2</f>
        <v>39.6</v>
      </c>
      <c r="E8" s="22">
        <f ca="1">SUMIF($E$16:$F$65,"Huy",$H$16:$H$65)+SUMIF($E$16:$F$65,"All team",$H$16:$H$65)/5+SUMIF($E$16:$F$65,"An,Huy",$H$16:$H$65)/2</f>
        <v>40</v>
      </c>
    </row>
    <row r="9" ht="17.55" spans="2:5">
      <c r="B9" s="33">
        <v>2</v>
      </c>
      <c r="C9" s="22" t="s">
        <v>15</v>
      </c>
      <c r="D9" s="22">
        <f ca="1">SUMIF($E$16:$F$65,"Tuyết",$G$16:$G$65)+SUMIF($E$16:$F$65,"All team",$G$16:$G$65)/5+SUMIF($E$16:$F$65,"Trình,Sáng,Tuyết",$G$16:$G$65)/3+SUMIF($E$16:$F$65,"An,Tuyết",$G$16:$G$65)/2+SUMIF($E$16:$F$65,"Tuyết,Sáng",$G$16:$G$65)/2</f>
        <v>31.6</v>
      </c>
      <c r="E9" s="22">
        <f ca="1">SUMIF($E$16:$F$65,"Tuyết",$H$16:$H$65)+SUMIF($E$16:$F$65,"All team",$H$16:$H$65)/5+SUMIF($E$16:$F$65,"Trình,Sáng,Tuyết",$H$16:$H$65)/3+SUMIF($E$16:$F$65,"An,Tuyết",$H$16:$H$65)/2+SUMIF($E$16:$F$65,"Tuyết,Sáng",$H$16:$H$65)/2</f>
        <v>32</v>
      </c>
    </row>
    <row r="10" ht="17.55" spans="2:5">
      <c r="B10" s="33">
        <v>3</v>
      </c>
      <c r="C10" s="22" t="s">
        <v>16</v>
      </c>
      <c r="D10" s="22">
        <f ca="1">SUMIF($E$16:$F$65,"An",$G$16:$G$65)+SUMIF($E$16:$F$65,"All team",$G$16:$G$65)/5+SUMIF($E$16:$F$65,"An,Huy",$G$16:$G$65)/2+SUMIF($E$16:$F$65,"An,Trình",$G$16:$G$65)/2+SUMIF($E$16:$F$65,"An,Tuyết",$G$16:$G$65)/2</f>
        <v>33.1</v>
      </c>
      <c r="E10" s="22">
        <f ca="1">SUMIF($E$16:$F$65,"An",$H$16:$H$65)+SUMIF($E$16:$F$65,"All team",$H$16:$H$65)/5+SUMIF($E$16:$F$65,"An,Huy",$H$16:$H$65)/2+SUMIF($E$16:$F$65,"An,Trình",$H$16:$H$65)/2+SUMIF($E$16:$F$65,"An,Tuyết",$H$16:$H$65)/2</f>
        <v>34</v>
      </c>
    </row>
    <row r="11" ht="17.55" spans="2:5">
      <c r="B11" s="33">
        <v>4</v>
      </c>
      <c r="C11" s="22" t="s">
        <v>17</v>
      </c>
      <c r="D11" s="22">
        <f ca="1">SUMIF($E$16:$F$65,"Sáng",$G$16:$G$65)+SUMIF($E$16:$F$65,"All team",$G$16:$G$65)/5+SUMIF($E$16:$F$65,"Trình,Sáng,Tuyết",$G$16:$G$65)/3+SUMIF($E$16:$F$65,"Tuyết,Sáng",$G$16:$G$65)/2</f>
        <v>33.6</v>
      </c>
      <c r="E11" s="22">
        <f ca="1">SUMIF($E$16:$F$65,"Sáng",$H$16:$H$65)+SUMIF($E$16:$F$65,"All team",$H$16:$H$65)/5+SUMIF($E$16:$F$65,"Trình,Sáng,Tuyết",$H$16:$H$65)/3+SUMIF($E$16:$F$65,"Tuyết,Sáng",$H$16:$H$65)/2</f>
        <v>36</v>
      </c>
    </row>
    <row r="12" ht="17.55" spans="2:5">
      <c r="B12" s="33">
        <v>5</v>
      </c>
      <c r="C12" s="22" t="s">
        <v>18</v>
      </c>
      <c r="D12" s="22">
        <f ca="1">SUMIF($E$16:$F$65,"Trình",$G$16:$G$65)+SUMIF($E$16:$F$65,"All team",$G$16:$G$65)/5+SUMIF($E$16:$F$65,"Trình,Sáng,Tuyết",$G$16:$G$65)/3+SUMIF($E$16:$F$65,"An,Trình",$G$16:$G$65)/2</f>
        <v>33.1</v>
      </c>
      <c r="E12" s="22">
        <f ca="1">SUMIF($E$16:$F$65,"Trình",$H$16:$H$65)+SUMIF($E$16:$F$65,"All team",$H$16:$H$65)/5+SUMIF($E$16:$F$65,"Trình,Sáng,Tuyết",$H$16:$H$65)/3+SUMIF($E$16:$F$65,"An,Trình",$H$16:$H$65)/2</f>
        <v>34</v>
      </c>
    </row>
    <row r="13" ht="17.55" spans="2:5">
      <c r="B13" s="30" t="s">
        <v>19</v>
      </c>
      <c r="C13" s="30"/>
      <c r="D13" s="34">
        <f ca="1">SUM(D8:D12)</f>
        <v>171</v>
      </c>
      <c r="E13" s="34">
        <f ca="1">SUM(E8:E12)</f>
        <v>176</v>
      </c>
    </row>
    <row r="15" ht="63.75" customHeight="1" spans="1:29">
      <c r="A15" s="35" t="s">
        <v>20</v>
      </c>
      <c r="B15" s="35" t="s">
        <v>21</v>
      </c>
      <c r="C15" s="36" t="s">
        <v>22</v>
      </c>
      <c r="D15" s="37"/>
      <c r="E15" s="36" t="s">
        <v>23</v>
      </c>
      <c r="F15" s="37"/>
      <c r="G15" s="38" t="s">
        <v>12</v>
      </c>
      <c r="H15" s="38" t="s">
        <v>13</v>
      </c>
      <c r="I15" s="50">
        <v>45774</v>
      </c>
      <c r="J15" s="50">
        <v>45775</v>
      </c>
      <c r="K15" s="50">
        <v>45776</v>
      </c>
      <c r="L15" s="50">
        <v>45777</v>
      </c>
      <c r="M15" s="50">
        <v>45778</v>
      </c>
      <c r="N15" s="50">
        <v>45779</v>
      </c>
      <c r="O15" s="50">
        <v>45780</v>
      </c>
      <c r="P15" s="50">
        <v>45781</v>
      </c>
      <c r="Q15" s="50">
        <v>45782</v>
      </c>
      <c r="R15" s="50">
        <v>45783</v>
      </c>
      <c r="S15" s="50">
        <v>45784</v>
      </c>
      <c r="T15" s="50">
        <v>45785</v>
      </c>
      <c r="U15" s="50">
        <v>45786</v>
      </c>
      <c r="V15" s="50">
        <v>45787</v>
      </c>
      <c r="W15" s="50">
        <v>45788</v>
      </c>
      <c r="X15" s="50">
        <v>45789</v>
      </c>
      <c r="Y15" s="50">
        <v>45790</v>
      </c>
      <c r="Z15" s="50">
        <v>45791</v>
      </c>
      <c r="AA15" s="50">
        <v>45792</v>
      </c>
      <c r="AB15" s="50">
        <v>45793</v>
      </c>
      <c r="AC15" s="50">
        <v>45794</v>
      </c>
    </row>
    <row r="16" spans="1:29">
      <c r="A16" s="39" t="s">
        <v>127</v>
      </c>
      <c r="B16" s="40" t="s">
        <v>24</v>
      </c>
      <c r="C16" s="41"/>
      <c r="D16" s="42"/>
      <c r="E16" s="43" t="s">
        <v>25</v>
      </c>
      <c r="F16" s="44"/>
      <c r="G16" s="45">
        <v>10</v>
      </c>
      <c r="H16" s="45">
        <v>10</v>
      </c>
      <c r="I16" s="45">
        <v>10</v>
      </c>
      <c r="J16" s="51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</row>
    <row r="17" spans="1:29">
      <c r="A17" s="46"/>
      <c r="B17" s="40" t="s">
        <v>129</v>
      </c>
      <c r="C17" s="41"/>
      <c r="D17" s="42"/>
      <c r="E17" s="43" t="s">
        <v>90</v>
      </c>
      <c r="F17" s="44"/>
      <c r="G17" s="45">
        <v>4</v>
      </c>
      <c r="H17" s="45">
        <v>4</v>
      </c>
      <c r="I17" s="45">
        <v>4</v>
      </c>
      <c r="J17" s="45">
        <v>4</v>
      </c>
      <c r="K17" s="51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</row>
    <row r="18" spans="1:29">
      <c r="A18" s="46"/>
      <c r="B18" s="40" t="s">
        <v>28</v>
      </c>
      <c r="C18" s="41"/>
      <c r="D18" s="42"/>
      <c r="E18" s="43" t="s">
        <v>92</v>
      </c>
      <c r="F18" s="44"/>
      <c r="G18" s="45">
        <v>6</v>
      </c>
      <c r="H18" s="45">
        <v>6</v>
      </c>
      <c r="I18" s="45">
        <v>6</v>
      </c>
      <c r="J18" s="45">
        <v>6</v>
      </c>
      <c r="K18" s="51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</row>
    <row r="19" ht="17.25" customHeight="1" spans="1:29">
      <c r="A19" s="46"/>
      <c r="B19" s="39" t="s">
        <v>30</v>
      </c>
      <c r="C19" s="40" t="s">
        <v>130</v>
      </c>
      <c r="D19" s="42"/>
      <c r="E19" s="43" t="s">
        <v>32</v>
      </c>
      <c r="F19" s="44"/>
      <c r="G19" s="45">
        <v>2</v>
      </c>
      <c r="H19" s="45">
        <v>2</v>
      </c>
      <c r="I19" s="45">
        <v>2</v>
      </c>
      <c r="J19" s="45">
        <v>2</v>
      </c>
      <c r="K19" s="45">
        <v>2</v>
      </c>
      <c r="L19" s="51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</row>
    <row r="20" spans="1:29">
      <c r="A20" s="46"/>
      <c r="B20" s="46"/>
      <c r="C20" s="40" t="s">
        <v>131</v>
      </c>
      <c r="D20" s="42"/>
      <c r="E20" s="43" t="s">
        <v>32</v>
      </c>
      <c r="F20" s="44"/>
      <c r="G20" s="45">
        <v>2</v>
      </c>
      <c r="H20" s="45">
        <v>2</v>
      </c>
      <c r="I20" s="45">
        <v>2</v>
      </c>
      <c r="J20" s="45">
        <v>2</v>
      </c>
      <c r="K20" s="45">
        <v>2</v>
      </c>
      <c r="L20" s="52">
        <v>2</v>
      </c>
      <c r="M20" s="51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</row>
    <row r="21" spans="1:29">
      <c r="A21" s="46"/>
      <c r="B21" s="46"/>
      <c r="C21" s="40" t="s">
        <v>132</v>
      </c>
      <c r="D21" s="42"/>
      <c r="E21" s="43" t="s">
        <v>32</v>
      </c>
      <c r="F21" s="44"/>
      <c r="G21" s="45">
        <v>2</v>
      </c>
      <c r="H21" s="45">
        <v>2</v>
      </c>
      <c r="I21" s="45">
        <v>2</v>
      </c>
      <c r="J21" s="45">
        <v>2</v>
      </c>
      <c r="K21" s="45">
        <v>2</v>
      </c>
      <c r="L21" s="52">
        <v>2</v>
      </c>
      <c r="M21" s="45">
        <v>2</v>
      </c>
      <c r="N21" s="51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</row>
    <row r="22" spans="1:29">
      <c r="A22" s="46"/>
      <c r="B22" s="46"/>
      <c r="C22" s="40" t="s">
        <v>133</v>
      </c>
      <c r="D22" s="42"/>
      <c r="E22" s="43" t="s">
        <v>32</v>
      </c>
      <c r="F22" s="44"/>
      <c r="G22" s="45">
        <v>2</v>
      </c>
      <c r="H22" s="45">
        <v>2</v>
      </c>
      <c r="I22" s="45">
        <v>2</v>
      </c>
      <c r="J22" s="45">
        <v>2</v>
      </c>
      <c r="K22" s="45">
        <v>2</v>
      </c>
      <c r="L22" s="45">
        <v>2</v>
      </c>
      <c r="M22" s="52">
        <v>2</v>
      </c>
      <c r="N22" s="52">
        <v>2</v>
      </c>
      <c r="O22" s="51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</row>
    <row r="23" spans="1:29">
      <c r="A23" s="46"/>
      <c r="B23" s="46"/>
      <c r="C23" s="47" t="s">
        <v>134</v>
      </c>
      <c r="D23" s="48"/>
      <c r="E23" s="43" t="s">
        <v>32</v>
      </c>
      <c r="F23" s="44"/>
      <c r="G23" s="45">
        <v>2</v>
      </c>
      <c r="H23" s="45">
        <v>2</v>
      </c>
      <c r="I23" s="45">
        <v>2</v>
      </c>
      <c r="J23" s="45">
        <v>2</v>
      </c>
      <c r="K23" s="45">
        <v>2</v>
      </c>
      <c r="L23" s="45">
        <v>2</v>
      </c>
      <c r="M23" s="52">
        <v>2</v>
      </c>
      <c r="N23" s="52">
        <v>2</v>
      </c>
      <c r="O23" s="45">
        <v>2</v>
      </c>
      <c r="P23" s="51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</row>
    <row r="24" spans="1:29">
      <c r="A24" s="46"/>
      <c r="B24" s="46"/>
      <c r="C24" s="40" t="s">
        <v>135</v>
      </c>
      <c r="D24" s="42"/>
      <c r="E24" s="43" t="s">
        <v>25</v>
      </c>
      <c r="F24" s="44"/>
      <c r="G24" s="45">
        <v>4</v>
      </c>
      <c r="H24" s="45">
        <v>5</v>
      </c>
      <c r="I24" s="45">
        <v>5</v>
      </c>
      <c r="J24" s="45">
        <v>5</v>
      </c>
      <c r="K24" s="45">
        <v>5</v>
      </c>
      <c r="L24" s="45">
        <v>5</v>
      </c>
      <c r="M24" s="52">
        <v>5</v>
      </c>
      <c r="N24" s="52">
        <v>5</v>
      </c>
      <c r="O24" s="45">
        <v>5</v>
      </c>
      <c r="P24" s="45">
        <v>5</v>
      </c>
      <c r="Q24" s="51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</row>
    <row r="25" spans="1:29">
      <c r="A25" s="46"/>
      <c r="B25" s="49"/>
      <c r="C25" s="43"/>
      <c r="D25" s="44"/>
      <c r="E25" s="43"/>
      <c r="F25" s="44"/>
      <c r="G25" s="45"/>
      <c r="H25" s="45"/>
      <c r="I25" s="45"/>
      <c r="J25" s="45"/>
      <c r="K25" s="45"/>
      <c r="L25" s="45"/>
      <c r="M25" s="45"/>
      <c r="N25" s="52"/>
      <c r="O25" s="45"/>
      <c r="Q25" s="54">
        <v>-1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spans="1:29">
      <c r="A26" s="46"/>
      <c r="B26" s="39" t="s">
        <v>38</v>
      </c>
      <c r="C26" s="40" t="s">
        <v>136</v>
      </c>
      <c r="D26" s="42"/>
      <c r="E26" s="43" t="s">
        <v>40</v>
      </c>
      <c r="F26" s="44"/>
      <c r="G26" s="45">
        <v>4</v>
      </c>
      <c r="H26" s="45">
        <v>4</v>
      </c>
      <c r="I26" s="45">
        <v>4</v>
      </c>
      <c r="J26" s="45">
        <v>4</v>
      </c>
      <c r="K26" s="45">
        <v>4</v>
      </c>
      <c r="L26" s="51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</row>
    <row r="27" spans="1:29">
      <c r="A27" s="46"/>
      <c r="B27" s="46"/>
      <c r="C27" s="40" t="s">
        <v>137</v>
      </c>
      <c r="D27" s="42"/>
      <c r="E27" s="43" t="s">
        <v>40</v>
      </c>
      <c r="F27" s="44"/>
      <c r="G27" s="45">
        <v>4</v>
      </c>
      <c r="H27" s="45">
        <v>4</v>
      </c>
      <c r="I27" s="45">
        <v>4</v>
      </c>
      <c r="J27" s="45">
        <v>4</v>
      </c>
      <c r="K27" s="45">
        <v>4</v>
      </c>
      <c r="L27" s="45">
        <v>4</v>
      </c>
      <c r="M27" s="51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</row>
    <row r="28" spans="1:29">
      <c r="A28" s="46"/>
      <c r="B28" s="46"/>
      <c r="C28" s="40" t="s">
        <v>138</v>
      </c>
      <c r="D28" s="42"/>
      <c r="E28" s="43" t="s">
        <v>40</v>
      </c>
      <c r="F28" s="44"/>
      <c r="G28" s="45">
        <v>4</v>
      </c>
      <c r="H28" s="45">
        <v>4</v>
      </c>
      <c r="I28" s="45">
        <v>4</v>
      </c>
      <c r="J28" s="45">
        <v>4</v>
      </c>
      <c r="K28" s="45">
        <v>4</v>
      </c>
      <c r="L28" s="45">
        <v>4</v>
      </c>
      <c r="M28" s="45">
        <v>4</v>
      </c>
      <c r="N28" s="51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</row>
    <row r="29" spans="1:29">
      <c r="A29" s="46"/>
      <c r="B29" s="46"/>
      <c r="C29" s="40" t="s">
        <v>139</v>
      </c>
      <c r="D29" s="42"/>
      <c r="E29" s="43" t="s">
        <v>40</v>
      </c>
      <c r="F29" s="44"/>
      <c r="G29" s="45">
        <v>4</v>
      </c>
      <c r="H29" s="45">
        <v>4</v>
      </c>
      <c r="I29" s="45">
        <v>4</v>
      </c>
      <c r="J29" s="45">
        <v>4</v>
      </c>
      <c r="K29" s="45">
        <v>4</v>
      </c>
      <c r="L29" s="45">
        <v>4</v>
      </c>
      <c r="M29" s="45">
        <v>4</v>
      </c>
      <c r="N29" s="52">
        <v>4</v>
      </c>
      <c r="O29" s="51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</row>
    <row r="30" spans="1:29">
      <c r="A30" s="46"/>
      <c r="B30" s="46"/>
      <c r="C30" s="40" t="s">
        <v>140</v>
      </c>
      <c r="D30" s="42"/>
      <c r="E30" s="43" t="s">
        <v>40</v>
      </c>
      <c r="F30" s="44"/>
      <c r="G30" s="45">
        <v>5</v>
      </c>
      <c r="H30" s="45">
        <v>4</v>
      </c>
      <c r="I30" s="45">
        <v>4</v>
      </c>
      <c r="J30" s="45">
        <v>4</v>
      </c>
      <c r="K30" s="45">
        <v>4</v>
      </c>
      <c r="L30" s="45">
        <v>4</v>
      </c>
      <c r="M30" s="45">
        <v>4</v>
      </c>
      <c r="N30" s="52">
        <v>4</v>
      </c>
      <c r="O30" s="45">
        <v>4</v>
      </c>
      <c r="P30" s="51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</row>
    <row r="31" spans="1:29">
      <c r="A31" s="46"/>
      <c r="B31" s="46"/>
      <c r="C31" s="43"/>
      <c r="D31" s="44"/>
      <c r="E31" s="43"/>
      <c r="F31" s="44"/>
      <c r="G31" s="45"/>
      <c r="H31" s="45"/>
      <c r="I31" s="45"/>
      <c r="J31" s="45"/>
      <c r="K31" s="45"/>
      <c r="L31" s="45"/>
      <c r="M31" s="45"/>
      <c r="N31" s="45"/>
      <c r="P31" s="53">
        <v>1</v>
      </c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spans="1:29">
      <c r="A32" s="46"/>
      <c r="B32" s="46"/>
      <c r="C32" s="40" t="s">
        <v>45</v>
      </c>
      <c r="D32" s="42"/>
      <c r="E32" s="43" t="s">
        <v>25</v>
      </c>
      <c r="F32" s="44"/>
      <c r="G32" s="45">
        <v>4</v>
      </c>
      <c r="H32" s="45">
        <v>5</v>
      </c>
      <c r="I32" s="45">
        <v>5</v>
      </c>
      <c r="J32" s="45">
        <v>5</v>
      </c>
      <c r="K32" s="45">
        <v>5</v>
      </c>
      <c r="L32" s="45">
        <v>5</v>
      </c>
      <c r="M32" s="45">
        <v>5</v>
      </c>
      <c r="N32" s="45">
        <v>5</v>
      </c>
      <c r="O32" s="45">
        <v>5</v>
      </c>
      <c r="P32" s="45">
        <v>5</v>
      </c>
      <c r="Q32" s="51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</row>
    <row r="33" spans="1:29">
      <c r="A33" s="46"/>
      <c r="B33" s="49"/>
      <c r="C33" s="43"/>
      <c r="D33" s="44"/>
      <c r="E33" s="43"/>
      <c r="F33" s="44"/>
      <c r="G33" s="45"/>
      <c r="H33" s="45"/>
      <c r="I33" s="45"/>
      <c r="J33" s="45"/>
      <c r="K33" s="45"/>
      <c r="L33" s="45"/>
      <c r="M33" s="45"/>
      <c r="N33" s="45"/>
      <c r="O33" s="45"/>
      <c r="Q33" s="54">
        <v>-1</v>
      </c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spans="1:29">
      <c r="A34" s="46"/>
      <c r="B34" s="39" t="s">
        <v>46</v>
      </c>
      <c r="C34" s="40" t="s">
        <v>141</v>
      </c>
      <c r="D34" s="42"/>
      <c r="E34" s="43" t="s">
        <v>48</v>
      </c>
      <c r="F34" s="44"/>
      <c r="G34" s="45">
        <v>4</v>
      </c>
      <c r="H34" s="45">
        <v>4</v>
      </c>
      <c r="I34" s="45">
        <v>4</v>
      </c>
      <c r="J34" s="45">
        <v>4</v>
      </c>
      <c r="K34" s="45">
        <v>4</v>
      </c>
      <c r="L34" s="45">
        <v>4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52">
        <v>0</v>
      </c>
      <c r="S34" s="52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</row>
    <row r="35" spans="1:29">
      <c r="A35" s="46"/>
      <c r="B35" s="46"/>
      <c r="C35" s="40" t="s">
        <v>142</v>
      </c>
      <c r="D35" s="42"/>
      <c r="E35" s="43" t="s">
        <v>50</v>
      </c>
      <c r="F35" s="44"/>
      <c r="G35" s="45">
        <v>4</v>
      </c>
      <c r="H35" s="45">
        <v>4</v>
      </c>
      <c r="I35" s="45">
        <v>4</v>
      </c>
      <c r="J35" s="45">
        <v>4</v>
      </c>
      <c r="K35" s="45">
        <v>4</v>
      </c>
      <c r="L35" s="45">
        <v>4</v>
      </c>
      <c r="M35" s="45">
        <v>4</v>
      </c>
      <c r="N35" s="45">
        <v>0</v>
      </c>
      <c r="O35" s="45">
        <v>0</v>
      </c>
      <c r="P35" s="45">
        <v>0</v>
      </c>
      <c r="Q35" s="45">
        <v>0</v>
      </c>
      <c r="R35" s="52">
        <v>0</v>
      </c>
      <c r="S35" s="52">
        <v>0</v>
      </c>
      <c r="T35" s="45">
        <v>0</v>
      </c>
      <c r="U35" s="45">
        <v>0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</row>
    <row r="36" spans="1:29">
      <c r="A36" s="46"/>
      <c r="B36" s="46"/>
      <c r="C36" s="40" t="s">
        <v>143</v>
      </c>
      <c r="D36" s="42"/>
      <c r="E36" s="43" t="s">
        <v>48</v>
      </c>
      <c r="F36" s="44"/>
      <c r="G36" s="45">
        <v>4</v>
      </c>
      <c r="H36" s="45">
        <v>4</v>
      </c>
      <c r="I36" s="45">
        <v>4</v>
      </c>
      <c r="J36" s="45">
        <v>4</v>
      </c>
      <c r="K36" s="45">
        <v>4</v>
      </c>
      <c r="L36" s="45">
        <v>4</v>
      </c>
      <c r="M36" s="45">
        <v>4</v>
      </c>
      <c r="N36" s="45">
        <v>4</v>
      </c>
      <c r="O36" s="45">
        <v>0</v>
      </c>
      <c r="P36" s="45">
        <v>0</v>
      </c>
      <c r="Q36" s="45">
        <v>0</v>
      </c>
      <c r="R36" s="52">
        <v>0</v>
      </c>
      <c r="S36" s="52">
        <v>0</v>
      </c>
      <c r="T36" s="45">
        <v>0</v>
      </c>
      <c r="U36" s="45">
        <v>0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</row>
    <row r="37" spans="1:29">
      <c r="A37" s="46"/>
      <c r="B37" s="46"/>
      <c r="C37" s="40" t="s">
        <v>144</v>
      </c>
      <c r="D37" s="42"/>
      <c r="E37" s="43" t="s">
        <v>50</v>
      </c>
      <c r="F37" s="44"/>
      <c r="G37" s="45">
        <v>4</v>
      </c>
      <c r="H37" s="45">
        <v>4</v>
      </c>
      <c r="I37" s="45">
        <v>4</v>
      </c>
      <c r="J37" s="45">
        <v>4</v>
      </c>
      <c r="K37" s="45">
        <v>4</v>
      </c>
      <c r="L37" s="45">
        <v>4</v>
      </c>
      <c r="M37" s="45">
        <v>4</v>
      </c>
      <c r="N37" s="45">
        <v>4</v>
      </c>
      <c r="O37" s="45">
        <v>4</v>
      </c>
      <c r="P37" s="51">
        <v>0</v>
      </c>
      <c r="Q37" s="45">
        <v>0</v>
      </c>
      <c r="R37" s="45">
        <v>2</v>
      </c>
      <c r="S37" s="52">
        <v>0</v>
      </c>
      <c r="T37" s="45">
        <v>0</v>
      </c>
      <c r="U37" s="45">
        <v>0</v>
      </c>
      <c r="V37" s="45">
        <v>0</v>
      </c>
      <c r="W37" s="45">
        <v>0</v>
      </c>
      <c r="X37" s="45">
        <v>0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</row>
    <row r="38" spans="1:29">
      <c r="A38" s="46"/>
      <c r="B38" s="46"/>
      <c r="C38" s="40" t="s">
        <v>145</v>
      </c>
      <c r="D38" s="42"/>
      <c r="E38" s="43" t="s">
        <v>48</v>
      </c>
      <c r="F38" s="44"/>
      <c r="G38" s="45">
        <v>4</v>
      </c>
      <c r="H38" s="45">
        <v>4</v>
      </c>
      <c r="I38" s="45">
        <v>4</v>
      </c>
      <c r="J38" s="45">
        <v>4</v>
      </c>
      <c r="K38" s="45">
        <v>4</v>
      </c>
      <c r="L38" s="45">
        <v>4</v>
      </c>
      <c r="M38" s="45">
        <v>4</v>
      </c>
      <c r="N38" s="45">
        <v>4</v>
      </c>
      <c r="O38" s="45">
        <v>4</v>
      </c>
      <c r="P38" s="45">
        <v>4</v>
      </c>
      <c r="Q38" s="51">
        <v>0</v>
      </c>
      <c r="R38" s="45">
        <v>0</v>
      </c>
      <c r="S38" s="45">
        <v>0</v>
      </c>
      <c r="T38" s="52">
        <v>0</v>
      </c>
      <c r="U38" s="52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</row>
    <row r="39" spans="1:29">
      <c r="A39" s="46"/>
      <c r="B39" s="46"/>
      <c r="C39" s="40" t="s">
        <v>144</v>
      </c>
      <c r="D39" s="42"/>
      <c r="E39" s="43" t="s">
        <v>50</v>
      </c>
      <c r="F39" s="44"/>
      <c r="G39" s="45">
        <v>6</v>
      </c>
      <c r="H39" s="45">
        <v>6</v>
      </c>
      <c r="I39" s="45">
        <v>6</v>
      </c>
      <c r="J39" s="45">
        <v>6</v>
      </c>
      <c r="K39" s="45">
        <v>6</v>
      </c>
      <c r="L39" s="45">
        <v>6</v>
      </c>
      <c r="M39" s="45">
        <v>6</v>
      </c>
      <c r="N39" s="45">
        <v>6</v>
      </c>
      <c r="O39" s="45">
        <v>6</v>
      </c>
      <c r="P39" s="45">
        <v>6</v>
      </c>
      <c r="Q39" s="45">
        <v>6</v>
      </c>
      <c r="R39" s="51">
        <v>0</v>
      </c>
      <c r="S39" s="45">
        <v>0</v>
      </c>
      <c r="T39" s="52">
        <v>0</v>
      </c>
      <c r="U39" s="52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</row>
    <row r="40" spans="1:29">
      <c r="A40" s="46"/>
      <c r="B40" s="46"/>
      <c r="C40" s="40" t="s">
        <v>146</v>
      </c>
      <c r="D40" s="42"/>
      <c r="E40" s="43" t="s">
        <v>48</v>
      </c>
      <c r="F40" s="44"/>
      <c r="G40" s="45">
        <v>4</v>
      </c>
      <c r="H40" s="45">
        <v>6</v>
      </c>
      <c r="I40" s="45">
        <v>6</v>
      </c>
      <c r="J40" s="45">
        <v>6</v>
      </c>
      <c r="K40" s="45">
        <v>6</v>
      </c>
      <c r="L40" s="45">
        <v>6</v>
      </c>
      <c r="M40" s="45">
        <v>6</v>
      </c>
      <c r="N40" s="45">
        <v>6</v>
      </c>
      <c r="O40" s="45">
        <v>6</v>
      </c>
      <c r="P40" s="45">
        <v>6</v>
      </c>
      <c r="Q40" s="45">
        <v>6</v>
      </c>
      <c r="R40" s="45">
        <v>6</v>
      </c>
      <c r="S40" s="45">
        <v>6</v>
      </c>
      <c r="T40" s="51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</row>
    <row r="41" spans="1:29">
      <c r="A41" s="46"/>
      <c r="B41" s="46"/>
      <c r="C41" s="43"/>
      <c r="D41" s="44"/>
      <c r="E41" s="43"/>
      <c r="F41" s="44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T41" s="54">
        <v>-2</v>
      </c>
      <c r="U41" s="45"/>
      <c r="V41" s="45"/>
      <c r="W41" s="45"/>
      <c r="X41" s="45"/>
      <c r="Y41" s="45"/>
      <c r="Z41" s="45"/>
      <c r="AA41" s="45"/>
      <c r="AB41" s="45"/>
      <c r="AC41" s="45"/>
    </row>
    <row r="42" spans="1:29">
      <c r="A42" s="46"/>
      <c r="B42" s="46"/>
      <c r="C42" s="40" t="s">
        <v>147</v>
      </c>
      <c r="D42" s="42"/>
      <c r="E42" s="43" t="s">
        <v>50</v>
      </c>
      <c r="F42" s="44"/>
      <c r="G42" s="45">
        <v>4</v>
      </c>
      <c r="H42" s="45">
        <v>4</v>
      </c>
      <c r="I42" s="45">
        <v>4</v>
      </c>
      <c r="J42" s="45">
        <v>4</v>
      </c>
      <c r="K42" s="45">
        <v>4</v>
      </c>
      <c r="L42" s="45">
        <v>4</v>
      </c>
      <c r="M42" s="45">
        <v>4</v>
      </c>
      <c r="N42" s="45">
        <v>4</v>
      </c>
      <c r="O42" s="45">
        <v>4</v>
      </c>
      <c r="P42" s="45">
        <v>4</v>
      </c>
      <c r="Q42" s="45">
        <v>4</v>
      </c>
      <c r="R42" s="45">
        <v>4</v>
      </c>
      <c r="S42" s="45">
        <v>4</v>
      </c>
      <c r="T42" s="52">
        <v>4</v>
      </c>
      <c r="U42" s="51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</row>
    <row r="43" spans="1:29">
      <c r="A43" s="46"/>
      <c r="B43" s="46"/>
      <c r="C43" s="40" t="s">
        <v>148</v>
      </c>
      <c r="D43" s="42"/>
      <c r="E43" s="43" t="s">
        <v>48</v>
      </c>
      <c r="F43" s="44"/>
      <c r="G43" s="45">
        <v>4</v>
      </c>
      <c r="H43" s="45">
        <v>4</v>
      </c>
      <c r="I43" s="45">
        <v>4</v>
      </c>
      <c r="J43" s="45">
        <v>4</v>
      </c>
      <c r="K43" s="45">
        <v>4</v>
      </c>
      <c r="L43" s="45">
        <v>4</v>
      </c>
      <c r="M43" s="45">
        <v>4</v>
      </c>
      <c r="N43" s="45">
        <v>4</v>
      </c>
      <c r="O43" s="45">
        <v>4</v>
      </c>
      <c r="P43" s="45">
        <v>4</v>
      </c>
      <c r="Q43" s="45">
        <v>4</v>
      </c>
      <c r="R43" s="45">
        <v>4</v>
      </c>
      <c r="S43" s="45">
        <v>4</v>
      </c>
      <c r="T43" s="45">
        <v>4</v>
      </c>
      <c r="U43" s="45">
        <v>4</v>
      </c>
      <c r="V43" s="51">
        <v>0</v>
      </c>
      <c r="W43" s="52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</row>
    <row r="44" spans="1:29">
      <c r="A44" s="46"/>
      <c r="B44" s="46"/>
      <c r="C44" s="40" t="s">
        <v>149</v>
      </c>
      <c r="D44" s="42"/>
      <c r="E44" s="43" t="s">
        <v>50</v>
      </c>
      <c r="F44" s="44"/>
      <c r="G44" s="45">
        <v>4</v>
      </c>
      <c r="H44" s="45">
        <v>2</v>
      </c>
      <c r="I44" s="45">
        <v>2</v>
      </c>
      <c r="J44" s="45">
        <v>2</v>
      </c>
      <c r="K44" s="45">
        <v>2</v>
      </c>
      <c r="L44" s="45">
        <v>2</v>
      </c>
      <c r="M44" s="45">
        <v>2</v>
      </c>
      <c r="N44" s="45">
        <v>2</v>
      </c>
      <c r="O44" s="45">
        <v>2</v>
      </c>
      <c r="P44" s="45">
        <v>2</v>
      </c>
      <c r="Q44" s="45">
        <v>2</v>
      </c>
      <c r="R44" s="45">
        <v>2</v>
      </c>
      <c r="S44" s="45">
        <v>2</v>
      </c>
      <c r="T44" s="45">
        <v>2</v>
      </c>
      <c r="U44" s="52">
        <v>2</v>
      </c>
      <c r="V44" s="45">
        <v>2</v>
      </c>
      <c r="W44" s="51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</row>
    <row r="45" spans="1:29">
      <c r="A45" s="46"/>
      <c r="B45" s="46"/>
      <c r="C45" s="43"/>
      <c r="D45" s="44"/>
      <c r="E45" s="43"/>
      <c r="F45" s="44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52"/>
      <c r="W45" s="53">
        <v>2</v>
      </c>
      <c r="X45" s="45"/>
      <c r="Y45" s="45"/>
      <c r="Z45" s="45"/>
      <c r="AA45" s="45"/>
      <c r="AB45" s="45"/>
      <c r="AC45" s="45"/>
    </row>
    <row r="46" spans="1:29">
      <c r="A46" s="46"/>
      <c r="B46" s="46"/>
      <c r="C46" s="40" t="s">
        <v>59</v>
      </c>
      <c r="D46" s="42"/>
      <c r="E46" s="43" t="s">
        <v>50</v>
      </c>
      <c r="F46" s="44"/>
      <c r="G46" s="45">
        <v>2</v>
      </c>
      <c r="H46" s="45">
        <v>2</v>
      </c>
      <c r="I46" s="45">
        <v>2</v>
      </c>
      <c r="J46" s="45">
        <v>2</v>
      </c>
      <c r="K46" s="45">
        <v>2</v>
      </c>
      <c r="L46" s="45">
        <v>2</v>
      </c>
      <c r="M46" s="45">
        <v>2</v>
      </c>
      <c r="N46" s="45">
        <v>2</v>
      </c>
      <c r="O46" s="45">
        <v>2</v>
      </c>
      <c r="P46" s="45">
        <v>2</v>
      </c>
      <c r="Q46" s="45">
        <v>2</v>
      </c>
      <c r="R46" s="45">
        <v>2</v>
      </c>
      <c r="S46" s="45">
        <v>2</v>
      </c>
      <c r="T46" s="45">
        <v>2</v>
      </c>
      <c r="U46" s="45">
        <v>2</v>
      </c>
      <c r="V46" s="45">
        <v>2</v>
      </c>
      <c r="W46" s="51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</row>
    <row r="47" spans="1:29">
      <c r="A47" s="46"/>
      <c r="B47" s="39" t="s">
        <v>60</v>
      </c>
      <c r="C47" s="40" t="s">
        <v>150</v>
      </c>
      <c r="D47" s="42"/>
      <c r="E47" s="43" t="s">
        <v>62</v>
      </c>
      <c r="F47" s="44"/>
      <c r="G47" s="45">
        <v>4</v>
      </c>
      <c r="H47" s="45">
        <v>4</v>
      </c>
      <c r="I47" s="45">
        <v>4</v>
      </c>
      <c r="J47" s="45">
        <v>4</v>
      </c>
      <c r="K47" s="45">
        <v>4</v>
      </c>
      <c r="L47" s="45">
        <v>4</v>
      </c>
      <c r="M47" s="45">
        <v>4</v>
      </c>
      <c r="N47" s="45">
        <v>4</v>
      </c>
      <c r="O47" s="45">
        <v>4</v>
      </c>
      <c r="P47" s="45">
        <v>4</v>
      </c>
      <c r="Q47" s="45">
        <v>4</v>
      </c>
      <c r="R47" s="51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52">
        <v>0</v>
      </c>
      <c r="Y47" s="52">
        <v>0</v>
      </c>
      <c r="Z47" s="52">
        <v>0</v>
      </c>
      <c r="AA47" s="52">
        <v>0</v>
      </c>
      <c r="AB47" s="45">
        <v>0</v>
      </c>
      <c r="AC47" s="45">
        <v>0</v>
      </c>
    </row>
    <row r="48" spans="1:29">
      <c r="A48" s="46"/>
      <c r="B48" s="46"/>
      <c r="C48" s="40" t="s">
        <v>151</v>
      </c>
      <c r="D48" s="42"/>
      <c r="E48" s="43" t="s">
        <v>62</v>
      </c>
      <c r="F48" s="44"/>
      <c r="G48" s="45">
        <v>8</v>
      </c>
      <c r="H48" s="45">
        <v>8</v>
      </c>
      <c r="I48" s="45">
        <v>8</v>
      </c>
      <c r="J48" s="45">
        <v>8</v>
      </c>
      <c r="K48" s="45">
        <v>8</v>
      </c>
      <c r="L48" s="45">
        <v>8</v>
      </c>
      <c r="M48" s="45">
        <v>8</v>
      </c>
      <c r="N48" s="45">
        <v>8</v>
      </c>
      <c r="O48" s="45">
        <v>8</v>
      </c>
      <c r="P48" s="45">
        <v>8</v>
      </c>
      <c r="Q48" s="45">
        <v>8</v>
      </c>
      <c r="R48" s="45">
        <v>8</v>
      </c>
      <c r="S48" s="45">
        <v>8</v>
      </c>
      <c r="T48" s="51">
        <v>0</v>
      </c>
      <c r="U48" s="45">
        <v>0</v>
      </c>
      <c r="V48" s="45">
        <v>0</v>
      </c>
      <c r="W48" s="45">
        <v>0</v>
      </c>
      <c r="X48" s="52">
        <v>0</v>
      </c>
      <c r="Y48" s="52">
        <v>0</v>
      </c>
      <c r="Z48" s="52">
        <v>0</v>
      </c>
      <c r="AA48" s="52">
        <v>0</v>
      </c>
      <c r="AB48" s="45">
        <v>0</v>
      </c>
      <c r="AC48" s="45">
        <v>0</v>
      </c>
    </row>
    <row r="49" spans="1:29">
      <c r="A49" s="46"/>
      <c r="B49" s="46"/>
      <c r="C49" s="40" t="s">
        <v>152</v>
      </c>
      <c r="D49" s="42"/>
      <c r="E49" s="43" t="s">
        <v>153</v>
      </c>
      <c r="F49" s="44"/>
      <c r="G49" s="45">
        <v>4</v>
      </c>
      <c r="H49" s="45">
        <v>4</v>
      </c>
      <c r="I49" s="45">
        <v>4</v>
      </c>
      <c r="J49" s="45">
        <v>4</v>
      </c>
      <c r="K49" s="45">
        <v>4</v>
      </c>
      <c r="L49" s="45">
        <v>4</v>
      </c>
      <c r="M49" s="45">
        <v>4</v>
      </c>
      <c r="N49" s="45">
        <v>4</v>
      </c>
      <c r="O49" s="45">
        <v>4</v>
      </c>
      <c r="P49" s="45">
        <v>4</v>
      </c>
      <c r="Q49" s="45">
        <v>4</v>
      </c>
      <c r="R49" s="45">
        <v>4</v>
      </c>
      <c r="S49" s="51">
        <v>0</v>
      </c>
      <c r="T49" s="45">
        <v>0</v>
      </c>
      <c r="U49" s="45">
        <v>0</v>
      </c>
      <c r="V49" s="45">
        <v>0</v>
      </c>
      <c r="W49" s="45">
        <v>0</v>
      </c>
      <c r="X49" s="52">
        <v>0</v>
      </c>
      <c r="Y49" s="52">
        <v>0</v>
      </c>
      <c r="Z49" s="52">
        <v>0</v>
      </c>
      <c r="AA49" s="52">
        <v>0</v>
      </c>
      <c r="AB49" s="45">
        <v>0</v>
      </c>
      <c r="AC49" s="45">
        <v>0</v>
      </c>
    </row>
    <row r="50" spans="1:29">
      <c r="A50" s="46"/>
      <c r="B50" s="46"/>
      <c r="C50" s="40" t="s">
        <v>154</v>
      </c>
      <c r="D50" s="42"/>
      <c r="E50" s="43" t="s">
        <v>40</v>
      </c>
      <c r="F50" s="44"/>
      <c r="G50" s="45">
        <v>8</v>
      </c>
      <c r="H50" s="45">
        <v>8</v>
      </c>
      <c r="I50" s="45">
        <v>8</v>
      </c>
      <c r="J50" s="45">
        <v>8</v>
      </c>
      <c r="K50" s="45">
        <v>8</v>
      </c>
      <c r="L50" s="45">
        <v>8</v>
      </c>
      <c r="M50" s="45">
        <v>8</v>
      </c>
      <c r="N50" s="45">
        <v>8</v>
      </c>
      <c r="O50" s="45">
        <v>8</v>
      </c>
      <c r="P50" s="45">
        <v>8</v>
      </c>
      <c r="Q50" s="45">
        <v>8</v>
      </c>
      <c r="R50" s="45">
        <v>8</v>
      </c>
      <c r="S50" s="45">
        <v>8</v>
      </c>
      <c r="T50" s="45">
        <v>8</v>
      </c>
      <c r="U50" s="45">
        <v>8</v>
      </c>
      <c r="V50" s="51">
        <v>0</v>
      </c>
      <c r="W50" s="45">
        <v>0</v>
      </c>
      <c r="X50" s="52">
        <v>0</v>
      </c>
      <c r="Y50" s="52">
        <v>0</v>
      </c>
      <c r="Z50" s="52">
        <v>0</v>
      </c>
      <c r="AA50" s="52">
        <v>0</v>
      </c>
      <c r="AB50" s="45">
        <v>0</v>
      </c>
      <c r="AC50" s="45">
        <v>0</v>
      </c>
    </row>
    <row r="51" spans="1:29">
      <c r="A51" s="46"/>
      <c r="B51" s="46"/>
      <c r="C51" s="40" t="s">
        <v>155</v>
      </c>
      <c r="D51" s="42"/>
      <c r="E51" s="43" t="s">
        <v>156</v>
      </c>
      <c r="F51" s="44"/>
      <c r="G51" s="45">
        <v>8</v>
      </c>
      <c r="H51" s="45">
        <v>8</v>
      </c>
      <c r="I51" s="45">
        <v>8</v>
      </c>
      <c r="J51" s="45">
        <v>8</v>
      </c>
      <c r="K51" s="45">
        <v>8</v>
      </c>
      <c r="L51" s="45">
        <v>8</v>
      </c>
      <c r="M51" s="45">
        <v>8</v>
      </c>
      <c r="N51" s="45">
        <v>8</v>
      </c>
      <c r="O51" s="45">
        <v>8</v>
      </c>
      <c r="P51" s="45">
        <v>8</v>
      </c>
      <c r="Q51" s="45">
        <v>8</v>
      </c>
      <c r="R51" s="45">
        <v>8</v>
      </c>
      <c r="S51" s="45">
        <v>8</v>
      </c>
      <c r="T51" s="45">
        <v>8</v>
      </c>
      <c r="U51" s="45">
        <v>8</v>
      </c>
      <c r="V51" s="45">
        <v>8</v>
      </c>
      <c r="W51" s="51">
        <v>0</v>
      </c>
      <c r="X51" s="52">
        <v>0</v>
      </c>
      <c r="Y51" s="52">
        <v>0</v>
      </c>
      <c r="Z51" s="52">
        <v>0</v>
      </c>
      <c r="AA51" s="52">
        <v>0</v>
      </c>
      <c r="AB51" s="45">
        <v>0</v>
      </c>
      <c r="AC51" s="45">
        <v>0</v>
      </c>
    </row>
    <row r="52" spans="1:29">
      <c r="A52" s="46"/>
      <c r="B52" s="39" t="s">
        <v>69</v>
      </c>
      <c r="C52" s="40" t="s">
        <v>157</v>
      </c>
      <c r="D52" s="42"/>
      <c r="E52" s="43" t="s">
        <v>50</v>
      </c>
      <c r="F52" s="44"/>
      <c r="G52" s="45">
        <v>1</v>
      </c>
      <c r="H52" s="45">
        <v>1</v>
      </c>
      <c r="I52" s="45">
        <v>1</v>
      </c>
      <c r="J52" s="45">
        <v>1</v>
      </c>
      <c r="K52" s="45">
        <v>1</v>
      </c>
      <c r="L52" s="45">
        <v>1</v>
      </c>
      <c r="M52" s="45">
        <v>1</v>
      </c>
      <c r="N52" s="45">
        <v>1</v>
      </c>
      <c r="O52" s="45">
        <v>1</v>
      </c>
      <c r="P52" s="45">
        <v>1</v>
      </c>
      <c r="Q52" s="45">
        <v>1</v>
      </c>
      <c r="R52" s="45">
        <v>1</v>
      </c>
      <c r="S52" s="45">
        <v>1</v>
      </c>
      <c r="T52" s="45">
        <v>1</v>
      </c>
      <c r="U52" s="45">
        <v>1</v>
      </c>
      <c r="V52" s="45">
        <v>1</v>
      </c>
      <c r="W52" s="45">
        <v>1</v>
      </c>
      <c r="X52" s="51">
        <v>0</v>
      </c>
      <c r="Y52" s="45">
        <v>0</v>
      </c>
      <c r="Z52" s="52">
        <v>0</v>
      </c>
      <c r="AA52" s="45">
        <v>0</v>
      </c>
      <c r="AB52" s="45">
        <v>0</v>
      </c>
      <c r="AC52" s="45">
        <v>0</v>
      </c>
    </row>
    <row r="53" spans="1:29">
      <c r="A53" s="46"/>
      <c r="B53" s="46"/>
      <c r="C53" s="40" t="s">
        <v>158</v>
      </c>
      <c r="D53" s="42"/>
      <c r="E53" s="43" t="s">
        <v>50</v>
      </c>
      <c r="F53" s="44"/>
      <c r="G53" s="45">
        <v>1</v>
      </c>
      <c r="H53" s="45">
        <v>1</v>
      </c>
      <c r="I53" s="45">
        <v>1</v>
      </c>
      <c r="J53" s="45">
        <v>1</v>
      </c>
      <c r="K53" s="45">
        <v>1</v>
      </c>
      <c r="L53" s="45">
        <v>1</v>
      </c>
      <c r="M53" s="45">
        <v>1</v>
      </c>
      <c r="N53" s="45">
        <v>1</v>
      </c>
      <c r="O53" s="45">
        <v>1</v>
      </c>
      <c r="P53" s="45">
        <v>1</v>
      </c>
      <c r="Q53" s="45">
        <v>1</v>
      </c>
      <c r="R53" s="45">
        <v>1</v>
      </c>
      <c r="S53" s="45">
        <v>1</v>
      </c>
      <c r="T53" s="45">
        <v>1</v>
      </c>
      <c r="U53" s="45">
        <v>1</v>
      </c>
      <c r="V53" s="45">
        <v>1</v>
      </c>
      <c r="W53" s="45">
        <v>1</v>
      </c>
      <c r="X53" s="51">
        <v>0</v>
      </c>
      <c r="Y53" s="45">
        <v>0</v>
      </c>
      <c r="Z53" s="52">
        <v>0</v>
      </c>
      <c r="AA53" s="45">
        <v>0</v>
      </c>
      <c r="AB53" s="45">
        <v>0</v>
      </c>
      <c r="AC53" s="45">
        <v>0</v>
      </c>
    </row>
    <row r="54" spans="1:29">
      <c r="A54" s="46"/>
      <c r="B54" s="46"/>
      <c r="C54" s="40" t="s">
        <v>159</v>
      </c>
      <c r="D54" s="42"/>
      <c r="E54" s="43" t="s">
        <v>50</v>
      </c>
      <c r="F54" s="44"/>
      <c r="G54" s="45">
        <v>2</v>
      </c>
      <c r="H54" s="45">
        <v>2</v>
      </c>
      <c r="I54" s="45">
        <v>2</v>
      </c>
      <c r="J54" s="45">
        <v>2</v>
      </c>
      <c r="K54" s="45">
        <v>2</v>
      </c>
      <c r="L54" s="45">
        <v>2</v>
      </c>
      <c r="M54" s="45">
        <v>2</v>
      </c>
      <c r="N54" s="45">
        <v>2</v>
      </c>
      <c r="O54" s="45">
        <v>2</v>
      </c>
      <c r="P54" s="45">
        <v>2</v>
      </c>
      <c r="Q54" s="45">
        <v>2</v>
      </c>
      <c r="R54" s="45">
        <v>2</v>
      </c>
      <c r="S54" s="45">
        <v>2</v>
      </c>
      <c r="T54" s="45">
        <v>2</v>
      </c>
      <c r="U54" s="45">
        <v>2</v>
      </c>
      <c r="V54" s="45">
        <v>2</v>
      </c>
      <c r="W54" s="45">
        <v>2</v>
      </c>
      <c r="X54" s="45">
        <v>2</v>
      </c>
      <c r="Y54" s="51">
        <v>0</v>
      </c>
      <c r="Z54" s="45">
        <v>0</v>
      </c>
      <c r="AA54" s="45">
        <v>0</v>
      </c>
      <c r="AB54" s="45">
        <v>0</v>
      </c>
      <c r="AC54" s="45">
        <v>0</v>
      </c>
    </row>
    <row r="55" spans="1:29">
      <c r="A55" s="46"/>
      <c r="B55" s="46"/>
      <c r="C55" s="40" t="s">
        <v>160</v>
      </c>
      <c r="D55" s="42"/>
      <c r="E55" s="43" t="s">
        <v>50</v>
      </c>
      <c r="F55" s="44"/>
      <c r="G55" s="45">
        <v>2</v>
      </c>
      <c r="H55" s="45">
        <v>4</v>
      </c>
      <c r="I55" s="45">
        <v>4</v>
      </c>
      <c r="J55" s="45">
        <v>4</v>
      </c>
      <c r="K55" s="45">
        <v>4</v>
      </c>
      <c r="L55" s="45">
        <v>4</v>
      </c>
      <c r="M55" s="45">
        <v>4</v>
      </c>
      <c r="N55" s="45">
        <v>4</v>
      </c>
      <c r="O55" s="45">
        <v>4</v>
      </c>
      <c r="P55" s="45">
        <v>4</v>
      </c>
      <c r="Q55" s="45">
        <v>4</v>
      </c>
      <c r="R55" s="45">
        <v>4</v>
      </c>
      <c r="S55" s="45">
        <v>4</v>
      </c>
      <c r="T55" s="45">
        <v>4</v>
      </c>
      <c r="U55" s="45">
        <v>4</v>
      </c>
      <c r="V55" s="45">
        <v>4</v>
      </c>
      <c r="W55" s="45">
        <v>4</v>
      </c>
      <c r="X55" s="45">
        <v>4</v>
      </c>
      <c r="Y55" s="45">
        <v>4</v>
      </c>
      <c r="Z55" s="45">
        <v>4</v>
      </c>
      <c r="AA55" s="51">
        <v>0</v>
      </c>
      <c r="AB55" s="45">
        <v>0</v>
      </c>
      <c r="AC55" s="45">
        <v>0</v>
      </c>
    </row>
    <row r="56" spans="1:29">
      <c r="A56" s="46"/>
      <c r="B56" s="46"/>
      <c r="C56" s="43"/>
      <c r="D56" s="44"/>
      <c r="E56" s="43"/>
      <c r="F56" s="44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54">
        <v>-2</v>
      </c>
      <c r="AB56" s="45"/>
      <c r="AC56" s="45"/>
    </row>
    <row r="57" spans="1:29">
      <c r="A57" s="46"/>
      <c r="B57" s="46"/>
      <c r="C57" s="40" t="s">
        <v>161</v>
      </c>
      <c r="D57" s="42"/>
      <c r="E57" s="43" t="s">
        <v>50</v>
      </c>
      <c r="F57" s="44"/>
      <c r="G57" s="45">
        <v>2</v>
      </c>
      <c r="H57" s="45">
        <v>2</v>
      </c>
      <c r="I57" s="45">
        <v>2</v>
      </c>
      <c r="J57" s="45">
        <v>2</v>
      </c>
      <c r="K57" s="45">
        <v>2</v>
      </c>
      <c r="L57" s="45">
        <v>2</v>
      </c>
      <c r="M57" s="45">
        <v>2</v>
      </c>
      <c r="N57" s="45">
        <v>2</v>
      </c>
      <c r="O57" s="45">
        <v>2</v>
      </c>
      <c r="P57" s="45">
        <v>2</v>
      </c>
      <c r="Q57" s="45">
        <v>2</v>
      </c>
      <c r="R57" s="45">
        <v>2</v>
      </c>
      <c r="S57" s="45">
        <v>2</v>
      </c>
      <c r="T57" s="45">
        <v>2</v>
      </c>
      <c r="U57" s="45">
        <v>2</v>
      </c>
      <c r="V57" s="45">
        <v>2</v>
      </c>
      <c r="W57" s="45">
        <v>2</v>
      </c>
      <c r="X57" s="45">
        <v>2</v>
      </c>
      <c r="Y57" s="45">
        <v>2</v>
      </c>
      <c r="Z57" s="45">
        <v>2</v>
      </c>
      <c r="AA57" s="45">
        <v>2</v>
      </c>
      <c r="AB57" s="51">
        <v>0</v>
      </c>
      <c r="AC57" s="45">
        <v>0</v>
      </c>
    </row>
    <row r="58" spans="1:29">
      <c r="A58" s="46"/>
      <c r="B58" s="39" t="s">
        <v>75</v>
      </c>
      <c r="C58" s="40" t="s">
        <v>162</v>
      </c>
      <c r="D58" s="42"/>
      <c r="E58" s="43" t="s">
        <v>62</v>
      </c>
      <c r="F58" s="44"/>
      <c r="G58" s="45">
        <v>2</v>
      </c>
      <c r="H58" s="45">
        <v>2</v>
      </c>
      <c r="I58" s="45">
        <v>2</v>
      </c>
      <c r="J58" s="45">
        <v>2</v>
      </c>
      <c r="K58" s="45">
        <v>2</v>
      </c>
      <c r="L58" s="45">
        <v>2</v>
      </c>
      <c r="M58" s="45">
        <v>2</v>
      </c>
      <c r="N58" s="45">
        <v>2</v>
      </c>
      <c r="O58" s="45">
        <v>2</v>
      </c>
      <c r="P58" s="45">
        <v>2</v>
      </c>
      <c r="Q58" s="45">
        <v>2</v>
      </c>
      <c r="R58" s="45">
        <v>2</v>
      </c>
      <c r="S58" s="45">
        <v>2</v>
      </c>
      <c r="T58" s="45">
        <v>2</v>
      </c>
      <c r="U58" s="45">
        <v>2</v>
      </c>
      <c r="V58" s="45">
        <v>2</v>
      </c>
      <c r="W58" s="45">
        <v>2</v>
      </c>
      <c r="X58" s="51">
        <v>0</v>
      </c>
      <c r="Y58" s="45">
        <v>0</v>
      </c>
      <c r="Z58" s="45">
        <v>0</v>
      </c>
      <c r="AA58" s="45">
        <v>0</v>
      </c>
      <c r="AB58" s="52">
        <v>0</v>
      </c>
      <c r="AC58" s="45">
        <v>0</v>
      </c>
    </row>
    <row r="59" spans="1:29">
      <c r="A59" s="46"/>
      <c r="B59" s="46"/>
      <c r="C59" s="40" t="s">
        <v>163</v>
      </c>
      <c r="D59" s="42"/>
      <c r="E59" s="43" t="s">
        <v>62</v>
      </c>
      <c r="F59" s="44"/>
      <c r="G59" s="45">
        <v>2</v>
      </c>
      <c r="H59" s="45">
        <v>2</v>
      </c>
      <c r="I59" s="45">
        <v>2</v>
      </c>
      <c r="J59" s="45">
        <v>2</v>
      </c>
      <c r="K59" s="45">
        <v>2</v>
      </c>
      <c r="L59" s="45">
        <v>2</v>
      </c>
      <c r="M59" s="45">
        <v>2</v>
      </c>
      <c r="N59" s="45">
        <v>2</v>
      </c>
      <c r="O59" s="45">
        <v>2</v>
      </c>
      <c r="P59" s="45">
        <v>2</v>
      </c>
      <c r="Q59" s="45">
        <v>2</v>
      </c>
      <c r="R59" s="45">
        <v>2</v>
      </c>
      <c r="S59" s="45">
        <v>2</v>
      </c>
      <c r="T59" s="45">
        <v>2</v>
      </c>
      <c r="U59" s="45">
        <v>2</v>
      </c>
      <c r="V59" s="45">
        <v>2</v>
      </c>
      <c r="W59" s="45">
        <v>2</v>
      </c>
      <c r="X59" s="51">
        <v>0</v>
      </c>
      <c r="Y59" s="45">
        <v>0</v>
      </c>
      <c r="Z59" s="52">
        <v>0</v>
      </c>
      <c r="AA59" s="45">
        <v>0</v>
      </c>
      <c r="AB59" s="52">
        <v>0</v>
      </c>
      <c r="AC59" s="45">
        <v>0</v>
      </c>
    </row>
    <row r="60" spans="1:29">
      <c r="A60" s="46"/>
      <c r="B60" s="46"/>
      <c r="C60" s="40" t="s">
        <v>164</v>
      </c>
      <c r="D60" s="42"/>
      <c r="E60" s="43" t="s">
        <v>153</v>
      </c>
      <c r="F60" s="44"/>
      <c r="G60" s="45">
        <v>4</v>
      </c>
      <c r="H60" s="45">
        <v>4</v>
      </c>
      <c r="I60" s="45">
        <v>4</v>
      </c>
      <c r="J60" s="45">
        <v>4</v>
      </c>
      <c r="K60" s="45">
        <v>4</v>
      </c>
      <c r="L60" s="45">
        <v>4</v>
      </c>
      <c r="M60" s="45">
        <v>4</v>
      </c>
      <c r="N60" s="45">
        <v>4</v>
      </c>
      <c r="O60" s="45">
        <v>4</v>
      </c>
      <c r="P60" s="45">
        <v>4</v>
      </c>
      <c r="Q60" s="45">
        <v>4</v>
      </c>
      <c r="R60" s="45">
        <v>4</v>
      </c>
      <c r="S60" s="45">
        <v>4</v>
      </c>
      <c r="T60" s="45">
        <v>4</v>
      </c>
      <c r="U60" s="45">
        <v>4</v>
      </c>
      <c r="V60" s="45">
        <v>4</v>
      </c>
      <c r="W60" s="45">
        <v>4</v>
      </c>
      <c r="X60" s="45">
        <v>4</v>
      </c>
      <c r="Y60" s="45">
        <v>4</v>
      </c>
      <c r="Z60" s="51">
        <v>0</v>
      </c>
      <c r="AA60" s="45">
        <v>0</v>
      </c>
      <c r="AB60" s="52">
        <v>0</v>
      </c>
      <c r="AC60" s="45">
        <v>0</v>
      </c>
    </row>
    <row r="61" spans="1:29">
      <c r="A61" s="46"/>
      <c r="B61" s="46"/>
      <c r="C61" s="40" t="s">
        <v>165</v>
      </c>
      <c r="D61" s="42"/>
      <c r="E61" s="43" t="s">
        <v>40</v>
      </c>
      <c r="F61" s="44"/>
      <c r="G61" s="45">
        <v>6</v>
      </c>
      <c r="H61" s="45">
        <v>8</v>
      </c>
      <c r="I61" s="45">
        <v>8</v>
      </c>
      <c r="J61" s="45">
        <v>8</v>
      </c>
      <c r="K61" s="45">
        <v>8</v>
      </c>
      <c r="L61" s="45">
        <v>8</v>
      </c>
      <c r="M61" s="45">
        <v>8</v>
      </c>
      <c r="N61" s="45">
        <v>8</v>
      </c>
      <c r="O61" s="45">
        <v>8</v>
      </c>
      <c r="P61" s="45">
        <v>8</v>
      </c>
      <c r="Q61" s="45">
        <v>8</v>
      </c>
      <c r="R61" s="45">
        <v>8</v>
      </c>
      <c r="S61" s="45">
        <v>8</v>
      </c>
      <c r="T61" s="45">
        <v>8</v>
      </c>
      <c r="U61" s="45">
        <v>8</v>
      </c>
      <c r="V61" s="45">
        <v>8</v>
      </c>
      <c r="W61" s="45">
        <v>8</v>
      </c>
      <c r="X61" s="45">
        <v>8</v>
      </c>
      <c r="Y61" s="45">
        <v>8</v>
      </c>
      <c r="Z61" s="45">
        <v>8</v>
      </c>
      <c r="AA61" s="51">
        <v>0</v>
      </c>
      <c r="AB61" s="52">
        <v>0</v>
      </c>
      <c r="AC61" s="45">
        <v>0</v>
      </c>
    </row>
    <row r="62" spans="1:29">
      <c r="A62" s="46"/>
      <c r="B62" s="46"/>
      <c r="C62" s="43"/>
      <c r="D62" s="44"/>
      <c r="E62" s="43"/>
      <c r="F62" s="44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54">
        <v>-2</v>
      </c>
      <c r="AB62" s="52"/>
      <c r="AC62" s="45"/>
    </row>
    <row r="63" spans="1:29">
      <c r="A63" s="46"/>
      <c r="B63" s="46"/>
      <c r="C63" s="40" t="s">
        <v>166</v>
      </c>
      <c r="D63" s="42"/>
      <c r="E63" s="43" t="s">
        <v>156</v>
      </c>
      <c r="F63" s="44"/>
      <c r="G63" s="45">
        <v>4</v>
      </c>
      <c r="H63" s="45">
        <v>4</v>
      </c>
      <c r="I63" s="45">
        <v>4</v>
      </c>
      <c r="J63" s="45">
        <v>4</v>
      </c>
      <c r="K63" s="45">
        <v>4</v>
      </c>
      <c r="L63" s="45">
        <v>4</v>
      </c>
      <c r="M63" s="45">
        <v>4</v>
      </c>
      <c r="N63" s="45">
        <v>4</v>
      </c>
      <c r="O63" s="45">
        <v>4</v>
      </c>
      <c r="P63" s="45">
        <v>4</v>
      </c>
      <c r="Q63" s="45">
        <v>4</v>
      </c>
      <c r="R63" s="45">
        <v>4</v>
      </c>
      <c r="S63" s="45">
        <v>4</v>
      </c>
      <c r="T63" s="45">
        <v>4</v>
      </c>
      <c r="U63" s="45">
        <v>4</v>
      </c>
      <c r="V63" s="45">
        <v>4</v>
      </c>
      <c r="W63" s="45">
        <v>4</v>
      </c>
      <c r="X63" s="45">
        <v>4</v>
      </c>
      <c r="Y63" s="45">
        <v>4</v>
      </c>
      <c r="Z63" s="45">
        <v>4</v>
      </c>
      <c r="AA63" s="45">
        <v>4</v>
      </c>
      <c r="AB63" s="51">
        <v>0</v>
      </c>
      <c r="AC63" s="45">
        <v>0</v>
      </c>
    </row>
    <row r="64" spans="1:29">
      <c r="A64" s="46"/>
      <c r="B64" s="39" t="s">
        <v>124</v>
      </c>
      <c r="C64" s="40" t="s">
        <v>167</v>
      </c>
      <c r="D64" s="42"/>
      <c r="E64" s="43" t="s">
        <v>25</v>
      </c>
      <c r="F64" s="44"/>
      <c r="G64" s="45">
        <v>5</v>
      </c>
      <c r="H64" s="45">
        <v>5</v>
      </c>
      <c r="I64" s="45">
        <v>5</v>
      </c>
      <c r="J64" s="45">
        <v>5</v>
      </c>
      <c r="K64" s="45">
        <v>5</v>
      </c>
      <c r="L64" s="45">
        <v>5</v>
      </c>
      <c r="M64" s="45">
        <v>5</v>
      </c>
      <c r="N64" s="45">
        <v>5</v>
      </c>
      <c r="O64" s="45">
        <v>5</v>
      </c>
      <c r="P64" s="45">
        <v>5</v>
      </c>
      <c r="Q64" s="45">
        <v>5</v>
      </c>
      <c r="R64" s="45">
        <v>5</v>
      </c>
      <c r="S64" s="45">
        <v>5</v>
      </c>
      <c r="T64" s="45">
        <v>5</v>
      </c>
      <c r="U64" s="45">
        <v>5</v>
      </c>
      <c r="V64" s="45">
        <v>5</v>
      </c>
      <c r="W64" s="45">
        <v>5</v>
      </c>
      <c r="X64" s="45">
        <v>5</v>
      </c>
      <c r="Y64" s="45">
        <v>5</v>
      </c>
      <c r="Z64" s="45">
        <v>5</v>
      </c>
      <c r="AA64" s="45">
        <v>5</v>
      </c>
      <c r="AB64" s="45">
        <v>5</v>
      </c>
      <c r="AC64" s="51">
        <v>0</v>
      </c>
    </row>
    <row r="65" spans="1:29">
      <c r="A65" s="46"/>
      <c r="B65" s="49"/>
      <c r="C65" s="40" t="s">
        <v>168</v>
      </c>
      <c r="D65" s="42"/>
      <c r="E65" s="43" t="s">
        <v>25</v>
      </c>
      <c r="F65" s="44"/>
      <c r="G65" s="45">
        <v>5</v>
      </c>
      <c r="H65" s="45">
        <v>5</v>
      </c>
      <c r="I65" s="45">
        <v>5</v>
      </c>
      <c r="J65" s="45">
        <v>5</v>
      </c>
      <c r="K65" s="45">
        <v>5</v>
      </c>
      <c r="L65" s="45">
        <v>5</v>
      </c>
      <c r="M65" s="45">
        <v>5</v>
      </c>
      <c r="N65" s="45">
        <v>5</v>
      </c>
      <c r="O65" s="45">
        <v>5</v>
      </c>
      <c r="P65" s="45">
        <v>5</v>
      </c>
      <c r="Q65" s="45">
        <v>5</v>
      </c>
      <c r="R65" s="45">
        <v>5</v>
      </c>
      <c r="S65" s="45">
        <v>5</v>
      </c>
      <c r="T65" s="45">
        <v>5</v>
      </c>
      <c r="U65" s="45">
        <v>5</v>
      </c>
      <c r="V65" s="45">
        <v>5</v>
      </c>
      <c r="W65" s="45">
        <v>5</v>
      </c>
      <c r="X65" s="45">
        <v>5</v>
      </c>
      <c r="Y65" s="45">
        <v>5</v>
      </c>
      <c r="Z65" s="45">
        <v>5</v>
      </c>
      <c r="AA65" s="45">
        <v>5</v>
      </c>
      <c r="AB65" s="45">
        <v>5</v>
      </c>
      <c r="AC65" s="51">
        <v>0</v>
      </c>
    </row>
    <row r="66" spans="1:29">
      <c r="A66" s="46"/>
      <c r="B66" s="55" t="s">
        <v>19</v>
      </c>
      <c r="C66" s="56"/>
      <c r="D66" s="57"/>
      <c r="E66" s="58" t="s">
        <v>12</v>
      </c>
      <c r="F66" s="59"/>
      <c r="G66" s="43">
        <f>SUM(G16:G65)</f>
        <v>171</v>
      </c>
      <c r="H66" s="44"/>
      <c r="I66" s="45">
        <f>SUM(I16:I65)</f>
        <v>176</v>
      </c>
      <c r="J66" s="45">
        <f>SUM(J16:J65)</f>
        <v>166</v>
      </c>
      <c r="K66" s="45">
        <f>SUM(K16:K65)</f>
        <v>156</v>
      </c>
      <c r="L66" s="45">
        <f>SUM(L16:L65)</f>
        <v>150</v>
      </c>
      <c r="M66" s="45">
        <f>SUM(M16:M65)</f>
        <v>140</v>
      </c>
      <c r="N66" s="45">
        <f>SUM(N16:N65)-N25</f>
        <v>130</v>
      </c>
      <c r="O66" s="45">
        <f t="shared" ref="O66:AC66" si="0">SUM(O16:O65)</f>
        <v>120</v>
      </c>
      <c r="P66" s="45">
        <f t="shared" si="0"/>
        <v>111</v>
      </c>
      <c r="Q66" s="45">
        <f t="shared" si="0"/>
        <v>94</v>
      </c>
      <c r="R66" s="45">
        <f t="shared" si="0"/>
        <v>88</v>
      </c>
      <c r="S66" s="45">
        <f t="shared" si="0"/>
        <v>82</v>
      </c>
      <c r="T66" s="45">
        <f t="shared" si="0"/>
        <v>66</v>
      </c>
      <c r="U66" s="45">
        <f t="shared" si="0"/>
        <v>64</v>
      </c>
      <c r="V66" s="45">
        <f t="shared" si="0"/>
        <v>52</v>
      </c>
      <c r="W66" s="45">
        <f t="shared" si="0"/>
        <v>42</v>
      </c>
      <c r="X66" s="45">
        <f t="shared" si="0"/>
        <v>34</v>
      </c>
      <c r="Y66" s="45">
        <f t="shared" si="0"/>
        <v>32</v>
      </c>
      <c r="Z66" s="45">
        <f t="shared" si="0"/>
        <v>28</v>
      </c>
      <c r="AA66" s="45">
        <f t="shared" si="0"/>
        <v>12</v>
      </c>
      <c r="AB66" s="45">
        <f t="shared" si="0"/>
        <v>10</v>
      </c>
      <c r="AC66" s="45">
        <f t="shared" si="0"/>
        <v>0</v>
      </c>
    </row>
    <row r="67" spans="1:29">
      <c r="A67" s="49"/>
      <c r="B67" s="60"/>
      <c r="C67" s="61"/>
      <c r="D67" s="62"/>
      <c r="E67" s="58" t="s">
        <v>13</v>
      </c>
      <c r="F67" s="59"/>
      <c r="G67" s="43">
        <f>SUM(H16:H65)</f>
        <v>176</v>
      </c>
      <c r="H67" s="44"/>
      <c r="I67" s="45">
        <f>SUM(I16:I65)</f>
        <v>176</v>
      </c>
      <c r="J67" s="45">
        <f>SUM(J16:J65)</f>
        <v>166</v>
      </c>
      <c r="K67" s="45">
        <f>SUM(K16:K65)</f>
        <v>156</v>
      </c>
      <c r="L67" s="45">
        <f>SUM(L16:L65)</f>
        <v>150</v>
      </c>
      <c r="M67" s="45">
        <f>SUM(M16:M65)</f>
        <v>140</v>
      </c>
      <c r="N67" s="45">
        <f>SUM(N16:N65)-N25</f>
        <v>130</v>
      </c>
      <c r="O67" s="45">
        <f>SUM(O16:O65)</f>
        <v>120</v>
      </c>
      <c r="P67" s="45">
        <f>SUM(P16:P65)-P31</f>
        <v>110</v>
      </c>
      <c r="Q67" s="45">
        <f>SUM(Q16:Q65)-Q33-Q25</f>
        <v>96</v>
      </c>
      <c r="R67" s="45">
        <f>SUM(R16:R65)</f>
        <v>88</v>
      </c>
      <c r="S67" s="45">
        <f>SUM(S16:S65)</f>
        <v>82</v>
      </c>
      <c r="T67" s="45">
        <f>SUM(T16:T65)-T41</f>
        <v>68</v>
      </c>
      <c r="U67" s="45">
        <f>SUM(U16:U65)</f>
        <v>64</v>
      </c>
      <c r="V67" s="45">
        <f>SUM(V16:V65)</f>
        <v>52</v>
      </c>
      <c r="W67" s="45">
        <f>SUM(W16:W65)-W45</f>
        <v>40</v>
      </c>
      <c r="X67" s="45">
        <f>SUM(X16:X65)</f>
        <v>34</v>
      </c>
      <c r="Y67" s="45">
        <f>SUM(Y16:Y65)</f>
        <v>32</v>
      </c>
      <c r="Z67" s="45">
        <f>SUM(Z16:Z65)</f>
        <v>28</v>
      </c>
      <c r="AA67" s="45">
        <f>SUM(AA16:AA65)-AA62-AA56</f>
        <v>16</v>
      </c>
      <c r="AB67" s="45">
        <f>SUM(AB16:AB65)</f>
        <v>10</v>
      </c>
      <c r="AC67" s="45">
        <f t="shared" ref="AC67" si="1">SUM(AC16:AC65)</f>
        <v>0</v>
      </c>
    </row>
  </sheetData>
  <mergeCells count="121">
    <mergeCell ref="A1:B1"/>
    <mergeCell ref="A2:B2"/>
    <mergeCell ref="A3:B3"/>
    <mergeCell ref="A4:B4"/>
    <mergeCell ref="B6:E6"/>
    <mergeCell ref="B13:C13"/>
    <mergeCell ref="C15:D15"/>
    <mergeCell ref="E15:F15"/>
    <mergeCell ref="B16:D16"/>
    <mergeCell ref="E16:F16"/>
    <mergeCell ref="B17:D17"/>
    <mergeCell ref="E17:F17"/>
    <mergeCell ref="B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E66:F66"/>
    <mergeCell ref="G66:H66"/>
    <mergeCell ref="E67:F67"/>
    <mergeCell ref="G67:H67"/>
    <mergeCell ref="A16:A67"/>
    <mergeCell ref="B19:B25"/>
    <mergeCell ref="B26:B33"/>
    <mergeCell ref="B34:B46"/>
    <mergeCell ref="B47:B51"/>
    <mergeCell ref="B52:B57"/>
    <mergeCell ref="B58:B63"/>
    <mergeCell ref="B64:B65"/>
    <mergeCell ref="B66:D67"/>
  </mergeCells>
  <pageMargins left="0.7" right="0.7" top="0.75" bottom="0.75" header="0.3" footer="0.3"/>
  <pageSetup paperSize="1" orientation="portrait" horizontalDpi="1200" verticalDpi="12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J2" sqref="J2:K2"/>
    </sheetView>
  </sheetViews>
  <sheetFormatPr defaultColWidth="9" defaultRowHeight="14.4"/>
  <cols>
    <col min="2" max="11" width="10" customWidth="1"/>
  </cols>
  <sheetData>
    <row r="1" ht="16.8" spans="1:11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15"/>
    </row>
    <row r="2" ht="16.8" spans="1:11">
      <c r="A2" s="3"/>
      <c r="B2" s="4" t="s">
        <v>50</v>
      </c>
      <c r="C2" s="4"/>
      <c r="D2" s="4" t="s">
        <v>32</v>
      </c>
      <c r="E2" s="4"/>
      <c r="F2" s="4" t="s">
        <v>170</v>
      </c>
      <c r="G2" s="4"/>
      <c r="H2" s="4" t="s">
        <v>48</v>
      </c>
      <c r="I2" s="4"/>
      <c r="J2" s="4" t="s">
        <v>153</v>
      </c>
      <c r="K2" s="16"/>
    </row>
    <row r="3" ht="16.8" spans="1:11">
      <c r="A3" s="3"/>
      <c r="B3" s="4" t="s">
        <v>12</v>
      </c>
      <c r="C3" s="4" t="s">
        <v>13</v>
      </c>
      <c r="D3" s="4" t="s">
        <v>12</v>
      </c>
      <c r="E3" s="4" t="s">
        <v>13</v>
      </c>
      <c r="F3" s="4" t="s">
        <v>12</v>
      </c>
      <c r="G3" s="4" t="s">
        <v>13</v>
      </c>
      <c r="H3" s="4" t="s">
        <v>12</v>
      </c>
      <c r="I3" s="4" t="s">
        <v>13</v>
      </c>
      <c r="J3" s="4" t="s">
        <v>12</v>
      </c>
      <c r="K3" s="16" t="s">
        <v>13</v>
      </c>
    </row>
    <row r="4" ht="16.8" spans="1:11">
      <c r="A4" s="5" t="s">
        <v>4</v>
      </c>
      <c r="B4" s="6">
        <f ca="1">'Sprint 1'!$D$8</f>
        <v>33.6</v>
      </c>
      <c r="C4" s="6">
        <f ca="1">'Sprint 1'!$E$8</f>
        <v>34</v>
      </c>
      <c r="D4" s="6">
        <f ca="1">'Sprint 1'!$D$9</f>
        <v>29.6</v>
      </c>
      <c r="E4" s="6">
        <f ca="1">'Sprint 1'!$E$9</f>
        <v>34</v>
      </c>
      <c r="F4" s="6">
        <f ca="1">'Sprint 1'!$D$10</f>
        <v>25.1</v>
      </c>
      <c r="G4" s="6">
        <f ca="1">'Sprint 1'!$E$10</f>
        <v>29</v>
      </c>
      <c r="H4" s="6">
        <f ca="1">'Sprint 1'!$D$11</f>
        <v>27.1</v>
      </c>
      <c r="I4" s="6">
        <f ca="1">'Sprint 1'!$E$11</f>
        <v>32</v>
      </c>
      <c r="J4" s="6">
        <f ca="1">'Sprint 1'!$D$12</f>
        <v>24.6</v>
      </c>
      <c r="K4" s="6">
        <f ca="1">'Sprint 1'!$E$12</f>
        <v>29</v>
      </c>
    </row>
    <row r="5" ht="16.8" spans="1:11">
      <c r="A5" s="5" t="s">
        <v>85</v>
      </c>
      <c r="B5" s="6">
        <f ca="1">'Sprint 2'!$D$8</f>
        <v>33.6</v>
      </c>
      <c r="C5" s="6">
        <f ca="1">'Sprint 2'!$E$8</f>
        <v>34</v>
      </c>
      <c r="D5" s="6">
        <f ca="1">'Sprint 2'!$D$9</f>
        <v>30.6</v>
      </c>
      <c r="E5" s="6">
        <f ca="1">'Sprint 2'!$E$9</f>
        <v>32</v>
      </c>
      <c r="F5" s="6">
        <f ca="1">'Sprint 2'!$D$10</f>
        <v>23.1</v>
      </c>
      <c r="G5" s="6">
        <f ca="1">'Sprint 2'!$E$10</f>
        <v>27</v>
      </c>
      <c r="H5" s="6">
        <f ca="1">'Sprint 2'!$D$11</f>
        <v>31.6</v>
      </c>
      <c r="I5" s="6">
        <f ca="1">'Sprint 2'!$E$11</f>
        <v>32</v>
      </c>
      <c r="J5" s="6">
        <f ca="1">'Sprint 2'!$D$12</f>
        <v>23.1</v>
      </c>
      <c r="K5" s="6">
        <f ca="1">'Sprint 2'!$E$12</f>
        <v>27</v>
      </c>
    </row>
    <row r="6" ht="16.8" spans="1:11">
      <c r="A6" s="5" t="s">
        <v>127</v>
      </c>
      <c r="B6" s="6">
        <f ca="1">'Sprint 3'!$D$8</f>
        <v>39.6</v>
      </c>
      <c r="C6" s="6">
        <f ca="1">'Sprint 3'!$E$8</f>
        <v>40</v>
      </c>
      <c r="D6" s="6">
        <f ca="1">'Sprint 3'!$D$9</f>
        <v>31.6</v>
      </c>
      <c r="E6" s="6">
        <f ca="1">'Sprint 3'!$E$9</f>
        <v>32</v>
      </c>
      <c r="F6" s="6">
        <f ca="1">'Sprint 3'!$D$10</f>
        <v>33.1</v>
      </c>
      <c r="G6" s="6">
        <f ca="1">'Sprint 3'!$E$10</f>
        <v>34</v>
      </c>
      <c r="H6" s="6">
        <f ca="1">'Sprint 3'!$D$11</f>
        <v>33.6</v>
      </c>
      <c r="I6" s="6">
        <f ca="1">'Sprint 3'!$E$11</f>
        <v>36</v>
      </c>
      <c r="J6" s="6">
        <f ca="1">'Sprint 3'!$D$12</f>
        <v>33.1</v>
      </c>
      <c r="K6" s="6">
        <f ca="1">'Sprint 3'!$E$12</f>
        <v>34</v>
      </c>
    </row>
    <row r="7" ht="17.55" spans="1:11">
      <c r="A7" s="7" t="s">
        <v>19</v>
      </c>
      <c r="B7" s="8">
        <f ca="1">SUM(B4:B6)</f>
        <v>106.8</v>
      </c>
      <c r="C7" s="8">
        <f ca="1" t="shared" ref="C7:K7" si="0">SUM(C4:C6)</f>
        <v>108</v>
      </c>
      <c r="D7" s="8">
        <f ca="1" t="shared" si="0"/>
        <v>91.8</v>
      </c>
      <c r="E7" s="8">
        <f ca="1" t="shared" si="0"/>
        <v>98</v>
      </c>
      <c r="F7" s="8">
        <f ca="1" t="shared" si="0"/>
        <v>81.3</v>
      </c>
      <c r="G7" s="8">
        <f ca="1" t="shared" si="0"/>
        <v>90</v>
      </c>
      <c r="H7" s="8">
        <f ca="1" t="shared" si="0"/>
        <v>92.3</v>
      </c>
      <c r="I7" s="8">
        <f ca="1" t="shared" si="0"/>
        <v>100</v>
      </c>
      <c r="J7" s="8">
        <f ca="1" t="shared" si="0"/>
        <v>80.8</v>
      </c>
      <c r="K7" s="8">
        <f ca="1" t="shared" si="0"/>
        <v>90</v>
      </c>
    </row>
    <row r="9" ht="15.15"/>
    <row r="10" ht="16.8" spans="5:6">
      <c r="E10" s="9" t="s">
        <v>171</v>
      </c>
      <c r="F10" s="10"/>
    </row>
    <row r="11" ht="16.8" spans="5:6">
      <c r="E11" s="11" t="s">
        <v>12</v>
      </c>
      <c r="F11" s="12">
        <f ca="1">SUMIF($B$3:$K$3,"Thực tế",$B$7:$K$7)</f>
        <v>453</v>
      </c>
    </row>
    <row r="12" ht="17.55" spans="5:6">
      <c r="E12" s="13" t="s">
        <v>13</v>
      </c>
      <c r="F12" s="14">
        <f ca="1">SUMIF($B$3:$K$3,"Ước tính",$B$7:$K$7)</f>
        <v>486</v>
      </c>
    </row>
  </sheetData>
  <mergeCells count="8">
    <mergeCell ref="A1:K1"/>
    <mergeCell ref="B2:C2"/>
    <mergeCell ref="D2:E2"/>
    <mergeCell ref="F2:G2"/>
    <mergeCell ref="H2:I2"/>
    <mergeCell ref="J2:K2"/>
    <mergeCell ref="E10:F10"/>
    <mergeCell ref="A2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Trong Khac</cp:lastModifiedBy>
  <dcterms:created xsi:type="dcterms:W3CDTF">2021-04-23T08:05:00Z</dcterms:created>
  <dcterms:modified xsi:type="dcterms:W3CDTF">2025-05-19T18:00:32Z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87A2475711244EE395A6915FC46F7998_12</vt:lpwstr>
  </property>
  <property fmtid="{D5CDD505-2E9C-101B-9397-08002B2CF9AE}" pid="3" name="KSOProductBuildVer">
    <vt:lpwstr>1033-12.2.0.21179</vt:lpwstr>
  </property>
</Properties>
</file>