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This PC\Downloads\"/>
    </mc:Choice>
  </mc:AlternateContent>
  <xr:revisionPtr revIDLastSave="0" documentId="13_ncr:1_{2DAFEFB8-CDD6-4371-8377-E1370018ED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rint 1" sheetId="1" r:id="rId1"/>
    <sheet name="Sprint 2" sheetId="2" r:id="rId2"/>
    <sheet name="Sprint 3" sheetId="3" r:id="rId3"/>
    <sheet name="Total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0" i="3" l="1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G60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G59" i="3"/>
  <c r="E12" i="3"/>
  <c r="K6" i="4" s="1"/>
  <c r="D12" i="3"/>
  <c r="J6" i="4" s="1"/>
  <c r="E11" i="3"/>
  <c r="I6" i="4" s="1"/>
  <c r="D11" i="3"/>
  <c r="H6" i="4" s="1"/>
  <c r="E10" i="3"/>
  <c r="G6" i="4" s="1"/>
  <c r="D10" i="3"/>
  <c r="F6" i="4" s="1"/>
  <c r="E9" i="3"/>
  <c r="E6" i="4" s="1"/>
  <c r="D9" i="3"/>
  <c r="D6" i="4" s="1"/>
  <c r="E8" i="3"/>
  <c r="C6" i="4" s="1"/>
  <c r="D8" i="3"/>
  <c r="B6" i="4" s="1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G76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G75" i="2"/>
  <c r="E12" i="2"/>
  <c r="K5" i="4" s="1"/>
  <c r="D12" i="2"/>
  <c r="J5" i="4" s="1"/>
  <c r="E11" i="2"/>
  <c r="I5" i="4" s="1"/>
  <c r="D11" i="2"/>
  <c r="H5" i="4" s="1"/>
  <c r="E10" i="2"/>
  <c r="G5" i="4" s="1"/>
  <c r="D10" i="2"/>
  <c r="F5" i="4" s="1"/>
  <c r="E9" i="2"/>
  <c r="E5" i="4" s="1"/>
  <c r="D9" i="2"/>
  <c r="D5" i="4" s="1"/>
  <c r="E8" i="2"/>
  <c r="D8" i="2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G114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G16" i="1"/>
  <c r="D12" i="1" s="1"/>
  <c r="J4" i="4" s="1"/>
  <c r="E12" i="1"/>
  <c r="K4" i="4" s="1"/>
  <c r="E11" i="1"/>
  <c r="I4" i="4" s="1"/>
  <c r="E10" i="1"/>
  <c r="G4" i="4" s="1"/>
  <c r="D10" i="1"/>
  <c r="F4" i="4" s="1"/>
  <c r="E9" i="1"/>
  <c r="E4" i="4" s="1"/>
  <c r="E8" i="1"/>
  <c r="C4" i="4" s="1"/>
  <c r="D8" i="1"/>
  <c r="E13" i="3" l="1"/>
  <c r="D13" i="3"/>
  <c r="E13" i="1"/>
  <c r="I7" i="4"/>
  <c r="E7" i="4"/>
  <c r="K7" i="4"/>
  <c r="D9" i="1"/>
  <c r="D4" i="4" s="1"/>
  <c r="D7" i="4" s="1"/>
  <c r="D11" i="1"/>
  <c r="H4" i="4" s="1"/>
  <c r="H7" i="4" s="1"/>
  <c r="G113" i="1"/>
  <c r="G7" i="4"/>
  <c r="E13" i="2"/>
  <c r="D13" i="2"/>
  <c r="F7" i="4"/>
  <c r="J7" i="4"/>
  <c r="B5" i="4"/>
  <c r="C5" i="4"/>
  <c r="C7" i="4" s="1"/>
  <c r="B4" i="4"/>
  <c r="D13" i="1" l="1"/>
  <c r="F12" i="4"/>
  <c r="B7" i="4"/>
  <c r="F11" i="4" s="1"/>
</calcChain>
</file>

<file path=xl/sharedStrings.xml><?xml version="1.0" encoding="utf-8"?>
<sst xmlns="http://schemas.openxmlformats.org/spreadsheetml/2006/main" count="542" uniqueCount="260">
  <si>
    <t>Project name:</t>
  </si>
  <si>
    <t xml:space="preserve">XÂY DỰNG WEBSITE ĐẶT TOUR DU LỊCH TÍCH HỢP CHATBOT VÀ TÌM KIẾM BẰNG GIỌNG NÓI </t>
  </si>
  <si>
    <t>Kết thúc đúng hạn</t>
  </si>
  <si>
    <t>Module name:</t>
  </si>
  <si>
    <t>Sprint 1</t>
  </si>
  <si>
    <t>Muộn</t>
  </si>
  <si>
    <t>Start date:</t>
  </si>
  <si>
    <t>30/3/2025</t>
  </si>
  <si>
    <t>Trước thời hạn</t>
  </si>
  <si>
    <t>End date:</t>
  </si>
  <si>
    <t>17/4/202</t>
  </si>
  <si>
    <t>SPRINT 3 REPORT</t>
  </si>
  <si>
    <t>No</t>
  </si>
  <si>
    <t>Thành viên</t>
  </si>
  <si>
    <t>Thực tế</t>
  </si>
  <si>
    <t>Ước tính</t>
  </si>
  <si>
    <t>Trần Minh Hoàng</t>
  </si>
  <si>
    <t>Phan Quốc Phong</t>
  </si>
  <si>
    <t>Huỳnh Tuấn Duy</t>
  </si>
  <si>
    <t>Trần Đình Bảo</t>
  </si>
  <si>
    <t xml:space="preserve">Võ Văn Khôi </t>
  </si>
  <si>
    <t>Tổng</t>
  </si>
  <si>
    <t>Sprint</t>
  </si>
  <si>
    <t>Compoment</t>
  </si>
  <si>
    <t>Task name</t>
  </si>
  <si>
    <t>Responsible Member</t>
  </si>
  <si>
    <t>31/3/2025</t>
  </si>
  <si>
    <t>Họp kế hoạch Sprint</t>
  </si>
  <si>
    <t>All team</t>
  </si>
  <si>
    <t>Tạo Sprint Backlog 1</t>
  </si>
  <si>
    <t>Hoàng</t>
  </si>
  <si>
    <t>Tạo tài liệu kiểm thử cho Sprint</t>
  </si>
  <si>
    <t>Khôi</t>
  </si>
  <si>
    <t>User interface design</t>
  </si>
  <si>
    <t>Giao diện đăng nhập</t>
  </si>
  <si>
    <t>Duy</t>
  </si>
  <si>
    <t>Giao diện đăng xuất</t>
  </si>
  <si>
    <t>Giao diện Trang chủ</t>
  </si>
  <si>
    <t>Giao diện giới thiệu</t>
  </si>
  <si>
    <t>Giao diện tour</t>
  </si>
  <si>
    <t>Bảo</t>
  </si>
  <si>
    <t>Giao diện hướng dẫn viên</t>
  </si>
  <si>
    <t>Giao diện điểm đến</t>
  </si>
  <si>
    <t>Phong</t>
  </si>
  <si>
    <t>Giao diện liên hệ</t>
  </si>
  <si>
    <t>Giao diện thông tin cá nhân</t>
  </si>
  <si>
    <t>Giao diện tour đã đặt</t>
  </si>
  <si>
    <t>Giao diện tour yêu thích</t>
  </si>
  <si>
    <t>Giao diện Admin Dashboard</t>
  </si>
  <si>
    <t>Giao diện quản lý người dùng</t>
  </si>
  <si>
    <t>Giao diện quản lý booking</t>
  </si>
  <si>
    <t>Design test case</t>
  </si>
  <si>
    <t>Thiết kế trường kiểm thử cho đăng nhập</t>
  </si>
  <si>
    <t>Thiết kế trường kiểm thử cho đăng xuất</t>
  </si>
  <si>
    <t>Thiết kế trường kiểm thử cho Trang chủ</t>
  </si>
  <si>
    <t>Thiết kế trường kiểm thử cho Giới thiệu</t>
  </si>
  <si>
    <t>Thiết kế trường kiểm thử cho Tours</t>
  </si>
  <si>
    <t>Thiết kế trường kiểm thử cho Hướng dẫn viên</t>
  </si>
  <si>
    <t>Thiết kế trường kiểm thử cho Điểm đến</t>
  </si>
  <si>
    <t>Thiết kế trường kiểm thử cho quản lý phân quyền</t>
  </si>
  <si>
    <t>Thiết kế trường kiểm thử cho Liên hệ</t>
  </si>
  <si>
    <t>Thiết kế trường kiểm thử cho Thông tin cá nhân</t>
  </si>
  <si>
    <t>Thiết kế trường kiểm thử cho Tour đã đặt</t>
  </si>
  <si>
    <t>Thiết kế trường kiểm thử cho Tour yêu thích</t>
  </si>
  <si>
    <t>Thiết kế trường kiểm thử cho Admin Dashboard</t>
  </si>
  <si>
    <t>Thiết kế trường kiểm thử cho Quản lý người dùng</t>
  </si>
  <si>
    <t>Coding</t>
  </si>
  <si>
    <t>Code trang Đăng nhập</t>
  </si>
  <si>
    <t>Code trang Đăng xuất</t>
  </si>
  <si>
    <t xml:space="preserve">Code trang Trang chủ </t>
  </si>
  <si>
    <t>Code trang Giới thiệu</t>
  </si>
  <si>
    <t>Code trang Tours</t>
  </si>
  <si>
    <t>Code trang Hướng dẫn viên</t>
  </si>
  <si>
    <t>Code trang Điểm  đến</t>
  </si>
  <si>
    <t>Code trang Liên Hệ</t>
  </si>
  <si>
    <t>Code trang tour đã đặt</t>
  </si>
  <si>
    <t>Code trang tour yêu thích</t>
  </si>
  <si>
    <t>Code Đăng nhập Admin</t>
  </si>
  <si>
    <t>Code Dashboard Admin</t>
  </si>
  <si>
    <t>Code Quản lý Admin</t>
  </si>
  <si>
    <t>Code Quản lý Tours</t>
  </si>
  <si>
    <t>Code Thêm Tours</t>
  </si>
  <si>
    <t>Code Danh sách Tours</t>
  </si>
  <si>
    <t>Phong,Khôi</t>
  </si>
  <si>
    <t>Code Quản lý booking</t>
  </si>
  <si>
    <t>Code Liên hệ</t>
  </si>
  <si>
    <t>Code Quản lý phân quyền</t>
  </si>
  <si>
    <t>Duy,Phong,Khôi</t>
  </si>
  <si>
    <t xml:space="preserve">Integrate code </t>
  </si>
  <si>
    <t>Testing</t>
  </si>
  <si>
    <t>Kiểm tra đăng nhập</t>
  </si>
  <si>
    <t>Kiểm tra đăng xuất</t>
  </si>
  <si>
    <t xml:space="preserve">Kiểm tra Trang chủ </t>
  </si>
  <si>
    <t>Kiểm tra Giới thiệu</t>
  </si>
  <si>
    <t>Kiểm tra Tour</t>
  </si>
  <si>
    <t>Kiểm tra hướng dẫn viên</t>
  </si>
  <si>
    <t>Kiểm tra Điểm đến</t>
  </si>
  <si>
    <t>Kiểm tra Liên hệ</t>
  </si>
  <si>
    <t>Kiểm tra Tour đã đặt</t>
  </si>
  <si>
    <t>Kiểm tra Tour yêu thích</t>
  </si>
  <si>
    <t>Kiểm tra Dashboard</t>
  </si>
  <si>
    <t>Kiểm tra Quản lý người dùng</t>
  </si>
  <si>
    <t>Kiểm tra Thêm Tours</t>
  </si>
  <si>
    <t>Kiểm tra Danh sách Tours</t>
  </si>
  <si>
    <t>Kiểm tra Thông tin cá nhân</t>
  </si>
  <si>
    <t>Fix Bug</t>
  </si>
  <si>
    <t>Sửa lỗi đăng nhập</t>
  </si>
  <si>
    <t>Sửa lỗi đăng xuất</t>
  </si>
  <si>
    <t xml:space="preserve">Sửa lỗi Trang chủ </t>
  </si>
  <si>
    <t>Sửa lỗi Giới thiệu</t>
  </si>
  <si>
    <t>Sửa lỗi Tours</t>
  </si>
  <si>
    <t>Sửa lỗi Hướng dẫn viên</t>
  </si>
  <si>
    <t>Sửa lỗi Điểm đến</t>
  </si>
  <si>
    <t>Sửa lỗi Liên hệ</t>
  </si>
  <si>
    <t>Sửa lỗi Tour đã đặt</t>
  </si>
  <si>
    <t>Sửa lỗi Tour yêu thích</t>
  </si>
  <si>
    <t>Phong,Duy</t>
  </si>
  <si>
    <t>Sửa lỗi Dashboard</t>
  </si>
  <si>
    <t>Sửa lỗi Quản lý người dùng</t>
  </si>
  <si>
    <t>Sửa lỗi Thêm Tours</t>
  </si>
  <si>
    <t>Sửa lỗi Thông tin cá nhân</t>
  </si>
  <si>
    <t>Re-testing</t>
  </si>
  <si>
    <t>Kiểm tra lại đăng nhập</t>
  </si>
  <si>
    <t>Kiểm tra lại đăng xuất</t>
  </si>
  <si>
    <t>Kiểm tra lại Tours</t>
  </si>
  <si>
    <t>Kiểm tra lại Hướng dẫn viên</t>
  </si>
  <si>
    <t>Kiểm tra lại Điểm đến</t>
  </si>
  <si>
    <t>Kiểm tra lại Liên hệ</t>
  </si>
  <si>
    <t>Kiểm tra lại Tour đã đặt</t>
  </si>
  <si>
    <t>Kiểm tra lại Tour yêu thích</t>
  </si>
  <si>
    <t>Kiểm tra lại Dashboard</t>
  </si>
  <si>
    <t>Kiểm tra lại Quản lý người dùng</t>
  </si>
  <si>
    <t>Kiểm tra lại Thêm Tours</t>
  </si>
  <si>
    <t>Kiểm tra lại Danh sách Tours</t>
  </si>
  <si>
    <t>Kiểm tra lại Thông tin cá nhân</t>
  </si>
  <si>
    <t>Release Sprint 1</t>
  </si>
  <si>
    <t>Sprint 1 review meeting</t>
  </si>
  <si>
    <t>Sprint 1 retrospective</t>
  </si>
  <si>
    <t>Xây dựng website đặt tour du lịch tích hợp chatbot và tìm kiếm bằng giọng nói</t>
  </si>
  <si>
    <t>Kết thúc</t>
  </si>
  <si>
    <t>Sprint 2</t>
  </si>
  <si>
    <t>Tăng ca</t>
  </si>
  <si>
    <t>18/04/2025</t>
  </si>
  <si>
    <t>Chậm tiến độ</t>
  </si>
  <si>
    <t>SPRINT 2 REPORT</t>
  </si>
  <si>
    <t>Tạo Sprint Backlog 2</t>
  </si>
  <si>
    <t>Giao diện chi tiết tour</t>
  </si>
  <si>
    <t>Phong , Duy</t>
  </si>
  <si>
    <t>Giao diện đặt tour</t>
  </si>
  <si>
    <t xml:space="preserve">Phong </t>
  </si>
  <si>
    <t>Giao diện thanh toán</t>
  </si>
  <si>
    <t>Giao diện chatbot</t>
  </si>
  <si>
    <t xml:space="preserve">Giao diện tìm kiếm </t>
  </si>
  <si>
    <t>Giao diện xem danh sách hiển thị tour</t>
  </si>
  <si>
    <t>Giao diện xem mail phản hồi ý kiến</t>
  </si>
  <si>
    <t>Review all user interfaces of sprint 2</t>
  </si>
  <si>
    <t>Thiết kế trường kiểm thử cho xem chi tiết tour</t>
  </si>
  <si>
    <t>Thiết kế trường kiểm thử cho đặt tour</t>
  </si>
  <si>
    <t>Thiết kế trường kiểm thử cho chức năng thanh toán</t>
  </si>
  <si>
    <t>Thiết kế trường kiểm thử cho xem chatbot</t>
  </si>
  <si>
    <t>Thiết kế trường kiểm thử cho tìm kiếm</t>
  </si>
  <si>
    <t>Thiết kế trường kiểm thử cho xem danh sách hiển thị tour</t>
  </si>
  <si>
    <t>Phong, Duy</t>
  </si>
  <si>
    <t xml:space="preserve">Thiết kế trường kiểm thử cho xem mail phản hồi ý kiến </t>
  </si>
  <si>
    <t>Hoàng, Khôi</t>
  </si>
  <si>
    <t>Review all test case of sprint 2</t>
  </si>
  <si>
    <t>Thiết kê front-end cho chi tiết tour</t>
  </si>
  <si>
    <t>Code back-end cho chi tiết tour</t>
  </si>
  <si>
    <t>Thiết kê front-end cho chức năng đặt tour</t>
  </si>
  <si>
    <t>Code back-end cho chức năng đặt tour</t>
  </si>
  <si>
    <t>Thiết kê front-end cho chức năng thanh toán</t>
  </si>
  <si>
    <t>Hoàng , Bảo</t>
  </si>
  <si>
    <t>Code back-end cho chức năng thanh toán</t>
  </si>
  <si>
    <t>Hoàng, Bảo</t>
  </si>
  <si>
    <t>Thiết kê front-end cho chatbot</t>
  </si>
  <si>
    <t>Code back-end cho chatbot</t>
  </si>
  <si>
    <t>Thiết kê front-end cho tìm kiếm</t>
  </si>
  <si>
    <t>Code back-end cho tìm kiếm</t>
  </si>
  <si>
    <t>Thiết kê front-end cho xem danh sách hiển thị tour</t>
  </si>
  <si>
    <t>Code back-end cho xem danh sách hiển thị tour</t>
  </si>
  <si>
    <t>Thiết kê front-end cho xem mail phản hồi ý kiến</t>
  </si>
  <si>
    <t>Code back-end cho xem mail phản hồi ý kiến</t>
  </si>
  <si>
    <t xml:space="preserve">Kiểm tra chi tiết tour </t>
  </si>
  <si>
    <t>Kiểm tra chức năng đặt tour</t>
  </si>
  <si>
    <t>Kiểm tra chức năng thanh toán</t>
  </si>
  <si>
    <t>Kiểm tra chatbot</t>
  </si>
  <si>
    <t>Kiểm tra tìm kiếm</t>
  </si>
  <si>
    <t>Kiểm tra xem danh sách hiển thị tour</t>
  </si>
  <si>
    <t xml:space="preserve">Kiểm tra xem mail phản hồi ý kiến </t>
  </si>
  <si>
    <t>Sửa lỗi chi tiết tour</t>
  </si>
  <si>
    <t>Sửa lỗi chức năng đặt tour</t>
  </si>
  <si>
    <t>Sửa lỗi chức năng thanh toán</t>
  </si>
  <si>
    <t>Bảo , Khôi</t>
  </si>
  <si>
    <t>Sửa lỗi chatbot</t>
  </si>
  <si>
    <t>Sửa lỗi tìm kiếm</t>
  </si>
  <si>
    <t>Sửa lỗi xem danh sách hiển thị tour</t>
  </si>
  <si>
    <t>Sửa lỗi xem mail phản hồi ý kiến</t>
  </si>
  <si>
    <t>Duy, Phong</t>
  </si>
  <si>
    <t>Kiểm tra lại xem chi tiết</t>
  </si>
  <si>
    <t>Kiểm tra lại chức năng đặt tour</t>
  </si>
  <si>
    <t>Kiểm tra lại chức năng thanh toán</t>
  </si>
  <si>
    <t>Kiểm tra lại chatbot</t>
  </si>
  <si>
    <t>Kiểm tra lại tìm kiếm</t>
  </si>
  <si>
    <t>Kiểm tra lại xem danh sách hiển thị tour</t>
  </si>
  <si>
    <t>Kiểm tra lại xem mail phản hồi ý kiến</t>
  </si>
  <si>
    <t>Release Sprint 2</t>
  </si>
  <si>
    <t>Sprint 2 review meeting</t>
  </si>
  <si>
    <t>Sprint 2 retrospective</t>
  </si>
  <si>
    <t>Sprint 3</t>
  </si>
  <si>
    <t>16/05/2025</t>
  </si>
  <si>
    <t>13/5/2025</t>
  </si>
  <si>
    <t>14/5/2025</t>
  </si>
  <si>
    <t>15/5/2025</t>
  </si>
  <si>
    <t>16/5/2025</t>
  </si>
  <si>
    <t>Tạo Sprint Backlog 3</t>
  </si>
  <si>
    <t>Giao diện Lọc Tour</t>
  </si>
  <si>
    <t>Giao diện đánh giá</t>
  </si>
  <si>
    <t>Giao diện ngày giờ</t>
  </si>
  <si>
    <t>Giao diện quản lý chính sách</t>
  </si>
  <si>
    <t>Giao diện quản lý hoá đơn</t>
  </si>
  <si>
    <t>Review all user interfaces of sprint 3</t>
  </si>
  <si>
    <t>Thiết kế trường kiểm thử cho lọc tour</t>
  </si>
  <si>
    <t>Thiết kế trường kiểm thử cho đánh giá</t>
  </si>
  <si>
    <t>Thiết kế trường kiểm thử cho ngày giờ</t>
  </si>
  <si>
    <t>Thiết kế trường kiểm thử cho quản lý chính sách</t>
  </si>
  <si>
    <t>Thiết kế trường kiểm thử cho quản lý hoá đơn</t>
  </si>
  <si>
    <t>Review all test case of sprint 3</t>
  </si>
  <si>
    <t>Thiết kê front-end cho lọc tour</t>
  </si>
  <si>
    <t>Code back-end cho lọc tour</t>
  </si>
  <si>
    <t>Thiết kê front-end cho đánh giá</t>
  </si>
  <si>
    <t>Code back-end cho đánh giá</t>
  </si>
  <si>
    <t>Thiết kê front-end cho ngày giờ</t>
  </si>
  <si>
    <t>Code back-end cho ngày giờ</t>
  </si>
  <si>
    <t>Thiết kê front-end cho  quản lý chính sách</t>
  </si>
  <si>
    <t>Code back-end cho quản lý chính sách</t>
  </si>
  <si>
    <t>Thiết kê front-end cho quản lý hoá đơn</t>
  </si>
  <si>
    <t>Code back-end cho quản lý hoá đơn</t>
  </si>
  <si>
    <t>Kiểm tra lọc tour</t>
  </si>
  <si>
    <t>Kiểm tra đánh giá</t>
  </si>
  <si>
    <t>Kiểm tra ngày giờ</t>
  </si>
  <si>
    <t>Kiểm tra quản lý chính sách</t>
  </si>
  <si>
    <t>Kiểm tra quản lý hoá đơn</t>
  </si>
  <si>
    <t>Sửa lỗi lọc tour</t>
  </si>
  <si>
    <t>Sửa lỗi đánh giá</t>
  </si>
  <si>
    <t>Sửa lỗi ngày giờ</t>
  </si>
  <si>
    <t>Sửa lỗi quản lý chính sách</t>
  </si>
  <si>
    <t>Sửa lỗi quản lý hoá đơn</t>
  </si>
  <si>
    <t>Kiểm tra lại lọc tour</t>
  </si>
  <si>
    <t>Kiểm tra lại đánh giá</t>
  </si>
  <si>
    <t>Kiểm tra lại ngày giờ</t>
  </si>
  <si>
    <t>Kiểm tra lại quản lý chính sách</t>
  </si>
  <si>
    <t>Kiểm tra lại quản lý hoá đơn</t>
  </si>
  <si>
    <t>Release Sprint 3</t>
  </si>
  <si>
    <t>Sprint 3 review meeting</t>
  </si>
  <si>
    <t>Sprint 3 retrospective</t>
  </si>
  <si>
    <t>SPRINT BACKLOG REPORT</t>
  </si>
  <si>
    <t>Mạnh</t>
  </si>
  <si>
    <t>Phương</t>
  </si>
  <si>
    <t>Lộc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</si>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</sst>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4">
    <font>
      <sz val="11"/>
      <color theme="1"/>
      <name val="Calibri"/>
      <charset val="163"/>
      <scheme val="minor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sz val="13"/>
      <name val="Times New Roman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2" fillId="0" borderId="9" xfId="0" applyFont="1" applyBorder="1"/>
    <xf numFmtId="0" fontId="2" fillId="3" borderId="5" xfId="0" applyFont="1" applyFill="1" applyBorder="1"/>
    <xf numFmtId="0" fontId="2" fillId="0" borderId="10" xfId="0" applyFont="1" applyBorder="1"/>
    <xf numFmtId="0" fontId="1" fillId="2" borderId="9" xfId="0" applyFont="1" applyFill="1" applyBorder="1" applyAlignment="1">
      <alignment horizontal="center" vertical="center"/>
    </xf>
    <xf numFmtId="0" fontId="2" fillId="0" borderId="0" xfId="0" applyFont="1"/>
    <xf numFmtId="0" fontId="1" fillId="0" borderId="14" xfId="0" applyFont="1" applyBorder="1" applyAlignment="1">
      <alignment wrapText="1"/>
    </xf>
    <xf numFmtId="0" fontId="2" fillId="4" borderId="7" xfId="0" applyFont="1" applyFill="1" applyBorder="1"/>
    <xf numFmtId="0" fontId="3" fillId="0" borderId="8" xfId="0" applyFont="1" applyBorder="1" applyAlignment="1">
      <alignment horizontal="left" vertical="center"/>
    </xf>
    <xf numFmtId="0" fontId="2" fillId="0" borderId="14" xfId="0" applyFont="1" applyBorder="1"/>
    <xf numFmtId="0" fontId="2" fillId="5" borderId="3" xfId="0" applyFont="1" applyFill="1" applyBorder="1"/>
    <xf numFmtId="0" fontId="3" fillId="0" borderId="9" xfId="0" applyFont="1" applyBorder="1" applyAlignment="1">
      <alignment horizontal="left" vertical="center" wrapText="1"/>
    </xf>
    <xf numFmtId="14" fontId="2" fillId="0" borderId="14" xfId="0" applyNumberFormat="1" applyFont="1" applyBorder="1" applyAlignment="1">
      <alignment horizontal="left"/>
    </xf>
    <xf numFmtId="0" fontId="2" fillId="6" borderId="3" xfId="0" applyFont="1" applyFill="1" applyBorder="1"/>
    <xf numFmtId="0" fontId="2" fillId="7" borderId="3" xfId="0" applyFont="1" applyFill="1" applyBorder="1"/>
    <xf numFmtId="0" fontId="2" fillId="8" borderId="5" xfId="0" applyFont="1" applyFill="1" applyBorder="1"/>
    <xf numFmtId="0" fontId="3" fillId="0" borderId="10" xfId="0" applyFont="1" applyBorder="1" applyAlignment="1">
      <alignment vertical="center" wrapText="1"/>
    </xf>
    <xf numFmtId="0" fontId="1" fillId="10" borderId="1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9" borderId="14" xfId="0" applyFont="1" applyFill="1" applyBorder="1"/>
    <xf numFmtId="0" fontId="1" fillId="9" borderId="4" xfId="0" applyFont="1" applyFill="1" applyBorder="1"/>
    <xf numFmtId="0" fontId="1" fillId="0" borderId="4" xfId="0" applyFont="1" applyBorder="1" applyAlignment="1">
      <alignment textRotation="90" wrapText="1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4" xfId="0" applyFont="1" applyBorder="1"/>
    <xf numFmtId="0" fontId="1" fillId="9" borderId="25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" fillId="9" borderId="28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textRotation="90" wrapText="1"/>
    </xf>
    <xf numFmtId="0" fontId="2" fillId="4" borderId="4" xfId="0" applyFont="1" applyFill="1" applyBorder="1"/>
    <xf numFmtId="0" fontId="1" fillId="0" borderId="14" xfId="0" applyFont="1" applyBorder="1"/>
    <xf numFmtId="0" fontId="1" fillId="12" borderId="4" xfId="0" applyFont="1" applyFill="1" applyBorder="1"/>
    <xf numFmtId="0" fontId="0" fillId="0" borderId="4" xfId="0" applyBorder="1"/>
    <xf numFmtId="0" fontId="2" fillId="8" borderId="4" xfId="0" applyFont="1" applyFill="1" applyBorder="1"/>
    <xf numFmtId="0" fontId="2" fillId="0" borderId="22" xfId="0" applyFont="1" applyBorder="1"/>
    <xf numFmtId="0" fontId="2" fillId="6" borderId="4" xfId="0" applyFont="1" applyFill="1" applyBorder="1"/>
    <xf numFmtId="164" fontId="0" fillId="0" borderId="0" xfId="0" applyNumberFormat="1"/>
    <xf numFmtId="14" fontId="3" fillId="0" borderId="14" xfId="0" applyNumberFormat="1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9" borderId="14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9" borderId="24" xfId="0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1" fillId="9" borderId="28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3" fillId="0" borderId="4" xfId="0" applyFont="1" applyBorder="1" applyAlignment="1">
      <alignment horizontal="center"/>
    </xf>
    <xf numFmtId="0" fontId="1" fillId="12" borderId="16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12" borderId="21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9" borderId="16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2" fillId="0" borderId="19" xfId="0" applyFont="1" applyBorder="1" applyAlignment="1">
      <alignment horizontal="left"/>
    </xf>
    <xf numFmtId="0" fontId="2" fillId="0" borderId="1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F035"/>
      <color rgb="FFCC00CC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strRef>
              <c:f>'[1]Sprint 1'!$I$15:$AE$15</c:f>
              <c:strCache>
                <c:ptCount val="23"/>
                <c:pt idx="0">
                  <c:v>30/3/2025</c:v>
                </c:pt>
                <c:pt idx="1">
                  <c:v>31/3/2025</c:v>
                </c:pt>
                <c:pt idx="2">
                  <c:v>45748</c:v>
                </c:pt>
                <c:pt idx="3">
                  <c:v>45749</c:v>
                </c:pt>
                <c:pt idx="4">
                  <c:v>45750</c:v>
                </c:pt>
                <c:pt idx="5">
                  <c:v>45751</c:v>
                </c:pt>
                <c:pt idx="6">
                  <c:v>45752</c:v>
                </c:pt>
                <c:pt idx="7">
                  <c:v>45753</c:v>
                </c:pt>
                <c:pt idx="8">
                  <c:v>45754</c:v>
                </c:pt>
                <c:pt idx="9">
                  <c:v>45755</c:v>
                </c:pt>
                <c:pt idx="10">
                  <c:v>45756</c:v>
                </c:pt>
                <c:pt idx="11">
                  <c:v>45757</c:v>
                </c:pt>
                <c:pt idx="12">
                  <c:v>45758</c:v>
                </c:pt>
                <c:pt idx="13">
                  <c:v>45759</c:v>
                </c:pt>
                <c:pt idx="14">
                  <c:v>45760</c:v>
                </c:pt>
                <c:pt idx="15">
                  <c:v>45761</c:v>
                </c:pt>
                <c:pt idx="16">
                  <c:v>45762</c:v>
                </c:pt>
                <c:pt idx="17">
                  <c:v>45763</c:v>
                </c:pt>
                <c:pt idx="18">
                  <c:v>45764</c:v>
                </c:pt>
                <c:pt idx="19">
                  <c:v>45765</c:v>
                </c:pt>
                <c:pt idx="20">
                  <c:v>45766</c:v>
                </c:pt>
                <c:pt idx="21">
                  <c:v>45767</c:v>
                </c:pt>
                <c:pt idx="22">
                  <c:v>45768</c:v>
                </c:pt>
              </c:strCache>
            </c:strRef>
          </c:cat>
          <c:val>
            <c:numRef>
              <c:f>'[1]Sprint 1'!$I$116:$AE$116</c:f>
              <c:numCache>
                <c:formatCode>General</c:formatCode>
                <c:ptCount val="23"/>
                <c:pt idx="0">
                  <c:v>172</c:v>
                </c:pt>
                <c:pt idx="1">
                  <c:v>173</c:v>
                </c:pt>
                <c:pt idx="2">
                  <c:v>171</c:v>
                </c:pt>
                <c:pt idx="3">
                  <c:v>167</c:v>
                </c:pt>
                <c:pt idx="4">
                  <c:v>159</c:v>
                </c:pt>
                <c:pt idx="5">
                  <c:v>149</c:v>
                </c:pt>
                <c:pt idx="6">
                  <c:v>127</c:v>
                </c:pt>
                <c:pt idx="7">
                  <c:v>110</c:v>
                </c:pt>
                <c:pt idx="8">
                  <c:v>100</c:v>
                </c:pt>
                <c:pt idx="9">
                  <c:v>90</c:v>
                </c:pt>
                <c:pt idx="10">
                  <c:v>80</c:v>
                </c:pt>
                <c:pt idx="11">
                  <c:v>74</c:v>
                </c:pt>
                <c:pt idx="12">
                  <c:v>70</c:v>
                </c:pt>
                <c:pt idx="13">
                  <c:v>62</c:v>
                </c:pt>
                <c:pt idx="14">
                  <c:v>42</c:v>
                </c:pt>
                <c:pt idx="15">
                  <c:v>33</c:v>
                </c:pt>
                <c:pt idx="16">
                  <c:v>27</c:v>
                </c:pt>
                <c:pt idx="17">
                  <c:v>17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3-4D3E-AECF-BABA7E97FA30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strRef>
              <c:f>'[1]Sprint 1'!$I$15:$AE$15</c:f>
              <c:strCache>
                <c:ptCount val="23"/>
                <c:pt idx="0">
                  <c:v>30/3/2025</c:v>
                </c:pt>
                <c:pt idx="1">
                  <c:v>31/3/2025</c:v>
                </c:pt>
                <c:pt idx="2">
                  <c:v>45748</c:v>
                </c:pt>
                <c:pt idx="3">
                  <c:v>45749</c:v>
                </c:pt>
                <c:pt idx="4">
                  <c:v>45750</c:v>
                </c:pt>
                <c:pt idx="5">
                  <c:v>45751</c:v>
                </c:pt>
                <c:pt idx="6">
                  <c:v>45752</c:v>
                </c:pt>
                <c:pt idx="7">
                  <c:v>45753</c:v>
                </c:pt>
                <c:pt idx="8">
                  <c:v>45754</c:v>
                </c:pt>
                <c:pt idx="9">
                  <c:v>45755</c:v>
                </c:pt>
                <c:pt idx="10">
                  <c:v>45756</c:v>
                </c:pt>
                <c:pt idx="11">
                  <c:v>45757</c:v>
                </c:pt>
                <c:pt idx="12">
                  <c:v>45758</c:v>
                </c:pt>
                <c:pt idx="13">
                  <c:v>45759</c:v>
                </c:pt>
                <c:pt idx="14">
                  <c:v>45760</c:v>
                </c:pt>
                <c:pt idx="15">
                  <c:v>45761</c:v>
                </c:pt>
                <c:pt idx="16">
                  <c:v>45762</c:v>
                </c:pt>
                <c:pt idx="17">
                  <c:v>45763</c:v>
                </c:pt>
                <c:pt idx="18">
                  <c:v>45764</c:v>
                </c:pt>
                <c:pt idx="19">
                  <c:v>45765</c:v>
                </c:pt>
                <c:pt idx="20">
                  <c:v>45766</c:v>
                </c:pt>
                <c:pt idx="21">
                  <c:v>45767</c:v>
                </c:pt>
                <c:pt idx="22">
                  <c:v>45768</c:v>
                </c:pt>
              </c:strCache>
            </c:strRef>
          </c:cat>
          <c:val>
            <c:numRef>
              <c:f>'[1]Sprint 1'!$I$117:$AE$117</c:f>
              <c:numCache>
                <c:formatCode>General</c:formatCode>
                <c:ptCount val="23"/>
                <c:pt idx="0">
                  <c:v>172</c:v>
                </c:pt>
                <c:pt idx="1">
                  <c:v>173</c:v>
                </c:pt>
                <c:pt idx="2">
                  <c:v>171</c:v>
                </c:pt>
                <c:pt idx="3">
                  <c:v>167</c:v>
                </c:pt>
                <c:pt idx="4">
                  <c:v>159</c:v>
                </c:pt>
                <c:pt idx="5">
                  <c:v>149</c:v>
                </c:pt>
                <c:pt idx="6">
                  <c:v>127</c:v>
                </c:pt>
                <c:pt idx="7">
                  <c:v>110</c:v>
                </c:pt>
                <c:pt idx="8">
                  <c:v>100</c:v>
                </c:pt>
                <c:pt idx="9">
                  <c:v>90</c:v>
                </c:pt>
                <c:pt idx="10">
                  <c:v>80</c:v>
                </c:pt>
                <c:pt idx="11">
                  <c:v>74</c:v>
                </c:pt>
                <c:pt idx="12">
                  <c:v>70</c:v>
                </c:pt>
                <c:pt idx="13">
                  <c:v>62</c:v>
                </c:pt>
                <c:pt idx="14">
                  <c:v>42</c:v>
                </c:pt>
                <c:pt idx="15">
                  <c:v>33</c:v>
                </c:pt>
                <c:pt idx="16">
                  <c:v>27</c:v>
                </c:pt>
                <c:pt idx="17">
                  <c:v>17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3-4D3E-AECF-BABA7E97F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6424"/>
        <c:axId val="226294464"/>
      </c:lineChart>
      <c:catAx>
        <c:axId val="22629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94464"/>
        <c:crosses val="autoZero"/>
        <c:auto val="1"/>
        <c:lblAlgn val="ctr"/>
        <c:lblOffset val="100"/>
        <c:noMultiLvlLbl val="1"/>
      </c:catAx>
      <c:valAx>
        <c:axId val="2262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96424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0460455-72d4-4021-9637-d728190c66ab}"/>
      </c:ext>
    </c:extLst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of Sprint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'[1]Sprint 1'!$G$116:$AE$116</c:f>
              <c:numCache>
                <c:formatCode>General</c:formatCode>
                <c:ptCount val="25"/>
                <c:pt idx="0">
                  <c:v>183</c:v>
                </c:pt>
                <c:pt idx="2">
                  <c:v>172</c:v>
                </c:pt>
                <c:pt idx="3">
                  <c:v>173</c:v>
                </c:pt>
                <c:pt idx="4">
                  <c:v>171</c:v>
                </c:pt>
                <c:pt idx="5">
                  <c:v>167</c:v>
                </c:pt>
                <c:pt idx="6">
                  <c:v>159</c:v>
                </c:pt>
                <c:pt idx="7">
                  <c:v>149</c:v>
                </c:pt>
                <c:pt idx="8">
                  <c:v>127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74</c:v>
                </c:pt>
                <c:pt idx="14">
                  <c:v>70</c:v>
                </c:pt>
                <c:pt idx="15">
                  <c:v>62</c:v>
                </c:pt>
                <c:pt idx="16">
                  <c:v>42</c:v>
                </c:pt>
                <c:pt idx="17">
                  <c:v>33</c:v>
                </c:pt>
                <c:pt idx="18">
                  <c:v>27</c:v>
                </c:pt>
                <c:pt idx="19">
                  <c:v>17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3-467E-834E-81FAF8954B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'[1]Sprint 1'!$G$117:$AE$117</c:f>
              <c:numCache>
                <c:formatCode>General</c:formatCode>
                <c:ptCount val="25"/>
                <c:pt idx="0">
                  <c:v>183</c:v>
                </c:pt>
                <c:pt idx="2">
                  <c:v>172</c:v>
                </c:pt>
                <c:pt idx="3">
                  <c:v>173</c:v>
                </c:pt>
                <c:pt idx="4">
                  <c:v>171</c:v>
                </c:pt>
                <c:pt idx="5">
                  <c:v>167</c:v>
                </c:pt>
                <c:pt idx="6">
                  <c:v>159</c:v>
                </c:pt>
                <c:pt idx="7">
                  <c:v>149</c:v>
                </c:pt>
                <c:pt idx="8">
                  <c:v>127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74</c:v>
                </c:pt>
                <c:pt idx="14">
                  <c:v>70</c:v>
                </c:pt>
                <c:pt idx="15">
                  <c:v>62</c:v>
                </c:pt>
                <c:pt idx="16">
                  <c:v>42</c:v>
                </c:pt>
                <c:pt idx="17">
                  <c:v>33</c:v>
                </c:pt>
                <c:pt idx="18">
                  <c:v>27</c:v>
                </c:pt>
                <c:pt idx="19">
                  <c:v>17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3-467E-834E-81FAF8954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247935"/>
        <c:axId val="1522245855"/>
      </c:lineChart>
      <c:catAx>
        <c:axId val="152224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45855"/>
        <c:crosses val="autoZero"/>
        <c:auto val="1"/>
        <c:lblAlgn val="ctr"/>
        <c:lblOffset val="100"/>
        <c:noMultiLvlLbl val="0"/>
      </c:catAx>
      <c:valAx>
        <c:axId val="15222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4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e76f72f-cdef-427f-9279-911bea28b7c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strRef>
              <c:f>'[1]Sprint 1'!$I$15:$AE$15</c:f>
              <c:strCache>
                <c:ptCount val="23"/>
                <c:pt idx="0">
                  <c:v>30/3/2025</c:v>
                </c:pt>
                <c:pt idx="1">
                  <c:v>31/3/2025</c:v>
                </c:pt>
                <c:pt idx="2">
                  <c:v>45748</c:v>
                </c:pt>
                <c:pt idx="3">
                  <c:v>45749</c:v>
                </c:pt>
                <c:pt idx="4">
                  <c:v>45750</c:v>
                </c:pt>
                <c:pt idx="5">
                  <c:v>45751</c:v>
                </c:pt>
                <c:pt idx="6">
                  <c:v>45752</c:v>
                </c:pt>
                <c:pt idx="7">
                  <c:v>45753</c:v>
                </c:pt>
                <c:pt idx="8">
                  <c:v>45754</c:v>
                </c:pt>
                <c:pt idx="9">
                  <c:v>45755</c:v>
                </c:pt>
                <c:pt idx="10">
                  <c:v>45756</c:v>
                </c:pt>
                <c:pt idx="11">
                  <c:v>45757</c:v>
                </c:pt>
                <c:pt idx="12">
                  <c:v>45758</c:v>
                </c:pt>
                <c:pt idx="13">
                  <c:v>45759</c:v>
                </c:pt>
                <c:pt idx="14">
                  <c:v>45760</c:v>
                </c:pt>
                <c:pt idx="15">
                  <c:v>45761</c:v>
                </c:pt>
                <c:pt idx="16">
                  <c:v>45762</c:v>
                </c:pt>
                <c:pt idx="17">
                  <c:v>45763</c:v>
                </c:pt>
                <c:pt idx="18">
                  <c:v>45764</c:v>
                </c:pt>
                <c:pt idx="19">
                  <c:v>45765</c:v>
                </c:pt>
                <c:pt idx="20">
                  <c:v>45766</c:v>
                </c:pt>
                <c:pt idx="21">
                  <c:v>45767</c:v>
                </c:pt>
                <c:pt idx="22">
                  <c:v>45768</c:v>
                </c:pt>
              </c:strCache>
            </c:strRef>
          </c:cat>
          <c:val>
            <c:numRef>
              <c:f>'[1]Sprint 1'!$I$116:$AE$116</c:f>
              <c:numCache>
                <c:formatCode>General</c:formatCode>
                <c:ptCount val="23"/>
                <c:pt idx="0">
                  <c:v>172</c:v>
                </c:pt>
                <c:pt idx="1">
                  <c:v>173</c:v>
                </c:pt>
                <c:pt idx="2">
                  <c:v>171</c:v>
                </c:pt>
                <c:pt idx="3">
                  <c:v>167</c:v>
                </c:pt>
                <c:pt idx="4">
                  <c:v>159</c:v>
                </c:pt>
                <c:pt idx="5">
                  <c:v>149</c:v>
                </c:pt>
                <c:pt idx="6">
                  <c:v>127</c:v>
                </c:pt>
                <c:pt idx="7">
                  <c:v>110</c:v>
                </c:pt>
                <c:pt idx="8">
                  <c:v>100</c:v>
                </c:pt>
                <c:pt idx="9">
                  <c:v>90</c:v>
                </c:pt>
                <c:pt idx="10">
                  <c:v>80</c:v>
                </c:pt>
                <c:pt idx="11">
                  <c:v>74</c:v>
                </c:pt>
                <c:pt idx="12">
                  <c:v>70</c:v>
                </c:pt>
                <c:pt idx="13">
                  <c:v>62</c:v>
                </c:pt>
                <c:pt idx="14">
                  <c:v>42</c:v>
                </c:pt>
                <c:pt idx="15">
                  <c:v>33</c:v>
                </c:pt>
                <c:pt idx="16">
                  <c:v>27</c:v>
                </c:pt>
                <c:pt idx="17">
                  <c:v>17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D-4F3B-A094-7B747F8C20E0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strRef>
              <c:f>'[1]Sprint 1'!$I$15:$AE$15</c:f>
              <c:strCache>
                <c:ptCount val="23"/>
                <c:pt idx="0">
                  <c:v>30/3/2025</c:v>
                </c:pt>
                <c:pt idx="1">
                  <c:v>31/3/2025</c:v>
                </c:pt>
                <c:pt idx="2">
                  <c:v>45748</c:v>
                </c:pt>
                <c:pt idx="3">
                  <c:v>45749</c:v>
                </c:pt>
                <c:pt idx="4">
                  <c:v>45750</c:v>
                </c:pt>
                <c:pt idx="5">
                  <c:v>45751</c:v>
                </c:pt>
                <c:pt idx="6">
                  <c:v>45752</c:v>
                </c:pt>
                <c:pt idx="7">
                  <c:v>45753</c:v>
                </c:pt>
                <c:pt idx="8">
                  <c:v>45754</c:v>
                </c:pt>
                <c:pt idx="9">
                  <c:v>45755</c:v>
                </c:pt>
                <c:pt idx="10">
                  <c:v>45756</c:v>
                </c:pt>
                <c:pt idx="11">
                  <c:v>45757</c:v>
                </c:pt>
                <c:pt idx="12">
                  <c:v>45758</c:v>
                </c:pt>
                <c:pt idx="13">
                  <c:v>45759</c:v>
                </c:pt>
                <c:pt idx="14">
                  <c:v>45760</c:v>
                </c:pt>
                <c:pt idx="15">
                  <c:v>45761</c:v>
                </c:pt>
                <c:pt idx="16">
                  <c:v>45762</c:v>
                </c:pt>
                <c:pt idx="17">
                  <c:v>45763</c:v>
                </c:pt>
                <c:pt idx="18">
                  <c:v>45764</c:v>
                </c:pt>
                <c:pt idx="19">
                  <c:v>45765</c:v>
                </c:pt>
                <c:pt idx="20">
                  <c:v>45766</c:v>
                </c:pt>
                <c:pt idx="21">
                  <c:v>45767</c:v>
                </c:pt>
                <c:pt idx="22">
                  <c:v>45768</c:v>
                </c:pt>
              </c:strCache>
            </c:strRef>
          </c:cat>
          <c:val>
            <c:numRef>
              <c:f>'[1]Sprint 1'!$I$117:$AE$117</c:f>
              <c:numCache>
                <c:formatCode>General</c:formatCode>
                <c:ptCount val="23"/>
                <c:pt idx="0">
                  <c:v>172</c:v>
                </c:pt>
                <c:pt idx="1">
                  <c:v>173</c:v>
                </c:pt>
                <c:pt idx="2">
                  <c:v>171</c:v>
                </c:pt>
                <c:pt idx="3">
                  <c:v>167</c:v>
                </c:pt>
                <c:pt idx="4">
                  <c:v>159</c:v>
                </c:pt>
                <c:pt idx="5">
                  <c:v>149</c:v>
                </c:pt>
                <c:pt idx="6">
                  <c:v>127</c:v>
                </c:pt>
                <c:pt idx="7">
                  <c:v>110</c:v>
                </c:pt>
                <c:pt idx="8">
                  <c:v>100</c:v>
                </c:pt>
                <c:pt idx="9">
                  <c:v>90</c:v>
                </c:pt>
                <c:pt idx="10">
                  <c:v>80</c:v>
                </c:pt>
                <c:pt idx="11">
                  <c:v>74</c:v>
                </c:pt>
                <c:pt idx="12">
                  <c:v>70</c:v>
                </c:pt>
                <c:pt idx="13">
                  <c:v>62</c:v>
                </c:pt>
                <c:pt idx="14">
                  <c:v>42</c:v>
                </c:pt>
                <c:pt idx="15">
                  <c:v>33</c:v>
                </c:pt>
                <c:pt idx="16">
                  <c:v>27</c:v>
                </c:pt>
                <c:pt idx="17">
                  <c:v>17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D-4F3B-A094-7B747F8C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6424"/>
        <c:axId val="226294464"/>
      </c:lineChart>
      <c:catAx>
        <c:axId val="22629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94464"/>
        <c:crosses val="autoZero"/>
        <c:auto val="1"/>
        <c:lblAlgn val="ctr"/>
        <c:lblOffset val="100"/>
        <c:noMultiLvlLbl val="1"/>
      </c:catAx>
      <c:valAx>
        <c:axId val="2262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96424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0460455-72d4-4021-9637-d728190c66ab}"/>
      </c:ext>
    </c:extLst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of Sprint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'[1]Sprint 1'!$G$116:$AE$116</c:f>
              <c:numCache>
                <c:formatCode>General</c:formatCode>
                <c:ptCount val="25"/>
                <c:pt idx="0">
                  <c:v>183</c:v>
                </c:pt>
                <c:pt idx="2">
                  <c:v>172</c:v>
                </c:pt>
                <c:pt idx="3">
                  <c:v>173</c:v>
                </c:pt>
                <c:pt idx="4">
                  <c:v>171</c:v>
                </c:pt>
                <c:pt idx="5">
                  <c:v>167</c:v>
                </c:pt>
                <c:pt idx="6">
                  <c:v>159</c:v>
                </c:pt>
                <c:pt idx="7">
                  <c:v>149</c:v>
                </c:pt>
                <c:pt idx="8">
                  <c:v>127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74</c:v>
                </c:pt>
                <c:pt idx="14">
                  <c:v>70</c:v>
                </c:pt>
                <c:pt idx="15">
                  <c:v>62</c:v>
                </c:pt>
                <c:pt idx="16">
                  <c:v>42</c:v>
                </c:pt>
                <c:pt idx="17">
                  <c:v>33</c:v>
                </c:pt>
                <c:pt idx="18">
                  <c:v>27</c:v>
                </c:pt>
                <c:pt idx="19">
                  <c:v>17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6-416B-8830-2FE9340D34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'[1]Sprint 1'!$G$117:$AE$117</c:f>
              <c:numCache>
                <c:formatCode>General</c:formatCode>
                <c:ptCount val="25"/>
                <c:pt idx="0">
                  <c:v>183</c:v>
                </c:pt>
                <c:pt idx="2">
                  <c:v>172</c:v>
                </c:pt>
                <c:pt idx="3">
                  <c:v>173</c:v>
                </c:pt>
                <c:pt idx="4">
                  <c:v>171</c:v>
                </c:pt>
                <c:pt idx="5">
                  <c:v>167</c:v>
                </c:pt>
                <c:pt idx="6">
                  <c:v>159</c:v>
                </c:pt>
                <c:pt idx="7">
                  <c:v>149</c:v>
                </c:pt>
                <c:pt idx="8">
                  <c:v>127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74</c:v>
                </c:pt>
                <c:pt idx="14">
                  <c:v>70</c:v>
                </c:pt>
                <c:pt idx="15">
                  <c:v>62</c:v>
                </c:pt>
                <c:pt idx="16">
                  <c:v>42</c:v>
                </c:pt>
                <c:pt idx="17">
                  <c:v>33</c:v>
                </c:pt>
                <c:pt idx="18">
                  <c:v>27</c:v>
                </c:pt>
                <c:pt idx="19">
                  <c:v>17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6-416B-8830-2FE9340D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247935"/>
        <c:axId val="1522245855"/>
      </c:lineChart>
      <c:catAx>
        <c:axId val="152224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45855"/>
        <c:crosses val="autoZero"/>
        <c:auto val="1"/>
        <c:lblAlgn val="ctr"/>
        <c:lblOffset val="100"/>
        <c:noMultiLvlLbl val="0"/>
      </c:catAx>
      <c:valAx>
        <c:axId val="15222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4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e76f72f-cdef-427f-9279-911bea28b7c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696381784850797E-2"/>
          <c:y val="5.1935657302170903E-2"/>
          <c:w val="0.86185957923009704"/>
          <c:h val="0.883391494774867"/>
        </c:manualLayout>
      </c:layout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2'!$I$15:$AC$15</c:f>
              <c:numCache>
                <c:formatCode>dd/mm</c:formatCode>
                <c:ptCount val="21"/>
                <c:pt idx="0">
                  <c:v>45765</c:v>
                </c:pt>
                <c:pt idx="1">
                  <c:v>45766</c:v>
                </c:pt>
                <c:pt idx="2">
                  <c:v>45767</c:v>
                </c:pt>
                <c:pt idx="3">
                  <c:v>45768</c:v>
                </c:pt>
                <c:pt idx="4">
                  <c:v>45769</c:v>
                </c:pt>
                <c:pt idx="5">
                  <c:v>45770</c:v>
                </c:pt>
                <c:pt idx="6">
                  <c:v>45771</c:v>
                </c:pt>
                <c:pt idx="7">
                  <c:v>45772</c:v>
                </c:pt>
                <c:pt idx="8">
                  <c:v>45773</c:v>
                </c:pt>
                <c:pt idx="9">
                  <c:v>45774</c:v>
                </c:pt>
                <c:pt idx="10">
                  <c:v>45775</c:v>
                </c:pt>
                <c:pt idx="11">
                  <c:v>45776</c:v>
                </c:pt>
                <c:pt idx="12">
                  <c:v>45777</c:v>
                </c:pt>
                <c:pt idx="13">
                  <c:v>45778</c:v>
                </c:pt>
                <c:pt idx="14">
                  <c:v>45779</c:v>
                </c:pt>
                <c:pt idx="15">
                  <c:v>45780</c:v>
                </c:pt>
                <c:pt idx="16">
                  <c:v>45781</c:v>
                </c:pt>
                <c:pt idx="17">
                  <c:v>45782</c:v>
                </c:pt>
                <c:pt idx="18">
                  <c:v>45783</c:v>
                </c:pt>
                <c:pt idx="19">
                  <c:v>45784</c:v>
                </c:pt>
                <c:pt idx="20">
                  <c:v>45785</c:v>
                </c:pt>
              </c:numCache>
            </c:numRef>
          </c:cat>
          <c:val>
            <c:numRef>
              <c:f>'Sprint 2'!$I$75:$AC$75</c:f>
              <c:numCache>
                <c:formatCode>General</c:formatCode>
                <c:ptCount val="21"/>
                <c:pt idx="0">
                  <c:v>124</c:v>
                </c:pt>
                <c:pt idx="1">
                  <c:v>114</c:v>
                </c:pt>
                <c:pt idx="2">
                  <c:v>108</c:v>
                </c:pt>
                <c:pt idx="3">
                  <c:v>108</c:v>
                </c:pt>
                <c:pt idx="4">
                  <c:v>102</c:v>
                </c:pt>
                <c:pt idx="5">
                  <c:v>93</c:v>
                </c:pt>
                <c:pt idx="6">
                  <c:v>80</c:v>
                </c:pt>
                <c:pt idx="7">
                  <c:v>70</c:v>
                </c:pt>
                <c:pt idx="8">
                  <c:v>66</c:v>
                </c:pt>
                <c:pt idx="9">
                  <c:v>64</c:v>
                </c:pt>
                <c:pt idx="10">
                  <c:v>64</c:v>
                </c:pt>
                <c:pt idx="11">
                  <c:v>42</c:v>
                </c:pt>
                <c:pt idx="12">
                  <c:v>34</c:v>
                </c:pt>
                <c:pt idx="13">
                  <c:v>25</c:v>
                </c:pt>
                <c:pt idx="14">
                  <c:v>17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0-4A4B-A686-980753D253DE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2'!$I$15:$AC$15</c:f>
              <c:numCache>
                <c:formatCode>dd/mm</c:formatCode>
                <c:ptCount val="21"/>
                <c:pt idx="0">
                  <c:v>45765</c:v>
                </c:pt>
                <c:pt idx="1">
                  <c:v>45766</c:v>
                </c:pt>
                <c:pt idx="2">
                  <c:v>45767</c:v>
                </c:pt>
                <c:pt idx="3">
                  <c:v>45768</c:v>
                </c:pt>
                <c:pt idx="4">
                  <c:v>45769</c:v>
                </c:pt>
                <c:pt idx="5">
                  <c:v>45770</c:v>
                </c:pt>
                <c:pt idx="6">
                  <c:v>45771</c:v>
                </c:pt>
                <c:pt idx="7">
                  <c:v>45772</c:v>
                </c:pt>
                <c:pt idx="8">
                  <c:v>45773</c:v>
                </c:pt>
                <c:pt idx="9">
                  <c:v>45774</c:v>
                </c:pt>
                <c:pt idx="10">
                  <c:v>45775</c:v>
                </c:pt>
                <c:pt idx="11">
                  <c:v>45776</c:v>
                </c:pt>
                <c:pt idx="12">
                  <c:v>45777</c:v>
                </c:pt>
                <c:pt idx="13">
                  <c:v>45778</c:v>
                </c:pt>
                <c:pt idx="14">
                  <c:v>45779</c:v>
                </c:pt>
                <c:pt idx="15">
                  <c:v>45780</c:v>
                </c:pt>
                <c:pt idx="16">
                  <c:v>45781</c:v>
                </c:pt>
                <c:pt idx="17">
                  <c:v>45782</c:v>
                </c:pt>
                <c:pt idx="18">
                  <c:v>45783</c:v>
                </c:pt>
                <c:pt idx="19">
                  <c:v>45784</c:v>
                </c:pt>
                <c:pt idx="20">
                  <c:v>45785</c:v>
                </c:pt>
              </c:numCache>
            </c:numRef>
          </c:cat>
          <c:val>
            <c:numRef>
              <c:f>'Sprint 2'!$I$76:$AC$76</c:f>
              <c:numCache>
                <c:formatCode>General</c:formatCode>
                <c:ptCount val="21"/>
                <c:pt idx="0">
                  <c:v>124</c:v>
                </c:pt>
                <c:pt idx="1">
                  <c:v>116</c:v>
                </c:pt>
                <c:pt idx="2">
                  <c:v>108</c:v>
                </c:pt>
                <c:pt idx="3">
                  <c:v>108</c:v>
                </c:pt>
                <c:pt idx="4">
                  <c:v>102</c:v>
                </c:pt>
                <c:pt idx="5">
                  <c:v>98</c:v>
                </c:pt>
                <c:pt idx="6">
                  <c:v>80</c:v>
                </c:pt>
                <c:pt idx="7">
                  <c:v>70</c:v>
                </c:pt>
                <c:pt idx="8">
                  <c:v>66</c:v>
                </c:pt>
                <c:pt idx="9">
                  <c:v>64</c:v>
                </c:pt>
                <c:pt idx="10">
                  <c:v>64</c:v>
                </c:pt>
                <c:pt idx="11">
                  <c:v>42</c:v>
                </c:pt>
                <c:pt idx="12">
                  <c:v>34</c:v>
                </c:pt>
                <c:pt idx="13">
                  <c:v>25</c:v>
                </c:pt>
                <c:pt idx="14">
                  <c:v>17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0-4A4B-A686-980753D25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5640"/>
        <c:axId val="226296816"/>
      </c:lineChart>
      <c:dateAx>
        <c:axId val="226295640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96816"/>
        <c:crosses val="autoZero"/>
        <c:auto val="1"/>
        <c:lblOffset val="100"/>
        <c:baseTimeUnit val="days"/>
      </c:dateAx>
      <c:valAx>
        <c:axId val="22629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9564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cd14cff-3752-49e7-adbb-a4359852229b}"/>
      </c:ext>
    </c:extLst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strRef>
              <c:f>'Sprint 3'!$I$15:$V$15</c:f>
              <c:strCache>
                <c:ptCount val="14"/>
                <c:pt idx="0">
                  <c:v>05/03</c:v>
                </c:pt>
                <c:pt idx="1">
                  <c:v>05/04</c:v>
                </c:pt>
                <c:pt idx="2">
                  <c:v>05/05</c:v>
                </c:pt>
                <c:pt idx="3">
                  <c:v>05/06</c:v>
                </c:pt>
                <c:pt idx="4">
                  <c:v>06/07</c:v>
                </c:pt>
                <c:pt idx="5">
                  <c:v>05/08</c:v>
                </c:pt>
                <c:pt idx="6">
                  <c:v>05/09</c:v>
                </c:pt>
                <c:pt idx="7">
                  <c:v>05/10</c:v>
                </c:pt>
                <c:pt idx="8">
                  <c:v>05/11</c:v>
                </c:pt>
                <c:pt idx="9">
                  <c:v>05/12</c:v>
                </c:pt>
                <c:pt idx="10">
                  <c:v>13/5/2025</c:v>
                </c:pt>
                <c:pt idx="11">
                  <c:v>14/5/2025</c:v>
                </c:pt>
                <c:pt idx="12">
                  <c:v>15/5/2025</c:v>
                </c:pt>
                <c:pt idx="13">
                  <c:v>16/5/2025</c:v>
                </c:pt>
              </c:strCache>
            </c:strRef>
          </c:cat>
          <c:val>
            <c:numRef>
              <c:f>'Sprint 3'!$I$59:$V$59</c:f>
              <c:numCache>
                <c:formatCode>General</c:formatCode>
                <c:ptCount val="14"/>
                <c:pt idx="0">
                  <c:v>69</c:v>
                </c:pt>
                <c:pt idx="1">
                  <c:v>67</c:v>
                </c:pt>
                <c:pt idx="2">
                  <c:v>65</c:v>
                </c:pt>
                <c:pt idx="3">
                  <c:v>55</c:v>
                </c:pt>
                <c:pt idx="4">
                  <c:v>45</c:v>
                </c:pt>
                <c:pt idx="5">
                  <c:v>39</c:v>
                </c:pt>
                <c:pt idx="6">
                  <c:v>29</c:v>
                </c:pt>
                <c:pt idx="7">
                  <c:v>25</c:v>
                </c:pt>
                <c:pt idx="8">
                  <c:v>23</c:v>
                </c:pt>
                <c:pt idx="9">
                  <c:v>19</c:v>
                </c:pt>
                <c:pt idx="10">
                  <c:v>15</c:v>
                </c:pt>
                <c:pt idx="11">
                  <c:v>10</c:v>
                </c:pt>
                <c:pt idx="12">
                  <c:v>6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9-4249-898C-9E3C9A1515BC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strRef>
              <c:f>'Sprint 3'!$I$15:$V$15</c:f>
              <c:strCache>
                <c:ptCount val="14"/>
                <c:pt idx="0">
                  <c:v>05/03</c:v>
                </c:pt>
                <c:pt idx="1">
                  <c:v>05/04</c:v>
                </c:pt>
                <c:pt idx="2">
                  <c:v>05/05</c:v>
                </c:pt>
                <c:pt idx="3">
                  <c:v>05/06</c:v>
                </c:pt>
                <c:pt idx="4">
                  <c:v>06/07</c:v>
                </c:pt>
                <c:pt idx="5">
                  <c:v>05/08</c:v>
                </c:pt>
                <c:pt idx="6">
                  <c:v>05/09</c:v>
                </c:pt>
                <c:pt idx="7">
                  <c:v>05/10</c:v>
                </c:pt>
                <c:pt idx="8">
                  <c:v>05/11</c:v>
                </c:pt>
                <c:pt idx="9">
                  <c:v>05/12</c:v>
                </c:pt>
                <c:pt idx="10">
                  <c:v>13/5/2025</c:v>
                </c:pt>
                <c:pt idx="11">
                  <c:v>14/5/2025</c:v>
                </c:pt>
                <c:pt idx="12">
                  <c:v>15/5/2025</c:v>
                </c:pt>
                <c:pt idx="13">
                  <c:v>16/5/2025</c:v>
                </c:pt>
              </c:strCache>
            </c:strRef>
          </c:cat>
          <c:val>
            <c:numRef>
              <c:f>'Sprint 3'!$I$60:$V$60</c:f>
              <c:numCache>
                <c:formatCode>General</c:formatCode>
                <c:ptCount val="14"/>
                <c:pt idx="0">
                  <c:v>69</c:v>
                </c:pt>
                <c:pt idx="1">
                  <c:v>67</c:v>
                </c:pt>
                <c:pt idx="2">
                  <c:v>65</c:v>
                </c:pt>
                <c:pt idx="3">
                  <c:v>55</c:v>
                </c:pt>
                <c:pt idx="4">
                  <c:v>45</c:v>
                </c:pt>
                <c:pt idx="5">
                  <c:v>39</c:v>
                </c:pt>
                <c:pt idx="6">
                  <c:v>29</c:v>
                </c:pt>
                <c:pt idx="7">
                  <c:v>25</c:v>
                </c:pt>
                <c:pt idx="8">
                  <c:v>23</c:v>
                </c:pt>
                <c:pt idx="9">
                  <c:v>19</c:v>
                </c:pt>
                <c:pt idx="10">
                  <c:v>15</c:v>
                </c:pt>
                <c:pt idx="11">
                  <c:v>10</c:v>
                </c:pt>
                <c:pt idx="12">
                  <c:v>6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9-4249-898C-9E3C9A151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0544"/>
        <c:axId val="226297600"/>
      </c:lineChart>
      <c:catAx>
        <c:axId val="22629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97600"/>
        <c:crosses val="autoZero"/>
        <c:auto val="1"/>
        <c:lblAlgn val="ctr"/>
        <c:lblOffset val="100"/>
        <c:noMultiLvlLbl val="1"/>
      </c:catAx>
      <c:valAx>
        <c:axId val="226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90544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be141cf-c4d4-4dad-81a1-8676f6ff7f5f}"/>
      </c:ext>
    </c:extLst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118</xdr:row>
      <xdr:rowOff>57149</xdr:rowOff>
    </xdr:from>
    <xdr:to>
      <xdr:col>18</xdr:col>
      <xdr:colOff>285750</xdr:colOff>
      <xdr:row>150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1170214</xdr:colOff>
      <xdr:row>120</xdr:row>
      <xdr:rowOff>29936</xdr:rowOff>
    </xdr:from>
    <xdr:to>
      <xdr:col>16</xdr:col>
      <xdr:colOff>326571</xdr:colOff>
      <xdr:row>133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1333500</xdr:colOff>
      <xdr:row>118</xdr:row>
      <xdr:rowOff>57149</xdr:rowOff>
    </xdr:from>
    <xdr:to>
      <xdr:col>18</xdr:col>
      <xdr:colOff>285750</xdr:colOff>
      <xdr:row>150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1170214</xdr:colOff>
      <xdr:row>120</xdr:row>
      <xdr:rowOff>29936</xdr:rowOff>
    </xdr:from>
    <xdr:to>
      <xdr:col>16</xdr:col>
      <xdr:colOff>326571</xdr:colOff>
      <xdr:row>133</xdr:row>
      <xdr:rowOff>119743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396541</xdr:colOff>
      <xdr:row>96</xdr:row>
      <xdr:rowOff>106584</xdr:rowOff>
    </xdr:from>
    <xdr:to>
      <xdr:col>34</xdr:col>
      <xdr:colOff>564222</xdr:colOff>
      <xdr:row>118</xdr:row>
      <xdr:rowOff>26369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1288676</xdr:colOff>
      <xdr:row>61</xdr:row>
      <xdr:rowOff>56028</xdr:rowOff>
    </xdr:from>
    <xdr:to>
      <xdr:col>13</xdr:col>
      <xdr:colOff>145675</xdr:colOff>
      <xdr:row>81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ovan/Downloads/Su%20dung%20cho%20de%20tai%20nhom%20(2)/Su%20dung%20cho%20de%20tai%20nhom/10.Project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 1"/>
      <sheetName val="Total"/>
    </sheetNames>
    <sheetDataSet>
      <sheetData sheetId="0">
        <row r="15">
          <cell r="I15" t="str">
            <v>30/3/2025</v>
          </cell>
          <cell r="J15" t="str">
            <v>31/3/2025</v>
          </cell>
          <cell r="K15">
            <v>45748</v>
          </cell>
          <cell r="L15">
            <v>45749</v>
          </cell>
          <cell r="M15">
            <v>45750</v>
          </cell>
          <cell r="N15">
            <v>45751</v>
          </cell>
          <cell r="O15">
            <v>45752</v>
          </cell>
          <cell r="P15">
            <v>45753</v>
          </cell>
          <cell r="Q15">
            <v>45754</v>
          </cell>
          <cell r="R15">
            <v>45755</v>
          </cell>
          <cell r="S15">
            <v>45756</v>
          </cell>
          <cell r="T15">
            <v>45757</v>
          </cell>
          <cell r="U15">
            <v>45758</v>
          </cell>
          <cell r="V15">
            <v>45759</v>
          </cell>
          <cell r="W15">
            <v>45760</v>
          </cell>
          <cell r="X15">
            <v>45761</v>
          </cell>
          <cell r="Y15">
            <v>45762</v>
          </cell>
          <cell r="Z15">
            <v>45763</v>
          </cell>
          <cell r="AA15">
            <v>45764</v>
          </cell>
          <cell r="AB15">
            <v>45765</v>
          </cell>
          <cell r="AC15">
            <v>45766</v>
          </cell>
          <cell r="AD15">
            <v>45767</v>
          </cell>
          <cell r="AE15">
            <v>45768</v>
          </cell>
        </row>
        <row r="116">
          <cell r="G116">
            <v>183</v>
          </cell>
          <cell r="I116">
            <v>172</v>
          </cell>
          <cell r="J116">
            <v>173</v>
          </cell>
          <cell r="K116">
            <v>171</v>
          </cell>
          <cell r="L116">
            <v>167</v>
          </cell>
          <cell r="M116">
            <v>159</v>
          </cell>
          <cell r="N116">
            <v>149</v>
          </cell>
          <cell r="O116">
            <v>127</v>
          </cell>
          <cell r="P116">
            <v>110</v>
          </cell>
          <cell r="Q116">
            <v>100</v>
          </cell>
          <cell r="R116">
            <v>90</v>
          </cell>
          <cell r="S116">
            <v>80</v>
          </cell>
          <cell r="T116">
            <v>74</v>
          </cell>
          <cell r="U116">
            <v>70</v>
          </cell>
          <cell r="V116">
            <v>62</v>
          </cell>
          <cell r="W116">
            <v>42</v>
          </cell>
          <cell r="X116">
            <v>33</v>
          </cell>
          <cell r="Y116">
            <v>27</v>
          </cell>
          <cell r="Z116">
            <v>17</v>
          </cell>
          <cell r="AA116">
            <v>10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</row>
        <row r="117">
          <cell r="G117">
            <v>183</v>
          </cell>
          <cell r="I117">
            <v>172</v>
          </cell>
          <cell r="J117">
            <v>173</v>
          </cell>
          <cell r="K117">
            <v>171</v>
          </cell>
          <cell r="L117">
            <v>167</v>
          </cell>
          <cell r="M117">
            <v>159</v>
          </cell>
          <cell r="N117">
            <v>149</v>
          </cell>
          <cell r="O117">
            <v>127</v>
          </cell>
          <cell r="P117">
            <v>110</v>
          </cell>
          <cell r="Q117">
            <v>100</v>
          </cell>
          <cell r="R117">
            <v>90</v>
          </cell>
          <cell r="S117">
            <v>80</v>
          </cell>
          <cell r="T117">
            <v>74</v>
          </cell>
          <cell r="U117">
            <v>70</v>
          </cell>
          <cell r="V117">
            <v>62</v>
          </cell>
          <cell r="W117">
            <v>42</v>
          </cell>
          <cell r="X117">
            <v>33</v>
          </cell>
          <cell r="Y117">
            <v>27</v>
          </cell>
          <cell r="Z117">
            <v>17</v>
          </cell>
          <cell r="AA117">
            <v>10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4"/>
  <sheetViews>
    <sheetView tabSelected="1" topLeftCell="A76" zoomScale="70" zoomScaleNormal="70" workbookViewId="0">
      <selection activeCell="J10" sqref="J10"/>
    </sheetView>
  </sheetViews>
  <sheetFormatPr defaultColWidth="9.140625" defaultRowHeight="16.5"/>
  <cols>
    <col min="1" max="1" width="16" style="11" customWidth="1"/>
    <col min="2" max="2" width="20.28515625" style="11" customWidth="1"/>
    <col min="3" max="3" width="55.42578125" style="11" customWidth="1"/>
    <col min="4" max="5" width="11" style="11" customWidth="1"/>
    <col min="6" max="6" width="20.5703125" style="11" customWidth="1"/>
    <col min="7" max="8" width="6.140625" style="11" customWidth="1"/>
    <col min="9" max="9" width="6" style="11" customWidth="1"/>
    <col min="10" max="13" width="6.140625" style="11" customWidth="1"/>
    <col min="14" max="14" width="6" style="11" customWidth="1"/>
    <col min="15" max="15" width="6.140625" style="11" customWidth="1"/>
    <col min="16" max="20" width="6" style="11" customWidth="1"/>
    <col min="21" max="23" width="6.140625" style="11" customWidth="1"/>
    <col min="24" max="24" width="6" style="11" customWidth="1"/>
    <col min="25" max="25" width="6.140625" style="11" customWidth="1"/>
    <col min="26" max="26" width="6" style="11" customWidth="1"/>
    <col min="27" max="27" width="5.85546875" style="11" customWidth="1"/>
    <col min="28" max="28" width="6.140625" style="11" customWidth="1"/>
    <col min="29" max="31" width="6" style="11" customWidth="1"/>
    <col min="32" max="16384" width="9.140625" style="11"/>
  </cols>
  <sheetData>
    <row r="1" spans="1:32" ht="49.5">
      <c r="A1" s="55" t="s">
        <v>0</v>
      </c>
      <c r="B1" s="55"/>
      <c r="C1" s="12" t="s">
        <v>1</v>
      </c>
      <c r="E1" s="13"/>
      <c r="F1" s="14" t="s">
        <v>2</v>
      </c>
    </row>
    <row r="2" spans="1:32">
      <c r="A2" s="55" t="s">
        <v>3</v>
      </c>
      <c r="B2" s="55"/>
      <c r="C2" s="15" t="s">
        <v>4</v>
      </c>
      <c r="E2" s="19"/>
      <c r="F2" s="17" t="s">
        <v>5</v>
      </c>
    </row>
    <row r="3" spans="1:32">
      <c r="A3" s="55" t="s">
        <v>6</v>
      </c>
      <c r="B3" s="55"/>
      <c r="C3" s="45" t="s">
        <v>7</v>
      </c>
      <c r="E3" s="21"/>
      <c r="F3" s="22" t="s">
        <v>8</v>
      </c>
    </row>
    <row r="4" spans="1:32" ht="17.25" customHeight="1">
      <c r="A4" s="55" t="s">
        <v>9</v>
      </c>
      <c r="B4" s="55"/>
      <c r="C4" s="45" t="s">
        <v>10</v>
      </c>
    </row>
    <row r="5" spans="1:32" ht="16.5" customHeight="1"/>
    <row r="6" spans="1:32">
      <c r="B6" s="56" t="s">
        <v>11</v>
      </c>
      <c r="C6" s="56"/>
      <c r="D6" s="56"/>
      <c r="E6" s="57"/>
    </row>
    <row r="7" spans="1:32">
      <c r="B7" s="23" t="s">
        <v>12</v>
      </c>
      <c r="C7" s="23" t="s">
        <v>13</v>
      </c>
      <c r="D7" s="23" t="s">
        <v>14</v>
      </c>
      <c r="E7" s="23" t="s">
        <v>15</v>
      </c>
    </row>
    <row r="8" spans="1:32">
      <c r="B8" s="24">
        <v>1</v>
      </c>
      <c r="C8" s="15" t="s">
        <v>16</v>
      </c>
      <c r="D8" s="15">
        <f ca="1">SUMIF($E$16:$F$112," Hoàng",$G$16:$G$112)+SUMIF($E$16:$F$112,"All team",$G$16:$G$112)/5+SUMIF($E$16:$F$112,"Hoàng",$G$16:$G$112)/2</f>
        <v>18.3</v>
      </c>
      <c r="E8" s="15">
        <f ca="1">SUMIF($E$16:$F$112," Hoàng",$H$16:$H$112)+SUMIF($E$16:$F$112,"All team",$H$16:$H$112)/5+SUMIF($E$16:$F$112,"Hoàng",$H$16:$H$112)/2</f>
        <v>18.3</v>
      </c>
    </row>
    <row r="9" spans="1:32">
      <c r="B9" s="24">
        <v>2</v>
      </c>
      <c r="C9" s="15" t="s">
        <v>17</v>
      </c>
      <c r="D9" s="15">
        <f ca="1">SUMIF($E$16:$F$112," Phong",$G$16:$G$112)+SUMIF($E$16:$F$112,"All team",$G$16:$G$112)/5+SUMIF($E$16:$F$112,"Phong,Duy,Khôi",$G$16:$G$112)/2</f>
        <v>4.8</v>
      </c>
      <c r="E9" s="15">
        <f ca="1">SUMIF($E$16:$F$112," Phong",$H$16:$H$112)+SUMIF($E$16:$F$112,"All team",$H$16:$H$112)/5+SUMIF($E$16:$F$112,"Phong.Duy,Khôi",$H$16:$H$112)/2</f>
        <v>4.8</v>
      </c>
    </row>
    <row r="10" spans="1:32">
      <c r="B10" s="24">
        <v>3</v>
      </c>
      <c r="C10" s="15" t="s">
        <v>18</v>
      </c>
      <c r="D10" s="15">
        <f ca="1">SUMIF($E$16:$F$112," Duy",$G$16:$G$112)+SUMIF($E$16:$F$112,"All team",$G$16:$G$112)/5+SUMIF($E$16:$F$112,"Duy,Phong,Khôi",$G$16:$G$112)/2</f>
        <v>5.8</v>
      </c>
      <c r="E10" s="15">
        <f ca="1">SUMIF($E$16:$F$112," Duy",$H$16:$H$112)+SUMIF($E$16:$F$112,"All team",$H$16:$H$112)/5+SUMIF($E$16:$F$112,"Duy,Phong,Khôi",$H$16:$H$112)/2</f>
        <v>5.8</v>
      </c>
    </row>
    <row r="11" spans="1:32">
      <c r="B11" s="24">
        <v>4</v>
      </c>
      <c r="C11" s="15" t="s">
        <v>19</v>
      </c>
      <c r="D11" s="15">
        <f ca="1">SUMIF($E$16:$F$112," Bảo",$G$16:$G$112)+SUMIF($E$16:$F$112,"All team",$G$16:$G$112)/5+SUMIF($E$16:$F$112,"Bảo",$G$16:$G$112)/2</f>
        <v>18.8</v>
      </c>
      <c r="E11" s="15">
        <f ca="1">SUMIF($E$16:$F$112," Bảo",$H$16:$H$112)+SUMIF($E$16:$F$112,"All team",$H$16:$H$112)/5+SUMIF($E$16:$F$112,"Bảo",$H$16:$H$112)/2</f>
        <v>18.8</v>
      </c>
    </row>
    <row r="12" spans="1:32">
      <c r="B12" s="24">
        <v>5</v>
      </c>
      <c r="C12" s="15" t="s">
        <v>20</v>
      </c>
      <c r="D12" s="15">
        <f ca="1">SUMIF($E$16:$F$112," Khôi",$G$16:$G$112)+SUMIF($E$16:$F$112,"All team",$G$16:$G$112)/5+SUMIF($E$16:$F$112,"Khôi,Phong,Duy",$G$16:$G$112)/2</f>
        <v>4.8</v>
      </c>
      <c r="E12" s="15">
        <f ca="1">SUMIF($E$16:$F$112," Khôi",$H$16:$H$112)+SUMIF($E$16:$F$112,"All team",$H$16:$H$112)/5+SUMIF($E$16:$F$112,"Khôi,Phong,Duy",$H$16:$H$112)/2</f>
        <v>4.8</v>
      </c>
    </row>
    <row r="13" spans="1:32">
      <c r="B13" s="56" t="s">
        <v>21</v>
      </c>
      <c r="C13" s="56"/>
      <c r="D13" s="25">
        <f ca="1">SUM(D8:D12)</f>
        <v>52.5</v>
      </c>
      <c r="E13" s="25">
        <f ca="1">SUM(E8:E12)</f>
        <v>52.5</v>
      </c>
    </row>
    <row r="15" spans="1:32" ht="62.25" customHeight="1">
      <c r="A15" s="26" t="s">
        <v>22</v>
      </c>
      <c r="B15" s="26" t="s">
        <v>23</v>
      </c>
      <c r="C15" s="58" t="s">
        <v>24</v>
      </c>
      <c r="D15" s="58"/>
      <c r="E15" s="58" t="s">
        <v>25</v>
      </c>
      <c r="F15" s="58"/>
      <c r="G15" s="27" t="s">
        <v>14</v>
      </c>
      <c r="H15" s="27" t="s">
        <v>15</v>
      </c>
      <c r="I15" s="36" t="s">
        <v>7</v>
      </c>
      <c r="J15" s="36" t="s">
        <v>26</v>
      </c>
      <c r="K15" s="36">
        <v>45748</v>
      </c>
      <c r="L15" s="36">
        <v>45749</v>
      </c>
      <c r="M15" s="36">
        <v>45750</v>
      </c>
      <c r="N15" s="36">
        <v>45751</v>
      </c>
      <c r="O15" s="36">
        <v>45752</v>
      </c>
      <c r="P15" s="36">
        <v>45753</v>
      </c>
      <c r="Q15" s="36">
        <v>45754</v>
      </c>
      <c r="R15" s="36">
        <v>45755</v>
      </c>
      <c r="S15" s="36">
        <v>45756</v>
      </c>
      <c r="T15" s="36">
        <v>45757</v>
      </c>
      <c r="U15" s="36">
        <v>45758</v>
      </c>
      <c r="V15" s="36">
        <v>45759</v>
      </c>
      <c r="W15" s="36">
        <v>45760</v>
      </c>
      <c r="X15" s="36">
        <v>45761</v>
      </c>
      <c r="Y15" s="36">
        <v>45762</v>
      </c>
      <c r="Z15" s="36">
        <v>45763</v>
      </c>
      <c r="AA15" s="36">
        <v>45764</v>
      </c>
      <c r="AB15" s="36">
        <v>45765</v>
      </c>
      <c r="AC15" s="36">
        <v>45766</v>
      </c>
      <c r="AD15" s="36">
        <v>45767</v>
      </c>
      <c r="AE15" s="36">
        <v>45768</v>
      </c>
      <c r="AF15" s="36">
        <v>45769</v>
      </c>
    </row>
    <row r="16" spans="1:32">
      <c r="A16" s="50" t="s">
        <v>4</v>
      </c>
      <c r="B16" s="59" t="s">
        <v>27</v>
      </c>
      <c r="C16" s="59"/>
      <c r="D16" s="59"/>
      <c r="E16" s="60" t="s">
        <v>28</v>
      </c>
      <c r="F16" s="60"/>
      <c r="G16" s="31">
        <f>H16-I16</f>
        <v>10</v>
      </c>
      <c r="H16" s="31">
        <v>10</v>
      </c>
      <c r="I16" s="37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</row>
    <row r="17" spans="1:32">
      <c r="A17" s="51"/>
      <c r="B17" s="59" t="s">
        <v>29</v>
      </c>
      <c r="C17" s="59"/>
      <c r="D17" s="59"/>
      <c r="E17" s="60" t="s">
        <v>30</v>
      </c>
      <c r="F17" s="60"/>
      <c r="G17" s="31">
        <v>2</v>
      </c>
      <c r="H17" s="31">
        <v>2</v>
      </c>
      <c r="I17" s="31">
        <v>2</v>
      </c>
      <c r="J17" s="37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</row>
    <row r="18" spans="1:32">
      <c r="A18" s="51"/>
      <c r="B18" s="59" t="s">
        <v>31</v>
      </c>
      <c r="C18" s="59"/>
      <c r="D18" s="59"/>
      <c r="E18" s="60" t="s">
        <v>32</v>
      </c>
      <c r="F18" s="60"/>
      <c r="G18" s="31">
        <v>2</v>
      </c>
      <c r="H18" s="31">
        <v>2</v>
      </c>
      <c r="I18" s="31">
        <v>2</v>
      </c>
      <c r="J18" s="31">
        <v>2</v>
      </c>
      <c r="K18" s="37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</row>
    <row r="19" spans="1:32" ht="16.5" customHeight="1">
      <c r="A19" s="51"/>
      <c r="B19" s="50" t="s">
        <v>33</v>
      </c>
      <c r="C19" s="59" t="s">
        <v>34</v>
      </c>
      <c r="D19" s="59"/>
      <c r="E19" s="60" t="s">
        <v>35</v>
      </c>
      <c r="F19" s="60"/>
      <c r="G19" s="31">
        <v>1</v>
      </c>
      <c r="H19" s="31">
        <v>1</v>
      </c>
      <c r="I19" s="31">
        <v>1</v>
      </c>
      <c r="J19" s="31">
        <v>1</v>
      </c>
      <c r="K19" s="31">
        <v>1</v>
      </c>
      <c r="L19" s="37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</row>
    <row r="20" spans="1:32">
      <c r="A20" s="51"/>
      <c r="B20" s="51"/>
      <c r="C20" s="59" t="s">
        <v>36</v>
      </c>
      <c r="D20" s="59"/>
      <c r="E20" s="60" t="s">
        <v>35</v>
      </c>
      <c r="F20" s="60"/>
      <c r="G20" s="31">
        <v>1</v>
      </c>
      <c r="H20" s="31">
        <v>1</v>
      </c>
      <c r="I20" s="31">
        <v>1</v>
      </c>
      <c r="J20" s="31">
        <v>1</v>
      </c>
      <c r="K20" s="31">
        <v>1</v>
      </c>
      <c r="L20" s="37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</row>
    <row r="21" spans="1:32">
      <c r="A21" s="51"/>
      <c r="B21" s="51"/>
      <c r="C21" s="59" t="s">
        <v>37</v>
      </c>
      <c r="D21" s="59"/>
      <c r="E21" s="60" t="s">
        <v>32</v>
      </c>
      <c r="F21" s="60"/>
      <c r="G21" s="31">
        <v>1</v>
      </c>
      <c r="H21" s="31">
        <v>1</v>
      </c>
      <c r="I21" s="31">
        <v>1</v>
      </c>
      <c r="J21" s="31">
        <v>1</v>
      </c>
      <c r="K21" s="31">
        <v>1</v>
      </c>
      <c r="L21" s="37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</row>
    <row r="22" spans="1:32">
      <c r="A22" s="51"/>
      <c r="B22" s="51"/>
      <c r="C22" s="59" t="s">
        <v>38</v>
      </c>
      <c r="D22" s="59"/>
      <c r="E22" s="60" t="s">
        <v>32</v>
      </c>
      <c r="F22" s="60"/>
      <c r="G22" s="31">
        <v>1</v>
      </c>
      <c r="H22" s="31">
        <v>1</v>
      </c>
      <c r="I22" s="31">
        <v>1</v>
      </c>
      <c r="J22" s="31">
        <v>1</v>
      </c>
      <c r="K22" s="31">
        <v>1</v>
      </c>
      <c r="L22" s="37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</row>
    <row r="23" spans="1:32">
      <c r="A23" s="51"/>
      <c r="B23" s="51"/>
      <c r="C23" s="59" t="s">
        <v>39</v>
      </c>
      <c r="D23" s="59"/>
      <c r="E23" s="60" t="s">
        <v>40</v>
      </c>
      <c r="F23" s="60"/>
      <c r="G23" s="31">
        <v>2</v>
      </c>
      <c r="H23" s="31">
        <v>2</v>
      </c>
      <c r="I23" s="31">
        <v>2</v>
      </c>
      <c r="J23" s="31">
        <v>2</v>
      </c>
      <c r="K23" s="31">
        <v>2</v>
      </c>
      <c r="L23" s="37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</row>
    <row r="24" spans="1:32">
      <c r="A24" s="51"/>
      <c r="B24" s="51"/>
      <c r="C24" s="59" t="s">
        <v>41</v>
      </c>
      <c r="D24" s="59"/>
      <c r="E24" s="60" t="s">
        <v>30</v>
      </c>
      <c r="F24" s="60"/>
      <c r="G24" s="31">
        <v>2</v>
      </c>
      <c r="H24" s="31">
        <v>2</v>
      </c>
      <c r="I24" s="31">
        <v>2</v>
      </c>
      <c r="J24" s="31">
        <v>2</v>
      </c>
      <c r="K24" s="31">
        <v>2</v>
      </c>
      <c r="L24" s="37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</row>
    <row r="25" spans="1:32">
      <c r="A25" s="51"/>
      <c r="B25" s="51"/>
      <c r="C25" s="53" t="s">
        <v>42</v>
      </c>
      <c r="D25" s="54"/>
      <c r="E25" s="46" t="s">
        <v>43</v>
      </c>
      <c r="F25" s="47"/>
      <c r="G25" s="31">
        <v>1</v>
      </c>
      <c r="H25" s="31">
        <v>1</v>
      </c>
      <c r="I25" s="31">
        <v>1</v>
      </c>
      <c r="J25" s="31">
        <v>1</v>
      </c>
      <c r="K25" s="31">
        <v>1</v>
      </c>
      <c r="L25" s="31">
        <v>1</v>
      </c>
      <c r="M25" s="37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</row>
    <row r="26" spans="1:32">
      <c r="A26" s="51"/>
      <c r="B26" s="51"/>
      <c r="C26" s="53" t="s">
        <v>44</v>
      </c>
      <c r="D26" s="54"/>
      <c r="E26" s="46" t="s">
        <v>30</v>
      </c>
      <c r="F26" s="47"/>
      <c r="G26" s="31">
        <v>1</v>
      </c>
      <c r="H26" s="31">
        <v>1</v>
      </c>
      <c r="I26" s="31">
        <v>1</v>
      </c>
      <c r="J26" s="31">
        <v>1</v>
      </c>
      <c r="K26" s="31">
        <v>1</v>
      </c>
      <c r="L26" s="31">
        <v>1</v>
      </c>
      <c r="M26" s="37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</row>
    <row r="27" spans="1:32">
      <c r="A27" s="51"/>
      <c r="B27" s="51"/>
      <c r="C27" s="53" t="s">
        <v>45</v>
      </c>
      <c r="D27" s="54"/>
      <c r="E27" s="46" t="s">
        <v>30</v>
      </c>
      <c r="F27" s="47"/>
      <c r="G27" s="31">
        <v>1</v>
      </c>
      <c r="H27" s="31">
        <v>1</v>
      </c>
      <c r="I27" s="31">
        <v>1</v>
      </c>
      <c r="J27" s="31">
        <v>1</v>
      </c>
      <c r="K27" s="31">
        <v>1</v>
      </c>
      <c r="L27" s="31">
        <v>1</v>
      </c>
      <c r="M27" s="37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</row>
    <row r="28" spans="1:32">
      <c r="A28" s="51"/>
      <c r="B28" s="51"/>
      <c r="C28" s="53" t="s">
        <v>46</v>
      </c>
      <c r="D28" s="54"/>
      <c r="E28" s="46" t="s">
        <v>40</v>
      </c>
      <c r="F28" s="47"/>
      <c r="G28" s="31">
        <v>1</v>
      </c>
      <c r="H28" s="31">
        <v>1</v>
      </c>
      <c r="I28" s="31">
        <v>1</v>
      </c>
      <c r="J28" s="31">
        <v>1</v>
      </c>
      <c r="K28" s="31">
        <v>1</v>
      </c>
      <c r="L28" s="31">
        <v>1</v>
      </c>
      <c r="M28" s="37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</row>
    <row r="29" spans="1:32">
      <c r="A29" s="51"/>
      <c r="B29" s="51"/>
      <c r="C29" s="53" t="s">
        <v>47</v>
      </c>
      <c r="D29" s="54"/>
      <c r="E29" s="46" t="s">
        <v>40</v>
      </c>
      <c r="F29" s="47"/>
      <c r="G29" s="31">
        <v>1</v>
      </c>
      <c r="H29" s="31">
        <v>1</v>
      </c>
      <c r="I29" s="31"/>
      <c r="J29" s="31">
        <v>1</v>
      </c>
      <c r="K29" s="31">
        <v>1</v>
      </c>
      <c r="L29" s="31">
        <v>1</v>
      </c>
      <c r="M29" s="37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0</v>
      </c>
      <c r="AC29" s="31">
        <v>0</v>
      </c>
      <c r="AD29" s="31">
        <v>0</v>
      </c>
      <c r="AE29" s="31">
        <v>0</v>
      </c>
      <c r="AF29" s="31">
        <v>0</v>
      </c>
    </row>
    <row r="30" spans="1:32">
      <c r="A30" s="51"/>
      <c r="B30" s="51"/>
      <c r="C30" s="53" t="s">
        <v>48</v>
      </c>
      <c r="D30" s="54"/>
      <c r="E30" s="46" t="s">
        <v>32</v>
      </c>
      <c r="F30" s="47"/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7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</row>
    <row r="31" spans="1:32">
      <c r="A31" s="51"/>
      <c r="B31" s="51"/>
      <c r="C31" s="53" t="s">
        <v>49</v>
      </c>
      <c r="D31" s="54"/>
      <c r="E31" s="46" t="s">
        <v>43</v>
      </c>
      <c r="F31" s="47"/>
      <c r="G31" s="31">
        <v>1</v>
      </c>
      <c r="H31" s="31">
        <v>1</v>
      </c>
      <c r="I31" s="31">
        <v>1</v>
      </c>
      <c r="J31" s="31">
        <v>1</v>
      </c>
      <c r="K31" s="31">
        <v>1</v>
      </c>
      <c r="L31" s="31">
        <v>1</v>
      </c>
      <c r="M31" s="37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</row>
    <row r="32" spans="1:32">
      <c r="A32" s="51"/>
      <c r="B32" s="52"/>
      <c r="C32" s="53" t="s">
        <v>50</v>
      </c>
      <c r="D32" s="54"/>
      <c r="E32" s="60" t="s">
        <v>35</v>
      </c>
      <c r="F32" s="60"/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7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</row>
    <row r="33" spans="1:32">
      <c r="A33" s="51"/>
      <c r="B33" s="50" t="s">
        <v>51</v>
      </c>
      <c r="C33" s="53" t="s">
        <v>52</v>
      </c>
      <c r="D33" s="54"/>
      <c r="E33" s="46" t="s">
        <v>35</v>
      </c>
      <c r="F33" s="47"/>
      <c r="G33" s="31">
        <v>1</v>
      </c>
      <c r="H33" s="31">
        <v>1</v>
      </c>
      <c r="I33" s="31">
        <v>1</v>
      </c>
      <c r="J33" s="31">
        <v>1</v>
      </c>
      <c r="K33" s="31">
        <v>1</v>
      </c>
      <c r="L33" s="31">
        <v>1</v>
      </c>
      <c r="M33" s="31">
        <v>1</v>
      </c>
      <c r="N33" s="37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</row>
    <row r="34" spans="1:32">
      <c r="A34" s="51"/>
      <c r="B34" s="51"/>
      <c r="C34" s="53" t="s">
        <v>53</v>
      </c>
      <c r="D34" s="54"/>
      <c r="E34" s="46" t="s">
        <v>35</v>
      </c>
      <c r="F34" s="47"/>
      <c r="G34" s="31">
        <v>1</v>
      </c>
      <c r="H34" s="31">
        <v>1</v>
      </c>
      <c r="I34" s="31">
        <v>1</v>
      </c>
      <c r="J34" s="31">
        <v>1</v>
      </c>
      <c r="K34" s="31">
        <v>1</v>
      </c>
      <c r="L34" s="31">
        <v>1</v>
      </c>
      <c r="M34" s="31">
        <v>1</v>
      </c>
      <c r="N34" s="37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</row>
    <row r="35" spans="1:32">
      <c r="A35" s="51"/>
      <c r="B35" s="51"/>
      <c r="C35" s="53" t="s">
        <v>54</v>
      </c>
      <c r="D35" s="54"/>
      <c r="E35" s="46" t="s">
        <v>32</v>
      </c>
      <c r="F35" s="47"/>
      <c r="G35" s="31">
        <v>1</v>
      </c>
      <c r="H35" s="31">
        <v>1</v>
      </c>
      <c r="I35" s="31">
        <v>1</v>
      </c>
      <c r="J35" s="31">
        <v>1</v>
      </c>
      <c r="K35" s="31">
        <v>1</v>
      </c>
      <c r="L35" s="31">
        <v>1</v>
      </c>
      <c r="M35" s="31">
        <v>1</v>
      </c>
      <c r="N35" s="37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</row>
    <row r="36" spans="1:32">
      <c r="A36" s="51"/>
      <c r="B36" s="51"/>
      <c r="C36" s="53" t="s">
        <v>55</v>
      </c>
      <c r="D36" s="54"/>
      <c r="E36" s="46" t="s">
        <v>32</v>
      </c>
      <c r="F36" s="47"/>
      <c r="G36" s="31">
        <v>1</v>
      </c>
      <c r="H36" s="31">
        <v>1</v>
      </c>
      <c r="I36" s="31">
        <v>1</v>
      </c>
      <c r="J36" s="31">
        <v>1</v>
      </c>
      <c r="K36" s="31">
        <v>1</v>
      </c>
      <c r="L36" s="31">
        <v>1</v>
      </c>
      <c r="M36" s="31">
        <v>1</v>
      </c>
      <c r="N36" s="37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</row>
    <row r="37" spans="1:32">
      <c r="A37" s="51"/>
      <c r="B37" s="51"/>
      <c r="C37" s="53" t="s">
        <v>56</v>
      </c>
      <c r="D37" s="54"/>
      <c r="E37" s="46" t="s">
        <v>40</v>
      </c>
      <c r="F37" s="47"/>
      <c r="G37" s="31">
        <v>1</v>
      </c>
      <c r="H37" s="31">
        <v>1</v>
      </c>
      <c r="I37" s="31">
        <v>1</v>
      </c>
      <c r="J37" s="31">
        <v>1</v>
      </c>
      <c r="K37" s="31">
        <v>1</v>
      </c>
      <c r="L37" s="31">
        <v>1</v>
      </c>
      <c r="M37" s="31">
        <v>1</v>
      </c>
      <c r="N37" s="37">
        <v>0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</row>
    <row r="38" spans="1:32">
      <c r="A38" s="51"/>
      <c r="B38" s="51"/>
      <c r="C38" s="53" t="s">
        <v>57</v>
      </c>
      <c r="D38" s="54"/>
      <c r="E38" s="46" t="s">
        <v>40</v>
      </c>
      <c r="F38" s="47"/>
      <c r="G38" s="31">
        <v>1</v>
      </c>
      <c r="H38" s="31">
        <v>1</v>
      </c>
      <c r="I38" s="31">
        <v>1</v>
      </c>
      <c r="J38" s="31">
        <v>1</v>
      </c>
      <c r="K38" s="31">
        <v>1</v>
      </c>
      <c r="L38" s="31">
        <v>1</v>
      </c>
      <c r="M38" s="31">
        <v>1</v>
      </c>
      <c r="N38" s="37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</row>
    <row r="39" spans="1:32">
      <c r="A39" s="51"/>
      <c r="B39" s="51"/>
      <c r="C39" s="53" t="s">
        <v>58</v>
      </c>
      <c r="D39" s="54"/>
      <c r="E39" s="46" t="s">
        <v>43</v>
      </c>
      <c r="F39" s="47"/>
      <c r="G39" s="31">
        <v>2</v>
      </c>
      <c r="H39" s="31">
        <v>2</v>
      </c>
      <c r="I39" s="31">
        <v>2</v>
      </c>
      <c r="J39" s="31">
        <v>2</v>
      </c>
      <c r="K39" s="31">
        <v>2</v>
      </c>
      <c r="L39" s="31">
        <v>2</v>
      </c>
      <c r="M39" s="31">
        <v>2</v>
      </c>
      <c r="N39" s="37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</row>
    <row r="40" spans="1:32">
      <c r="A40" s="51"/>
      <c r="B40" s="51"/>
      <c r="C40" s="53" t="s">
        <v>59</v>
      </c>
      <c r="D40" s="54"/>
      <c r="E40" s="46" t="s">
        <v>30</v>
      </c>
      <c r="F40" s="47"/>
      <c r="G40" s="31">
        <v>2</v>
      </c>
      <c r="H40" s="31">
        <v>2</v>
      </c>
      <c r="I40" s="31">
        <v>2</v>
      </c>
      <c r="J40" s="31">
        <v>2</v>
      </c>
      <c r="K40" s="31">
        <v>2</v>
      </c>
      <c r="L40" s="31">
        <v>2</v>
      </c>
      <c r="M40" s="31">
        <v>2</v>
      </c>
      <c r="N40" s="37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</row>
    <row r="41" spans="1:32">
      <c r="A41" s="51"/>
      <c r="B41" s="51"/>
      <c r="C41" s="53" t="s">
        <v>60</v>
      </c>
      <c r="D41" s="54"/>
      <c r="E41" s="46" t="s">
        <v>30</v>
      </c>
      <c r="F41" s="47"/>
      <c r="G41" s="31">
        <v>2</v>
      </c>
      <c r="H41" s="31">
        <v>2</v>
      </c>
      <c r="I41" s="31">
        <v>2</v>
      </c>
      <c r="J41" s="31">
        <v>2</v>
      </c>
      <c r="K41" s="31">
        <v>2</v>
      </c>
      <c r="L41" s="31">
        <v>2</v>
      </c>
      <c r="M41" s="31">
        <v>2</v>
      </c>
      <c r="N41" s="37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</row>
    <row r="42" spans="1:32">
      <c r="A42" s="51"/>
      <c r="B42" s="51"/>
      <c r="C42" s="53" t="s">
        <v>61</v>
      </c>
      <c r="D42" s="54"/>
      <c r="E42" s="46" t="s">
        <v>40</v>
      </c>
      <c r="F42" s="47"/>
      <c r="G42" s="31">
        <v>1</v>
      </c>
      <c r="H42" s="31">
        <v>1</v>
      </c>
      <c r="I42" s="31">
        <v>1</v>
      </c>
      <c r="J42" s="31">
        <v>1</v>
      </c>
      <c r="K42" s="31">
        <v>1</v>
      </c>
      <c r="L42" s="31">
        <v>1</v>
      </c>
      <c r="M42" s="31">
        <v>1</v>
      </c>
      <c r="N42" s="31">
        <v>1</v>
      </c>
      <c r="O42" s="37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</row>
    <row r="43" spans="1:32">
      <c r="A43" s="51"/>
      <c r="B43" s="51"/>
      <c r="C43" s="53" t="s">
        <v>62</v>
      </c>
      <c r="D43" s="54"/>
      <c r="E43" s="46" t="s">
        <v>40</v>
      </c>
      <c r="F43" s="47"/>
      <c r="G43" s="31">
        <v>1</v>
      </c>
      <c r="H43" s="31">
        <v>1</v>
      </c>
      <c r="I43" s="31">
        <v>1</v>
      </c>
      <c r="J43" s="31">
        <v>1</v>
      </c>
      <c r="K43" s="31">
        <v>1</v>
      </c>
      <c r="L43" s="31">
        <v>1</v>
      </c>
      <c r="M43" s="31">
        <v>1</v>
      </c>
      <c r="N43" s="31">
        <v>1</v>
      </c>
      <c r="O43" s="37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</row>
    <row r="44" spans="1:32">
      <c r="A44" s="51"/>
      <c r="B44" s="51"/>
      <c r="C44" s="53" t="s">
        <v>63</v>
      </c>
      <c r="D44" s="54"/>
      <c r="E44" s="46" t="s">
        <v>32</v>
      </c>
      <c r="F44" s="47"/>
      <c r="G44" s="31">
        <v>2</v>
      </c>
      <c r="H44" s="31">
        <v>2</v>
      </c>
      <c r="I44" s="31">
        <v>2</v>
      </c>
      <c r="J44" s="31">
        <v>2</v>
      </c>
      <c r="K44" s="31">
        <v>2</v>
      </c>
      <c r="L44" s="31">
        <v>2</v>
      </c>
      <c r="M44" s="31">
        <v>2</v>
      </c>
      <c r="N44" s="31">
        <v>2</v>
      </c>
      <c r="O44" s="37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</row>
    <row r="45" spans="1:32">
      <c r="A45" s="51"/>
      <c r="B45" s="51"/>
      <c r="C45" s="53" t="s">
        <v>64</v>
      </c>
      <c r="D45" s="54"/>
      <c r="E45" s="46" t="s">
        <v>43</v>
      </c>
      <c r="F45" s="47"/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7">
        <v>0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</row>
    <row r="46" spans="1:32">
      <c r="A46" s="51"/>
      <c r="B46" s="52"/>
      <c r="C46" s="53" t="s">
        <v>65</v>
      </c>
      <c r="D46" s="54"/>
      <c r="E46" s="46" t="s">
        <v>35</v>
      </c>
      <c r="F46" s="47"/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7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</row>
    <row r="47" spans="1:32">
      <c r="A47" s="51"/>
      <c r="B47" s="50" t="s">
        <v>66</v>
      </c>
      <c r="C47" s="53" t="s">
        <v>67</v>
      </c>
      <c r="D47" s="54"/>
      <c r="E47" s="46" t="s">
        <v>32</v>
      </c>
      <c r="F47" s="47"/>
      <c r="G47" s="31">
        <v>1</v>
      </c>
      <c r="H47" s="31">
        <v>1</v>
      </c>
      <c r="I47" s="31">
        <v>1</v>
      </c>
      <c r="J47" s="31">
        <v>1</v>
      </c>
      <c r="K47" s="31">
        <v>1</v>
      </c>
      <c r="L47" s="31">
        <v>1</v>
      </c>
      <c r="M47" s="31">
        <v>1</v>
      </c>
      <c r="N47" s="31">
        <v>1</v>
      </c>
      <c r="O47" s="31">
        <v>1</v>
      </c>
      <c r="P47" s="37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</row>
    <row r="48" spans="1:32">
      <c r="A48" s="51"/>
      <c r="B48" s="51"/>
      <c r="C48" s="53" t="s">
        <v>68</v>
      </c>
      <c r="D48" s="54"/>
      <c r="E48" s="46" t="s">
        <v>32</v>
      </c>
      <c r="F48" s="47"/>
      <c r="G48" s="31">
        <v>1</v>
      </c>
      <c r="H48" s="31">
        <v>1</v>
      </c>
      <c r="I48" s="31">
        <v>1</v>
      </c>
      <c r="J48" s="31">
        <v>1</v>
      </c>
      <c r="K48" s="31">
        <v>1</v>
      </c>
      <c r="L48" s="31">
        <v>1</v>
      </c>
      <c r="M48" s="31">
        <v>1</v>
      </c>
      <c r="N48" s="31">
        <v>1</v>
      </c>
      <c r="O48" s="31">
        <v>1</v>
      </c>
      <c r="P48" s="37">
        <v>0</v>
      </c>
      <c r="Q48" s="31">
        <v>0</v>
      </c>
      <c r="R48" s="31">
        <v>0</v>
      </c>
      <c r="S48" s="31">
        <v>0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</row>
    <row r="49" spans="1:32">
      <c r="A49" s="51"/>
      <c r="B49" s="51"/>
      <c r="C49" s="53" t="s">
        <v>69</v>
      </c>
      <c r="D49" s="54"/>
      <c r="E49" s="46" t="s">
        <v>35</v>
      </c>
      <c r="F49" s="47"/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7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</row>
    <row r="50" spans="1:32">
      <c r="A50" s="51"/>
      <c r="B50" s="51"/>
      <c r="C50" s="53" t="s">
        <v>70</v>
      </c>
      <c r="D50" s="54"/>
      <c r="E50" s="46" t="s">
        <v>40</v>
      </c>
      <c r="F50" s="47"/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7">
        <v>0</v>
      </c>
      <c r="Q50" s="31">
        <v>0</v>
      </c>
      <c r="R50" s="31">
        <v>0</v>
      </c>
      <c r="S50" s="31">
        <v>0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</row>
    <row r="51" spans="1:32">
      <c r="A51" s="51"/>
      <c r="B51" s="51"/>
      <c r="C51" s="53" t="s">
        <v>71</v>
      </c>
      <c r="D51" s="54"/>
      <c r="E51" s="46" t="s">
        <v>30</v>
      </c>
      <c r="F51" s="47"/>
      <c r="G51" s="31">
        <v>2</v>
      </c>
      <c r="H51" s="31">
        <v>2</v>
      </c>
      <c r="I51" s="31">
        <v>2</v>
      </c>
      <c r="J51" s="31">
        <v>2</v>
      </c>
      <c r="K51" s="31">
        <v>2</v>
      </c>
      <c r="L51" s="31">
        <v>2</v>
      </c>
      <c r="M51" s="31">
        <v>2</v>
      </c>
      <c r="N51" s="31">
        <v>2</v>
      </c>
      <c r="O51" s="31">
        <v>2</v>
      </c>
      <c r="P51" s="37">
        <v>0</v>
      </c>
      <c r="Q51" s="31">
        <v>0</v>
      </c>
      <c r="R51" s="31">
        <v>0</v>
      </c>
      <c r="S51" s="31">
        <v>0</v>
      </c>
      <c r="T51" s="31">
        <v>0</v>
      </c>
      <c r="U51" s="31">
        <v>0</v>
      </c>
      <c r="V51" s="31">
        <v>0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</row>
    <row r="52" spans="1:32">
      <c r="A52" s="51"/>
      <c r="B52" s="51"/>
      <c r="C52" s="28" t="s">
        <v>72</v>
      </c>
      <c r="D52" s="29"/>
      <c r="E52" s="46" t="s">
        <v>43</v>
      </c>
      <c r="F52" s="47"/>
      <c r="G52" s="31">
        <v>2</v>
      </c>
      <c r="H52" s="31">
        <v>2</v>
      </c>
      <c r="I52" s="31">
        <v>2</v>
      </c>
      <c r="J52" s="31">
        <v>2</v>
      </c>
      <c r="K52" s="31">
        <v>2</v>
      </c>
      <c r="L52" s="31">
        <v>2</v>
      </c>
      <c r="M52" s="31">
        <v>2</v>
      </c>
      <c r="N52" s="31">
        <v>2</v>
      </c>
      <c r="O52" s="31">
        <v>2</v>
      </c>
      <c r="P52" s="37">
        <v>0</v>
      </c>
      <c r="Q52" s="31">
        <v>0</v>
      </c>
      <c r="R52" s="31">
        <v>0</v>
      </c>
      <c r="S52" s="31">
        <v>0</v>
      </c>
      <c r="T52" s="31">
        <v>0</v>
      </c>
      <c r="U52" s="31">
        <v>0</v>
      </c>
      <c r="V52" s="31">
        <v>0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</row>
    <row r="53" spans="1:32">
      <c r="A53" s="51"/>
      <c r="B53" s="51"/>
      <c r="C53" s="53" t="s">
        <v>73</v>
      </c>
      <c r="D53" s="54"/>
      <c r="E53" s="46" t="s">
        <v>30</v>
      </c>
      <c r="F53" s="47"/>
      <c r="G53" s="31">
        <v>2</v>
      </c>
      <c r="H53" s="31">
        <v>2</v>
      </c>
      <c r="I53" s="31">
        <v>2</v>
      </c>
      <c r="J53" s="31">
        <v>2</v>
      </c>
      <c r="K53" s="31">
        <v>2</v>
      </c>
      <c r="L53" s="31">
        <v>2</v>
      </c>
      <c r="M53" s="31">
        <v>2</v>
      </c>
      <c r="N53" s="31">
        <v>2</v>
      </c>
      <c r="O53" s="31">
        <v>2</v>
      </c>
      <c r="P53" s="31">
        <v>2</v>
      </c>
      <c r="Q53" s="37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</row>
    <row r="54" spans="1:32">
      <c r="A54" s="51"/>
      <c r="B54" s="51"/>
      <c r="C54" s="53" t="s">
        <v>74</v>
      </c>
      <c r="D54" s="54"/>
      <c r="E54" s="46" t="s">
        <v>40</v>
      </c>
      <c r="F54" s="47"/>
      <c r="G54" s="31">
        <v>2</v>
      </c>
      <c r="H54" s="31">
        <v>2</v>
      </c>
      <c r="I54" s="31">
        <v>2</v>
      </c>
      <c r="J54" s="31">
        <v>2</v>
      </c>
      <c r="K54" s="31">
        <v>2</v>
      </c>
      <c r="L54" s="31">
        <v>2</v>
      </c>
      <c r="M54" s="31">
        <v>2</v>
      </c>
      <c r="N54" s="31">
        <v>2</v>
      </c>
      <c r="O54" s="31">
        <v>2</v>
      </c>
      <c r="P54" s="31">
        <v>2</v>
      </c>
      <c r="Q54" s="37">
        <v>0</v>
      </c>
      <c r="R54" s="31">
        <v>0</v>
      </c>
      <c r="S54" s="31">
        <v>0</v>
      </c>
      <c r="T54" s="31">
        <v>0</v>
      </c>
      <c r="U54" s="31">
        <v>0</v>
      </c>
      <c r="V54" s="31">
        <v>0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</row>
    <row r="55" spans="1:32">
      <c r="A55" s="51"/>
      <c r="B55" s="51"/>
      <c r="C55" s="53" t="s">
        <v>75</v>
      </c>
      <c r="D55" s="54"/>
      <c r="E55" s="46" t="s">
        <v>35</v>
      </c>
      <c r="F55" s="47"/>
      <c r="G55" s="31">
        <v>1</v>
      </c>
      <c r="H55" s="31">
        <v>1</v>
      </c>
      <c r="I55" s="31">
        <v>1</v>
      </c>
      <c r="J55" s="31">
        <v>1</v>
      </c>
      <c r="K55" s="31">
        <v>1</v>
      </c>
      <c r="L55" s="31">
        <v>1</v>
      </c>
      <c r="M55" s="31">
        <v>1</v>
      </c>
      <c r="N55" s="31">
        <v>1</v>
      </c>
      <c r="O55" s="31">
        <v>1</v>
      </c>
      <c r="P55" s="31">
        <v>1</v>
      </c>
      <c r="Q55" s="37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</row>
    <row r="56" spans="1:32">
      <c r="A56" s="51"/>
      <c r="B56" s="51"/>
      <c r="C56" s="53" t="s">
        <v>76</v>
      </c>
      <c r="D56" s="54"/>
      <c r="E56" s="46" t="s">
        <v>35</v>
      </c>
      <c r="F56" s="47"/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  <c r="P56" s="31">
        <v>1</v>
      </c>
      <c r="Q56" s="37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</row>
    <row r="57" spans="1:32">
      <c r="A57" s="51"/>
      <c r="B57" s="51"/>
      <c r="C57" s="53" t="s">
        <v>77</v>
      </c>
      <c r="D57" s="54"/>
      <c r="E57" s="46" t="s">
        <v>32</v>
      </c>
      <c r="F57" s="47"/>
      <c r="G57" s="31">
        <v>2</v>
      </c>
      <c r="H57" s="31">
        <v>2</v>
      </c>
      <c r="I57" s="31">
        <v>2</v>
      </c>
      <c r="J57" s="31">
        <v>2</v>
      </c>
      <c r="K57" s="31">
        <v>2</v>
      </c>
      <c r="L57" s="31">
        <v>2</v>
      </c>
      <c r="M57" s="31">
        <v>2</v>
      </c>
      <c r="N57" s="31">
        <v>2</v>
      </c>
      <c r="O57" s="31">
        <v>2</v>
      </c>
      <c r="P57" s="31">
        <v>2</v>
      </c>
      <c r="Q57" s="37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</row>
    <row r="58" spans="1:32">
      <c r="A58" s="51"/>
      <c r="B58" s="51"/>
      <c r="C58" s="53" t="s">
        <v>78</v>
      </c>
      <c r="D58" s="54"/>
      <c r="E58" s="46" t="s">
        <v>43</v>
      </c>
      <c r="F58" s="47"/>
      <c r="G58" s="31">
        <v>2</v>
      </c>
      <c r="H58" s="31">
        <v>2</v>
      </c>
      <c r="I58" s="31">
        <v>2</v>
      </c>
      <c r="J58" s="31">
        <v>2</v>
      </c>
      <c r="K58" s="31">
        <v>2</v>
      </c>
      <c r="L58" s="31">
        <v>2</v>
      </c>
      <c r="M58" s="31">
        <v>2</v>
      </c>
      <c r="N58" s="31">
        <v>2</v>
      </c>
      <c r="O58" s="31">
        <v>2</v>
      </c>
      <c r="P58" s="31">
        <v>2</v>
      </c>
      <c r="Q58" s="37">
        <v>0</v>
      </c>
      <c r="R58" s="31">
        <v>0</v>
      </c>
      <c r="S58" s="31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</row>
    <row r="59" spans="1:32">
      <c r="A59" s="51"/>
      <c r="B59" s="51"/>
      <c r="C59" s="53" t="s">
        <v>79</v>
      </c>
      <c r="D59" s="54"/>
      <c r="E59" s="46" t="s">
        <v>30</v>
      </c>
      <c r="F59" s="47"/>
      <c r="G59" s="31">
        <v>2</v>
      </c>
      <c r="H59" s="31">
        <v>2</v>
      </c>
      <c r="I59" s="31">
        <v>2</v>
      </c>
      <c r="J59" s="31">
        <v>2</v>
      </c>
      <c r="K59" s="31">
        <v>2</v>
      </c>
      <c r="L59" s="31">
        <v>2</v>
      </c>
      <c r="M59" s="31">
        <v>2</v>
      </c>
      <c r="N59" s="31">
        <v>2</v>
      </c>
      <c r="O59" s="31">
        <v>2</v>
      </c>
      <c r="P59" s="31">
        <v>2</v>
      </c>
      <c r="Q59" s="31">
        <v>2</v>
      </c>
      <c r="R59" s="37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</row>
    <row r="60" spans="1:32">
      <c r="A60" s="51"/>
      <c r="B60" s="51"/>
      <c r="C60" s="53" t="s">
        <v>80</v>
      </c>
      <c r="D60" s="54"/>
      <c r="E60" s="46" t="s">
        <v>40</v>
      </c>
      <c r="F60" s="47"/>
      <c r="G60" s="31">
        <v>2</v>
      </c>
      <c r="H60" s="31">
        <v>2</v>
      </c>
      <c r="I60" s="31">
        <v>2</v>
      </c>
      <c r="J60" s="31">
        <v>2</v>
      </c>
      <c r="K60" s="31">
        <v>2</v>
      </c>
      <c r="L60" s="31">
        <v>2</v>
      </c>
      <c r="M60" s="31">
        <v>2</v>
      </c>
      <c r="N60" s="31">
        <v>2</v>
      </c>
      <c r="O60" s="31">
        <v>2</v>
      </c>
      <c r="P60" s="31">
        <v>2</v>
      </c>
      <c r="Q60" s="31">
        <v>2</v>
      </c>
      <c r="R60" s="37">
        <v>0</v>
      </c>
      <c r="S60" s="31">
        <v>0</v>
      </c>
      <c r="T60" s="31">
        <v>0</v>
      </c>
      <c r="U60" s="31">
        <v>0</v>
      </c>
      <c r="V60" s="31">
        <v>0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</row>
    <row r="61" spans="1:32">
      <c r="A61" s="51"/>
      <c r="B61" s="51"/>
      <c r="C61" s="53" t="s">
        <v>81</v>
      </c>
      <c r="D61" s="54"/>
      <c r="E61" s="46" t="s">
        <v>35</v>
      </c>
      <c r="F61" s="47"/>
      <c r="G61" s="31">
        <v>2</v>
      </c>
      <c r="H61" s="31">
        <v>2</v>
      </c>
      <c r="I61" s="31">
        <v>2</v>
      </c>
      <c r="J61" s="31">
        <v>2</v>
      </c>
      <c r="K61" s="31">
        <v>2</v>
      </c>
      <c r="L61" s="31">
        <v>2</v>
      </c>
      <c r="M61" s="31">
        <v>2</v>
      </c>
      <c r="N61" s="31">
        <v>2</v>
      </c>
      <c r="O61" s="31">
        <v>2</v>
      </c>
      <c r="P61" s="31">
        <v>2</v>
      </c>
      <c r="Q61" s="31">
        <v>2</v>
      </c>
      <c r="R61" s="37">
        <v>0</v>
      </c>
      <c r="S61" s="31">
        <v>0</v>
      </c>
      <c r="T61" s="31">
        <v>0</v>
      </c>
      <c r="U61" s="31">
        <v>0</v>
      </c>
      <c r="V61" s="31">
        <v>0</v>
      </c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0</v>
      </c>
      <c r="AC61" s="31">
        <v>0</v>
      </c>
      <c r="AD61" s="31">
        <v>0</v>
      </c>
      <c r="AE61" s="31">
        <v>0</v>
      </c>
      <c r="AF61" s="31">
        <v>0</v>
      </c>
    </row>
    <row r="62" spans="1:32">
      <c r="A62" s="51"/>
      <c r="B62" s="51"/>
      <c r="C62" s="53" t="s">
        <v>82</v>
      </c>
      <c r="D62" s="54"/>
      <c r="E62" s="46" t="s">
        <v>83</v>
      </c>
      <c r="F62" s="47"/>
      <c r="G62" s="31">
        <v>4</v>
      </c>
      <c r="H62" s="31">
        <v>4</v>
      </c>
      <c r="I62" s="31">
        <v>4</v>
      </c>
      <c r="J62" s="31">
        <v>4</v>
      </c>
      <c r="K62" s="31">
        <v>4</v>
      </c>
      <c r="L62" s="31">
        <v>4</v>
      </c>
      <c r="M62" s="31">
        <v>4</v>
      </c>
      <c r="N62" s="31">
        <v>4</v>
      </c>
      <c r="O62" s="31">
        <v>4</v>
      </c>
      <c r="P62" s="31">
        <v>4</v>
      </c>
      <c r="Q62" s="31">
        <v>4</v>
      </c>
      <c r="R62" s="37">
        <v>0</v>
      </c>
      <c r="S62" s="31">
        <v>0</v>
      </c>
      <c r="T62" s="31">
        <v>0</v>
      </c>
      <c r="U62" s="31">
        <v>0</v>
      </c>
      <c r="V62" s="31">
        <v>0</v>
      </c>
      <c r="W62" s="31">
        <v>0</v>
      </c>
      <c r="X62" s="31">
        <v>0</v>
      </c>
      <c r="Y62" s="31">
        <v>0</v>
      </c>
      <c r="Z62" s="31">
        <v>0</v>
      </c>
      <c r="AA62" s="31">
        <v>0</v>
      </c>
      <c r="AB62" s="31">
        <v>0</v>
      </c>
      <c r="AC62" s="31">
        <v>0</v>
      </c>
      <c r="AD62" s="31">
        <v>0</v>
      </c>
      <c r="AE62" s="31">
        <v>0</v>
      </c>
      <c r="AF62" s="31">
        <v>0</v>
      </c>
    </row>
    <row r="63" spans="1:32">
      <c r="A63" s="51"/>
      <c r="B63" s="51"/>
      <c r="C63" s="53" t="s">
        <v>84</v>
      </c>
      <c r="D63" s="54"/>
      <c r="E63" s="46" t="s">
        <v>30</v>
      </c>
      <c r="F63" s="47"/>
      <c r="G63" s="31">
        <v>2</v>
      </c>
      <c r="H63" s="31">
        <v>2</v>
      </c>
      <c r="I63" s="31">
        <v>2</v>
      </c>
      <c r="J63" s="31">
        <v>2</v>
      </c>
      <c r="K63" s="31">
        <v>2</v>
      </c>
      <c r="L63" s="31">
        <v>2</v>
      </c>
      <c r="M63" s="31">
        <v>2</v>
      </c>
      <c r="N63" s="31">
        <v>2</v>
      </c>
      <c r="O63" s="31">
        <v>2</v>
      </c>
      <c r="P63" s="31">
        <v>2</v>
      </c>
      <c r="Q63" s="31">
        <v>2</v>
      </c>
      <c r="R63" s="31">
        <v>2</v>
      </c>
      <c r="S63" s="37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</row>
    <row r="64" spans="1:32">
      <c r="A64" s="51"/>
      <c r="B64" s="51"/>
      <c r="C64" s="53" t="s">
        <v>85</v>
      </c>
      <c r="D64" s="54"/>
      <c r="E64" s="46" t="s">
        <v>40</v>
      </c>
      <c r="F64" s="47"/>
      <c r="G64" s="31">
        <v>2</v>
      </c>
      <c r="H64" s="31">
        <v>2</v>
      </c>
      <c r="I64" s="31">
        <v>2</v>
      </c>
      <c r="J64" s="31">
        <v>2</v>
      </c>
      <c r="K64" s="31">
        <v>2</v>
      </c>
      <c r="L64" s="31">
        <v>2</v>
      </c>
      <c r="M64" s="31">
        <v>2</v>
      </c>
      <c r="N64" s="31">
        <v>2</v>
      </c>
      <c r="O64" s="31">
        <v>2</v>
      </c>
      <c r="P64" s="31">
        <v>2</v>
      </c>
      <c r="Q64" s="31">
        <v>2</v>
      </c>
      <c r="R64" s="31">
        <v>2</v>
      </c>
      <c r="S64" s="37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</row>
    <row r="65" spans="1:32">
      <c r="A65" s="51"/>
      <c r="B65" s="51"/>
      <c r="C65" s="53" t="s">
        <v>86</v>
      </c>
      <c r="D65" s="54"/>
      <c r="E65" s="46" t="s">
        <v>87</v>
      </c>
      <c r="F65" s="47"/>
      <c r="G65" s="31">
        <v>2</v>
      </c>
      <c r="H65" s="31">
        <v>2</v>
      </c>
      <c r="I65" s="31">
        <v>2</v>
      </c>
      <c r="J65" s="31">
        <v>2</v>
      </c>
      <c r="K65" s="31">
        <v>2</v>
      </c>
      <c r="L65" s="31">
        <v>2</v>
      </c>
      <c r="M65" s="31">
        <v>2</v>
      </c>
      <c r="N65" s="31">
        <v>2</v>
      </c>
      <c r="O65" s="31">
        <v>2</v>
      </c>
      <c r="P65" s="31">
        <v>2</v>
      </c>
      <c r="Q65" s="31">
        <v>2</v>
      </c>
      <c r="R65" s="31">
        <v>2</v>
      </c>
      <c r="S65" s="37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</row>
    <row r="66" spans="1:32">
      <c r="A66" s="51"/>
      <c r="B66" s="52"/>
      <c r="C66" s="53" t="s">
        <v>88</v>
      </c>
      <c r="D66" s="54"/>
      <c r="E66" s="61" t="s">
        <v>28</v>
      </c>
      <c r="F66" s="62"/>
      <c r="G66" s="31">
        <v>4</v>
      </c>
      <c r="H66" s="31">
        <v>4</v>
      </c>
      <c r="I66" s="31">
        <v>4</v>
      </c>
      <c r="J66" s="31">
        <v>4</v>
      </c>
      <c r="K66" s="31">
        <v>4</v>
      </c>
      <c r="L66" s="31">
        <v>4</v>
      </c>
      <c r="M66" s="31">
        <v>4</v>
      </c>
      <c r="N66" s="31">
        <v>4</v>
      </c>
      <c r="O66" s="31">
        <v>4</v>
      </c>
      <c r="P66" s="31">
        <v>4</v>
      </c>
      <c r="Q66" s="31">
        <v>4</v>
      </c>
      <c r="R66" s="31">
        <v>4</v>
      </c>
      <c r="S66" s="31">
        <v>4</v>
      </c>
      <c r="T66" s="37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</row>
    <row r="67" spans="1:32">
      <c r="A67" s="51"/>
      <c r="B67" s="50" t="s">
        <v>89</v>
      </c>
      <c r="C67" s="53" t="s">
        <v>90</v>
      </c>
      <c r="D67" s="54"/>
      <c r="E67" s="46" t="s">
        <v>35</v>
      </c>
      <c r="F67" s="47"/>
      <c r="G67" s="31">
        <v>1</v>
      </c>
      <c r="H67" s="31">
        <v>1</v>
      </c>
      <c r="I67" s="31">
        <v>1</v>
      </c>
      <c r="J67" s="31">
        <v>1</v>
      </c>
      <c r="K67" s="31">
        <v>1</v>
      </c>
      <c r="L67" s="31">
        <v>1</v>
      </c>
      <c r="M67" s="31">
        <v>1</v>
      </c>
      <c r="N67" s="31">
        <v>1</v>
      </c>
      <c r="O67" s="31">
        <v>1</v>
      </c>
      <c r="P67" s="31">
        <v>1</v>
      </c>
      <c r="Q67" s="31">
        <v>1</v>
      </c>
      <c r="R67" s="31">
        <v>1</v>
      </c>
      <c r="S67" s="31">
        <v>1</v>
      </c>
      <c r="T67" s="31">
        <v>1</v>
      </c>
      <c r="U67" s="37">
        <v>0</v>
      </c>
      <c r="V67" s="31">
        <v>0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</v>
      </c>
    </row>
    <row r="68" spans="1:32">
      <c r="A68" s="51"/>
      <c r="B68" s="51"/>
      <c r="C68" s="53" t="s">
        <v>91</v>
      </c>
      <c r="D68" s="54"/>
      <c r="E68" s="46" t="s">
        <v>35</v>
      </c>
      <c r="F68" s="47"/>
      <c r="G68" s="31">
        <v>1</v>
      </c>
      <c r="H68" s="31">
        <v>1</v>
      </c>
      <c r="I68" s="31">
        <v>1</v>
      </c>
      <c r="J68" s="31">
        <v>1</v>
      </c>
      <c r="K68" s="31">
        <v>1</v>
      </c>
      <c r="L68" s="31">
        <v>1</v>
      </c>
      <c r="M68" s="31">
        <v>1</v>
      </c>
      <c r="N68" s="31">
        <v>1</v>
      </c>
      <c r="O68" s="31">
        <v>1</v>
      </c>
      <c r="P68" s="31">
        <v>1</v>
      </c>
      <c r="Q68" s="31">
        <v>1</v>
      </c>
      <c r="R68" s="31">
        <v>1</v>
      </c>
      <c r="S68" s="31">
        <v>1</v>
      </c>
      <c r="T68" s="31">
        <v>1</v>
      </c>
      <c r="U68" s="37">
        <v>0</v>
      </c>
      <c r="V68" s="31">
        <v>0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</row>
    <row r="69" spans="1:32">
      <c r="A69" s="51"/>
      <c r="B69" s="51"/>
      <c r="C69" s="53" t="s">
        <v>92</v>
      </c>
      <c r="D69" s="54"/>
      <c r="E69" s="46" t="s">
        <v>32</v>
      </c>
      <c r="F69" s="47"/>
      <c r="G69" s="31">
        <v>1</v>
      </c>
      <c r="H69" s="31">
        <v>1</v>
      </c>
      <c r="I69" s="31">
        <v>1</v>
      </c>
      <c r="J69" s="31">
        <v>1</v>
      </c>
      <c r="K69" s="31">
        <v>1</v>
      </c>
      <c r="L69" s="31">
        <v>1</v>
      </c>
      <c r="M69" s="31">
        <v>1</v>
      </c>
      <c r="N69" s="31">
        <v>1</v>
      </c>
      <c r="O69" s="31">
        <v>1</v>
      </c>
      <c r="P69" s="31">
        <v>1</v>
      </c>
      <c r="Q69" s="31">
        <v>1</v>
      </c>
      <c r="R69" s="31">
        <v>1</v>
      </c>
      <c r="S69" s="31">
        <v>1</v>
      </c>
      <c r="T69" s="31">
        <v>1</v>
      </c>
      <c r="U69" s="37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</row>
    <row r="70" spans="1:32">
      <c r="A70" s="51"/>
      <c r="B70" s="51"/>
      <c r="C70" s="53" t="s">
        <v>93</v>
      </c>
      <c r="D70" s="54"/>
      <c r="E70" s="46" t="s">
        <v>32</v>
      </c>
      <c r="F70" s="47"/>
      <c r="G70" s="31">
        <v>1</v>
      </c>
      <c r="H70" s="31">
        <v>1</v>
      </c>
      <c r="I70" s="31">
        <v>1</v>
      </c>
      <c r="J70" s="31">
        <v>1</v>
      </c>
      <c r="K70" s="31">
        <v>1</v>
      </c>
      <c r="L70" s="31">
        <v>1</v>
      </c>
      <c r="M70" s="31">
        <v>1</v>
      </c>
      <c r="N70" s="31">
        <v>1</v>
      </c>
      <c r="O70" s="31">
        <v>1</v>
      </c>
      <c r="P70" s="31">
        <v>1</v>
      </c>
      <c r="Q70" s="31">
        <v>1</v>
      </c>
      <c r="R70" s="31">
        <v>1</v>
      </c>
      <c r="S70" s="31">
        <v>1</v>
      </c>
      <c r="T70" s="31">
        <v>1</v>
      </c>
      <c r="U70" s="37">
        <v>0</v>
      </c>
      <c r="V70" s="31">
        <v>0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</row>
    <row r="71" spans="1:32">
      <c r="A71" s="51"/>
      <c r="B71" s="51"/>
      <c r="C71" s="53" t="s">
        <v>94</v>
      </c>
      <c r="D71" s="54"/>
      <c r="E71" s="46" t="s">
        <v>40</v>
      </c>
      <c r="F71" s="47"/>
      <c r="G71" s="31">
        <v>1</v>
      </c>
      <c r="H71" s="31">
        <v>1</v>
      </c>
      <c r="I71" s="31">
        <v>1</v>
      </c>
      <c r="J71" s="31">
        <v>1</v>
      </c>
      <c r="K71" s="31">
        <v>1</v>
      </c>
      <c r="L71" s="31">
        <v>1</v>
      </c>
      <c r="M71" s="31">
        <v>1</v>
      </c>
      <c r="N71" s="31">
        <v>1</v>
      </c>
      <c r="O71" s="31">
        <v>1</v>
      </c>
      <c r="P71" s="31">
        <v>1</v>
      </c>
      <c r="Q71" s="31">
        <v>1</v>
      </c>
      <c r="R71" s="31">
        <v>1</v>
      </c>
      <c r="S71" s="31">
        <v>1</v>
      </c>
      <c r="T71" s="31">
        <v>1</v>
      </c>
      <c r="U71" s="37">
        <v>0</v>
      </c>
      <c r="V71" s="31">
        <v>0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</row>
    <row r="72" spans="1:32">
      <c r="A72" s="51"/>
      <c r="B72" s="51"/>
      <c r="C72" s="53" t="s">
        <v>95</v>
      </c>
      <c r="D72" s="54"/>
      <c r="E72" s="46" t="s">
        <v>40</v>
      </c>
      <c r="F72" s="47"/>
      <c r="G72" s="31">
        <v>1</v>
      </c>
      <c r="H72" s="31">
        <v>1</v>
      </c>
      <c r="I72" s="31">
        <v>1</v>
      </c>
      <c r="J72" s="31">
        <v>1</v>
      </c>
      <c r="K72" s="31">
        <v>1</v>
      </c>
      <c r="L72" s="31">
        <v>1</v>
      </c>
      <c r="M72" s="31">
        <v>1</v>
      </c>
      <c r="N72" s="31">
        <v>1</v>
      </c>
      <c r="O72" s="31">
        <v>1</v>
      </c>
      <c r="P72" s="31">
        <v>1</v>
      </c>
      <c r="Q72" s="31">
        <v>1</v>
      </c>
      <c r="R72" s="31">
        <v>1</v>
      </c>
      <c r="S72" s="31">
        <v>1</v>
      </c>
      <c r="T72" s="31">
        <v>1</v>
      </c>
      <c r="U72" s="37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</row>
    <row r="73" spans="1:32">
      <c r="A73" s="51"/>
      <c r="B73" s="51"/>
      <c r="C73" s="53" t="s">
        <v>96</v>
      </c>
      <c r="D73" s="54"/>
      <c r="E73" s="46" t="s">
        <v>43</v>
      </c>
      <c r="F73" s="47"/>
      <c r="G73" s="31">
        <v>2</v>
      </c>
      <c r="H73" s="31">
        <v>2</v>
      </c>
      <c r="I73" s="31">
        <v>2</v>
      </c>
      <c r="J73" s="31">
        <v>2</v>
      </c>
      <c r="K73" s="31">
        <v>2</v>
      </c>
      <c r="L73" s="31">
        <v>2</v>
      </c>
      <c r="M73" s="31">
        <v>2</v>
      </c>
      <c r="N73" s="31">
        <v>2</v>
      </c>
      <c r="O73" s="31">
        <v>2</v>
      </c>
      <c r="P73" s="31">
        <v>2</v>
      </c>
      <c r="Q73" s="31">
        <v>2</v>
      </c>
      <c r="R73" s="31">
        <v>2</v>
      </c>
      <c r="S73" s="31">
        <v>2</v>
      </c>
      <c r="T73" s="31">
        <v>2</v>
      </c>
      <c r="U73" s="37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</row>
    <row r="74" spans="1:32">
      <c r="A74" s="51"/>
      <c r="B74" s="51"/>
      <c r="C74" s="53" t="s">
        <v>97</v>
      </c>
      <c r="D74" s="54"/>
      <c r="E74" s="46" t="s">
        <v>30</v>
      </c>
      <c r="F74" s="47"/>
      <c r="G74" s="31">
        <v>1</v>
      </c>
      <c r="H74" s="31">
        <v>1</v>
      </c>
      <c r="I74" s="31">
        <v>1</v>
      </c>
      <c r="J74" s="31">
        <v>1</v>
      </c>
      <c r="K74" s="31">
        <v>1</v>
      </c>
      <c r="L74" s="31">
        <v>1</v>
      </c>
      <c r="M74" s="31">
        <v>1</v>
      </c>
      <c r="N74" s="31">
        <v>1</v>
      </c>
      <c r="O74" s="31">
        <v>1</v>
      </c>
      <c r="P74" s="31">
        <v>1</v>
      </c>
      <c r="Q74" s="31">
        <v>1</v>
      </c>
      <c r="R74" s="31">
        <v>1</v>
      </c>
      <c r="S74" s="31">
        <v>1</v>
      </c>
      <c r="T74" s="31">
        <v>1</v>
      </c>
      <c r="U74" s="31">
        <v>1</v>
      </c>
      <c r="V74" s="37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</row>
    <row r="75" spans="1:32">
      <c r="A75" s="51"/>
      <c r="B75" s="51"/>
      <c r="C75" s="53" t="s">
        <v>98</v>
      </c>
      <c r="D75" s="54"/>
      <c r="E75" s="46" t="s">
        <v>30</v>
      </c>
      <c r="F75" s="47"/>
      <c r="G75" s="31">
        <v>1</v>
      </c>
      <c r="H75" s="31">
        <v>1</v>
      </c>
      <c r="I75" s="31">
        <v>1</v>
      </c>
      <c r="J75" s="31">
        <v>1</v>
      </c>
      <c r="K75" s="31">
        <v>1</v>
      </c>
      <c r="L75" s="31">
        <v>1</v>
      </c>
      <c r="M75" s="31">
        <v>1</v>
      </c>
      <c r="N75" s="31">
        <v>1</v>
      </c>
      <c r="O75" s="31">
        <v>1</v>
      </c>
      <c r="P75" s="31">
        <v>1</v>
      </c>
      <c r="Q75" s="31">
        <v>1</v>
      </c>
      <c r="R75" s="31">
        <v>1</v>
      </c>
      <c r="S75" s="31">
        <v>1</v>
      </c>
      <c r="T75" s="31">
        <v>1</v>
      </c>
      <c r="U75" s="31">
        <v>1</v>
      </c>
      <c r="V75" s="37">
        <v>0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</row>
    <row r="76" spans="1:32">
      <c r="A76" s="51"/>
      <c r="B76" s="51"/>
      <c r="C76" s="53" t="s">
        <v>99</v>
      </c>
      <c r="D76" s="54"/>
      <c r="E76" s="46" t="s">
        <v>40</v>
      </c>
      <c r="F76" s="47"/>
      <c r="G76" s="31">
        <v>1</v>
      </c>
      <c r="H76" s="31">
        <v>1</v>
      </c>
      <c r="I76" s="31">
        <v>1</v>
      </c>
      <c r="J76" s="31">
        <v>1</v>
      </c>
      <c r="K76" s="31">
        <v>1</v>
      </c>
      <c r="L76" s="31">
        <v>1</v>
      </c>
      <c r="M76" s="31">
        <v>1</v>
      </c>
      <c r="N76" s="31">
        <v>1</v>
      </c>
      <c r="O76" s="31">
        <v>1</v>
      </c>
      <c r="P76" s="31">
        <v>1</v>
      </c>
      <c r="Q76" s="31">
        <v>1</v>
      </c>
      <c r="R76" s="31">
        <v>1</v>
      </c>
      <c r="S76" s="31">
        <v>1</v>
      </c>
      <c r="T76" s="31">
        <v>1</v>
      </c>
      <c r="U76" s="31">
        <v>1</v>
      </c>
      <c r="V76" s="37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</row>
    <row r="77" spans="1:32">
      <c r="A77" s="51"/>
      <c r="B77" s="51"/>
      <c r="C77" s="53" t="s">
        <v>100</v>
      </c>
      <c r="D77" s="54"/>
      <c r="E77" s="46" t="s">
        <v>40</v>
      </c>
      <c r="F77" s="47"/>
      <c r="G77" s="31">
        <v>1</v>
      </c>
      <c r="H77" s="31">
        <v>1</v>
      </c>
      <c r="I77" s="31">
        <v>1</v>
      </c>
      <c r="J77" s="31">
        <v>1</v>
      </c>
      <c r="K77" s="31">
        <v>1</v>
      </c>
      <c r="L77" s="31">
        <v>1</v>
      </c>
      <c r="M77" s="31">
        <v>1</v>
      </c>
      <c r="N77" s="31">
        <v>1</v>
      </c>
      <c r="O77" s="31">
        <v>1</v>
      </c>
      <c r="P77" s="31">
        <v>1</v>
      </c>
      <c r="Q77" s="31">
        <v>1</v>
      </c>
      <c r="R77" s="31">
        <v>1</v>
      </c>
      <c r="S77" s="31">
        <v>1</v>
      </c>
      <c r="T77" s="31">
        <v>1</v>
      </c>
      <c r="U77" s="31">
        <v>1</v>
      </c>
      <c r="V77" s="37">
        <v>0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</row>
    <row r="78" spans="1:32">
      <c r="A78" s="51"/>
      <c r="B78" s="51"/>
      <c r="C78" s="53" t="s">
        <v>101</v>
      </c>
      <c r="D78" s="54"/>
      <c r="E78" s="46" t="s">
        <v>32</v>
      </c>
      <c r="F78" s="47"/>
      <c r="G78" s="31">
        <v>2</v>
      </c>
      <c r="H78" s="31">
        <v>2</v>
      </c>
      <c r="I78" s="31">
        <v>2</v>
      </c>
      <c r="J78" s="31">
        <v>2</v>
      </c>
      <c r="K78" s="31">
        <v>2</v>
      </c>
      <c r="L78" s="31">
        <v>2</v>
      </c>
      <c r="M78" s="31">
        <v>2</v>
      </c>
      <c r="N78" s="31">
        <v>2</v>
      </c>
      <c r="O78" s="31">
        <v>2</v>
      </c>
      <c r="P78" s="31">
        <v>2</v>
      </c>
      <c r="Q78" s="31">
        <v>2</v>
      </c>
      <c r="R78" s="31">
        <v>2</v>
      </c>
      <c r="S78" s="31">
        <v>2</v>
      </c>
      <c r="T78" s="31">
        <v>2</v>
      </c>
      <c r="U78" s="31">
        <v>2</v>
      </c>
      <c r="V78" s="37">
        <v>0</v>
      </c>
      <c r="W78" s="31">
        <v>0</v>
      </c>
      <c r="X78" s="31">
        <v>0</v>
      </c>
      <c r="Y78" s="31">
        <v>0</v>
      </c>
      <c r="Z78" s="31">
        <v>0</v>
      </c>
      <c r="AA78" s="31">
        <v>0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</row>
    <row r="79" spans="1:32">
      <c r="A79" s="51"/>
      <c r="B79" s="51"/>
      <c r="C79" s="53" t="s">
        <v>102</v>
      </c>
      <c r="D79" s="54"/>
      <c r="E79" s="46" t="s">
        <v>43</v>
      </c>
      <c r="F79" s="47"/>
      <c r="G79" s="31">
        <v>2</v>
      </c>
      <c r="H79" s="31">
        <v>2</v>
      </c>
      <c r="I79" s="31">
        <v>2</v>
      </c>
      <c r="J79" s="31">
        <v>2</v>
      </c>
      <c r="K79" s="31">
        <v>2</v>
      </c>
      <c r="L79" s="31">
        <v>2</v>
      </c>
      <c r="M79" s="31">
        <v>2</v>
      </c>
      <c r="N79" s="31">
        <v>2</v>
      </c>
      <c r="O79" s="31">
        <v>2</v>
      </c>
      <c r="P79" s="31">
        <v>2</v>
      </c>
      <c r="Q79" s="31">
        <v>2</v>
      </c>
      <c r="R79" s="31">
        <v>2</v>
      </c>
      <c r="S79" s="31">
        <v>2</v>
      </c>
      <c r="T79" s="31">
        <v>2</v>
      </c>
      <c r="U79" s="31">
        <v>2</v>
      </c>
      <c r="V79" s="37">
        <v>0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</row>
    <row r="80" spans="1:32">
      <c r="A80" s="51"/>
      <c r="B80" s="51"/>
      <c r="C80" s="53" t="s">
        <v>103</v>
      </c>
      <c r="D80" s="54"/>
      <c r="E80" s="46" t="s">
        <v>35</v>
      </c>
      <c r="F80" s="47"/>
      <c r="G80" s="31">
        <v>1</v>
      </c>
      <c r="H80" s="31">
        <v>1</v>
      </c>
      <c r="I80" s="31">
        <v>1</v>
      </c>
      <c r="J80" s="31">
        <v>1</v>
      </c>
      <c r="K80" s="31">
        <v>1</v>
      </c>
      <c r="L80" s="31">
        <v>1</v>
      </c>
      <c r="M80" s="31">
        <v>1</v>
      </c>
      <c r="N80" s="31">
        <v>1</v>
      </c>
      <c r="O80" s="31">
        <v>1</v>
      </c>
      <c r="P80" s="31">
        <v>1</v>
      </c>
      <c r="Q80" s="31">
        <v>1</v>
      </c>
      <c r="R80" s="31">
        <v>1</v>
      </c>
      <c r="S80" s="31">
        <v>1</v>
      </c>
      <c r="T80" s="31">
        <v>1</v>
      </c>
      <c r="U80" s="31">
        <v>1</v>
      </c>
      <c r="V80" s="37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</row>
    <row r="81" spans="1:32">
      <c r="A81" s="51"/>
      <c r="B81" s="52"/>
      <c r="C81" s="53" t="s">
        <v>104</v>
      </c>
      <c r="D81" s="54"/>
      <c r="E81" s="46" t="s">
        <v>35</v>
      </c>
      <c r="F81" s="47"/>
      <c r="G81" s="31">
        <v>1</v>
      </c>
      <c r="H81" s="31">
        <v>1</v>
      </c>
      <c r="I81" s="31">
        <v>1</v>
      </c>
      <c r="J81" s="31">
        <v>1</v>
      </c>
      <c r="K81" s="31">
        <v>1</v>
      </c>
      <c r="L81" s="31">
        <v>1</v>
      </c>
      <c r="M81" s="31">
        <v>1</v>
      </c>
      <c r="N81" s="31">
        <v>1</v>
      </c>
      <c r="O81" s="31">
        <v>1</v>
      </c>
      <c r="P81" s="31">
        <v>1</v>
      </c>
      <c r="Q81" s="31">
        <v>1</v>
      </c>
      <c r="R81" s="31">
        <v>1</v>
      </c>
      <c r="S81" s="31">
        <v>1</v>
      </c>
      <c r="T81" s="31">
        <v>1</v>
      </c>
      <c r="U81" s="31">
        <v>1</v>
      </c>
      <c r="V81" s="37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</row>
    <row r="82" spans="1:32">
      <c r="A82" s="51"/>
      <c r="B82" s="50" t="s">
        <v>105</v>
      </c>
      <c r="C82" s="28" t="s">
        <v>106</v>
      </c>
      <c r="D82" s="29"/>
      <c r="E82" s="46" t="s">
        <v>32</v>
      </c>
      <c r="F82" s="47"/>
      <c r="G82" s="31">
        <v>1</v>
      </c>
      <c r="H82" s="31">
        <v>1</v>
      </c>
      <c r="I82" s="31">
        <v>1</v>
      </c>
      <c r="J82" s="31">
        <v>1</v>
      </c>
      <c r="K82" s="31">
        <v>1</v>
      </c>
      <c r="L82" s="31">
        <v>1</v>
      </c>
      <c r="M82" s="31">
        <v>1</v>
      </c>
      <c r="N82" s="31">
        <v>1</v>
      </c>
      <c r="O82" s="31">
        <v>1</v>
      </c>
      <c r="P82" s="31">
        <v>1</v>
      </c>
      <c r="Q82" s="31">
        <v>1</v>
      </c>
      <c r="R82" s="31">
        <v>1</v>
      </c>
      <c r="S82" s="31">
        <v>1</v>
      </c>
      <c r="T82" s="31">
        <v>1</v>
      </c>
      <c r="U82" s="31">
        <v>1</v>
      </c>
      <c r="V82" s="31">
        <v>1</v>
      </c>
      <c r="W82" s="37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</row>
    <row r="83" spans="1:32">
      <c r="A83" s="51"/>
      <c r="B83" s="51"/>
      <c r="C83" s="28" t="s">
        <v>107</v>
      </c>
      <c r="D83" s="29"/>
      <c r="E83" s="46" t="s">
        <v>32</v>
      </c>
      <c r="F83" s="47"/>
      <c r="G83" s="31">
        <v>1</v>
      </c>
      <c r="H83" s="31">
        <v>1</v>
      </c>
      <c r="I83" s="31">
        <v>1</v>
      </c>
      <c r="J83" s="31">
        <v>1</v>
      </c>
      <c r="K83" s="31">
        <v>1</v>
      </c>
      <c r="L83" s="31">
        <v>1</v>
      </c>
      <c r="M83" s="31">
        <v>1</v>
      </c>
      <c r="N83" s="31">
        <v>1</v>
      </c>
      <c r="O83" s="31">
        <v>1</v>
      </c>
      <c r="P83" s="31">
        <v>1</v>
      </c>
      <c r="Q83" s="31">
        <v>1</v>
      </c>
      <c r="R83" s="31">
        <v>1</v>
      </c>
      <c r="S83" s="31">
        <v>1</v>
      </c>
      <c r="T83" s="31">
        <v>1</v>
      </c>
      <c r="U83" s="31">
        <v>1</v>
      </c>
      <c r="V83" s="31">
        <v>1</v>
      </c>
      <c r="W83" s="37">
        <v>0</v>
      </c>
      <c r="X83" s="31">
        <v>0</v>
      </c>
      <c r="Y83" s="31">
        <v>0</v>
      </c>
      <c r="Z83" s="31">
        <v>0</v>
      </c>
      <c r="AA83" s="31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</row>
    <row r="84" spans="1:32">
      <c r="A84" s="51"/>
      <c r="B84" s="51"/>
      <c r="C84" s="28" t="s">
        <v>108</v>
      </c>
      <c r="D84" s="29"/>
      <c r="E84" s="46" t="s">
        <v>35</v>
      </c>
      <c r="F84" s="47"/>
      <c r="G84" s="31">
        <v>1</v>
      </c>
      <c r="H84" s="31">
        <v>1</v>
      </c>
      <c r="I84" s="31">
        <v>1</v>
      </c>
      <c r="J84" s="31">
        <v>1</v>
      </c>
      <c r="K84" s="31">
        <v>1</v>
      </c>
      <c r="L84" s="31">
        <v>1</v>
      </c>
      <c r="M84" s="31">
        <v>1</v>
      </c>
      <c r="N84" s="31">
        <v>1</v>
      </c>
      <c r="O84" s="31">
        <v>1</v>
      </c>
      <c r="P84" s="31">
        <v>1</v>
      </c>
      <c r="Q84" s="31">
        <v>1</v>
      </c>
      <c r="R84" s="31">
        <v>1</v>
      </c>
      <c r="S84" s="31">
        <v>1</v>
      </c>
      <c r="T84" s="31">
        <v>1</v>
      </c>
      <c r="U84" s="31">
        <v>1</v>
      </c>
      <c r="V84" s="31">
        <v>1</v>
      </c>
      <c r="W84" s="37">
        <v>0</v>
      </c>
      <c r="X84" s="31">
        <v>0</v>
      </c>
      <c r="Y84" s="31">
        <v>0</v>
      </c>
      <c r="Z84" s="31">
        <v>0</v>
      </c>
      <c r="AA84" s="31">
        <v>0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</row>
    <row r="85" spans="1:32">
      <c r="A85" s="51"/>
      <c r="B85" s="51"/>
      <c r="C85" s="28" t="s">
        <v>109</v>
      </c>
      <c r="D85" s="29"/>
      <c r="E85" s="46" t="s">
        <v>40</v>
      </c>
      <c r="F85" s="47"/>
      <c r="G85" s="31">
        <v>1</v>
      </c>
      <c r="H85" s="31">
        <v>1</v>
      </c>
      <c r="I85" s="31">
        <v>1</v>
      </c>
      <c r="J85" s="31">
        <v>1</v>
      </c>
      <c r="K85" s="31">
        <v>1</v>
      </c>
      <c r="L85" s="31">
        <v>1</v>
      </c>
      <c r="M85" s="31">
        <v>1</v>
      </c>
      <c r="N85" s="31">
        <v>1</v>
      </c>
      <c r="O85" s="31">
        <v>1</v>
      </c>
      <c r="P85" s="31">
        <v>1</v>
      </c>
      <c r="Q85" s="31">
        <v>1</v>
      </c>
      <c r="R85" s="31">
        <v>1</v>
      </c>
      <c r="S85" s="31">
        <v>1</v>
      </c>
      <c r="T85" s="31">
        <v>1</v>
      </c>
      <c r="U85" s="31">
        <v>1</v>
      </c>
      <c r="V85" s="31">
        <v>1</v>
      </c>
      <c r="W85" s="37">
        <v>0</v>
      </c>
      <c r="X85" s="31">
        <v>0</v>
      </c>
      <c r="Y85" s="31">
        <v>0</v>
      </c>
      <c r="Z85" s="31">
        <v>0</v>
      </c>
      <c r="AA85" s="31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</row>
    <row r="86" spans="1:32">
      <c r="A86" s="51"/>
      <c r="B86" s="51"/>
      <c r="C86" s="28" t="s">
        <v>110</v>
      </c>
      <c r="D86" s="29"/>
      <c r="E86" s="46" t="s">
        <v>30</v>
      </c>
      <c r="F86" s="47"/>
      <c r="G86" s="31">
        <v>2</v>
      </c>
      <c r="H86" s="31">
        <v>2</v>
      </c>
      <c r="I86" s="31">
        <v>2</v>
      </c>
      <c r="J86" s="31">
        <v>2</v>
      </c>
      <c r="K86" s="31">
        <v>2</v>
      </c>
      <c r="L86" s="31">
        <v>2</v>
      </c>
      <c r="M86" s="31">
        <v>2</v>
      </c>
      <c r="N86" s="31">
        <v>2</v>
      </c>
      <c r="O86" s="31">
        <v>2</v>
      </c>
      <c r="P86" s="31">
        <v>2</v>
      </c>
      <c r="Q86" s="31">
        <v>2</v>
      </c>
      <c r="R86" s="31">
        <v>2</v>
      </c>
      <c r="S86" s="31">
        <v>2</v>
      </c>
      <c r="T86" s="31">
        <v>2</v>
      </c>
      <c r="U86" s="31">
        <v>2</v>
      </c>
      <c r="V86" s="31">
        <v>2</v>
      </c>
      <c r="W86" s="37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</row>
    <row r="87" spans="1:32">
      <c r="A87" s="51"/>
      <c r="B87" s="51"/>
      <c r="C87" s="28" t="s">
        <v>111</v>
      </c>
      <c r="D87" s="29"/>
      <c r="E87" s="46" t="s">
        <v>43</v>
      </c>
      <c r="F87" s="47"/>
      <c r="G87" s="31">
        <v>1</v>
      </c>
      <c r="H87" s="31">
        <v>1</v>
      </c>
      <c r="I87" s="31">
        <v>1</v>
      </c>
      <c r="J87" s="31">
        <v>1</v>
      </c>
      <c r="K87" s="31">
        <v>1</v>
      </c>
      <c r="L87" s="31">
        <v>1</v>
      </c>
      <c r="M87" s="31">
        <v>1</v>
      </c>
      <c r="N87" s="31">
        <v>1</v>
      </c>
      <c r="O87" s="31">
        <v>1</v>
      </c>
      <c r="P87" s="31">
        <v>1</v>
      </c>
      <c r="Q87" s="31">
        <v>1</v>
      </c>
      <c r="R87" s="31">
        <v>1</v>
      </c>
      <c r="S87" s="31">
        <v>1</v>
      </c>
      <c r="T87" s="31">
        <v>1</v>
      </c>
      <c r="U87" s="31">
        <v>1</v>
      </c>
      <c r="V87" s="31">
        <v>1</v>
      </c>
      <c r="W87" s="37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</row>
    <row r="88" spans="1:32">
      <c r="A88" s="51"/>
      <c r="B88" s="51"/>
      <c r="C88" s="28" t="s">
        <v>112</v>
      </c>
      <c r="D88" s="29"/>
      <c r="E88" s="46" t="s">
        <v>30</v>
      </c>
      <c r="F88" s="47"/>
      <c r="G88" s="31">
        <v>1</v>
      </c>
      <c r="H88" s="31">
        <v>1</v>
      </c>
      <c r="I88" s="31">
        <v>1</v>
      </c>
      <c r="J88" s="31">
        <v>1</v>
      </c>
      <c r="K88" s="31">
        <v>1</v>
      </c>
      <c r="L88" s="31">
        <v>1</v>
      </c>
      <c r="M88" s="31">
        <v>1</v>
      </c>
      <c r="N88" s="31">
        <v>1</v>
      </c>
      <c r="O88" s="31">
        <v>1</v>
      </c>
      <c r="P88" s="31">
        <v>1</v>
      </c>
      <c r="Q88" s="31">
        <v>1</v>
      </c>
      <c r="R88" s="31">
        <v>1</v>
      </c>
      <c r="S88" s="31">
        <v>1</v>
      </c>
      <c r="T88" s="31">
        <v>1</v>
      </c>
      <c r="U88" s="31">
        <v>1</v>
      </c>
      <c r="V88" s="31">
        <v>1</v>
      </c>
      <c r="W88" s="37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</row>
    <row r="89" spans="1:32">
      <c r="A89" s="51"/>
      <c r="B89" s="51"/>
      <c r="C89" s="28" t="s">
        <v>113</v>
      </c>
      <c r="D89" s="29"/>
      <c r="E89" s="61" t="s">
        <v>40</v>
      </c>
      <c r="F89" s="62"/>
      <c r="G89" s="31">
        <v>1</v>
      </c>
      <c r="H89" s="31">
        <v>1</v>
      </c>
      <c r="I89" s="31">
        <v>1</v>
      </c>
      <c r="J89" s="31">
        <v>1</v>
      </c>
      <c r="K89" s="31">
        <v>1</v>
      </c>
      <c r="L89" s="31">
        <v>1</v>
      </c>
      <c r="M89" s="31">
        <v>1</v>
      </c>
      <c r="N89" s="31">
        <v>1</v>
      </c>
      <c r="O89" s="31">
        <v>1</v>
      </c>
      <c r="P89" s="31">
        <v>1</v>
      </c>
      <c r="Q89" s="31">
        <v>1</v>
      </c>
      <c r="R89" s="31">
        <v>1</v>
      </c>
      <c r="S89" s="31">
        <v>1</v>
      </c>
      <c r="T89" s="31">
        <v>1</v>
      </c>
      <c r="U89" s="31">
        <v>1</v>
      </c>
      <c r="V89" s="31">
        <v>1</v>
      </c>
      <c r="W89" s="37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</row>
    <row r="90" spans="1:32">
      <c r="A90" s="51"/>
      <c r="B90" s="51"/>
      <c r="C90" s="28" t="s">
        <v>114</v>
      </c>
      <c r="D90" s="29"/>
      <c r="E90" s="46" t="s">
        <v>32</v>
      </c>
      <c r="F90" s="47"/>
      <c r="G90" s="31">
        <v>1</v>
      </c>
      <c r="H90" s="31">
        <v>1</v>
      </c>
      <c r="I90" s="31">
        <v>1</v>
      </c>
      <c r="J90" s="31">
        <v>1</v>
      </c>
      <c r="K90" s="31">
        <v>1</v>
      </c>
      <c r="L90" s="31">
        <v>1</v>
      </c>
      <c r="M90" s="31">
        <v>1</v>
      </c>
      <c r="N90" s="31">
        <v>1</v>
      </c>
      <c r="O90" s="31">
        <v>1</v>
      </c>
      <c r="P90" s="31">
        <v>1</v>
      </c>
      <c r="Q90" s="31">
        <v>1</v>
      </c>
      <c r="R90" s="31">
        <v>1</v>
      </c>
      <c r="S90" s="31">
        <v>1</v>
      </c>
      <c r="T90" s="31">
        <v>1</v>
      </c>
      <c r="U90" s="31">
        <v>1</v>
      </c>
      <c r="V90" s="31">
        <v>1</v>
      </c>
      <c r="W90" s="31">
        <v>1</v>
      </c>
      <c r="X90" s="37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</row>
    <row r="91" spans="1:32">
      <c r="A91" s="51"/>
      <c r="B91" s="51"/>
      <c r="C91" s="28" t="s">
        <v>115</v>
      </c>
      <c r="D91" s="29"/>
      <c r="E91" s="46" t="s">
        <v>116</v>
      </c>
      <c r="F91" s="47"/>
      <c r="G91" s="31">
        <v>1</v>
      </c>
      <c r="H91" s="31">
        <v>1</v>
      </c>
      <c r="I91" s="31">
        <v>1</v>
      </c>
      <c r="J91" s="31">
        <v>1</v>
      </c>
      <c r="K91" s="31">
        <v>1</v>
      </c>
      <c r="L91" s="31">
        <v>1</v>
      </c>
      <c r="M91" s="31">
        <v>1</v>
      </c>
      <c r="N91" s="31">
        <v>1</v>
      </c>
      <c r="O91" s="31">
        <v>1</v>
      </c>
      <c r="P91" s="31">
        <v>1</v>
      </c>
      <c r="Q91" s="31">
        <v>1</v>
      </c>
      <c r="R91" s="31">
        <v>1</v>
      </c>
      <c r="S91" s="31">
        <v>1</v>
      </c>
      <c r="T91" s="31">
        <v>1</v>
      </c>
      <c r="U91" s="31">
        <v>1</v>
      </c>
      <c r="V91" s="31">
        <v>1</v>
      </c>
      <c r="W91" s="31">
        <v>1</v>
      </c>
      <c r="X91" s="37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</row>
    <row r="92" spans="1:32">
      <c r="A92" s="51"/>
      <c r="B92" s="51"/>
      <c r="C92" s="28" t="s">
        <v>117</v>
      </c>
      <c r="D92" s="29"/>
      <c r="E92" s="46" t="s">
        <v>30</v>
      </c>
      <c r="F92" s="47"/>
      <c r="G92" s="31">
        <v>1</v>
      </c>
      <c r="H92" s="31">
        <v>1</v>
      </c>
      <c r="I92" s="31">
        <v>1</v>
      </c>
      <c r="J92" s="31">
        <v>1</v>
      </c>
      <c r="K92" s="31">
        <v>1</v>
      </c>
      <c r="L92" s="31">
        <v>1</v>
      </c>
      <c r="M92" s="31">
        <v>1</v>
      </c>
      <c r="N92" s="31">
        <v>1</v>
      </c>
      <c r="O92" s="31">
        <v>1</v>
      </c>
      <c r="P92" s="31">
        <v>1</v>
      </c>
      <c r="Q92" s="31">
        <v>1</v>
      </c>
      <c r="R92" s="31">
        <v>1</v>
      </c>
      <c r="S92" s="31">
        <v>1</v>
      </c>
      <c r="T92" s="31">
        <v>1</v>
      </c>
      <c r="U92" s="31">
        <v>1</v>
      </c>
      <c r="V92" s="31">
        <v>1</v>
      </c>
      <c r="W92" s="31">
        <v>1</v>
      </c>
      <c r="X92" s="37">
        <v>0</v>
      </c>
      <c r="Y92" s="31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</row>
    <row r="93" spans="1:32">
      <c r="A93" s="51"/>
      <c r="B93" s="51"/>
      <c r="C93" s="28" t="s">
        <v>118</v>
      </c>
      <c r="D93" s="29"/>
      <c r="E93" s="61" t="s">
        <v>40</v>
      </c>
      <c r="F93" s="62"/>
      <c r="G93" s="31">
        <v>1</v>
      </c>
      <c r="H93" s="31">
        <v>1</v>
      </c>
      <c r="I93" s="31">
        <v>1</v>
      </c>
      <c r="J93" s="31">
        <v>1</v>
      </c>
      <c r="K93" s="31">
        <v>1</v>
      </c>
      <c r="L93" s="31">
        <v>1</v>
      </c>
      <c r="M93" s="31">
        <v>1</v>
      </c>
      <c r="N93" s="31">
        <v>1</v>
      </c>
      <c r="O93" s="31">
        <v>1</v>
      </c>
      <c r="P93" s="31">
        <v>1</v>
      </c>
      <c r="Q93" s="31">
        <v>1</v>
      </c>
      <c r="R93" s="31">
        <v>1</v>
      </c>
      <c r="S93" s="31">
        <v>1</v>
      </c>
      <c r="T93" s="31">
        <v>1</v>
      </c>
      <c r="U93" s="31">
        <v>1</v>
      </c>
      <c r="V93" s="31">
        <v>1</v>
      </c>
      <c r="W93" s="31">
        <v>1</v>
      </c>
      <c r="X93" s="37">
        <v>0</v>
      </c>
      <c r="Y93" s="31">
        <v>0</v>
      </c>
      <c r="Z93" s="31">
        <v>0</v>
      </c>
      <c r="AA93" s="31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</row>
    <row r="94" spans="1:32">
      <c r="A94" s="51"/>
      <c r="B94" s="51"/>
      <c r="C94" s="28" t="s">
        <v>119</v>
      </c>
      <c r="D94" s="29"/>
      <c r="E94" s="46" t="s">
        <v>35</v>
      </c>
      <c r="F94" s="47"/>
      <c r="G94" s="31">
        <v>1</v>
      </c>
      <c r="H94" s="31">
        <v>1</v>
      </c>
      <c r="I94" s="31">
        <v>1</v>
      </c>
      <c r="J94" s="31">
        <v>1</v>
      </c>
      <c r="K94" s="31">
        <v>1</v>
      </c>
      <c r="L94" s="31">
        <v>1</v>
      </c>
      <c r="M94" s="31">
        <v>1</v>
      </c>
      <c r="N94" s="31">
        <v>1</v>
      </c>
      <c r="O94" s="31">
        <v>1</v>
      </c>
      <c r="P94" s="31">
        <v>1</v>
      </c>
      <c r="Q94" s="31">
        <v>1</v>
      </c>
      <c r="R94" s="31">
        <v>1</v>
      </c>
      <c r="S94" s="31">
        <v>1</v>
      </c>
      <c r="T94" s="31">
        <v>1</v>
      </c>
      <c r="U94" s="31">
        <v>1</v>
      </c>
      <c r="V94" s="31">
        <v>1</v>
      </c>
      <c r="W94" s="31">
        <v>1</v>
      </c>
      <c r="X94" s="37">
        <v>0</v>
      </c>
      <c r="Y94" s="31">
        <v>0</v>
      </c>
      <c r="Z94" s="31">
        <v>0</v>
      </c>
      <c r="AA94" s="31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</row>
    <row r="95" spans="1:32">
      <c r="A95" s="51"/>
      <c r="B95" s="52"/>
      <c r="C95" s="28" t="s">
        <v>120</v>
      </c>
      <c r="D95" s="29"/>
      <c r="E95" s="46" t="s">
        <v>30</v>
      </c>
      <c r="F95" s="47"/>
      <c r="G95" s="31">
        <v>1</v>
      </c>
      <c r="H95" s="31">
        <v>1</v>
      </c>
      <c r="I95" s="31">
        <v>1</v>
      </c>
      <c r="J95" s="31">
        <v>1</v>
      </c>
      <c r="K95" s="31">
        <v>1</v>
      </c>
      <c r="L95" s="31">
        <v>1</v>
      </c>
      <c r="M95" s="31">
        <v>1</v>
      </c>
      <c r="N95" s="31">
        <v>1</v>
      </c>
      <c r="O95" s="31">
        <v>1</v>
      </c>
      <c r="P95" s="31">
        <v>1</v>
      </c>
      <c r="Q95" s="31">
        <v>1</v>
      </c>
      <c r="R95" s="31">
        <v>1</v>
      </c>
      <c r="S95" s="31">
        <v>1</v>
      </c>
      <c r="T95" s="31">
        <v>1</v>
      </c>
      <c r="U95" s="31">
        <v>1</v>
      </c>
      <c r="V95" s="31">
        <v>1</v>
      </c>
      <c r="W95" s="31">
        <v>1</v>
      </c>
      <c r="X95" s="37">
        <v>0</v>
      </c>
      <c r="Y95" s="31">
        <v>0</v>
      </c>
      <c r="Z95" s="31">
        <v>0</v>
      </c>
      <c r="AA95" s="31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</v>
      </c>
    </row>
    <row r="96" spans="1:32">
      <c r="A96" s="51"/>
      <c r="B96" s="50" t="s">
        <v>121</v>
      </c>
      <c r="C96" s="28" t="s">
        <v>122</v>
      </c>
      <c r="D96" s="29"/>
      <c r="E96" s="46" t="s">
        <v>35</v>
      </c>
      <c r="F96" s="47"/>
      <c r="G96" s="31">
        <v>1</v>
      </c>
      <c r="H96" s="31">
        <v>1</v>
      </c>
      <c r="I96" s="31">
        <v>1</v>
      </c>
      <c r="J96" s="31">
        <v>1</v>
      </c>
      <c r="K96" s="31">
        <v>1</v>
      </c>
      <c r="L96" s="31">
        <v>1</v>
      </c>
      <c r="M96" s="31">
        <v>1</v>
      </c>
      <c r="N96" s="31">
        <v>1</v>
      </c>
      <c r="O96" s="31">
        <v>1</v>
      </c>
      <c r="P96" s="31">
        <v>1</v>
      </c>
      <c r="Q96" s="31">
        <v>1</v>
      </c>
      <c r="R96" s="31">
        <v>1</v>
      </c>
      <c r="S96" s="31">
        <v>1</v>
      </c>
      <c r="T96" s="31">
        <v>1</v>
      </c>
      <c r="U96" s="31">
        <v>1</v>
      </c>
      <c r="V96" s="31">
        <v>1</v>
      </c>
      <c r="W96" s="31">
        <v>1</v>
      </c>
      <c r="X96" s="31">
        <v>1</v>
      </c>
      <c r="Y96" s="37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</row>
    <row r="97" spans="1:32">
      <c r="A97" s="51"/>
      <c r="B97" s="51"/>
      <c r="C97" s="28" t="s">
        <v>123</v>
      </c>
      <c r="D97" s="29"/>
      <c r="E97" s="46" t="s">
        <v>35</v>
      </c>
      <c r="F97" s="47"/>
      <c r="G97" s="31">
        <v>1</v>
      </c>
      <c r="H97" s="31">
        <v>1</v>
      </c>
      <c r="I97" s="31">
        <v>1</v>
      </c>
      <c r="J97" s="31">
        <v>1</v>
      </c>
      <c r="K97" s="31">
        <v>1</v>
      </c>
      <c r="L97" s="31">
        <v>1</v>
      </c>
      <c r="M97" s="31">
        <v>1</v>
      </c>
      <c r="N97" s="31">
        <v>1</v>
      </c>
      <c r="O97" s="31">
        <v>1</v>
      </c>
      <c r="P97" s="31">
        <v>1</v>
      </c>
      <c r="Q97" s="31">
        <v>1</v>
      </c>
      <c r="R97" s="31">
        <v>1</v>
      </c>
      <c r="S97" s="31">
        <v>1</v>
      </c>
      <c r="T97" s="31">
        <v>1</v>
      </c>
      <c r="U97" s="31">
        <v>1</v>
      </c>
      <c r="V97" s="31">
        <v>1</v>
      </c>
      <c r="W97" s="31">
        <v>1</v>
      </c>
      <c r="X97" s="31">
        <v>1</v>
      </c>
      <c r="Y97" s="37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</row>
    <row r="98" spans="1:32">
      <c r="A98" s="51"/>
      <c r="B98" s="51"/>
      <c r="C98" s="28" t="s">
        <v>92</v>
      </c>
      <c r="D98" s="29"/>
      <c r="E98" s="46" t="s">
        <v>32</v>
      </c>
      <c r="F98" s="47"/>
      <c r="G98" s="31">
        <v>1</v>
      </c>
      <c r="H98" s="31">
        <v>1</v>
      </c>
      <c r="I98" s="31">
        <v>1</v>
      </c>
      <c r="J98" s="31">
        <v>1</v>
      </c>
      <c r="K98" s="31">
        <v>1</v>
      </c>
      <c r="L98" s="31">
        <v>1</v>
      </c>
      <c r="M98" s="31">
        <v>1</v>
      </c>
      <c r="N98" s="31">
        <v>1</v>
      </c>
      <c r="O98" s="31">
        <v>1</v>
      </c>
      <c r="P98" s="31">
        <v>1</v>
      </c>
      <c r="Q98" s="31">
        <v>1</v>
      </c>
      <c r="R98" s="31">
        <v>1</v>
      </c>
      <c r="S98" s="31">
        <v>1</v>
      </c>
      <c r="T98" s="31">
        <v>1</v>
      </c>
      <c r="U98" s="31">
        <v>1</v>
      </c>
      <c r="V98" s="31">
        <v>1</v>
      </c>
      <c r="W98" s="31">
        <v>1</v>
      </c>
      <c r="X98" s="31">
        <v>1</v>
      </c>
      <c r="Y98" s="37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</row>
    <row r="99" spans="1:32">
      <c r="A99" s="51"/>
      <c r="B99" s="51"/>
      <c r="C99" s="28" t="s">
        <v>93</v>
      </c>
      <c r="D99" s="29"/>
      <c r="E99" s="46" t="s">
        <v>32</v>
      </c>
      <c r="F99" s="47"/>
      <c r="G99" s="31">
        <v>1</v>
      </c>
      <c r="H99" s="31">
        <v>1</v>
      </c>
      <c r="I99" s="31">
        <v>1</v>
      </c>
      <c r="J99" s="31">
        <v>1</v>
      </c>
      <c r="K99" s="31">
        <v>1</v>
      </c>
      <c r="L99" s="31">
        <v>1</v>
      </c>
      <c r="M99" s="31">
        <v>1</v>
      </c>
      <c r="N99" s="31">
        <v>1</v>
      </c>
      <c r="O99" s="31">
        <v>1</v>
      </c>
      <c r="P99" s="31">
        <v>1</v>
      </c>
      <c r="Q99" s="31">
        <v>1</v>
      </c>
      <c r="R99" s="31">
        <v>1</v>
      </c>
      <c r="S99" s="31">
        <v>1</v>
      </c>
      <c r="T99" s="31">
        <v>1</v>
      </c>
      <c r="U99" s="31">
        <v>1</v>
      </c>
      <c r="V99" s="31">
        <v>1</v>
      </c>
      <c r="W99" s="31">
        <v>1</v>
      </c>
      <c r="X99" s="31">
        <v>1</v>
      </c>
      <c r="Y99" s="37">
        <v>0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</row>
    <row r="100" spans="1:32">
      <c r="A100" s="51"/>
      <c r="B100" s="51"/>
      <c r="C100" s="28" t="s">
        <v>124</v>
      </c>
      <c r="D100" s="29"/>
      <c r="E100" s="61" t="s">
        <v>40</v>
      </c>
      <c r="F100" s="62"/>
      <c r="G100" s="31">
        <v>2</v>
      </c>
      <c r="H100" s="31">
        <v>2</v>
      </c>
      <c r="I100" s="31">
        <v>2</v>
      </c>
      <c r="J100" s="31">
        <v>2</v>
      </c>
      <c r="K100" s="31">
        <v>2</v>
      </c>
      <c r="L100" s="31">
        <v>2</v>
      </c>
      <c r="M100" s="31">
        <v>2</v>
      </c>
      <c r="N100" s="31">
        <v>2</v>
      </c>
      <c r="O100" s="31">
        <v>2</v>
      </c>
      <c r="P100" s="31">
        <v>2</v>
      </c>
      <c r="Q100" s="31">
        <v>2</v>
      </c>
      <c r="R100" s="31">
        <v>2</v>
      </c>
      <c r="S100" s="31">
        <v>2</v>
      </c>
      <c r="T100" s="31">
        <v>2</v>
      </c>
      <c r="U100" s="31">
        <v>2</v>
      </c>
      <c r="V100" s="31">
        <v>2</v>
      </c>
      <c r="W100" s="31">
        <v>2</v>
      </c>
      <c r="X100" s="31">
        <v>2</v>
      </c>
      <c r="Y100" s="37">
        <v>0</v>
      </c>
      <c r="Z100" s="31">
        <v>0</v>
      </c>
      <c r="AA100" s="31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</row>
    <row r="101" spans="1:32">
      <c r="A101" s="51"/>
      <c r="B101" s="51"/>
      <c r="C101" s="28" t="s">
        <v>125</v>
      </c>
      <c r="D101" s="29"/>
      <c r="E101" s="61" t="s">
        <v>40</v>
      </c>
      <c r="F101" s="62"/>
      <c r="G101" s="31">
        <v>1</v>
      </c>
      <c r="H101" s="31">
        <v>1</v>
      </c>
      <c r="I101" s="31">
        <v>1</v>
      </c>
      <c r="J101" s="31">
        <v>1</v>
      </c>
      <c r="K101" s="31">
        <v>1</v>
      </c>
      <c r="L101" s="31">
        <v>1</v>
      </c>
      <c r="M101" s="31">
        <v>1</v>
      </c>
      <c r="N101" s="31">
        <v>1</v>
      </c>
      <c r="O101" s="31">
        <v>1</v>
      </c>
      <c r="P101" s="31">
        <v>1</v>
      </c>
      <c r="Q101" s="31">
        <v>1</v>
      </c>
      <c r="R101" s="31">
        <v>1</v>
      </c>
      <c r="S101" s="31">
        <v>1</v>
      </c>
      <c r="T101" s="31">
        <v>1</v>
      </c>
      <c r="U101" s="31">
        <v>1</v>
      </c>
      <c r="V101" s="31">
        <v>1</v>
      </c>
      <c r="W101" s="31">
        <v>1</v>
      </c>
      <c r="X101" s="31">
        <v>1</v>
      </c>
      <c r="Y101" s="37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</row>
    <row r="102" spans="1:32">
      <c r="A102" s="51"/>
      <c r="B102" s="51"/>
      <c r="C102" s="28" t="s">
        <v>126</v>
      </c>
      <c r="D102" s="29"/>
      <c r="E102" s="61" t="s">
        <v>43</v>
      </c>
      <c r="F102" s="62"/>
      <c r="G102" s="31">
        <v>2</v>
      </c>
      <c r="H102" s="31">
        <v>2</v>
      </c>
      <c r="I102" s="31">
        <v>2</v>
      </c>
      <c r="J102" s="31">
        <v>2</v>
      </c>
      <c r="K102" s="31">
        <v>2</v>
      </c>
      <c r="L102" s="31">
        <v>2</v>
      </c>
      <c r="M102" s="31">
        <v>2</v>
      </c>
      <c r="N102" s="31">
        <v>2</v>
      </c>
      <c r="O102" s="31">
        <v>2</v>
      </c>
      <c r="P102" s="31">
        <v>2</v>
      </c>
      <c r="Q102" s="31">
        <v>2</v>
      </c>
      <c r="R102" s="31">
        <v>2</v>
      </c>
      <c r="S102" s="31">
        <v>2</v>
      </c>
      <c r="T102" s="31">
        <v>2</v>
      </c>
      <c r="U102" s="31">
        <v>2</v>
      </c>
      <c r="V102" s="31">
        <v>2</v>
      </c>
      <c r="W102" s="31">
        <v>2</v>
      </c>
      <c r="X102" s="31">
        <v>2</v>
      </c>
      <c r="Y102" s="37">
        <v>0</v>
      </c>
      <c r="Z102" s="31">
        <v>0</v>
      </c>
      <c r="AA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</row>
    <row r="103" spans="1:32">
      <c r="A103" s="51"/>
      <c r="B103" s="51"/>
      <c r="C103" s="28" t="s">
        <v>127</v>
      </c>
      <c r="D103" s="29"/>
      <c r="E103" s="46" t="s">
        <v>30</v>
      </c>
      <c r="F103" s="47"/>
      <c r="G103" s="31">
        <v>1</v>
      </c>
      <c r="H103" s="31">
        <v>1</v>
      </c>
      <c r="I103" s="31">
        <v>1</v>
      </c>
      <c r="J103" s="31">
        <v>1</v>
      </c>
      <c r="K103" s="31">
        <v>1</v>
      </c>
      <c r="L103" s="31">
        <v>1</v>
      </c>
      <c r="M103" s="31">
        <v>1</v>
      </c>
      <c r="N103" s="31">
        <v>1</v>
      </c>
      <c r="O103" s="31">
        <v>1</v>
      </c>
      <c r="P103" s="31">
        <v>1</v>
      </c>
      <c r="Q103" s="31">
        <v>1</v>
      </c>
      <c r="R103" s="31">
        <v>1</v>
      </c>
      <c r="S103" s="31">
        <v>1</v>
      </c>
      <c r="T103" s="31">
        <v>1</v>
      </c>
      <c r="U103" s="31">
        <v>1</v>
      </c>
      <c r="V103" s="31">
        <v>1</v>
      </c>
      <c r="W103" s="31">
        <v>1</v>
      </c>
      <c r="X103" s="31">
        <v>1</v>
      </c>
      <c r="Y103" s="37">
        <v>0</v>
      </c>
      <c r="Z103" s="31">
        <v>0</v>
      </c>
      <c r="AA103" s="31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</row>
    <row r="104" spans="1:32">
      <c r="A104" s="51"/>
      <c r="B104" s="51"/>
      <c r="C104" s="28" t="s">
        <v>128</v>
      </c>
      <c r="D104" s="29"/>
      <c r="E104" s="46" t="s">
        <v>30</v>
      </c>
      <c r="F104" s="47"/>
      <c r="G104" s="31">
        <v>1</v>
      </c>
      <c r="H104" s="31">
        <v>1</v>
      </c>
      <c r="I104" s="31">
        <v>1</v>
      </c>
      <c r="J104" s="31">
        <v>1</v>
      </c>
      <c r="K104" s="31">
        <v>1</v>
      </c>
      <c r="L104" s="31">
        <v>1</v>
      </c>
      <c r="M104" s="31">
        <v>1</v>
      </c>
      <c r="N104" s="31">
        <v>1</v>
      </c>
      <c r="O104" s="31">
        <v>1</v>
      </c>
      <c r="P104" s="31">
        <v>1</v>
      </c>
      <c r="Q104" s="31">
        <v>1</v>
      </c>
      <c r="R104" s="31">
        <v>1</v>
      </c>
      <c r="S104" s="31">
        <v>1</v>
      </c>
      <c r="T104" s="31">
        <v>1</v>
      </c>
      <c r="U104" s="31">
        <v>1</v>
      </c>
      <c r="V104" s="31">
        <v>1</v>
      </c>
      <c r="W104" s="31">
        <v>1</v>
      </c>
      <c r="X104" s="31">
        <v>1</v>
      </c>
      <c r="Y104" s="31">
        <v>1</v>
      </c>
      <c r="Z104" s="37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</row>
    <row r="105" spans="1:32">
      <c r="A105" s="51"/>
      <c r="B105" s="51"/>
      <c r="C105" s="28" t="s">
        <v>129</v>
      </c>
      <c r="D105" s="29"/>
      <c r="E105" s="61" t="s">
        <v>40</v>
      </c>
      <c r="F105" s="62"/>
      <c r="G105" s="31">
        <v>1</v>
      </c>
      <c r="H105" s="31">
        <v>1</v>
      </c>
      <c r="I105" s="31">
        <v>1</v>
      </c>
      <c r="J105" s="31">
        <v>1</v>
      </c>
      <c r="K105" s="31">
        <v>1</v>
      </c>
      <c r="L105" s="31">
        <v>1</v>
      </c>
      <c r="M105" s="31">
        <v>1</v>
      </c>
      <c r="N105" s="31">
        <v>1</v>
      </c>
      <c r="O105" s="31">
        <v>1</v>
      </c>
      <c r="P105" s="31">
        <v>1</v>
      </c>
      <c r="Q105" s="31">
        <v>1</v>
      </c>
      <c r="R105" s="31">
        <v>1</v>
      </c>
      <c r="S105" s="31">
        <v>1</v>
      </c>
      <c r="T105" s="31">
        <v>1</v>
      </c>
      <c r="U105" s="31">
        <v>1</v>
      </c>
      <c r="V105" s="31">
        <v>1</v>
      </c>
      <c r="W105" s="31">
        <v>1</v>
      </c>
      <c r="X105" s="31">
        <v>1</v>
      </c>
      <c r="Y105" s="31">
        <v>1</v>
      </c>
      <c r="Z105" s="37">
        <v>0</v>
      </c>
      <c r="AA105" s="31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</row>
    <row r="106" spans="1:32">
      <c r="A106" s="51"/>
      <c r="B106" s="51"/>
      <c r="C106" s="28" t="s">
        <v>130</v>
      </c>
      <c r="D106" s="29"/>
      <c r="E106" s="61" t="s">
        <v>40</v>
      </c>
      <c r="F106" s="62"/>
      <c r="G106" s="31">
        <v>1</v>
      </c>
      <c r="H106" s="31">
        <v>1</v>
      </c>
      <c r="I106" s="31">
        <v>1</v>
      </c>
      <c r="J106" s="31">
        <v>1</v>
      </c>
      <c r="K106" s="31">
        <v>1</v>
      </c>
      <c r="L106" s="31">
        <v>1</v>
      </c>
      <c r="M106" s="31">
        <v>1</v>
      </c>
      <c r="N106" s="31">
        <v>1</v>
      </c>
      <c r="O106" s="31">
        <v>1</v>
      </c>
      <c r="P106" s="31">
        <v>1</v>
      </c>
      <c r="Q106" s="31">
        <v>1</v>
      </c>
      <c r="R106" s="31">
        <v>1</v>
      </c>
      <c r="S106" s="31">
        <v>1</v>
      </c>
      <c r="T106" s="31">
        <v>1</v>
      </c>
      <c r="U106" s="31">
        <v>1</v>
      </c>
      <c r="V106" s="31">
        <v>1</v>
      </c>
      <c r="W106" s="31">
        <v>1</v>
      </c>
      <c r="X106" s="31">
        <v>1</v>
      </c>
      <c r="Y106" s="31">
        <v>1</v>
      </c>
      <c r="Z106" s="37">
        <v>0</v>
      </c>
      <c r="AA106" s="31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</row>
    <row r="107" spans="1:32">
      <c r="A107" s="51"/>
      <c r="B107" s="51"/>
      <c r="C107" s="28" t="s">
        <v>131</v>
      </c>
      <c r="D107" s="29"/>
      <c r="E107" s="46" t="s">
        <v>32</v>
      </c>
      <c r="F107" s="47"/>
      <c r="G107" s="31">
        <v>1</v>
      </c>
      <c r="H107" s="31">
        <v>1</v>
      </c>
      <c r="I107" s="31">
        <v>1</v>
      </c>
      <c r="J107" s="31">
        <v>1</v>
      </c>
      <c r="K107" s="31">
        <v>1</v>
      </c>
      <c r="L107" s="31">
        <v>1</v>
      </c>
      <c r="M107" s="31">
        <v>1</v>
      </c>
      <c r="N107" s="31">
        <v>1</v>
      </c>
      <c r="O107" s="31">
        <v>1</v>
      </c>
      <c r="P107" s="31">
        <v>1</v>
      </c>
      <c r="Q107" s="31">
        <v>1</v>
      </c>
      <c r="R107" s="31">
        <v>1</v>
      </c>
      <c r="S107" s="31">
        <v>1</v>
      </c>
      <c r="T107" s="31">
        <v>1</v>
      </c>
      <c r="U107" s="31">
        <v>1</v>
      </c>
      <c r="V107" s="31">
        <v>1</v>
      </c>
      <c r="W107" s="31">
        <v>1</v>
      </c>
      <c r="X107" s="31">
        <v>1</v>
      </c>
      <c r="Y107" s="31">
        <v>1</v>
      </c>
      <c r="Z107" s="37">
        <v>0</v>
      </c>
      <c r="AA107" s="31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</row>
    <row r="108" spans="1:32">
      <c r="A108" s="51"/>
      <c r="B108" s="51"/>
      <c r="C108" s="28" t="s">
        <v>132</v>
      </c>
      <c r="D108" s="29"/>
      <c r="E108" s="61" t="s">
        <v>43</v>
      </c>
      <c r="F108" s="62"/>
      <c r="G108" s="31">
        <v>1</v>
      </c>
      <c r="H108" s="31">
        <v>1</v>
      </c>
      <c r="I108" s="31">
        <v>1</v>
      </c>
      <c r="J108" s="31">
        <v>1</v>
      </c>
      <c r="K108" s="31">
        <v>1</v>
      </c>
      <c r="L108" s="31">
        <v>1</v>
      </c>
      <c r="M108" s="31">
        <v>1</v>
      </c>
      <c r="N108" s="31">
        <v>1</v>
      </c>
      <c r="O108" s="31">
        <v>1</v>
      </c>
      <c r="P108" s="31">
        <v>1</v>
      </c>
      <c r="Q108" s="31">
        <v>1</v>
      </c>
      <c r="R108" s="31">
        <v>1</v>
      </c>
      <c r="S108" s="31">
        <v>1</v>
      </c>
      <c r="T108" s="31">
        <v>1</v>
      </c>
      <c r="U108" s="31">
        <v>1</v>
      </c>
      <c r="V108" s="31">
        <v>1</v>
      </c>
      <c r="W108" s="31">
        <v>1</v>
      </c>
      <c r="X108" s="31">
        <v>1</v>
      </c>
      <c r="Y108" s="31">
        <v>1</v>
      </c>
      <c r="Z108" s="37">
        <v>0</v>
      </c>
      <c r="AA108" s="31">
        <v>0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</row>
    <row r="109" spans="1:32">
      <c r="A109" s="51"/>
      <c r="B109" s="51"/>
      <c r="C109" s="28" t="s">
        <v>133</v>
      </c>
      <c r="D109" s="29"/>
      <c r="E109" s="46" t="s">
        <v>35</v>
      </c>
      <c r="F109" s="47"/>
      <c r="G109" s="31">
        <v>1</v>
      </c>
      <c r="H109" s="31">
        <v>1</v>
      </c>
      <c r="I109" s="31">
        <v>1</v>
      </c>
      <c r="J109" s="31">
        <v>1</v>
      </c>
      <c r="K109" s="31">
        <v>1</v>
      </c>
      <c r="L109" s="31">
        <v>1</v>
      </c>
      <c r="M109" s="31">
        <v>1</v>
      </c>
      <c r="N109" s="31">
        <v>1</v>
      </c>
      <c r="O109" s="31">
        <v>1</v>
      </c>
      <c r="P109" s="31">
        <v>1</v>
      </c>
      <c r="Q109" s="31">
        <v>1</v>
      </c>
      <c r="R109" s="31">
        <v>1</v>
      </c>
      <c r="S109" s="31">
        <v>1</v>
      </c>
      <c r="T109" s="31">
        <v>1</v>
      </c>
      <c r="U109" s="31">
        <v>1</v>
      </c>
      <c r="V109" s="31">
        <v>1</v>
      </c>
      <c r="W109" s="31">
        <v>1</v>
      </c>
      <c r="X109" s="31">
        <v>1</v>
      </c>
      <c r="Y109" s="31">
        <v>1</v>
      </c>
      <c r="Z109" s="37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</row>
    <row r="110" spans="1:32">
      <c r="A110" s="51"/>
      <c r="B110" s="52"/>
      <c r="C110" s="28" t="s">
        <v>134</v>
      </c>
      <c r="D110" s="29"/>
      <c r="E110" s="46" t="s">
        <v>35</v>
      </c>
      <c r="F110" s="47"/>
      <c r="G110" s="31">
        <v>1</v>
      </c>
      <c r="H110" s="31">
        <v>1</v>
      </c>
      <c r="I110" s="31">
        <v>1</v>
      </c>
      <c r="J110" s="31">
        <v>1</v>
      </c>
      <c r="K110" s="31">
        <v>1</v>
      </c>
      <c r="L110" s="31">
        <v>1</v>
      </c>
      <c r="M110" s="31">
        <v>1</v>
      </c>
      <c r="N110" s="31">
        <v>1</v>
      </c>
      <c r="O110" s="31">
        <v>1</v>
      </c>
      <c r="P110" s="31">
        <v>1</v>
      </c>
      <c r="Q110" s="31">
        <v>1</v>
      </c>
      <c r="R110" s="31">
        <v>1</v>
      </c>
      <c r="S110" s="31">
        <v>1</v>
      </c>
      <c r="T110" s="31">
        <v>1</v>
      </c>
      <c r="U110" s="31">
        <v>1</v>
      </c>
      <c r="V110" s="31">
        <v>1</v>
      </c>
      <c r="W110" s="31">
        <v>1</v>
      </c>
      <c r="X110" s="31">
        <v>1</v>
      </c>
      <c r="Y110" s="31">
        <v>1</v>
      </c>
      <c r="Z110" s="37">
        <v>0</v>
      </c>
      <c r="AA110" s="31">
        <v>0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</row>
    <row r="111" spans="1:32">
      <c r="A111" s="51"/>
      <c r="B111" s="50" t="s">
        <v>135</v>
      </c>
      <c r="C111" s="28" t="s">
        <v>136</v>
      </c>
      <c r="D111" s="29"/>
      <c r="E111" s="61" t="s">
        <v>28</v>
      </c>
      <c r="F111" s="62"/>
      <c r="G111" s="31">
        <v>5</v>
      </c>
      <c r="H111" s="31">
        <v>5</v>
      </c>
      <c r="I111" s="31">
        <v>5</v>
      </c>
      <c r="J111" s="31">
        <v>5</v>
      </c>
      <c r="K111" s="31">
        <v>5</v>
      </c>
      <c r="L111" s="31">
        <v>5</v>
      </c>
      <c r="M111" s="31">
        <v>5</v>
      </c>
      <c r="N111" s="31">
        <v>5</v>
      </c>
      <c r="O111" s="31">
        <v>5</v>
      </c>
      <c r="P111" s="31">
        <v>5</v>
      </c>
      <c r="Q111" s="31">
        <v>5</v>
      </c>
      <c r="R111" s="31">
        <v>5</v>
      </c>
      <c r="S111" s="31">
        <v>5</v>
      </c>
      <c r="T111" s="31">
        <v>5</v>
      </c>
      <c r="U111" s="31">
        <v>5</v>
      </c>
      <c r="V111" s="31">
        <v>5</v>
      </c>
      <c r="W111" s="31">
        <v>5</v>
      </c>
      <c r="X111" s="31">
        <v>5</v>
      </c>
      <c r="Y111" s="31">
        <v>5</v>
      </c>
      <c r="Z111" s="31">
        <v>5</v>
      </c>
      <c r="AA111" s="37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</row>
    <row r="112" spans="1:32">
      <c r="A112" s="51"/>
      <c r="B112" s="52"/>
      <c r="C112" s="28" t="s">
        <v>137</v>
      </c>
      <c r="D112" s="29"/>
      <c r="E112" s="61" t="s">
        <v>28</v>
      </c>
      <c r="F112" s="62"/>
      <c r="G112" s="31">
        <v>5</v>
      </c>
      <c r="H112" s="31">
        <v>5</v>
      </c>
      <c r="I112" s="31">
        <v>5</v>
      </c>
      <c r="J112" s="31">
        <v>5</v>
      </c>
      <c r="K112" s="31">
        <v>5</v>
      </c>
      <c r="L112" s="31">
        <v>5</v>
      </c>
      <c r="M112" s="31">
        <v>5</v>
      </c>
      <c r="N112" s="31">
        <v>5</v>
      </c>
      <c r="O112" s="31">
        <v>5</v>
      </c>
      <c r="P112" s="31">
        <v>5</v>
      </c>
      <c r="Q112" s="31">
        <v>5</v>
      </c>
      <c r="R112" s="31">
        <v>5</v>
      </c>
      <c r="S112" s="31">
        <v>5</v>
      </c>
      <c r="T112" s="31">
        <v>5</v>
      </c>
      <c r="U112" s="31">
        <v>5</v>
      </c>
      <c r="V112" s="31">
        <v>5</v>
      </c>
      <c r="W112" s="31">
        <v>5</v>
      </c>
      <c r="X112" s="31">
        <v>5</v>
      </c>
      <c r="Y112" s="31">
        <v>5</v>
      </c>
      <c r="Z112" s="31">
        <v>5</v>
      </c>
      <c r="AA112" s="37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</row>
    <row r="113" spans="1:32">
      <c r="A113" s="51"/>
      <c r="B113" s="64" t="s">
        <v>21</v>
      </c>
      <c r="C113" s="65"/>
      <c r="D113" s="66"/>
      <c r="E113" s="48" t="s">
        <v>14</v>
      </c>
      <c r="F113" s="49"/>
      <c r="G113" s="48">
        <f>SUM(G16:G112)</f>
        <v>152</v>
      </c>
      <c r="H113" s="49"/>
      <c r="I113" s="31">
        <f t="shared" ref="I113:AF113" si="0">SUM(I16:I112)</f>
        <v>141</v>
      </c>
      <c r="J113" s="31">
        <f t="shared" si="0"/>
        <v>140</v>
      </c>
      <c r="K113" s="31">
        <f t="shared" si="0"/>
        <v>138</v>
      </c>
      <c r="L113" s="31">
        <f t="shared" si="0"/>
        <v>130</v>
      </c>
      <c r="M113" s="31">
        <f t="shared" si="0"/>
        <v>120</v>
      </c>
      <c r="N113" s="31">
        <f t="shared" si="0"/>
        <v>108</v>
      </c>
      <c r="O113" s="31">
        <f t="shared" si="0"/>
        <v>100</v>
      </c>
      <c r="P113" s="31">
        <f t="shared" si="0"/>
        <v>90</v>
      </c>
      <c r="Q113" s="31">
        <f t="shared" si="0"/>
        <v>80</v>
      </c>
      <c r="R113" s="31">
        <f t="shared" si="0"/>
        <v>70</v>
      </c>
      <c r="S113" s="31">
        <f t="shared" si="0"/>
        <v>64</v>
      </c>
      <c r="T113" s="31">
        <f t="shared" si="0"/>
        <v>60</v>
      </c>
      <c r="U113" s="31">
        <f t="shared" si="0"/>
        <v>52</v>
      </c>
      <c r="V113" s="31">
        <f t="shared" si="0"/>
        <v>42</v>
      </c>
      <c r="W113" s="31">
        <f t="shared" si="0"/>
        <v>33</v>
      </c>
      <c r="X113" s="31">
        <f t="shared" si="0"/>
        <v>27</v>
      </c>
      <c r="Y113" s="31">
        <f t="shared" si="0"/>
        <v>17</v>
      </c>
      <c r="Z113" s="31">
        <f t="shared" si="0"/>
        <v>10</v>
      </c>
      <c r="AA113" s="31">
        <f t="shared" si="0"/>
        <v>0</v>
      </c>
      <c r="AB113" s="31">
        <f t="shared" si="0"/>
        <v>0</v>
      </c>
      <c r="AC113" s="31">
        <f t="shared" si="0"/>
        <v>0</v>
      </c>
      <c r="AD113" s="31">
        <f t="shared" si="0"/>
        <v>0</v>
      </c>
      <c r="AE113" s="31">
        <f t="shared" si="0"/>
        <v>0</v>
      </c>
      <c r="AF113" s="31">
        <f t="shared" si="0"/>
        <v>0</v>
      </c>
    </row>
    <row r="114" spans="1:32">
      <c r="A114" s="52"/>
      <c r="B114" s="67"/>
      <c r="C114" s="68"/>
      <c r="D114" s="69"/>
      <c r="E114" s="63" t="s">
        <v>15</v>
      </c>
      <c r="F114" s="63"/>
      <c r="G114" s="63">
        <f>SUM(H16:H112)</f>
        <v>152</v>
      </c>
      <c r="H114" s="63"/>
      <c r="I114" s="31">
        <f>SUM(I16:I112)</f>
        <v>141</v>
      </c>
      <c r="J114" s="31">
        <f>SUM(J16:J112)</f>
        <v>140</v>
      </c>
      <c r="K114" s="31">
        <f>SUM(K16:K112)</f>
        <v>138</v>
      </c>
      <c r="L114" s="31">
        <f>SUM(L17:L112)</f>
        <v>130</v>
      </c>
      <c r="M114" s="31">
        <f>M113</f>
        <v>120</v>
      </c>
      <c r="N114" s="31">
        <f>SUM(N16:N112)</f>
        <v>108</v>
      </c>
      <c r="O114" s="31">
        <f>SUM(O16:O112)</f>
        <v>100</v>
      </c>
      <c r="P114" s="31">
        <f>SUM(P16:P112)</f>
        <v>90</v>
      </c>
      <c r="Q114" s="31">
        <f>SUM(Q16:Q112)</f>
        <v>80</v>
      </c>
      <c r="R114" s="31">
        <f>SUM(R16:R112)</f>
        <v>70</v>
      </c>
      <c r="S114" s="31">
        <f>SUM(S17:S112)</f>
        <v>64</v>
      </c>
      <c r="T114" s="31">
        <f>SUM(T17:T112)</f>
        <v>60</v>
      </c>
      <c r="U114" s="31">
        <f t="shared" ref="U114:AF114" si="1">SUM(U16:U112)</f>
        <v>52</v>
      </c>
      <c r="V114" s="31">
        <f t="shared" si="1"/>
        <v>42</v>
      </c>
      <c r="W114" s="31">
        <f t="shared" si="1"/>
        <v>33</v>
      </c>
      <c r="X114" s="31">
        <f t="shared" si="1"/>
        <v>27</v>
      </c>
      <c r="Y114" s="31">
        <f t="shared" si="1"/>
        <v>17</v>
      </c>
      <c r="Z114" s="31">
        <f t="shared" si="1"/>
        <v>10</v>
      </c>
      <c r="AA114" s="31">
        <f t="shared" si="1"/>
        <v>0</v>
      </c>
      <c r="AB114" s="31">
        <f t="shared" si="1"/>
        <v>0</v>
      </c>
      <c r="AC114" s="31">
        <f t="shared" si="1"/>
        <v>0</v>
      </c>
      <c r="AD114" s="31">
        <f t="shared" si="1"/>
        <v>0</v>
      </c>
      <c r="AE114" s="31">
        <f t="shared" si="1"/>
        <v>0</v>
      </c>
      <c r="AF114" s="31">
        <f t="shared" si="1"/>
        <v>0</v>
      </c>
    </row>
  </sheetData>
  <mergeCells count="183">
    <mergeCell ref="B113:D114"/>
    <mergeCell ref="E103:F103"/>
    <mergeCell ref="E104:F104"/>
    <mergeCell ref="E105:F105"/>
    <mergeCell ref="E106:F106"/>
    <mergeCell ref="E107:F107"/>
    <mergeCell ref="E108:F108"/>
    <mergeCell ref="E109:F109"/>
    <mergeCell ref="E114:F114"/>
    <mergeCell ref="G114:H114"/>
    <mergeCell ref="E110:F110"/>
    <mergeCell ref="E111:F111"/>
    <mergeCell ref="E112:F112"/>
    <mergeCell ref="E113:F11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C75:D75"/>
    <mergeCell ref="E75:F75"/>
    <mergeCell ref="C76:D76"/>
    <mergeCell ref="E76:F76"/>
    <mergeCell ref="E77:F77"/>
    <mergeCell ref="E78:F78"/>
    <mergeCell ref="E79:F79"/>
    <mergeCell ref="E80:F80"/>
    <mergeCell ref="E81:F81"/>
    <mergeCell ref="C70:D70"/>
    <mergeCell ref="E70:F70"/>
    <mergeCell ref="C71:D71"/>
    <mergeCell ref="E71:F71"/>
    <mergeCell ref="C72:D72"/>
    <mergeCell ref="E72:F72"/>
    <mergeCell ref="C73:D73"/>
    <mergeCell ref="E73:F73"/>
    <mergeCell ref="C74:D74"/>
    <mergeCell ref="E74:F74"/>
    <mergeCell ref="C65:D65"/>
    <mergeCell ref="E65:F65"/>
    <mergeCell ref="C66:D66"/>
    <mergeCell ref="E66:F66"/>
    <mergeCell ref="C67:D67"/>
    <mergeCell ref="E67:F67"/>
    <mergeCell ref="C68:D68"/>
    <mergeCell ref="E68:F68"/>
    <mergeCell ref="C69:D69"/>
    <mergeCell ref="E69:F6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51:D51"/>
    <mergeCell ref="E51:F51"/>
    <mergeCell ref="C53:D53"/>
    <mergeCell ref="C57:D57"/>
    <mergeCell ref="E57:F57"/>
    <mergeCell ref="C58:D58"/>
    <mergeCell ref="E58:F58"/>
    <mergeCell ref="C59:D59"/>
    <mergeCell ref="E59:F59"/>
    <mergeCell ref="C46:D46"/>
    <mergeCell ref="C47:D47"/>
    <mergeCell ref="E47:F47"/>
    <mergeCell ref="C48:D48"/>
    <mergeCell ref="E48:F48"/>
    <mergeCell ref="C49:D49"/>
    <mergeCell ref="E49:F49"/>
    <mergeCell ref="C50:D50"/>
    <mergeCell ref="E50:F50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25:D25"/>
    <mergeCell ref="E25:F25"/>
    <mergeCell ref="C26:D26"/>
    <mergeCell ref="E26:F26"/>
    <mergeCell ref="C32:D32"/>
    <mergeCell ref="E32:F32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B19:B32"/>
    <mergeCell ref="C33:D33"/>
    <mergeCell ref="C34:D34"/>
    <mergeCell ref="C35:D35"/>
    <mergeCell ref="C36:D36"/>
    <mergeCell ref="B33:B46"/>
    <mergeCell ref="B47:B66"/>
    <mergeCell ref="B111:B112"/>
    <mergeCell ref="A1:B1"/>
    <mergeCell ref="A2:B2"/>
    <mergeCell ref="A3:B3"/>
    <mergeCell ref="A4:B4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C19:D19"/>
    <mergeCell ref="E19:F19"/>
    <mergeCell ref="E54:F54"/>
    <mergeCell ref="E55:F55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82:F82"/>
    <mergeCell ref="E83:F83"/>
    <mergeCell ref="E84:F84"/>
    <mergeCell ref="G113:H113"/>
    <mergeCell ref="B96:B110"/>
    <mergeCell ref="B82:B95"/>
    <mergeCell ref="B67:B81"/>
    <mergeCell ref="A16:A114"/>
    <mergeCell ref="E56:F56"/>
    <mergeCell ref="C54:D54"/>
    <mergeCell ref="C55:D55"/>
    <mergeCell ref="C56:D56"/>
    <mergeCell ref="C77:D77"/>
    <mergeCell ref="C79:D79"/>
    <mergeCell ref="C78:D78"/>
    <mergeCell ref="C80:D80"/>
    <mergeCell ref="C81:D81"/>
    <mergeCell ref="E42:F42"/>
    <mergeCell ref="E43:F43"/>
    <mergeCell ref="E44:F44"/>
    <mergeCell ref="E45:F45"/>
    <mergeCell ref="E46:F46"/>
    <mergeCell ref="E52:F52"/>
    <mergeCell ref="E53:F53"/>
  </mergeCells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99"/>
  <sheetViews>
    <sheetView zoomScaleNormal="100" workbookViewId="0">
      <selection activeCell="D8" sqref="D8"/>
    </sheetView>
  </sheetViews>
  <sheetFormatPr defaultColWidth="9" defaultRowHeight="15"/>
  <cols>
    <col min="1" max="1" width="13.5703125" customWidth="1"/>
    <col min="2" max="2" width="21.140625" customWidth="1"/>
    <col min="3" max="3" width="85" customWidth="1"/>
    <col min="4" max="4" width="12" customWidth="1"/>
    <col min="5" max="5" width="10.28515625" customWidth="1"/>
    <col min="6" max="6" width="20.140625" customWidth="1"/>
    <col min="7" max="8" width="6.140625" customWidth="1"/>
    <col min="9" max="19" width="6" customWidth="1"/>
    <col min="20" max="20" width="6.140625" customWidth="1"/>
    <col min="21" max="28" width="6" customWidth="1"/>
    <col min="29" max="29" width="6.140625" customWidth="1"/>
  </cols>
  <sheetData>
    <row r="1" spans="1:58" ht="16.5">
      <c r="A1" s="55" t="s">
        <v>0</v>
      </c>
      <c r="B1" s="55"/>
      <c r="C1" s="38" t="s">
        <v>138</v>
      </c>
      <c r="D1" s="11"/>
      <c r="E1" s="13"/>
      <c r="F1" s="14" t="s">
        <v>139</v>
      </c>
    </row>
    <row r="2" spans="1:58" ht="16.5">
      <c r="A2" s="55" t="s">
        <v>3</v>
      </c>
      <c r="B2" s="55"/>
      <c r="C2" s="15" t="s">
        <v>140</v>
      </c>
      <c r="D2" s="11"/>
      <c r="E2" s="16"/>
      <c r="F2" s="17" t="s">
        <v>141</v>
      </c>
    </row>
    <row r="3" spans="1:58" ht="16.5">
      <c r="A3" s="55" t="s">
        <v>6</v>
      </c>
      <c r="B3" s="55"/>
      <c r="C3" s="18" t="s">
        <v>142</v>
      </c>
      <c r="D3" s="11"/>
      <c r="E3" s="19"/>
      <c r="F3" s="17" t="s">
        <v>5</v>
      </c>
    </row>
    <row r="4" spans="1:58" ht="18" customHeight="1">
      <c r="A4" s="55" t="s">
        <v>9</v>
      </c>
      <c r="B4" s="55"/>
      <c r="C4" s="18">
        <v>45874</v>
      </c>
      <c r="D4" s="11"/>
      <c r="E4" s="20"/>
      <c r="F4" s="17" t="s">
        <v>143</v>
      </c>
    </row>
    <row r="5" spans="1:58" ht="18" customHeight="1">
      <c r="A5" s="11"/>
      <c r="B5" s="11"/>
      <c r="C5" s="11"/>
      <c r="D5" s="11"/>
      <c r="E5" s="21"/>
      <c r="F5" s="22" t="s">
        <v>8</v>
      </c>
    </row>
    <row r="6" spans="1:58" ht="16.5">
      <c r="A6" s="11"/>
      <c r="B6" s="70" t="s">
        <v>144</v>
      </c>
      <c r="C6" s="70"/>
      <c r="D6" s="70"/>
      <c r="E6" s="71"/>
    </row>
    <row r="7" spans="1:58" ht="16.5">
      <c r="A7" s="11"/>
      <c r="B7" s="23" t="s">
        <v>12</v>
      </c>
      <c r="C7" s="23" t="s">
        <v>13</v>
      </c>
      <c r="D7" s="23" t="s">
        <v>14</v>
      </c>
      <c r="E7" s="23" t="s">
        <v>15</v>
      </c>
    </row>
    <row r="8" spans="1:58" ht="16.5">
      <c r="A8" s="11"/>
      <c r="B8" s="24">
        <v>1</v>
      </c>
      <c r="C8" s="15" t="s">
        <v>16</v>
      </c>
      <c r="D8" s="15">
        <f ca="1">SUMIF($E$16:$F$74,"Thành",$G$16:$G$74)+SUMIF($E$16:$F$74,"All team",$G$16:$G$74)/5+SUMIF($E$16:$F$74,"Thành,Phương",$G$16:$G$74)/2</f>
        <v>11</v>
      </c>
      <c r="E8" s="15">
        <f ca="1">SUMIF($E$16:$F$74,"Thành",$H$16:$H$74)+SUMIF($E$16:$F$74,"All team",$H$16:$H$74)/5+SUMIF($E$16:$F$74,"Mạnh,Hoàng",$H$16:$H$74)/2</f>
        <v>14</v>
      </c>
    </row>
    <row r="9" spans="1:58" ht="16.5">
      <c r="A9" s="11"/>
      <c r="B9" s="24">
        <v>2</v>
      </c>
      <c r="C9" s="15" t="s">
        <v>17</v>
      </c>
      <c r="D9" s="15">
        <f ca="1">SUMIF($E$16:$F$74,"Mạnh",$G$16:$G$74)+SUMIF($E$16:$F$74,"All team",$G$16:$G$74)/5+SUMIF($E$16:$F$74,"Mạnh,Hoàng",$G$16:$G$74)/2+SUMIF($E$16:$F$74,"Mạnh,Lộc,Phương,Hoàng",$G$16:$G$74)/4</f>
        <v>11</v>
      </c>
      <c r="E9" s="15">
        <f ca="1">SUMIF($E$16:$F$74,"Mạnh",$H$16:$H$74)+SUMIF($E$16:$F$74,"All team",$H$16:$H$74)/5+SUMIF($E$16:$F$74,"Mạnh,Hoàng",$H$16:$H$74)/2+SUMIF($E$16:$F$74,"Mạnh,Lộc,Phương,Hoàng",$H$16:$H$74)/4</f>
        <v>14</v>
      </c>
    </row>
    <row r="10" spans="1:58" ht="16.5">
      <c r="A10" s="11"/>
      <c r="B10" s="24">
        <v>3</v>
      </c>
      <c r="C10" s="15" t="s">
        <v>18</v>
      </c>
      <c r="D10" s="15">
        <f ca="1">SUMIF($E$16:$F$74,"Phương",$G$16:$G$74)+SUMIF($E$16:$F$74,"All team",$G$16:$G$74)/5+SUMIF($E$16:$F$74,"Thành,Phương",$G$16:$G$74)/2+SUMIF($E$16:$F$74,"Mạnh,Lộc,Phương,Hoàng",$G$16:$G$74)/4</f>
        <v>11</v>
      </c>
      <c r="E10" s="15">
        <f ca="1">SUMIF($E$16:$F$74,"Phương",$H$16:$H$74)+SUMIF($E$16:$F$74,"All team",$H$16:$H$74)/5+SUMIF($E$16:$F$74,"Thành,Phương",$H$16:$H$74)/2+SUMIF($E$16:$F$74,"Mạnh,Lộc,Phương,Hoàng",$H$16:$H$74)/4</f>
        <v>14</v>
      </c>
    </row>
    <row r="11" spans="1:58" ht="16.5">
      <c r="A11" s="11"/>
      <c r="B11" s="24">
        <v>4</v>
      </c>
      <c r="C11" s="15" t="s">
        <v>19</v>
      </c>
      <c r="D11" s="15">
        <f ca="1">SUMIF($E$16:$F$74,"Lộc",$G$16:$G$74)+SUMIF($E$16:$F$74,"All team",$G$16:$G$74)/5+SUMIF($E$16:$F$74,"Mạnh,Lộc,Phương,Hoàng",$G$16:$G$74)/4</f>
        <v>11</v>
      </c>
      <c r="E11" s="15">
        <f ca="1">SUMIF($E$16:$F$74,"Lộc",$H$16:$H$74)+SUMIF($E$16:$F$74,"All team",$H$16:$H$74)/5+SUMIF($E$16:$F$74,"Mạnh,Lộc,Phương,Hoàng",$H$16:$H$74)/4</f>
        <v>14</v>
      </c>
    </row>
    <row r="12" spans="1:58" ht="16.5">
      <c r="A12" s="11"/>
      <c r="B12" s="24">
        <v>5</v>
      </c>
      <c r="C12" s="15" t="s">
        <v>20</v>
      </c>
      <c r="D12" s="15">
        <f ca="1">SUMIF($E$16:$F$74,"Hoàng",$G$16:$G$74)+SUMIF($E$16:$F$74,"All team",$G$16:$G$74)/5+SUMIF($E$16:$F$74,"Mạnh,Hoàng",$G$16:$G$74)/2+SUMIF($E$16:$F$74,"Mạnh,Lộc,Phương,Hoàng",$G$16:$G$74)/4</f>
        <v>19</v>
      </c>
      <c r="E12" s="15">
        <f ca="1">SUMIF($E$16:$F$74,"Hoàng",$H$16:$H$74)+SUMIF($E$16:$F$74,"All team",$H$16:$H$74)/5+SUMIF($E$16:$F$74,"Mạnh,Hoàng",$H$16:$H$74)/2+SUMIF($E$16:$F$74,"Mạnh,Lộc,Phương,Hoàng",$H$16:$H$74)/4</f>
        <v>22</v>
      </c>
    </row>
    <row r="13" spans="1:58" ht="16.5">
      <c r="A13" s="11"/>
      <c r="B13" s="56" t="s">
        <v>21</v>
      </c>
      <c r="C13" s="56"/>
      <c r="D13" s="25">
        <f ca="1">SUM(D8:D12)</f>
        <v>63</v>
      </c>
      <c r="E13" s="25">
        <f ca="1">SUM(E8:E12)</f>
        <v>78</v>
      </c>
    </row>
    <row r="15" spans="1:58" ht="63.75" customHeight="1">
      <c r="A15" s="39" t="s">
        <v>22</v>
      </c>
      <c r="B15" s="39" t="s">
        <v>23</v>
      </c>
      <c r="C15" s="72" t="s">
        <v>24</v>
      </c>
      <c r="D15" s="72"/>
      <c r="E15" s="72" t="s">
        <v>25</v>
      </c>
      <c r="F15" s="72"/>
      <c r="G15" s="27" t="s">
        <v>14</v>
      </c>
      <c r="H15" s="27" t="s">
        <v>15</v>
      </c>
      <c r="I15" s="36">
        <v>45765</v>
      </c>
      <c r="J15" s="36">
        <v>45766</v>
      </c>
      <c r="K15" s="36">
        <v>45767</v>
      </c>
      <c r="L15" s="36">
        <v>45768</v>
      </c>
      <c r="M15" s="36">
        <v>45769</v>
      </c>
      <c r="N15" s="36">
        <v>45770</v>
      </c>
      <c r="O15" s="36">
        <v>45771</v>
      </c>
      <c r="P15" s="36">
        <v>45772</v>
      </c>
      <c r="Q15" s="36">
        <v>45773</v>
      </c>
      <c r="R15" s="36">
        <v>45774</v>
      </c>
      <c r="S15" s="36">
        <v>45775</v>
      </c>
      <c r="T15" s="36">
        <v>45776</v>
      </c>
      <c r="U15" s="36">
        <v>45777</v>
      </c>
      <c r="V15" s="36">
        <v>45778</v>
      </c>
      <c r="W15" s="36">
        <v>45779</v>
      </c>
      <c r="X15" s="36">
        <v>45780</v>
      </c>
      <c r="Y15" s="36">
        <v>45781</v>
      </c>
      <c r="Z15" s="36">
        <v>45782</v>
      </c>
      <c r="AA15" s="36">
        <v>45783</v>
      </c>
      <c r="AB15" s="36">
        <v>45784</v>
      </c>
      <c r="AC15" s="36">
        <v>45785</v>
      </c>
      <c r="AD15" s="36">
        <v>45786</v>
      </c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</row>
    <row r="16" spans="1:58" ht="16.5">
      <c r="A16" s="50" t="s">
        <v>140</v>
      </c>
      <c r="B16" s="59" t="s">
        <v>27</v>
      </c>
      <c r="C16" s="59"/>
      <c r="D16" s="59"/>
      <c r="E16" s="60" t="s">
        <v>28</v>
      </c>
      <c r="F16" s="60"/>
      <c r="G16" s="31">
        <v>10</v>
      </c>
      <c r="H16" s="31">
        <v>10</v>
      </c>
      <c r="I16" s="31">
        <v>10</v>
      </c>
      <c r="J16" s="37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</row>
    <row r="17" spans="1:30" ht="16.5">
      <c r="A17" s="51"/>
      <c r="B17" s="59" t="s">
        <v>145</v>
      </c>
      <c r="C17" s="59"/>
      <c r="D17" s="59"/>
      <c r="E17" s="60" t="s">
        <v>28</v>
      </c>
      <c r="F17" s="60"/>
      <c r="G17" s="31">
        <v>2</v>
      </c>
      <c r="H17" s="31">
        <v>4</v>
      </c>
      <c r="I17" s="31">
        <v>4</v>
      </c>
      <c r="J17" s="31">
        <v>4</v>
      </c>
      <c r="K17" s="37"/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</row>
    <row r="18" spans="1:30" ht="16.5">
      <c r="A18" s="51"/>
      <c r="B18" s="59" t="s">
        <v>31</v>
      </c>
      <c r="C18" s="59"/>
      <c r="D18" s="59"/>
      <c r="E18" s="60" t="s">
        <v>43</v>
      </c>
      <c r="F18" s="60"/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7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</row>
    <row r="19" spans="1:30" ht="18" customHeight="1">
      <c r="A19" s="51"/>
      <c r="B19" s="50" t="s">
        <v>33</v>
      </c>
      <c r="C19" s="59" t="s">
        <v>146</v>
      </c>
      <c r="D19" s="59"/>
      <c r="E19" s="60" t="s">
        <v>147</v>
      </c>
      <c r="F19" s="60"/>
      <c r="G19" s="31">
        <v>2</v>
      </c>
      <c r="H19" s="31">
        <v>2</v>
      </c>
      <c r="I19" s="31">
        <v>2</v>
      </c>
      <c r="J19" s="31">
        <v>2</v>
      </c>
      <c r="K19" s="31">
        <v>2</v>
      </c>
      <c r="L19" s="31">
        <v>2</v>
      </c>
      <c r="M19" s="37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31">
        <v>0</v>
      </c>
      <c r="AD19" s="31">
        <v>0</v>
      </c>
    </row>
    <row r="20" spans="1:30" ht="18" customHeight="1">
      <c r="A20" s="51"/>
      <c r="B20" s="51"/>
      <c r="C20" s="59" t="s">
        <v>148</v>
      </c>
      <c r="D20" s="59"/>
      <c r="E20" s="60" t="s">
        <v>149</v>
      </c>
      <c r="F20" s="60"/>
      <c r="G20" s="31">
        <v>1</v>
      </c>
      <c r="H20" s="31">
        <v>1</v>
      </c>
      <c r="I20" s="31">
        <v>1</v>
      </c>
      <c r="J20" s="31">
        <v>1</v>
      </c>
      <c r="K20" s="31">
        <v>1</v>
      </c>
      <c r="L20" s="31">
        <v>1</v>
      </c>
      <c r="M20" s="37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</row>
    <row r="21" spans="1:30" ht="18" customHeight="1">
      <c r="A21" s="51"/>
      <c r="B21" s="51"/>
      <c r="C21" s="59" t="s">
        <v>150</v>
      </c>
      <c r="D21" s="59"/>
      <c r="E21" s="60" t="s">
        <v>35</v>
      </c>
      <c r="F21" s="60"/>
      <c r="G21" s="31">
        <v>1</v>
      </c>
      <c r="H21" s="31">
        <v>1</v>
      </c>
      <c r="I21" s="31">
        <v>1</v>
      </c>
      <c r="J21" s="31">
        <v>1</v>
      </c>
      <c r="K21" s="31">
        <v>1</v>
      </c>
      <c r="L21" s="31">
        <v>1</v>
      </c>
      <c r="M21" s="37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</row>
    <row r="22" spans="1:30" ht="18" customHeight="1">
      <c r="A22" s="51"/>
      <c r="B22" s="51"/>
      <c r="C22" s="59" t="s">
        <v>151</v>
      </c>
      <c r="D22" s="59"/>
      <c r="E22" s="60" t="s">
        <v>32</v>
      </c>
      <c r="F22" s="60"/>
      <c r="G22" s="31">
        <v>2</v>
      </c>
      <c r="H22" s="31">
        <v>2</v>
      </c>
      <c r="I22" s="31">
        <v>2</v>
      </c>
      <c r="J22" s="31">
        <v>2</v>
      </c>
      <c r="K22" s="31">
        <v>2</v>
      </c>
      <c r="L22" s="31">
        <v>2</v>
      </c>
      <c r="M22" s="37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</row>
    <row r="23" spans="1:30" ht="18" customHeight="1">
      <c r="A23" s="51"/>
      <c r="B23" s="51"/>
      <c r="C23" s="59" t="s">
        <v>152</v>
      </c>
      <c r="D23" s="59"/>
      <c r="E23" s="60" t="s">
        <v>32</v>
      </c>
      <c r="F23" s="60"/>
      <c r="G23" s="31">
        <v>1</v>
      </c>
      <c r="H23" s="31">
        <v>1</v>
      </c>
      <c r="I23" s="31">
        <v>1</v>
      </c>
      <c r="J23" s="31">
        <v>1</v>
      </c>
      <c r="K23" s="31">
        <v>1</v>
      </c>
      <c r="L23" s="31">
        <v>1</v>
      </c>
      <c r="M23" s="31">
        <v>1</v>
      </c>
      <c r="N23" s="37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</row>
    <row r="24" spans="1:30" ht="18" customHeight="1">
      <c r="A24" s="51"/>
      <c r="B24" s="51"/>
      <c r="C24" s="59" t="s">
        <v>153</v>
      </c>
      <c r="D24" s="59"/>
      <c r="E24" s="60" t="s">
        <v>32</v>
      </c>
      <c r="F24" s="60"/>
      <c r="G24" s="31">
        <v>1</v>
      </c>
      <c r="H24" s="31">
        <v>1</v>
      </c>
      <c r="I24" s="31">
        <v>1</v>
      </c>
      <c r="J24" s="31">
        <v>1</v>
      </c>
      <c r="K24" s="31">
        <v>1</v>
      </c>
      <c r="L24" s="31">
        <v>1</v>
      </c>
      <c r="M24" s="31">
        <v>1</v>
      </c>
      <c r="N24" s="37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</row>
    <row r="25" spans="1:30" ht="18" customHeight="1">
      <c r="A25" s="51"/>
      <c r="B25" s="51"/>
      <c r="C25" s="73" t="s">
        <v>154</v>
      </c>
      <c r="D25" s="74"/>
      <c r="E25" s="46" t="s">
        <v>147</v>
      </c>
      <c r="F25" s="47"/>
      <c r="G25" s="31">
        <v>2</v>
      </c>
      <c r="H25" s="31">
        <v>2</v>
      </c>
      <c r="I25" s="31">
        <v>2</v>
      </c>
      <c r="J25" s="31">
        <v>2</v>
      </c>
      <c r="K25" s="31">
        <v>2</v>
      </c>
      <c r="L25" s="31">
        <v>2</v>
      </c>
      <c r="M25" s="31">
        <v>2</v>
      </c>
      <c r="N25" s="37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</row>
    <row r="26" spans="1:30" ht="18" customHeight="1">
      <c r="A26" s="51"/>
      <c r="B26" s="51"/>
      <c r="C26" s="59" t="s">
        <v>155</v>
      </c>
      <c r="D26" s="59"/>
      <c r="E26" s="60" t="s">
        <v>28</v>
      </c>
      <c r="F26" s="60"/>
      <c r="G26" s="31">
        <v>5</v>
      </c>
      <c r="H26" s="31">
        <v>10</v>
      </c>
      <c r="I26" s="31">
        <v>10</v>
      </c>
      <c r="J26" s="31">
        <v>10</v>
      </c>
      <c r="K26" s="31">
        <v>10</v>
      </c>
      <c r="L26" s="31">
        <v>10</v>
      </c>
      <c r="M26" s="31">
        <v>10</v>
      </c>
      <c r="N26" s="31">
        <v>5</v>
      </c>
      <c r="O26" s="37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</row>
    <row r="27" spans="1:30" ht="18" customHeight="1">
      <c r="A27" s="51"/>
      <c r="B27" s="52"/>
      <c r="C27" s="73"/>
      <c r="D27" s="74"/>
      <c r="E27" s="46"/>
      <c r="F27" s="47"/>
      <c r="G27" s="31"/>
      <c r="H27" s="31"/>
      <c r="I27" s="31"/>
      <c r="J27" s="31"/>
      <c r="K27" s="31"/>
      <c r="L27" s="31"/>
      <c r="M27" s="40"/>
      <c r="N27" s="31"/>
      <c r="O27" s="41">
        <v>5</v>
      </c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</row>
    <row r="28" spans="1:30" ht="18" customHeight="1">
      <c r="A28" s="51"/>
      <c r="B28" s="50" t="s">
        <v>51</v>
      </c>
      <c r="C28" s="59" t="s">
        <v>156</v>
      </c>
      <c r="D28" s="59"/>
      <c r="E28" s="60" t="s">
        <v>40</v>
      </c>
      <c r="F28" s="60"/>
      <c r="G28" s="31">
        <v>2</v>
      </c>
      <c r="H28" s="31">
        <v>2</v>
      </c>
      <c r="I28" s="31">
        <v>2</v>
      </c>
      <c r="J28" s="31">
        <v>2</v>
      </c>
      <c r="K28" s="31">
        <v>2</v>
      </c>
      <c r="L28" s="31">
        <v>2</v>
      </c>
      <c r="M28" s="31">
        <v>2</v>
      </c>
      <c r="N28" s="31">
        <v>2</v>
      </c>
      <c r="O28" s="37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</row>
    <row r="29" spans="1:30" ht="18" customHeight="1">
      <c r="A29" s="51"/>
      <c r="B29" s="51"/>
      <c r="C29" s="59" t="s">
        <v>157</v>
      </c>
      <c r="D29" s="59"/>
      <c r="E29" s="60" t="s">
        <v>43</v>
      </c>
      <c r="F29" s="60"/>
      <c r="G29" s="31">
        <v>1</v>
      </c>
      <c r="H29" s="31">
        <v>1</v>
      </c>
      <c r="I29" s="31">
        <v>1</v>
      </c>
      <c r="J29" s="31">
        <v>1</v>
      </c>
      <c r="K29" s="31">
        <v>1</v>
      </c>
      <c r="L29" s="31">
        <v>1</v>
      </c>
      <c r="M29" s="31">
        <v>1</v>
      </c>
      <c r="N29" s="31">
        <v>1</v>
      </c>
      <c r="O29" s="37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0</v>
      </c>
      <c r="AC29" s="31">
        <v>0</v>
      </c>
      <c r="AD29" s="31">
        <v>0</v>
      </c>
    </row>
    <row r="30" spans="1:30" ht="16.5">
      <c r="A30" s="51"/>
      <c r="B30" s="51"/>
      <c r="C30" s="59" t="s">
        <v>158</v>
      </c>
      <c r="D30" s="59"/>
      <c r="E30" s="60" t="s">
        <v>35</v>
      </c>
      <c r="F30" s="60"/>
      <c r="G30" s="31">
        <v>1</v>
      </c>
      <c r="H30" s="31">
        <v>1</v>
      </c>
      <c r="I30" s="31">
        <v>1</v>
      </c>
      <c r="J30" s="31">
        <v>1</v>
      </c>
      <c r="K30" s="31">
        <v>1</v>
      </c>
      <c r="L30" s="31">
        <v>1</v>
      </c>
      <c r="M30" s="31">
        <v>1</v>
      </c>
      <c r="N30" s="31">
        <v>1</v>
      </c>
      <c r="O30" s="37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</row>
    <row r="31" spans="1:30" ht="16.5">
      <c r="A31" s="51"/>
      <c r="B31" s="51"/>
      <c r="C31" s="59" t="s">
        <v>159</v>
      </c>
      <c r="D31" s="59"/>
      <c r="E31" s="60" t="s">
        <v>32</v>
      </c>
      <c r="F31" s="60"/>
      <c r="G31" s="31">
        <v>1</v>
      </c>
      <c r="H31" s="31">
        <v>1</v>
      </c>
      <c r="I31" s="31">
        <v>1</v>
      </c>
      <c r="J31" s="31">
        <v>1</v>
      </c>
      <c r="K31" s="31">
        <v>1</v>
      </c>
      <c r="L31" s="31">
        <v>1</v>
      </c>
      <c r="M31" s="31">
        <v>1</v>
      </c>
      <c r="N31" s="31">
        <v>1</v>
      </c>
      <c r="O31" s="37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</row>
    <row r="32" spans="1:30" ht="16.5">
      <c r="A32" s="51"/>
      <c r="B32" s="51"/>
      <c r="C32" s="59" t="s">
        <v>160</v>
      </c>
      <c r="D32" s="59"/>
      <c r="E32" s="60" t="s">
        <v>30</v>
      </c>
      <c r="F32" s="60"/>
      <c r="G32" s="31">
        <v>1</v>
      </c>
      <c r="H32" s="31">
        <v>1</v>
      </c>
      <c r="I32" s="31">
        <v>1</v>
      </c>
      <c r="J32" s="31">
        <v>1</v>
      </c>
      <c r="K32" s="31">
        <v>1</v>
      </c>
      <c r="L32" s="31">
        <v>1</v>
      </c>
      <c r="M32" s="31">
        <v>1</v>
      </c>
      <c r="N32" s="31">
        <v>1</v>
      </c>
      <c r="O32" s="37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</row>
    <row r="33" spans="1:30" ht="16.5">
      <c r="A33" s="51"/>
      <c r="B33" s="51"/>
      <c r="C33" s="59" t="s">
        <v>161</v>
      </c>
      <c r="D33" s="59"/>
      <c r="E33" s="60" t="s">
        <v>162</v>
      </c>
      <c r="F33" s="60"/>
      <c r="G33" s="31">
        <v>1</v>
      </c>
      <c r="H33" s="31">
        <v>1</v>
      </c>
      <c r="I33" s="31">
        <v>1</v>
      </c>
      <c r="J33" s="31">
        <v>1</v>
      </c>
      <c r="K33" s="31">
        <v>1</v>
      </c>
      <c r="L33" s="31">
        <v>1</v>
      </c>
      <c r="M33" s="31">
        <v>1</v>
      </c>
      <c r="N33" s="31">
        <v>1</v>
      </c>
      <c r="O33" s="37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</row>
    <row r="34" spans="1:30" ht="16.5">
      <c r="A34" s="51"/>
      <c r="B34" s="51"/>
      <c r="C34" s="59" t="s">
        <v>163</v>
      </c>
      <c r="D34" s="59"/>
      <c r="E34" s="46" t="s">
        <v>164</v>
      </c>
      <c r="F34" s="47"/>
      <c r="G34" s="31">
        <v>1</v>
      </c>
      <c r="H34" s="31">
        <v>1</v>
      </c>
      <c r="I34" s="31">
        <v>1</v>
      </c>
      <c r="J34" s="31">
        <v>1</v>
      </c>
      <c r="K34" s="31">
        <v>1</v>
      </c>
      <c r="L34" s="31">
        <v>1</v>
      </c>
      <c r="M34" s="31">
        <v>1</v>
      </c>
      <c r="N34" s="31">
        <v>1</v>
      </c>
      <c r="O34" s="37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</row>
    <row r="35" spans="1:30" ht="16.5">
      <c r="A35" s="51"/>
      <c r="B35" s="52"/>
      <c r="C35" s="59" t="s">
        <v>165</v>
      </c>
      <c r="D35" s="59"/>
      <c r="E35" s="60" t="s">
        <v>28</v>
      </c>
      <c r="F35" s="60"/>
      <c r="G35" s="31">
        <v>10</v>
      </c>
      <c r="H35" s="31">
        <v>10</v>
      </c>
      <c r="I35" s="31">
        <v>10</v>
      </c>
      <c r="J35" s="31">
        <v>10</v>
      </c>
      <c r="K35" s="31">
        <v>10</v>
      </c>
      <c r="L35" s="31">
        <v>10</v>
      </c>
      <c r="M35" s="31">
        <v>10</v>
      </c>
      <c r="N35" s="31">
        <v>10</v>
      </c>
      <c r="O35" s="31">
        <v>10</v>
      </c>
      <c r="P35" s="37">
        <v>0</v>
      </c>
      <c r="Q35" s="31">
        <v>0</v>
      </c>
      <c r="R35" s="42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</row>
    <row r="36" spans="1:30" ht="16.5">
      <c r="A36" s="51"/>
      <c r="B36" s="50" t="s">
        <v>66</v>
      </c>
      <c r="C36" s="59" t="s">
        <v>166</v>
      </c>
      <c r="D36" s="59"/>
      <c r="E36" s="60" t="s">
        <v>30</v>
      </c>
      <c r="F36" s="60"/>
      <c r="G36" s="31">
        <v>1</v>
      </c>
      <c r="H36" s="31">
        <v>1</v>
      </c>
      <c r="I36" s="31">
        <v>1</v>
      </c>
      <c r="J36" s="31">
        <v>1</v>
      </c>
      <c r="K36" s="31">
        <v>1</v>
      </c>
      <c r="L36" s="31">
        <v>1</v>
      </c>
      <c r="M36" s="31">
        <v>1</v>
      </c>
      <c r="N36" s="31">
        <v>1</v>
      </c>
      <c r="O36" s="31">
        <v>1</v>
      </c>
      <c r="P36" s="31">
        <v>1</v>
      </c>
      <c r="Q36" s="37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</row>
    <row r="37" spans="1:30" ht="16.5">
      <c r="A37" s="51"/>
      <c r="B37" s="51"/>
      <c r="C37" s="59" t="s">
        <v>167</v>
      </c>
      <c r="D37" s="59"/>
      <c r="E37" s="60" t="s">
        <v>30</v>
      </c>
      <c r="F37" s="60"/>
      <c r="G37" s="31">
        <v>1</v>
      </c>
      <c r="H37" s="31">
        <v>1</v>
      </c>
      <c r="I37" s="31">
        <v>1</v>
      </c>
      <c r="J37" s="31">
        <v>1</v>
      </c>
      <c r="K37" s="31">
        <v>1</v>
      </c>
      <c r="L37" s="31">
        <v>1</v>
      </c>
      <c r="M37" s="31">
        <v>1</v>
      </c>
      <c r="N37" s="31">
        <v>1</v>
      </c>
      <c r="O37" s="31">
        <v>1</v>
      </c>
      <c r="P37" s="31">
        <v>1</v>
      </c>
      <c r="Q37" s="37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</row>
    <row r="38" spans="1:30" ht="16.5">
      <c r="A38" s="51"/>
      <c r="B38" s="51"/>
      <c r="C38" s="59" t="s">
        <v>168</v>
      </c>
      <c r="D38" s="59"/>
      <c r="E38" s="60" t="s">
        <v>40</v>
      </c>
      <c r="F38" s="60"/>
      <c r="G38" s="31">
        <v>1</v>
      </c>
      <c r="H38" s="31">
        <v>1</v>
      </c>
      <c r="I38" s="31">
        <v>1</v>
      </c>
      <c r="J38" s="31">
        <v>1</v>
      </c>
      <c r="K38" s="31">
        <v>1</v>
      </c>
      <c r="L38" s="31">
        <v>1</v>
      </c>
      <c r="M38" s="31">
        <v>1</v>
      </c>
      <c r="N38" s="31">
        <v>1</v>
      </c>
      <c r="O38" s="31">
        <v>1</v>
      </c>
      <c r="P38" s="31">
        <v>1</v>
      </c>
      <c r="Q38" s="37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</row>
    <row r="39" spans="1:30" ht="16.5">
      <c r="A39" s="51"/>
      <c r="B39" s="51"/>
      <c r="C39" s="59" t="s">
        <v>169</v>
      </c>
      <c r="D39" s="59"/>
      <c r="E39" s="60" t="s">
        <v>40</v>
      </c>
      <c r="F39" s="60"/>
      <c r="G39" s="31">
        <v>1</v>
      </c>
      <c r="H39" s="31">
        <v>1</v>
      </c>
      <c r="I39" s="31">
        <v>1</v>
      </c>
      <c r="J39" s="31">
        <v>1</v>
      </c>
      <c r="K39" s="31">
        <v>1</v>
      </c>
      <c r="L39" s="31">
        <v>1</v>
      </c>
      <c r="M39" s="31">
        <v>1</v>
      </c>
      <c r="N39" s="31">
        <v>1</v>
      </c>
      <c r="O39" s="31">
        <v>1</v>
      </c>
      <c r="P39" s="31">
        <v>1</v>
      </c>
      <c r="Q39" s="37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</row>
    <row r="40" spans="1:30" ht="16.5">
      <c r="A40" s="51"/>
      <c r="B40" s="51"/>
      <c r="C40" s="59" t="s">
        <v>170</v>
      </c>
      <c r="D40" s="59"/>
      <c r="E40" s="60" t="s">
        <v>171</v>
      </c>
      <c r="F40" s="60"/>
      <c r="G40" s="31">
        <v>1</v>
      </c>
      <c r="H40" s="31">
        <v>1</v>
      </c>
      <c r="I40" s="31">
        <v>1</v>
      </c>
      <c r="J40" s="31">
        <v>1</v>
      </c>
      <c r="K40" s="31">
        <v>1</v>
      </c>
      <c r="L40" s="31">
        <v>1</v>
      </c>
      <c r="M40" s="31">
        <v>1</v>
      </c>
      <c r="N40" s="31">
        <v>1</v>
      </c>
      <c r="O40" s="31">
        <v>1</v>
      </c>
      <c r="P40" s="31">
        <v>1</v>
      </c>
      <c r="Q40" s="31">
        <v>1</v>
      </c>
      <c r="R40" s="37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</row>
    <row r="41" spans="1:30" ht="14.45" customHeight="1">
      <c r="A41" s="51"/>
      <c r="B41" s="51"/>
      <c r="C41" s="59" t="s">
        <v>172</v>
      </c>
      <c r="D41" s="59"/>
      <c r="E41" s="60" t="s">
        <v>173</v>
      </c>
      <c r="F41" s="60"/>
      <c r="G41" s="31">
        <v>1</v>
      </c>
      <c r="H41" s="31">
        <v>1</v>
      </c>
      <c r="I41" s="31">
        <v>1</v>
      </c>
      <c r="J41" s="31">
        <v>1</v>
      </c>
      <c r="K41" s="31">
        <v>1</v>
      </c>
      <c r="L41" s="31">
        <v>1</v>
      </c>
      <c r="M41" s="31">
        <v>1</v>
      </c>
      <c r="N41" s="31">
        <v>1</v>
      </c>
      <c r="O41" s="31">
        <v>1</v>
      </c>
      <c r="P41" s="31">
        <v>1</v>
      </c>
      <c r="Q41" s="31">
        <v>1</v>
      </c>
      <c r="R41" s="37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</row>
    <row r="42" spans="1:30" ht="16.5">
      <c r="A42" s="51"/>
      <c r="B42" s="51"/>
      <c r="C42" s="59" t="s">
        <v>174</v>
      </c>
      <c r="D42" s="59"/>
      <c r="E42" s="60" t="s">
        <v>28</v>
      </c>
      <c r="F42" s="60"/>
      <c r="G42" s="31">
        <v>4</v>
      </c>
      <c r="H42" s="31">
        <v>8</v>
      </c>
      <c r="I42" s="31">
        <v>8</v>
      </c>
      <c r="J42" s="31">
        <v>8</v>
      </c>
      <c r="K42" s="31">
        <v>8</v>
      </c>
      <c r="L42" s="31">
        <v>8</v>
      </c>
      <c r="M42" s="31">
        <v>8</v>
      </c>
      <c r="N42" s="31">
        <v>8</v>
      </c>
      <c r="O42" s="31">
        <v>8</v>
      </c>
      <c r="P42" s="31">
        <v>8</v>
      </c>
      <c r="Q42" s="31">
        <v>8</v>
      </c>
      <c r="R42" s="31">
        <v>8</v>
      </c>
      <c r="S42" s="31">
        <v>8</v>
      </c>
      <c r="T42" s="37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</row>
    <row r="43" spans="1:30" ht="16.5">
      <c r="A43" s="51"/>
      <c r="B43" s="51"/>
      <c r="C43" s="59" t="s">
        <v>175</v>
      </c>
      <c r="D43" s="59"/>
      <c r="E43" s="60" t="s">
        <v>28</v>
      </c>
      <c r="F43" s="60"/>
      <c r="G43" s="31">
        <v>4</v>
      </c>
      <c r="H43" s="31">
        <v>8</v>
      </c>
      <c r="I43" s="31">
        <v>8</v>
      </c>
      <c r="J43" s="31">
        <v>8</v>
      </c>
      <c r="K43" s="31">
        <v>8</v>
      </c>
      <c r="L43" s="31">
        <v>8</v>
      </c>
      <c r="M43" s="31">
        <v>8</v>
      </c>
      <c r="N43" s="31">
        <v>8</v>
      </c>
      <c r="O43" s="31">
        <v>8</v>
      </c>
      <c r="P43" s="31">
        <v>8</v>
      </c>
      <c r="Q43" s="31">
        <v>8</v>
      </c>
      <c r="R43" s="31">
        <v>8</v>
      </c>
      <c r="S43" s="31">
        <v>8</v>
      </c>
      <c r="T43" s="37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</row>
    <row r="44" spans="1:30" ht="16.5">
      <c r="A44" s="51"/>
      <c r="B44" s="51"/>
      <c r="C44" s="59" t="s">
        <v>176</v>
      </c>
      <c r="D44" s="59"/>
      <c r="E44" s="60" t="s">
        <v>40</v>
      </c>
      <c r="F44" s="60"/>
      <c r="G44" s="31">
        <v>1</v>
      </c>
      <c r="H44" s="31">
        <v>1</v>
      </c>
      <c r="I44" s="31">
        <v>1</v>
      </c>
      <c r="J44" s="31">
        <v>1</v>
      </c>
      <c r="K44" s="31">
        <v>1</v>
      </c>
      <c r="L44" s="31">
        <v>1</v>
      </c>
      <c r="M44" s="31">
        <v>1</v>
      </c>
      <c r="N44" s="31">
        <v>1</v>
      </c>
      <c r="O44" s="31">
        <v>1</v>
      </c>
      <c r="P44" s="31">
        <v>1</v>
      </c>
      <c r="Q44" s="31">
        <v>1</v>
      </c>
      <c r="R44" s="31">
        <v>1</v>
      </c>
      <c r="S44" s="31">
        <v>1</v>
      </c>
      <c r="T44" s="37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</row>
    <row r="45" spans="1:30" ht="16.5">
      <c r="A45" s="51"/>
      <c r="B45" s="51"/>
      <c r="C45" s="59" t="s">
        <v>177</v>
      </c>
      <c r="D45" s="59"/>
      <c r="E45" s="60" t="s">
        <v>40</v>
      </c>
      <c r="F45" s="60"/>
      <c r="G45" s="31">
        <v>1</v>
      </c>
      <c r="H45" s="31">
        <v>1</v>
      </c>
      <c r="I45" s="31">
        <v>1</v>
      </c>
      <c r="J45" s="31">
        <v>1</v>
      </c>
      <c r="K45" s="31">
        <v>1</v>
      </c>
      <c r="L45" s="31">
        <v>1</v>
      </c>
      <c r="M45" s="31">
        <v>1</v>
      </c>
      <c r="N45" s="31">
        <v>1</v>
      </c>
      <c r="O45" s="31">
        <v>1</v>
      </c>
      <c r="P45" s="31">
        <v>1</v>
      </c>
      <c r="Q45" s="31">
        <v>1</v>
      </c>
      <c r="R45" s="31">
        <v>1</v>
      </c>
      <c r="S45" s="31">
        <v>1</v>
      </c>
      <c r="T45" s="37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</row>
    <row r="46" spans="1:30" ht="16.5">
      <c r="A46" s="51"/>
      <c r="B46" s="51"/>
      <c r="C46" s="59" t="s">
        <v>178</v>
      </c>
      <c r="D46" s="59"/>
      <c r="E46" s="60" t="s">
        <v>30</v>
      </c>
      <c r="F46" s="60"/>
      <c r="G46" s="31">
        <v>1</v>
      </c>
      <c r="H46" s="31">
        <v>1</v>
      </c>
      <c r="I46" s="31">
        <v>1</v>
      </c>
      <c r="J46" s="31">
        <v>1</v>
      </c>
      <c r="K46" s="31">
        <v>1</v>
      </c>
      <c r="L46" s="31">
        <v>1</v>
      </c>
      <c r="M46" s="31">
        <v>1</v>
      </c>
      <c r="N46" s="31">
        <v>1</v>
      </c>
      <c r="O46" s="31">
        <v>1</v>
      </c>
      <c r="P46" s="31">
        <v>1</v>
      </c>
      <c r="Q46" s="31">
        <v>1</v>
      </c>
      <c r="R46" s="31">
        <v>1</v>
      </c>
      <c r="S46" s="31">
        <v>1</v>
      </c>
      <c r="T46" s="37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</row>
    <row r="47" spans="1:30" ht="16.5">
      <c r="A47" s="51"/>
      <c r="B47" s="51"/>
      <c r="C47" s="59" t="s">
        <v>179</v>
      </c>
      <c r="D47" s="59"/>
      <c r="E47" s="60" t="s">
        <v>30</v>
      </c>
      <c r="F47" s="60"/>
      <c r="G47" s="31">
        <v>1</v>
      </c>
      <c r="H47" s="31">
        <v>1</v>
      </c>
      <c r="I47" s="31">
        <v>1</v>
      </c>
      <c r="J47" s="31">
        <v>1</v>
      </c>
      <c r="K47" s="31">
        <v>1</v>
      </c>
      <c r="L47" s="31">
        <v>1</v>
      </c>
      <c r="M47" s="31">
        <v>1</v>
      </c>
      <c r="N47" s="31">
        <v>1</v>
      </c>
      <c r="O47" s="31">
        <v>1</v>
      </c>
      <c r="P47" s="31">
        <v>1</v>
      </c>
      <c r="Q47" s="31">
        <v>1</v>
      </c>
      <c r="R47" s="31">
        <v>1</v>
      </c>
      <c r="S47" s="31">
        <v>1</v>
      </c>
      <c r="T47" s="37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</row>
    <row r="48" spans="1:30" ht="16.5">
      <c r="A48" s="51"/>
      <c r="B48" s="51"/>
      <c r="C48" s="59" t="s">
        <v>180</v>
      </c>
      <c r="D48" s="59"/>
      <c r="E48" s="60" t="s">
        <v>40</v>
      </c>
      <c r="F48" s="60"/>
      <c r="G48" s="31">
        <v>1</v>
      </c>
      <c r="H48" s="31">
        <v>1</v>
      </c>
      <c r="I48" s="31">
        <v>1</v>
      </c>
      <c r="J48" s="31">
        <v>1</v>
      </c>
      <c r="K48" s="31">
        <v>1</v>
      </c>
      <c r="L48" s="31">
        <v>1</v>
      </c>
      <c r="M48" s="31">
        <v>1</v>
      </c>
      <c r="N48" s="31">
        <v>1</v>
      </c>
      <c r="O48" s="31">
        <v>1</v>
      </c>
      <c r="P48" s="31">
        <v>1</v>
      </c>
      <c r="Q48" s="31">
        <v>1</v>
      </c>
      <c r="R48" s="31">
        <v>1</v>
      </c>
      <c r="S48" s="31">
        <v>1</v>
      </c>
      <c r="T48" s="37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</row>
    <row r="49" spans="1:30" ht="16.5">
      <c r="A49" s="51"/>
      <c r="B49" s="51"/>
      <c r="C49" s="59" t="s">
        <v>181</v>
      </c>
      <c r="D49" s="59"/>
      <c r="E49" s="60" t="s">
        <v>40</v>
      </c>
      <c r="F49" s="60"/>
      <c r="G49" s="31">
        <v>3</v>
      </c>
      <c r="H49" s="31">
        <v>1</v>
      </c>
      <c r="I49" s="31">
        <v>1</v>
      </c>
      <c r="J49" s="31">
        <v>1</v>
      </c>
      <c r="K49" s="31">
        <v>1</v>
      </c>
      <c r="L49" s="31">
        <v>1</v>
      </c>
      <c r="M49" s="31">
        <v>1</v>
      </c>
      <c r="N49" s="31">
        <v>1</v>
      </c>
      <c r="O49" s="31">
        <v>1</v>
      </c>
      <c r="P49" s="31">
        <v>1</v>
      </c>
      <c r="Q49" s="31">
        <v>1</v>
      </c>
      <c r="R49" s="31">
        <v>1</v>
      </c>
      <c r="S49" s="31">
        <v>1</v>
      </c>
      <c r="T49" s="37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</row>
    <row r="50" spans="1:30" ht="16.5">
      <c r="A50" s="51"/>
      <c r="B50" s="51"/>
      <c r="C50" s="59"/>
      <c r="D50" s="59"/>
      <c r="E50" s="60"/>
      <c r="F50" s="60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43">
        <v>2</v>
      </c>
      <c r="V50" s="31">
        <v>0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0</v>
      </c>
      <c r="AC50" s="31">
        <v>0</v>
      </c>
      <c r="AD50" s="31">
        <v>0</v>
      </c>
    </row>
    <row r="51" spans="1:30" ht="16.5">
      <c r="A51" s="51"/>
      <c r="B51" s="52"/>
      <c r="C51" s="59" t="s">
        <v>88</v>
      </c>
      <c r="D51" s="59"/>
      <c r="E51" s="60" t="s">
        <v>28</v>
      </c>
      <c r="F51" s="60"/>
      <c r="G51" s="31">
        <v>10</v>
      </c>
      <c r="H51" s="31">
        <v>10</v>
      </c>
      <c r="I51" s="31">
        <v>10</v>
      </c>
      <c r="J51" s="31">
        <v>10</v>
      </c>
      <c r="K51" s="31">
        <v>10</v>
      </c>
      <c r="L51" s="31">
        <v>10</v>
      </c>
      <c r="M51" s="31">
        <v>10</v>
      </c>
      <c r="N51" s="31">
        <v>10</v>
      </c>
      <c r="O51" s="31">
        <v>10</v>
      </c>
      <c r="P51" s="31">
        <v>10</v>
      </c>
      <c r="Q51" s="31">
        <v>10</v>
      </c>
      <c r="R51" s="31">
        <v>10</v>
      </c>
      <c r="S51" s="31">
        <v>10</v>
      </c>
      <c r="T51" s="31">
        <v>10</v>
      </c>
      <c r="U51" s="37">
        <v>0</v>
      </c>
      <c r="V51" s="31">
        <v>0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0</v>
      </c>
      <c r="AD51" s="31">
        <v>0</v>
      </c>
    </row>
    <row r="52" spans="1:30" ht="16.5">
      <c r="A52" s="51"/>
      <c r="B52" s="50" t="s">
        <v>89</v>
      </c>
      <c r="C52" s="59" t="s">
        <v>182</v>
      </c>
      <c r="D52" s="59"/>
      <c r="E52" s="60" t="s">
        <v>43</v>
      </c>
      <c r="F52" s="60"/>
      <c r="G52" s="31">
        <v>1</v>
      </c>
      <c r="H52" s="31">
        <v>1</v>
      </c>
      <c r="I52" s="31">
        <v>1</v>
      </c>
      <c r="J52" s="31">
        <v>1</v>
      </c>
      <c r="K52" s="31">
        <v>1</v>
      </c>
      <c r="L52" s="31">
        <v>1</v>
      </c>
      <c r="M52" s="31">
        <v>1</v>
      </c>
      <c r="N52" s="31">
        <v>1</v>
      </c>
      <c r="O52" s="31">
        <v>1</v>
      </c>
      <c r="P52" s="31">
        <v>1</v>
      </c>
      <c r="Q52" s="31">
        <v>1</v>
      </c>
      <c r="R52" s="31">
        <v>1</v>
      </c>
      <c r="S52" s="31">
        <v>1</v>
      </c>
      <c r="T52" s="31">
        <v>1</v>
      </c>
      <c r="U52" s="31">
        <v>1</v>
      </c>
      <c r="V52" s="37">
        <v>0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v>0</v>
      </c>
      <c r="AD52" s="31">
        <v>0</v>
      </c>
    </row>
    <row r="53" spans="1:30" ht="16.5">
      <c r="A53" s="51"/>
      <c r="B53" s="51"/>
      <c r="C53" s="59" t="s">
        <v>183</v>
      </c>
      <c r="D53" s="59"/>
      <c r="E53" s="60" t="s">
        <v>43</v>
      </c>
      <c r="F53" s="60"/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  <c r="P53" s="31">
        <v>1</v>
      </c>
      <c r="Q53" s="31">
        <v>1</v>
      </c>
      <c r="R53" s="31">
        <v>1</v>
      </c>
      <c r="S53" s="31">
        <v>1</v>
      </c>
      <c r="T53" s="31">
        <v>1</v>
      </c>
      <c r="U53" s="31">
        <v>1</v>
      </c>
      <c r="V53" s="37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</row>
    <row r="54" spans="1:30" ht="16.5">
      <c r="A54" s="51"/>
      <c r="B54" s="51"/>
      <c r="C54" s="73" t="s">
        <v>184</v>
      </c>
      <c r="D54" s="74"/>
      <c r="E54" s="60" t="s">
        <v>35</v>
      </c>
      <c r="F54" s="60"/>
      <c r="G54" s="31">
        <v>1</v>
      </c>
      <c r="H54" s="31">
        <v>1</v>
      </c>
      <c r="I54" s="31">
        <v>1</v>
      </c>
      <c r="J54" s="31">
        <v>1</v>
      </c>
      <c r="K54" s="31">
        <v>1</v>
      </c>
      <c r="L54" s="31">
        <v>1</v>
      </c>
      <c r="M54" s="31">
        <v>1</v>
      </c>
      <c r="N54" s="31">
        <v>1</v>
      </c>
      <c r="O54" s="31">
        <v>1</v>
      </c>
      <c r="P54" s="31">
        <v>1</v>
      </c>
      <c r="Q54" s="31">
        <v>1</v>
      </c>
      <c r="R54" s="31">
        <v>1</v>
      </c>
      <c r="S54" s="31">
        <v>1</v>
      </c>
      <c r="T54" s="31">
        <v>1</v>
      </c>
      <c r="U54" s="31">
        <v>1</v>
      </c>
      <c r="V54" s="37">
        <v>0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v>0</v>
      </c>
      <c r="AD54" s="31">
        <v>0</v>
      </c>
    </row>
    <row r="55" spans="1:30" ht="16.5">
      <c r="A55" s="51"/>
      <c r="B55" s="51"/>
      <c r="C55" s="59" t="s">
        <v>185</v>
      </c>
      <c r="D55" s="59"/>
      <c r="E55" s="60" t="s">
        <v>32</v>
      </c>
      <c r="F55" s="60"/>
      <c r="G55" s="31">
        <v>1</v>
      </c>
      <c r="H55" s="31">
        <v>1</v>
      </c>
      <c r="I55" s="31">
        <v>1</v>
      </c>
      <c r="J55" s="31">
        <v>1</v>
      </c>
      <c r="K55" s="31">
        <v>1</v>
      </c>
      <c r="L55" s="31">
        <v>1</v>
      </c>
      <c r="M55" s="31">
        <v>1</v>
      </c>
      <c r="N55" s="31">
        <v>1</v>
      </c>
      <c r="O55" s="31">
        <v>1</v>
      </c>
      <c r="P55" s="31">
        <v>1</v>
      </c>
      <c r="Q55" s="31">
        <v>1</v>
      </c>
      <c r="R55" s="31">
        <v>1</v>
      </c>
      <c r="S55" s="31">
        <v>1</v>
      </c>
      <c r="T55" s="31">
        <v>1</v>
      </c>
      <c r="U55" s="31">
        <v>1</v>
      </c>
      <c r="V55" s="37">
        <v>0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</row>
    <row r="56" spans="1:30" ht="16.5">
      <c r="A56" s="51"/>
      <c r="B56" s="51"/>
      <c r="C56" s="59" t="s">
        <v>186</v>
      </c>
      <c r="D56" s="59"/>
      <c r="E56" s="60" t="s">
        <v>32</v>
      </c>
      <c r="F56" s="60"/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  <c r="P56" s="31">
        <v>1</v>
      </c>
      <c r="Q56" s="31">
        <v>1</v>
      </c>
      <c r="R56" s="31">
        <v>1</v>
      </c>
      <c r="S56" s="31">
        <v>1</v>
      </c>
      <c r="T56" s="31">
        <v>1</v>
      </c>
      <c r="U56" s="31">
        <v>1</v>
      </c>
      <c r="V56" s="37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</row>
    <row r="57" spans="1:30" ht="16.5">
      <c r="A57" s="51"/>
      <c r="B57" s="51"/>
      <c r="C57" s="59" t="s">
        <v>187</v>
      </c>
      <c r="D57" s="59"/>
      <c r="E57" s="60" t="s">
        <v>40</v>
      </c>
      <c r="F57" s="60"/>
      <c r="G57" s="31">
        <v>1</v>
      </c>
      <c r="H57" s="31">
        <v>1</v>
      </c>
      <c r="I57" s="31">
        <v>1</v>
      </c>
      <c r="J57" s="31">
        <v>1</v>
      </c>
      <c r="K57" s="31">
        <v>1</v>
      </c>
      <c r="L57" s="31">
        <v>1</v>
      </c>
      <c r="M57" s="31">
        <v>1</v>
      </c>
      <c r="N57" s="31">
        <v>1</v>
      </c>
      <c r="O57" s="31">
        <v>1</v>
      </c>
      <c r="P57" s="31">
        <v>1</v>
      </c>
      <c r="Q57" s="31">
        <v>1</v>
      </c>
      <c r="R57" s="31">
        <v>1</v>
      </c>
      <c r="S57" s="31">
        <v>1</v>
      </c>
      <c r="T57" s="31">
        <v>1</v>
      </c>
      <c r="U57" s="31">
        <v>1</v>
      </c>
      <c r="V57" s="37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</row>
    <row r="58" spans="1:30" ht="16.5">
      <c r="A58" s="51"/>
      <c r="B58" s="52"/>
      <c r="C58" s="59" t="s">
        <v>188</v>
      </c>
      <c r="D58" s="59"/>
      <c r="E58" s="46" t="s">
        <v>30</v>
      </c>
      <c r="F58" s="47"/>
      <c r="G58" s="31">
        <v>1</v>
      </c>
      <c r="H58" s="31">
        <v>1</v>
      </c>
      <c r="I58" s="31">
        <v>1</v>
      </c>
      <c r="J58" s="31">
        <v>1</v>
      </c>
      <c r="K58" s="31">
        <v>1</v>
      </c>
      <c r="L58" s="31">
        <v>1</v>
      </c>
      <c r="M58" s="31">
        <v>1</v>
      </c>
      <c r="N58" s="31">
        <v>1</v>
      </c>
      <c r="O58" s="31">
        <v>1</v>
      </c>
      <c r="P58" s="31">
        <v>1</v>
      </c>
      <c r="Q58" s="31">
        <v>1</v>
      </c>
      <c r="R58" s="31">
        <v>1</v>
      </c>
      <c r="S58" s="31">
        <v>1</v>
      </c>
      <c r="T58" s="31">
        <v>1</v>
      </c>
      <c r="U58" s="31">
        <v>1</v>
      </c>
      <c r="V58" s="37">
        <v>0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</row>
    <row r="59" spans="1:30" ht="16.5">
      <c r="A59" s="51"/>
      <c r="B59" s="50" t="s">
        <v>105</v>
      </c>
      <c r="C59" s="59" t="s">
        <v>189</v>
      </c>
      <c r="D59" s="59"/>
      <c r="E59" s="60" t="s">
        <v>30</v>
      </c>
      <c r="F59" s="60"/>
      <c r="G59" s="31">
        <v>1</v>
      </c>
      <c r="H59" s="31">
        <v>1</v>
      </c>
      <c r="I59" s="31">
        <v>1</v>
      </c>
      <c r="J59" s="31">
        <v>1</v>
      </c>
      <c r="K59" s="31">
        <v>1</v>
      </c>
      <c r="L59" s="31">
        <v>1</v>
      </c>
      <c r="M59" s="31">
        <v>1</v>
      </c>
      <c r="N59" s="31">
        <v>1</v>
      </c>
      <c r="O59" s="31">
        <v>1</v>
      </c>
      <c r="P59" s="31">
        <v>1</v>
      </c>
      <c r="Q59" s="31">
        <v>1</v>
      </c>
      <c r="R59" s="31">
        <v>1</v>
      </c>
      <c r="S59" s="31">
        <v>1</v>
      </c>
      <c r="T59" s="31">
        <v>1</v>
      </c>
      <c r="U59" s="31">
        <v>1</v>
      </c>
      <c r="V59" s="31">
        <v>1</v>
      </c>
      <c r="W59" s="37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</row>
    <row r="60" spans="1:30" ht="16.5">
      <c r="A60" s="51"/>
      <c r="B60" s="51"/>
      <c r="C60" s="59" t="s">
        <v>190</v>
      </c>
      <c r="D60" s="59"/>
      <c r="E60" s="60" t="s">
        <v>40</v>
      </c>
      <c r="F60" s="60"/>
      <c r="G60" s="31">
        <v>1</v>
      </c>
      <c r="H60" s="31">
        <v>1</v>
      </c>
      <c r="I60" s="31">
        <v>1</v>
      </c>
      <c r="J60" s="31">
        <v>1</v>
      </c>
      <c r="K60" s="31">
        <v>1</v>
      </c>
      <c r="L60" s="31">
        <v>1</v>
      </c>
      <c r="M60" s="31">
        <v>1</v>
      </c>
      <c r="N60" s="31">
        <v>1</v>
      </c>
      <c r="O60" s="31">
        <v>1</v>
      </c>
      <c r="P60" s="31">
        <v>1</v>
      </c>
      <c r="Q60" s="31">
        <v>1</v>
      </c>
      <c r="R60" s="31">
        <v>1</v>
      </c>
      <c r="S60" s="31">
        <v>1</v>
      </c>
      <c r="T60" s="31">
        <v>1</v>
      </c>
      <c r="U60" s="31">
        <v>1</v>
      </c>
      <c r="V60" s="31">
        <v>1</v>
      </c>
      <c r="W60" s="37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</row>
    <row r="61" spans="1:30" ht="16.5">
      <c r="A61" s="51"/>
      <c r="B61" s="51"/>
      <c r="C61" s="59" t="s">
        <v>191</v>
      </c>
      <c r="D61" s="59"/>
      <c r="E61" s="60" t="s">
        <v>192</v>
      </c>
      <c r="F61" s="60"/>
      <c r="G61" s="31">
        <v>2</v>
      </c>
      <c r="H61" s="31">
        <v>2</v>
      </c>
      <c r="I61" s="31">
        <v>2</v>
      </c>
      <c r="J61" s="31">
        <v>2</v>
      </c>
      <c r="K61" s="31">
        <v>2</v>
      </c>
      <c r="L61" s="31">
        <v>2</v>
      </c>
      <c r="M61" s="31">
        <v>2</v>
      </c>
      <c r="N61" s="31">
        <v>2</v>
      </c>
      <c r="O61" s="31">
        <v>2</v>
      </c>
      <c r="P61" s="31">
        <v>2</v>
      </c>
      <c r="Q61" s="31">
        <v>2</v>
      </c>
      <c r="R61" s="31">
        <v>2</v>
      </c>
      <c r="S61" s="31">
        <v>2</v>
      </c>
      <c r="T61" s="31">
        <v>2</v>
      </c>
      <c r="U61" s="31">
        <v>2</v>
      </c>
      <c r="V61" s="31">
        <v>2</v>
      </c>
      <c r="W61" s="37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0</v>
      </c>
      <c r="AC61" s="31">
        <v>0</v>
      </c>
      <c r="AD61" s="31">
        <v>0</v>
      </c>
    </row>
    <row r="62" spans="1:30" ht="16.5">
      <c r="A62" s="51"/>
      <c r="B62" s="51"/>
      <c r="C62" s="59" t="s">
        <v>193</v>
      </c>
      <c r="D62" s="59"/>
      <c r="E62" s="60" t="s">
        <v>30</v>
      </c>
      <c r="F62" s="60"/>
      <c r="G62" s="31">
        <v>1</v>
      </c>
      <c r="H62" s="31">
        <v>1</v>
      </c>
      <c r="I62" s="31">
        <v>1</v>
      </c>
      <c r="J62" s="31">
        <v>1</v>
      </c>
      <c r="K62" s="31">
        <v>1</v>
      </c>
      <c r="L62" s="31">
        <v>1</v>
      </c>
      <c r="M62" s="31">
        <v>1</v>
      </c>
      <c r="N62" s="31">
        <v>1</v>
      </c>
      <c r="O62" s="31">
        <v>1</v>
      </c>
      <c r="P62" s="31">
        <v>1</v>
      </c>
      <c r="Q62" s="31">
        <v>1</v>
      </c>
      <c r="R62" s="31">
        <v>1</v>
      </c>
      <c r="S62" s="31">
        <v>1</v>
      </c>
      <c r="T62" s="31">
        <v>1</v>
      </c>
      <c r="U62" s="31">
        <v>1</v>
      </c>
      <c r="V62" s="31">
        <v>1</v>
      </c>
      <c r="W62" s="37">
        <v>0</v>
      </c>
      <c r="X62" s="31">
        <v>0</v>
      </c>
      <c r="Y62" s="31">
        <v>0</v>
      </c>
      <c r="Z62" s="31">
        <v>0</v>
      </c>
      <c r="AA62" s="31">
        <v>0</v>
      </c>
      <c r="AB62" s="31">
        <v>0</v>
      </c>
      <c r="AC62" s="31">
        <v>0</v>
      </c>
      <c r="AD62" s="31">
        <v>0</v>
      </c>
    </row>
    <row r="63" spans="1:30" ht="16.5">
      <c r="A63" s="51"/>
      <c r="B63" s="51"/>
      <c r="C63" s="59" t="s">
        <v>194</v>
      </c>
      <c r="D63" s="59"/>
      <c r="E63" s="60" t="s">
        <v>35</v>
      </c>
      <c r="F63" s="60"/>
      <c r="G63" s="31">
        <v>1</v>
      </c>
      <c r="H63" s="31">
        <v>1</v>
      </c>
      <c r="I63" s="31">
        <v>1</v>
      </c>
      <c r="J63" s="31">
        <v>1</v>
      </c>
      <c r="K63" s="31">
        <v>1</v>
      </c>
      <c r="L63" s="31">
        <v>1</v>
      </c>
      <c r="M63" s="31">
        <v>1</v>
      </c>
      <c r="N63" s="31">
        <v>1</v>
      </c>
      <c r="O63" s="31">
        <v>1</v>
      </c>
      <c r="P63" s="31">
        <v>1</v>
      </c>
      <c r="Q63" s="31">
        <v>1</v>
      </c>
      <c r="R63" s="31">
        <v>1</v>
      </c>
      <c r="S63" s="31">
        <v>1</v>
      </c>
      <c r="T63" s="31">
        <v>1</v>
      </c>
      <c r="U63" s="31">
        <v>1</v>
      </c>
      <c r="V63" s="31">
        <v>1</v>
      </c>
      <c r="W63" s="37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</row>
    <row r="64" spans="1:30" ht="16.5">
      <c r="A64" s="51"/>
      <c r="B64" s="51"/>
      <c r="C64" s="59" t="s">
        <v>195</v>
      </c>
      <c r="D64" s="59"/>
      <c r="E64" s="60" t="s">
        <v>43</v>
      </c>
      <c r="F64" s="60"/>
      <c r="G64" s="31">
        <v>1</v>
      </c>
      <c r="H64" s="31">
        <v>1</v>
      </c>
      <c r="I64" s="31">
        <v>1</v>
      </c>
      <c r="J64" s="31">
        <v>1</v>
      </c>
      <c r="K64" s="31">
        <v>1</v>
      </c>
      <c r="L64" s="31">
        <v>1</v>
      </c>
      <c r="M64" s="31">
        <v>1</v>
      </c>
      <c r="N64" s="31">
        <v>1</v>
      </c>
      <c r="O64" s="31">
        <v>1</v>
      </c>
      <c r="P64" s="31">
        <v>1</v>
      </c>
      <c r="Q64" s="31">
        <v>1</v>
      </c>
      <c r="R64" s="31">
        <v>1</v>
      </c>
      <c r="S64" s="31">
        <v>1</v>
      </c>
      <c r="T64" s="31">
        <v>1</v>
      </c>
      <c r="U64" s="31">
        <v>1</v>
      </c>
      <c r="V64" s="31">
        <v>1</v>
      </c>
      <c r="W64" s="37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</row>
    <row r="65" spans="1:30" ht="16.5">
      <c r="A65" s="51"/>
      <c r="B65" s="52"/>
      <c r="C65" s="59" t="s">
        <v>196</v>
      </c>
      <c r="D65" s="59"/>
      <c r="E65" s="60" t="s">
        <v>197</v>
      </c>
      <c r="F65" s="60"/>
      <c r="G65" s="31">
        <v>1</v>
      </c>
      <c r="H65" s="31">
        <v>1</v>
      </c>
      <c r="I65" s="31">
        <v>1</v>
      </c>
      <c r="J65" s="31">
        <v>1</v>
      </c>
      <c r="K65" s="31">
        <v>1</v>
      </c>
      <c r="L65" s="31">
        <v>1</v>
      </c>
      <c r="M65" s="31">
        <v>1</v>
      </c>
      <c r="N65" s="31">
        <v>1</v>
      </c>
      <c r="O65" s="31">
        <v>1</v>
      </c>
      <c r="P65" s="31">
        <v>1</v>
      </c>
      <c r="Q65" s="31">
        <v>1</v>
      </c>
      <c r="R65" s="31">
        <v>1</v>
      </c>
      <c r="S65" s="31">
        <v>1</v>
      </c>
      <c r="T65" s="31">
        <v>1</v>
      </c>
      <c r="U65" s="31">
        <v>1</v>
      </c>
      <c r="V65" s="31">
        <v>1</v>
      </c>
      <c r="W65" s="37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</row>
    <row r="66" spans="1:30" ht="16.5">
      <c r="A66" s="51"/>
      <c r="B66" s="50" t="s">
        <v>105</v>
      </c>
      <c r="C66" s="59" t="s">
        <v>198</v>
      </c>
      <c r="D66" s="59"/>
      <c r="E66" s="75" t="s">
        <v>43</v>
      </c>
      <c r="F66" s="75"/>
      <c r="G66" s="31">
        <v>1</v>
      </c>
      <c r="H66" s="31">
        <v>1</v>
      </c>
      <c r="I66" s="31">
        <v>1</v>
      </c>
      <c r="J66" s="31">
        <v>1</v>
      </c>
      <c r="K66" s="31">
        <v>1</v>
      </c>
      <c r="L66" s="31">
        <v>1</v>
      </c>
      <c r="M66" s="31">
        <v>1</v>
      </c>
      <c r="N66" s="31">
        <v>1</v>
      </c>
      <c r="O66" s="31">
        <v>1</v>
      </c>
      <c r="P66" s="31">
        <v>1</v>
      </c>
      <c r="Q66" s="31">
        <v>1</v>
      </c>
      <c r="R66" s="31">
        <v>1</v>
      </c>
      <c r="S66" s="31">
        <v>1</v>
      </c>
      <c r="T66" s="31">
        <v>1</v>
      </c>
      <c r="U66" s="31">
        <v>1</v>
      </c>
      <c r="V66" s="31">
        <v>1</v>
      </c>
      <c r="W66" s="31">
        <v>1</v>
      </c>
      <c r="X66" s="37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</row>
    <row r="67" spans="1:30" ht="16.5">
      <c r="A67" s="51"/>
      <c r="B67" s="51"/>
      <c r="C67" s="59" t="s">
        <v>199</v>
      </c>
      <c r="D67" s="59"/>
      <c r="E67" s="75" t="s">
        <v>43</v>
      </c>
      <c r="F67" s="75"/>
      <c r="G67" s="31">
        <v>1</v>
      </c>
      <c r="H67" s="31">
        <v>1</v>
      </c>
      <c r="I67" s="31">
        <v>1</v>
      </c>
      <c r="J67" s="31">
        <v>1</v>
      </c>
      <c r="K67" s="31">
        <v>1</v>
      </c>
      <c r="L67" s="31">
        <v>1</v>
      </c>
      <c r="M67" s="31">
        <v>1</v>
      </c>
      <c r="N67" s="31">
        <v>1</v>
      </c>
      <c r="O67" s="31">
        <v>1</v>
      </c>
      <c r="P67" s="31">
        <v>1</v>
      </c>
      <c r="Q67" s="31">
        <v>1</v>
      </c>
      <c r="R67" s="31">
        <v>1</v>
      </c>
      <c r="S67" s="31">
        <v>1</v>
      </c>
      <c r="T67" s="31">
        <v>1</v>
      </c>
      <c r="U67" s="31">
        <v>1</v>
      </c>
      <c r="V67" s="31">
        <v>1</v>
      </c>
      <c r="W67" s="31">
        <v>1</v>
      </c>
      <c r="X67" s="37">
        <v>0</v>
      </c>
      <c r="Y67" s="31">
        <v>0</v>
      </c>
      <c r="Z67" s="31">
        <v>0</v>
      </c>
      <c r="AA67" s="31">
        <v>0</v>
      </c>
      <c r="AB67" s="31">
        <v>0</v>
      </c>
      <c r="AC67" s="31">
        <v>0</v>
      </c>
      <c r="AD67" s="31">
        <v>0</v>
      </c>
    </row>
    <row r="68" spans="1:30" ht="16.5">
      <c r="A68" s="51"/>
      <c r="B68" s="51"/>
      <c r="C68" s="59" t="s">
        <v>200</v>
      </c>
      <c r="D68" s="59"/>
      <c r="E68" s="75" t="s">
        <v>35</v>
      </c>
      <c r="F68" s="75"/>
      <c r="G68" s="31">
        <v>1</v>
      </c>
      <c r="H68" s="31">
        <v>1</v>
      </c>
      <c r="I68" s="31">
        <v>1</v>
      </c>
      <c r="J68" s="31">
        <v>1</v>
      </c>
      <c r="K68" s="31">
        <v>1</v>
      </c>
      <c r="L68" s="31">
        <v>1</v>
      </c>
      <c r="M68" s="31">
        <v>1</v>
      </c>
      <c r="N68" s="31">
        <v>1</v>
      </c>
      <c r="O68" s="31">
        <v>1</v>
      </c>
      <c r="P68" s="31">
        <v>1</v>
      </c>
      <c r="Q68" s="31">
        <v>1</v>
      </c>
      <c r="R68" s="31">
        <v>1</v>
      </c>
      <c r="S68" s="31">
        <v>1</v>
      </c>
      <c r="T68" s="31">
        <v>1</v>
      </c>
      <c r="U68" s="31">
        <v>1</v>
      </c>
      <c r="V68" s="31">
        <v>1</v>
      </c>
      <c r="W68" s="31">
        <v>1</v>
      </c>
      <c r="X68" s="37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</row>
    <row r="69" spans="1:30" ht="16.5">
      <c r="A69" s="51"/>
      <c r="B69" s="51"/>
      <c r="C69" s="59" t="s">
        <v>201</v>
      </c>
      <c r="D69" s="59"/>
      <c r="E69" s="75" t="s">
        <v>35</v>
      </c>
      <c r="F69" s="75"/>
      <c r="G69" s="31">
        <v>1</v>
      </c>
      <c r="H69" s="31">
        <v>1</v>
      </c>
      <c r="I69" s="31">
        <v>1</v>
      </c>
      <c r="J69" s="31">
        <v>1</v>
      </c>
      <c r="K69" s="31">
        <v>1</v>
      </c>
      <c r="L69" s="31">
        <v>1</v>
      </c>
      <c r="M69" s="31">
        <v>1</v>
      </c>
      <c r="N69" s="31">
        <v>1</v>
      </c>
      <c r="O69" s="31">
        <v>1</v>
      </c>
      <c r="P69" s="31">
        <v>1</v>
      </c>
      <c r="Q69" s="31">
        <v>1</v>
      </c>
      <c r="R69" s="31">
        <v>1</v>
      </c>
      <c r="S69" s="31">
        <v>1</v>
      </c>
      <c r="T69" s="31">
        <v>1</v>
      </c>
      <c r="U69" s="31">
        <v>1</v>
      </c>
      <c r="V69" s="31">
        <v>1</v>
      </c>
      <c r="W69" s="31">
        <v>1</v>
      </c>
      <c r="X69" s="37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</row>
    <row r="70" spans="1:30" ht="16.5">
      <c r="A70" s="51"/>
      <c r="B70" s="51"/>
      <c r="C70" s="59" t="s">
        <v>202</v>
      </c>
      <c r="D70" s="59"/>
      <c r="E70" s="75" t="s">
        <v>32</v>
      </c>
      <c r="F70" s="75"/>
      <c r="G70" s="31">
        <v>1</v>
      </c>
      <c r="H70" s="31">
        <v>1</v>
      </c>
      <c r="I70" s="31">
        <v>1</v>
      </c>
      <c r="J70" s="31">
        <v>1</v>
      </c>
      <c r="K70" s="31">
        <v>1</v>
      </c>
      <c r="L70" s="31">
        <v>1</v>
      </c>
      <c r="M70" s="31">
        <v>1</v>
      </c>
      <c r="N70" s="31">
        <v>1</v>
      </c>
      <c r="O70" s="31">
        <v>1</v>
      </c>
      <c r="P70" s="31">
        <v>1</v>
      </c>
      <c r="Q70" s="31">
        <v>1</v>
      </c>
      <c r="R70" s="31">
        <v>1</v>
      </c>
      <c r="S70" s="31">
        <v>1</v>
      </c>
      <c r="T70" s="31">
        <v>1</v>
      </c>
      <c r="U70" s="31">
        <v>1</v>
      </c>
      <c r="V70" s="31">
        <v>1</v>
      </c>
      <c r="W70" s="31">
        <v>1</v>
      </c>
      <c r="X70" s="37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</row>
    <row r="71" spans="1:30" ht="16.5">
      <c r="A71" s="51"/>
      <c r="B71" s="51"/>
      <c r="C71" s="73" t="s">
        <v>203</v>
      </c>
      <c r="D71" s="74"/>
      <c r="E71" s="75" t="s">
        <v>32</v>
      </c>
      <c r="F71" s="75"/>
      <c r="G71" s="31">
        <v>1</v>
      </c>
      <c r="H71" s="31">
        <v>1</v>
      </c>
      <c r="I71" s="31">
        <v>1</v>
      </c>
      <c r="J71" s="31">
        <v>1</v>
      </c>
      <c r="K71" s="31">
        <v>1</v>
      </c>
      <c r="L71" s="31">
        <v>1</v>
      </c>
      <c r="M71" s="31">
        <v>1</v>
      </c>
      <c r="N71" s="31">
        <v>1</v>
      </c>
      <c r="O71" s="31">
        <v>1</v>
      </c>
      <c r="P71" s="31">
        <v>1</v>
      </c>
      <c r="Q71" s="31">
        <v>1</v>
      </c>
      <c r="R71" s="31">
        <v>1</v>
      </c>
      <c r="S71" s="31">
        <v>1</v>
      </c>
      <c r="T71" s="31">
        <v>1</v>
      </c>
      <c r="U71" s="31">
        <v>1</v>
      </c>
      <c r="V71" s="31">
        <v>1</v>
      </c>
      <c r="W71" s="31">
        <v>1</v>
      </c>
      <c r="X71" s="37">
        <v>0</v>
      </c>
      <c r="Y71" s="31">
        <v>0</v>
      </c>
      <c r="Z71" s="31">
        <v>0</v>
      </c>
      <c r="AA71" s="31">
        <v>0</v>
      </c>
      <c r="AB71" s="31">
        <v>0</v>
      </c>
      <c r="AC71" s="31">
        <v>0</v>
      </c>
      <c r="AD71" s="31">
        <v>0</v>
      </c>
    </row>
    <row r="72" spans="1:30" ht="16.5">
      <c r="A72" s="51"/>
      <c r="B72" s="52"/>
      <c r="C72" s="73" t="s">
        <v>204</v>
      </c>
      <c r="D72" s="74"/>
      <c r="E72" s="75" t="s">
        <v>40</v>
      </c>
      <c r="F72" s="75"/>
      <c r="G72" s="31">
        <v>1</v>
      </c>
      <c r="H72" s="31">
        <v>1</v>
      </c>
      <c r="I72" s="31">
        <v>1</v>
      </c>
      <c r="J72" s="31">
        <v>1</v>
      </c>
      <c r="K72" s="31">
        <v>1</v>
      </c>
      <c r="L72" s="31">
        <v>1</v>
      </c>
      <c r="M72" s="31">
        <v>1</v>
      </c>
      <c r="N72" s="31">
        <v>1</v>
      </c>
      <c r="O72" s="31">
        <v>1</v>
      </c>
      <c r="P72" s="31">
        <v>1</v>
      </c>
      <c r="Q72" s="31">
        <v>1</v>
      </c>
      <c r="R72" s="31">
        <v>1</v>
      </c>
      <c r="S72" s="31">
        <v>1</v>
      </c>
      <c r="T72" s="31">
        <v>1</v>
      </c>
      <c r="U72" s="31">
        <v>1</v>
      </c>
      <c r="V72" s="31">
        <v>1</v>
      </c>
      <c r="W72" s="31">
        <v>1</v>
      </c>
      <c r="X72" s="37">
        <v>0</v>
      </c>
      <c r="Y72" s="31">
        <v>0</v>
      </c>
      <c r="AA72" s="31">
        <v>0</v>
      </c>
      <c r="AB72" s="31">
        <v>0</v>
      </c>
      <c r="AC72" s="31">
        <v>0</v>
      </c>
      <c r="AD72" s="31">
        <v>0</v>
      </c>
    </row>
    <row r="73" spans="1:30" ht="16.5">
      <c r="A73" s="51"/>
      <c r="B73" s="50" t="s">
        <v>205</v>
      </c>
      <c r="C73" s="59" t="s">
        <v>206</v>
      </c>
      <c r="D73" s="59"/>
      <c r="E73" s="60" t="s">
        <v>28</v>
      </c>
      <c r="F73" s="60"/>
      <c r="G73" s="31">
        <v>5</v>
      </c>
      <c r="H73" s="31">
        <v>5</v>
      </c>
      <c r="I73" s="31">
        <v>5</v>
      </c>
      <c r="J73" s="31">
        <v>5</v>
      </c>
      <c r="K73" s="31">
        <v>5</v>
      </c>
      <c r="L73" s="31">
        <v>5</v>
      </c>
      <c r="M73" s="31">
        <v>5</v>
      </c>
      <c r="N73" s="31">
        <v>5</v>
      </c>
      <c r="O73" s="31">
        <v>5</v>
      </c>
      <c r="P73" s="31">
        <v>5</v>
      </c>
      <c r="Q73" s="31">
        <v>5</v>
      </c>
      <c r="R73" s="31">
        <v>5</v>
      </c>
      <c r="S73" s="31">
        <v>5</v>
      </c>
      <c r="T73" s="31">
        <v>5</v>
      </c>
      <c r="U73" s="31">
        <v>5</v>
      </c>
      <c r="V73" s="31">
        <v>5</v>
      </c>
      <c r="W73" s="31">
        <v>5</v>
      </c>
      <c r="X73" s="31">
        <v>5</v>
      </c>
      <c r="Y73" s="37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</row>
    <row r="74" spans="1:30" ht="16.5">
      <c r="A74" s="51"/>
      <c r="B74" s="52"/>
      <c r="C74" s="59" t="s">
        <v>207</v>
      </c>
      <c r="D74" s="59"/>
      <c r="E74" s="60" t="s">
        <v>28</v>
      </c>
      <c r="F74" s="60"/>
      <c r="G74" s="31">
        <v>5</v>
      </c>
      <c r="H74" s="31">
        <v>5</v>
      </c>
      <c r="I74" s="31">
        <v>5</v>
      </c>
      <c r="J74" s="31">
        <v>5</v>
      </c>
      <c r="K74" s="31">
        <v>5</v>
      </c>
      <c r="L74" s="31">
        <v>5</v>
      </c>
      <c r="M74" s="31">
        <v>5</v>
      </c>
      <c r="N74" s="31">
        <v>5</v>
      </c>
      <c r="O74" s="31">
        <v>5</v>
      </c>
      <c r="P74" s="31">
        <v>5</v>
      </c>
      <c r="Q74" s="31">
        <v>5</v>
      </c>
      <c r="R74" s="31">
        <v>5</v>
      </c>
      <c r="S74" s="31">
        <v>5</v>
      </c>
      <c r="T74" s="31">
        <v>5</v>
      </c>
      <c r="U74" s="31">
        <v>5</v>
      </c>
      <c r="V74" s="31">
        <v>5</v>
      </c>
      <c r="W74" s="31">
        <v>5</v>
      </c>
      <c r="X74" s="31">
        <v>5</v>
      </c>
      <c r="Y74" s="37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</row>
    <row r="75" spans="1:30" ht="16.5">
      <c r="A75" s="51"/>
      <c r="B75" s="79" t="s">
        <v>21</v>
      </c>
      <c r="C75" s="76"/>
      <c r="D75" s="77"/>
      <c r="E75" s="63" t="s">
        <v>14</v>
      </c>
      <c r="F75" s="63"/>
      <c r="G75" s="60">
        <f>SUM(G16:G74)</f>
        <v>111</v>
      </c>
      <c r="H75" s="60"/>
      <c r="I75" s="31">
        <f>SUM(I16:I74)</f>
        <v>124</v>
      </c>
      <c r="J75" s="31">
        <f>SUM(J16:J74)</f>
        <v>114</v>
      </c>
      <c r="K75" s="31">
        <f>SUM(K16:K74)-K18</f>
        <v>108</v>
      </c>
      <c r="L75" s="31">
        <f>SUM(L16:L74)</f>
        <v>108</v>
      </c>
      <c r="M75" s="31">
        <f>SUM(M16:M74)</f>
        <v>102</v>
      </c>
      <c r="N75" s="31">
        <f>SUM(N16:N74)</f>
        <v>93</v>
      </c>
      <c r="O75" s="31">
        <f>SUM(O16:O74)-O27</f>
        <v>80</v>
      </c>
      <c r="P75" s="31">
        <f t="shared" ref="P75:AD75" si="0">SUM(P16:P74)</f>
        <v>70</v>
      </c>
      <c r="Q75" s="31">
        <f t="shared" si="0"/>
        <v>66</v>
      </c>
      <c r="R75" s="31">
        <f t="shared" si="0"/>
        <v>64</v>
      </c>
      <c r="S75" s="31">
        <f t="shared" si="0"/>
        <v>64</v>
      </c>
      <c r="T75" s="31">
        <f t="shared" si="0"/>
        <v>42</v>
      </c>
      <c r="U75" s="31">
        <f t="shared" si="0"/>
        <v>34</v>
      </c>
      <c r="V75" s="31">
        <f t="shared" si="0"/>
        <v>25</v>
      </c>
      <c r="W75" s="31">
        <f t="shared" si="0"/>
        <v>17</v>
      </c>
      <c r="X75" s="31">
        <f t="shared" si="0"/>
        <v>10</v>
      </c>
      <c r="Y75" s="31">
        <f t="shared" si="0"/>
        <v>0</v>
      </c>
      <c r="Z75" s="31">
        <f t="shared" si="0"/>
        <v>0</v>
      </c>
      <c r="AA75" s="31">
        <f t="shared" si="0"/>
        <v>0</v>
      </c>
      <c r="AB75" s="31">
        <f t="shared" si="0"/>
        <v>0</v>
      </c>
      <c r="AC75" s="31">
        <f t="shared" si="0"/>
        <v>0</v>
      </c>
      <c r="AD75" s="31">
        <f t="shared" si="0"/>
        <v>0</v>
      </c>
    </row>
    <row r="76" spans="1:30" ht="16.5">
      <c r="A76" s="52"/>
      <c r="B76" s="80"/>
      <c r="C76" s="76"/>
      <c r="D76" s="77"/>
      <c r="E76" s="63" t="s">
        <v>15</v>
      </c>
      <c r="F76" s="63"/>
      <c r="G76" s="60">
        <f>SUM(H16:H74)</f>
        <v>124</v>
      </c>
      <c r="H76" s="60"/>
      <c r="I76" s="31">
        <f>SUM(I16:I74)</f>
        <v>124</v>
      </c>
      <c r="J76" s="31">
        <f>SUM(J16:J74)+K18</f>
        <v>116</v>
      </c>
      <c r="K76" s="31">
        <f>SUM(K16:K74)-K18</f>
        <v>108</v>
      </c>
      <c r="L76" s="31">
        <f>SUM(L16:L74)</f>
        <v>108</v>
      </c>
      <c r="M76" s="31">
        <f>SUM(M16:M74)</f>
        <v>102</v>
      </c>
      <c r="N76" s="31">
        <f>SUM(N16:N74)+O27</f>
        <v>98</v>
      </c>
      <c r="O76" s="31">
        <f>SUM(O16:O74)-O27</f>
        <v>80</v>
      </c>
      <c r="P76" s="31">
        <f t="shared" ref="P76:Y76" si="1">SUM(P16:P74)</f>
        <v>70</v>
      </c>
      <c r="Q76" s="31">
        <f t="shared" si="1"/>
        <v>66</v>
      </c>
      <c r="R76" s="31">
        <f t="shared" si="1"/>
        <v>64</v>
      </c>
      <c r="S76" s="31">
        <f t="shared" si="1"/>
        <v>64</v>
      </c>
      <c r="T76" s="31">
        <f t="shared" si="1"/>
        <v>42</v>
      </c>
      <c r="U76" s="31">
        <f t="shared" si="1"/>
        <v>34</v>
      </c>
      <c r="V76" s="31">
        <f t="shared" si="1"/>
        <v>25</v>
      </c>
      <c r="W76" s="31">
        <f t="shared" si="1"/>
        <v>17</v>
      </c>
      <c r="X76" s="31">
        <f t="shared" si="1"/>
        <v>10</v>
      </c>
      <c r="Y76" s="31">
        <f t="shared" si="1"/>
        <v>0</v>
      </c>
      <c r="Z76" s="31">
        <f>SUM(Z16:Z74)-Z54</f>
        <v>0</v>
      </c>
      <c r="AA76" s="31">
        <f>SUM(AA16:AA74)</f>
        <v>0</v>
      </c>
      <c r="AB76" s="31">
        <f>SUM(AB16:AB74)</f>
        <v>0</v>
      </c>
      <c r="AC76" s="31">
        <f>SUM(AC16:AC74)</f>
        <v>0</v>
      </c>
      <c r="AD76" s="31">
        <f>SUM(AD16:AD74)</f>
        <v>0</v>
      </c>
    </row>
    <row r="77" spans="1:30" ht="14.45" customHeight="1"/>
    <row r="78" spans="1:30" ht="14.45" customHeight="1"/>
    <row r="79" spans="1:30" ht="14.45" customHeight="1"/>
    <row r="80" spans="1:3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spans="1:2">
      <c r="A97" s="78"/>
      <c r="B97" s="78"/>
    </row>
    <row r="99" spans="1:2" ht="14.45" customHeight="1"/>
  </sheetData>
  <mergeCells count="142">
    <mergeCell ref="C76:D76"/>
    <mergeCell ref="E76:F76"/>
    <mergeCell ref="G76:H76"/>
    <mergeCell ref="A97:B97"/>
    <mergeCell ref="A16:A76"/>
    <mergeCell ref="B19:B27"/>
    <mergeCell ref="B28:B35"/>
    <mergeCell ref="B36:B51"/>
    <mergeCell ref="B52:B58"/>
    <mergeCell ref="B59:B65"/>
    <mergeCell ref="B66:B72"/>
    <mergeCell ref="B73:B74"/>
    <mergeCell ref="B75:B76"/>
    <mergeCell ref="C72:D72"/>
    <mergeCell ref="E72:F72"/>
    <mergeCell ref="C73:D73"/>
    <mergeCell ref="E73:F73"/>
    <mergeCell ref="C74:D74"/>
    <mergeCell ref="E74:F74"/>
    <mergeCell ref="C75:D75"/>
    <mergeCell ref="E75:F75"/>
    <mergeCell ref="G75:H75"/>
    <mergeCell ref="C67:D67"/>
    <mergeCell ref="E67:F67"/>
    <mergeCell ref="C68:D68"/>
    <mergeCell ref="E68:F68"/>
    <mergeCell ref="C69:D69"/>
    <mergeCell ref="E69:F69"/>
    <mergeCell ref="C70:D70"/>
    <mergeCell ref="E70:F70"/>
    <mergeCell ref="C71:D71"/>
    <mergeCell ref="E71:F7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47:D47"/>
    <mergeCell ref="E47:F47"/>
    <mergeCell ref="C48:D48"/>
    <mergeCell ref="E48:F48"/>
    <mergeCell ref="C49:D49"/>
    <mergeCell ref="E49:F49"/>
    <mergeCell ref="C50:D50"/>
    <mergeCell ref="E50:F50"/>
    <mergeCell ref="C51:D51"/>
    <mergeCell ref="E51:F51"/>
    <mergeCell ref="C42:D42"/>
    <mergeCell ref="E42:F42"/>
    <mergeCell ref="C43:D43"/>
    <mergeCell ref="E43:F43"/>
    <mergeCell ref="C44:D44"/>
    <mergeCell ref="E44:F44"/>
    <mergeCell ref="C45:D45"/>
    <mergeCell ref="E45:F45"/>
    <mergeCell ref="C46:D46"/>
    <mergeCell ref="E46:F46"/>
    <mergeCell ref="C37:D37"/>
    <mergeCell ref="E37:F37"/>
    <mergeCell ref="C38:D38"/>
    <mergeCell ref="E38:F38"/>
    <mergeCell ref="C39:D39"/>
    <mergeCell ref="E39:F39"/>
    <mergeCell ref="C40:D40"/>
    <mergeCell ref="E40:F40"/>
    <mergeCell ref="C41:D41"/>
    <mergeCell ref="E41:F4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B17:D17"/>
    <mergeCell ref="E17:F17"/>
    <mergeCell ref="B18:D18"/>
    <mergeCell ref="E18:F18"/>
    <mergeCell ref="C19:D19"/>
    <mergeCell ref="E19:F19"/>
    <mergeCell ref="C20:D20"/>
    <mergeCell ref="E20:F20"/>
    <mergeCell ref="C21:D21"/>
    <mergeCell ref="E21:F21"/>
    <mergeCell ref="A1:B1"/>
    <mergeCell ref="A2:B2"/>
    <mergeCell ref="A3:B3"/>
    <mergeCell ref="A4:B4"/>
    <mergeCell ref="B6:E6"/>
    <mergeCell ref="B13:C13"/>
    <mergeCell ref="C15:D15"/>
    <mergeCell ref="E15:F15"/>
    <mergeCell ref="B16:D16"/>
    <mergeCell ref="E16:F16"/>
  </mergeCells>
  <pageMargins left="0.7" right="0.7" top="0.75" bottom="0.75" header="0.3" footer="0.3"/>
  <pageSetup orientation="portrait" horizontalDpi="1200" verticalDpi="1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73"/>
  <sheetViews>
    <sheetView topLeftCell="A4" zoomScale="55" zoomScaleNormal="55" workbookViewId="0">
      <selection activeCell="G12" sqref="G12"/>
    </sheetView>
  </sheetViews>
  <sheetFormatPr defaultColWidth="9.140625" defaultRowHeight="16.5"/>
  <cols>
    <col min="1" max="1" width="19.5703125" style="11" customWidth="1"/>
    <col min="2" max="2" width="19" style="11" customWidth="1"/>
    <col min="3" max="3" width="54.7109375" style="11" customWidth="1"/>
    <col min="4" max="4" width="11.5703125" style="11" customWidth="1"/>
    <col min="5" max="5" width="9.5703125" style="11" customWidth="1"/>
    <col min="6" max="6" width="19.28515625" style="11" customWidth="1"/>
    <col min="7" max="7" width="6" style="11" customWidth="1"/>
    <col min="8" max="8" width="6.140625" style="11" customWidth="1"/>
    <col min="9" max="12" width="6" style="11" customWidth="1"/>
    <col min="13" max="13" width="6.140625" style="11" customWidth="1"/>
    <col min="14" max="17" width="6" style="11" customWidth="1"/>
    <col min="18" max="18" width="6.140625" style="11" customWidth="1"/>
    <col min="19" max="21" width="6" style="11" customWidth="1"/>
    <col min="22" max="24" width="6.140625" style="11" customWidth="1"/>
    <col min="25" max="26" width="6" style="11" customWidth="1"/>
    <col min="27" max="27" width="6.140625" style="11" customWidth="1"/>
    <col min="28" max="28" width="6" style="11" customWidth="1"/>
    <col min="29" max="16384" width="9.140625" style="11"/>
  </cols>
  <sheetData>
    <row r="1" spans="1:22" ht="33">
      <c r="A1" s="81" t="s">
        <v>0</v>
      </c>
      <c r="B1" s="82"/>
      <c r="C1" s="12" t="s">
        <v>138</v>
      </c>
      <c r="E1" s="13"/>
      <c r="F1" s="14" t="s">
        <v>139</v>
      </c>
    </row>
    <row r="2" spans="1:22">
      <c r="A2" s="81" t="s">
        <v>3</v>
      </c>
      <c r="B2" s="82"/>
      <c r="C2" s="15" t="s">
        <v>208</v>
      </c>
      <c r="E2" s="16"/>
      <c r="F2" s="17" t="s">
        <v>141</v>
      </c>
    </row>
    <row r="3" spans="1:22">
      <c r="A3" s="81" t="s">
        <v>6</v>
      </c>
      <c r="B3" s="82"/>
      <c r="C3" s="18">
        <v>45721</v>
      </c>
      <c r="E3" s="19"/>
      <c r="F3" s="17" t="s">
        <v>5</v>
      </c>
    </row>
    <row r="4" spans="1:22" ht="18" customHeight="1">
      <c r="A4" s="81" t="s">
        <v>9</v>
      </c>
      <c r="B4" s="82"/>
      <c r="C4" s="18" t="s">
        <v>209</v>
      </c>
      <c r="E4" s="20"/>
      <c r="F4" s="17" t="s">
        <v>143</v>
      </c>
    </row>
    <row r="5" spans="1:22" ht="18" customHeight="1">
      <c r="E5" s="21"/>
      <c r="F5" s="22" t="s">
        <v>8</v>
      </c>
    </row>
    <row r="6" spans="1:22">
      <c r="B6" s="56" t="s">
        <v>11</v>
      </c>
      <c r="C6" s="56"/>
      <c r="D6" s="56"/>
      <c r="E6" s="57"/>
    </row>
    <row r="7" spans="1:22">
      <c r="B7" s="23" t="s">
        <v>12</v>
      </c>
      <c r="C7" s="23" t="s">
        <v>13</v>
      </c>
      <c r="D7" s="23" t="s">
        <v>14</v>
      </c>
      <c r="E7" s="23" t="s">
        <v>15</v>
      </c>
    </row>
    <row r="8" spans="1:22">
      <c r="B8" s="24">
        <v>1</v>
      </c>
      <c r="C8" s="15" t="s">
        <v>16</v>
      </c>
      <c r="D8" s="15">
        <f ca="1">SUMIF($E$16:$F$58,"Thành",$G$16:$G$58)+SUMIF($E$16:$F$58,"All team",$G$16:$G$58)/5+SUMIF($E$16:$F$58,"Thành,Hoàng",$G$16:$G$58)/2</f>
        <v>6.8</v>
      </c>
      <c r="E8" s="15">
        <f ca="1">SUMIF($E$16:$F$58,"Thành",$H$16:$H$58)+SUMIF($E$16:$F$58,"ALL team",$H$16:$H$58)/5+SUMIF($E$16:$F$58,"Thành,Hoàng",$H$16:$H$58)/2</f>
        <v>6.8</v>
      </c>
    </row>
    <row r="9" spans="1:22">
      <c r="B9" s="24">
        <v>2</v>
      </c>
      <c r="C9" s="15" t="s">
        <v>17</v>
      </c>
      <c r="D9" s="15">
        <f ca="1">SUMIF($E$16:$F$58,"Mạnh",$G$16:$G$58)+SUMIF($E$16:$F$58,"All team",$G$16:$G$58)/5+SUMIF($E$16:$F$58,"Mạnh,Lộc",$G$16:$G$58)/2+SUMIF($E$16:$F$58,"Mạnh,Lộc,Phương,Hoàng",$G$16:$G$58)/4</f>
        <v>6.8</v>
      </c>
      <c r="E9" s="15">
        <f ca="1">SUMIF($E$16:$F$58,"Mạnh",$H$16:$H$58)+SUMIF($E$16:$F$58,"ALL team",$H$16:$H$58)/5+SUMIF($E$16:$F$58,"Mạnh,Lộc",$H$16:$H$58)/2+SUMIF($E$16:$F$58,"Mạnh,Lộc,Phương,Hoàng",$H$16:$H$58)/4</f>
        <v>6.8</v>
      </c>
    </row>
    <row r="10" spans="1:22">
      <c r="B10" s="24">
        <v>3</v>
      </c>
      <c r="C10" s="15" t="s">
        <v>18</v>
      </c>
      <c r="D10" s="15">
        <f ca="1">SUMIF($E$16:$F$58,"Phương",$G$16:$G$58)+SUMIF($E$16:$F$58,"All team",$G$16:$G$58)/5+SUMIF($E$16:$F$58,"Mạnh,Lộc,Phương,Hoàng",$G$16:$G$58)/4</f>
        <v>6.8</v>
      </c>
      <c r="E10" s="15">
        <f ca="1">SUMIF($E$16:$F$58,"Phương",$H$16:$H$58)+SUMIF($E$16:$F$58,"ALL team",$H$16:$H$58)/5+SUMIF($E$16:$F$58,"Mạnh,Lộc,Phương,Hoàng",$H$16:$H$58)/4</f>
        <v>6.8</v>
      </c>
    </row>
    <row r="11" spans="1:22">
      <c r="B11" s="24">
        <v>4</v>
      </c>
      <c r="C11" s="15" t="s">
        <v>19</v>
      </c>
      <c r="D11" s="15">
        <f ca="1">SUMIF($E$16:$F$58,"Lộc",$G$16:$G$58)+SUMIF($E$16:$F$58,"All team",$G$16:$G$58)/5+SUMIF($E$16:$F$58,"Mạnh,Lộc",$G$16:$G$58)/2+SUMIF($E$16:$F$58,"Mạnh,Lộc,Phương,Hoàng",$G$16:$G$58)/4</f>
        <v>6.8</v>
      </c>
      <c r="E11" s="15">
        <f ca="1">SUMIF($E$16:$F$58,"Hoàng",$H$16:$H$58)+SUMIF($E$16:$F$58,"ALL team",$H$16:$H$58)/5+SUMIF($E$16:$F$58,"Mạnh,Lộc",$H$16:$H$58)/2+SUMIF($E$16:$F$58,"Mạnh,Lộc,Phương,Hoàng",$H$16:$H$58)/4</f>
        <v>18.8</v>
      </c>
    </row>
    <row r="12" spans="1:22">
      <c r="B12" s="24">
        <v>5</v>
      </c>
      <c r="C12" s="15" t="s">
        <v>20</v>
      </c>
      <c r="D12" s="15">
        <f ca="1">SUMIF($E$16:$F$58,"Hoàng",$G$16:$G$58)+SUMIF($E$16:$F$58,"All team",$G$16:$G$58)/5+SUMIF($E$16:$F$58,"Thành,Hoàng",$G$16:$G$58)/2+SUMIF($E$16:$F$58,"Mạnh,Lộc,Phương,Hoàng",$G$16:$G$58)/4</f>
        <v>18.8</v>
      </c>
      <c r="E12" s="15">
        <f ca="1">SUMIF($E$16:$F$58,"Hoàng",$H$16:$H$58)+SUMIF($E$16:$F$58,"ALL team",$H$16:$H$58)/5+SUMIF($E$16:$F$58,"Thành,Hoàng",$H$16:$H$58)/2+SUMIF($E$16:$F$58,"Mạnh,Lộc,Phương,Hoàng",$H$16:$H$58)/4</f>
        <v>18.8</v>
      </c>
    </row>
    <row r="13" spans="1:22">
      <c r="B13" s="56" t="s">
        <v>21</v>
      </c>
      <c r="C13" s="56"/>
      <c r="D13" s="25">
        <f ca="1">SUM(D8:D12)</f>
        <v>46</v>
      </c>
      <c r="E13" s="25">
        <f ca="1">SUM(E8:E12)</f>
        <v>58</v>
      </c>
    </row>
    <row r="15" spans="1:22" ht="63.75" customHeight="1">
      <c r="A15" s="26" t="s">
        <v>22</v>
      </c>
      <c r="B15" s="26" t="s">
        <v>23</v>
      </c>
      <c r="C15" s="83" t="s">
        <v>24</v>
      </c>
      <c r="D15" s="84"/>
      <c r="E15" s="83" t="s">
        <v>25</v>
      </c>
      <c r="F15" s="84"/>
      <c r="G15" s="27" t="s">
        <v>14</v>
      </c>
      <c r="H15" s="27" t="s">
        <v>15</v>
      </c>
      <c r="I15" s="36">
        <v>45721</v>
      </c>
      <c r="J15" s="36">
        <v>45752</v>
      </c>
      <c r="K15" s="36">
        <v>45782</v>
      </c>
      <c r="L15" s="36">
        <v>45813</v>
      </c>
      <c r="M15" s="36">
        <v>45844</v>
      </c>
      <c r="N15" s="36">
        <v>45874</v>
      </c>
      <c r="O15" s="36">
        <v>45905</v>
      </c>
      <c r="P15" s="36">
        <v>45935</v>
      </c>
      <c r="Q15" s="36">
        <v>45966</v>
      </c>
      <c r="R15" s="36">
        <v>45996</v>
      </c>
      <c r="S15" s="36" t="s">
        <v>210</v>
      </c>
      <c r="T15" s="36" t="s">
        <v>211</v>
      </c>
      <c r="U15" s="36" t="s">
        <v>212</v>
      </c>
      <c r="V15" s="36" t="s">
        <v>213</v>
      </c>
    </row>
    <row r="16" spans="1:22">
      <c r="A16" s="86" t="s">
        <v>208</v>
      </c>
      <c r="B16" s="53" t="s">
        <v>27</v>
      </c>
      <c r="C16" s="85"/>
      <c r="D16" s="54"/>
      <c r="E16" s="46" t="s">
        <v>28</v>
      </c>
      <c r="F16" s="47"/>
      <c r="G16" s="31">
        <v>10</v>
      </c>
      <c r="H16" s="31">
        <v>10</v>
      </c>
      <c r="I16" s="37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</row>
    <row r="17" spans="1:22">
      <c r="A17" s="87"/>
      <c r="B17" s="53" t="s">
        <v>214</v>
      </c>
      <c r="C17" s="85"/>
      <c r="D17" s="54"/>
      <c r="E17" s="46" t="s">
        <v>30</v>
      </c>
      <c r="F17" s="47"/>
      <c r="G17" s="31">
        <v>2</v>
      </c>
      <c r="H17" s="31">
        <v>2</v>
      </c>
      <c r="I17" s="31">
        <v>2</v>
      </c>
      <c r="J17" s="37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</row>
    <row r="18" spans="1:22">
      <c r="A18" s="87"/>
      <c r="B18" s="53" t="s">
        <v>31</v>
      </c>
      <c r="C18" s="85"/>
      <c r="D18" s="54"/>
      <c r="E18" s="46" t="s">
        <v>40</v>
      </c>
      <c r="F18" s="47"/>
      <c r="G18" s="31">
        <v>2</v>
      </c>
      <c r="H18" s="31">
        <v>2</v>
      </c>
      <c r="I18" s="31">
        <v>2</v>
      </c>
      <c r="J18" s="31">
        <v>2</v>
      </c>
      <c r="K18" s="37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</row>
    <row r="19" spans="1:22">
      <c r="A19" s="87"/>
      <c r="B19" s="50" t="s">
        <v>33</v>
      </c>
      <c r="C19" s="53" t="s">
        <v>215</v>
      </c>
      <c r="D19" s="54"/>
      <c r="E19" s="46" t="s">
        <v>43</v>
      </c>
      <c r="F19" s="47"/>
      <c r="G19" s="31">
        <v>1</v>
      </c>
      <c r="H19" s="31">
        <v>1</v>
      </c>
      <c r="I19" s="31">
        <v>1</v>
      </c>
      <c r="J19" s="31">
        <v>1</v>
      </c>
      <c r="K19" s="31">
        <v>1</v>
      </c>
      <c r="L19" s="37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</row>
    <row r="20" spans="1:22" ht="17.25" customHeight="1">
      <c r="A20" s="87"/>
      <c r="B20" s="51"/>
      <c r="C20" s="53" t="s">
        <v>216</v>
      </c>
      <c r="D20" s="54"/>
      <c r="E20" s="46" t="s">
        <v>43</v>
      </c>
      <c r="F20" s="47"/>
      <c r="G20" s="31">
        <v>1</v>
      </c>
      <c r="H20" s="31">
        <v>1</v>
      </c>
      <c r="I20" s="31">
        <v>1</v>
      </c>
      <c r="J20" s="31">
        <v>1</v>
      </c>
      <c r="K20" s="31">
        <v>1</v>
      </c>
      <c r="L20" s="37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</row>
    <row r="21" spans="1:22">
      <c r="A21" s="87"/>
      <c r="B21" s="51"/>
      <c r="C21" s="53" t="s">
        <v>217</v>
      </c>
      <c r="D21" s="54"/>
      <c r="E21" s="46" t="s">
        <v>35</v>
      </c>
      <c r="F21" s="47"/>
      <c r="G21" s="31">
        <v>1</v>
      </c>
      <c r="H21" s="31">
        <v>1</v>
      </c>
      <c r="I21" s="31">
        <v>1</v>
      </c>
      <c r="J21" s="31">
        <v>1</v>
      </c>
      <c r="K21" s="31">
        <v>1</v>
      </c>
      <c r="L21" s="37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</row>
    <row r="22" spans="1:22">
      <c r="A22" s="87"/>
      <c r="B22" s="51"/>
      <c r="C22" s="53" t="s">
        <v>218</v>
      </c>
      <c r="D22" s="54"/>
      <c r="E22" s="46" t="s">
        <v>32</v>
      </c>
      <c r="F22" s="47"/>
      <c r="G22" s="31">
        <v>1</v>
      </c>
      <c r="H22" s="31">
        <v>1</v>
      </c>
      <c r="I22" s="31">
        <v>1</v>
      </c>
      <c r="J22" s="31">
        <v>1</v>
      </c>
      <c r="K22" s="31">
        <v>1</v>
      </c>
      <c r="L22" s="37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</row>
    <row r="23" spans="1:22">
      <c r="A23" s="87"/>
      <c r="B23" s="51"/>
      <c r="C23" s="53" t="s">
        <v>219</v>
      </c>
      <c r="D23" s="54"/>
      <c r="E23" s="46" t="s">
        <v>32</v>
      </c>
      <c r="F23" s="47"/>
      <c r="G23" s="31">
        <v>2</v>
      </c>
      <c r="H23" s="31">
        <v>2</v>
      </c>
      <c r="I23" s="31">
        <v>2</v>
      </c>
      <c r="J23" s="31">
        <v>2</v>
      </c>
      <c r="K23" s="31">
        <v>2</v>
      </c>
      <c r="L23" s="37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</row>
    <row r="24" spans="1:22">
      <c r="A24" s="87"/>
      <c r="B24" s="52"/>
      <c r="C24" s="53" t="s">
        <v>220</v>
      </c>
      <c r="D24" s="54"/>
      <c r="E24" s="46" t="s">
        <v>28</v>
      </c>
      <c r="F24" s="47"/>
      <c r="G24" s="31">
        <v>4</v>
      </c>
      <c r="H24" s="31">
        <v>4</v>
      </c>
      <c r="I24" s="31">
        <v>4</v>
      </c>
      <c r="J24" s="31">
        <v>4</v>
      </c>
      <c r="K24" s="31">
        <v>4</v>
      </c>
      <c r="L24" s="37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</row>
    <row r="25" spans="1:22">
      <c r="A25" s="87"/>
      <c r="B25" s="50" t="s">
        <v>51</v>
      </c>
      <c r="C25" s="28" t="s">
        <v>221</v>
      </c>
      <c r="D25" s="29"/>
      <c r="E25" s="46" t="s">
        <v>40</v>
      </c>
      <c r="F25" s="47"/>
      <c r="G25" s="31">
        <v>1</v>
      </c>
      <c r="H25" s="31">
        <v>1</v>
      </c>
      <c r="I25" s="31">
        <v>1</v>
      </c>
      <c r="J25" s="31">
        <v>1</v>
      </c>
      <c r="K25" s="31">
        <v>1</v>
      </c>
      <c r="L25" s="31">
        <v>1</v>
      </c>
      <c r="M25" s="37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</row>
    <row r="26" spans="1:22">
      <c r="A26" s="87"/>
      <c r="B26" s="51"/>
      <c r="C26" s="28" t="s">
        <v>222</v>
      </c>
      <c r="D26" s="29"/>
      <c r="E26" s="46" t="s">
        <v>43</v>
      </c>
      <c r="F26" s="47"/>
      <c r="G26" s="31">
        <v>1</v>
      </c>
      <c r="H26" s="31">
        <v>1</v>
      </c>
      <c r="I26" s="31">
        <v>1</v>
      </c>
      <c r="J26" s="31">
        <v>1</v>
      </c>
      <c r="K26" s="31">
        <v>1</v>
      </c>
      <c r="L26" s="31">
        <v>1</v>
      </c>
      <c r="M26" s="37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</row>
    <row r="27" spans="1:22">
      <c r="A27" s="87"/>
      <c r="B27" s="51"/>
      <c r="C27" s="28" t="s">
        <v>223</v>
      </c>
      <c r="D27" s="29"/>
      <c r="E27" s="46" t="s">
        <v>35</v>
      </c>
      <c r="F27" s="47"/>
      <c r="G27" s="31">
        <v>1</v>
      </c>
      <c r="H27" s="31">
        <v>1</v>
      </c>
      <c r="I27" s="31">
        <v>1</v>
      </c>
      <c r="J27" s="31">
        <v>1</v>
      </c>
      <c r="K27" s="31">
        <v>1</v>
      </c>
      <c r="L27" s="31">
        <v>1</v>
      </c>
      <c r="M27" s="37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</row>
    <row r="28" spans="1:22">
      <c r="A28" s="87"/>
      <c r="B28" s="51"/>
      <c r="C28" s="28" t="s">
        <v>224</v>
      </c>
      <c r="D28" s="29"/>
      <c r="E28" s="46" t="s">
        <v>32</v>
      </c>
      <c r="F28" s="47"/>
      <c r="G28" s="31">
        <v>1</v>
      </c>
      <c r="H28" s="31">
        <v>1</v>
      </c>
      <c r="I28" s="31">
        <v>1</v>
      </c>
      <c r="J28" s="31">
        <v>1</v>
      </c>
      <c r="K28" s="31">
        <v>1</v>
      </c>
      <c r="L28" s="31">
        <v>1</v>
      </c>
      <c r="M28" s="37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</row>
    <row r="29" spans="1:22">
      <c r="A29" s="87"/>
      <c r="B29" s="51"/>
      <c r="C29" s="28" t="s">
        <v>225</v>
      </c>
      <c r="D29" s="29"/>
      <c r="E29" s="46" t="s">
        <v>30</v>
      </c>
      <c r="F29" s="47"/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7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</row>
    <row r="30" spans="1:22">
      <c r="A30" s="87"/>
      <c r="B30" s="52"/>
      <c r="C30" s="28" t="s">
        <v>226</v>
      </c>
      <c r="D30" s="30"/>
      <c r="E30" s="46" t="s">
        <v>28</v>
      </c>
      <c r="F30" s="47"/>
      <c r="G30" s="31">
        <v>4</v>
      </c>
      <c r="H30" s="31">
        <v>4</v>
      </c>
      <c r="I30" s="31">
        <v>4</v>
      </c>
      <c r="J30" s="31">
        <v>4</v>
      </c>
      <c r="K30" s="31">
        <v>4</v>
      </c>
      <c r="L30" s="31">
        <v>4</v>
      </c>
      <c r="M30" s="37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</row>
    <row r="31" spans="1:22">
      <c r="A31" s="87"/>
      <c r="B31" s="50" t="s">
        <v>66</v>
      </c>
      <c r="C31" s="28" t="s">
        <v>227</v>
      </c>
      <c r="D31" s="29"/>
      <c r="E31" s="46" t="s">
        <v>30</v>
      </c>
      <c r="F31" s="47"/>
      <c r="G31" s="31">
        <v>1</v>
      </c>
      <c r="H31" s="31">
        <v>1</v>
      </c>
      <c r="I31" s="31">
        <v>1</v>
      </c>
      <c r="J31" s="31">
        <v>1</v>
      </c>
      <c r="K31" s="31">
        <v>1</v>
      </c>
      <c r="L31" s="31">
        <v>1</v>
      </c>
      <c r="M31" s="31">
        <v>1</v>
      </c>
      <c r="N31" s="37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</row>
    <row r="32" spans="1:22">
      <c r="A32" s="87"/>
      <c r="B32" s="51"/>
      <c r="C32" s="28" t="s">
        <v>228</v>
      </c>
      <c r="D32" s="29"/>
      <c r="E32" s="46" t="s">
        <v>30</v>
      </c>
      <c r="F32" s="47"/>
      <c r="G32" s="31">
        <v>1</v>
      </c>
      <c r="H32" s="31">
        <v>1</v>
      </c>
      <c r="I32" s="31">
        <v>1</v>
      </c>
      <c r="J32" s="31">
        <v>1</v>
      </c>
      <c r="K32" s="31">
        <v>1</v>
      </c>
      <c r="L32" s="31">
        <v>1</v>
      </c>
      <c r="M32" s="31">
        <v>1</v>
      </c>
      <c r="N32" s="37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</row>
    <row r="33" spans="1:22">
      <c r="A33" s="87"/>
      <c r="B33" s="51"/>
      <c r="C33" s="28" t="s">
        <v>229</v>
      </c>
      <c r="D33" s="29"/>
      <c r="E33" s="46" t="s">
        <v>40</v>
      </c>
      <c r="F33" s="47"/>
      <c r="G33" s="31">
        <v>1</v>
      </c>
      <c r="H33" s="31">
        <v>1</v>
      </c>
      <c r="I33" s="31">
        <v>1</v>
      </c>
      <c r="J33" s="31">
        <v>1</v>
      </c>
      <c r="K33" s="31">
        <v>1</v>
      </c>
      <c r="L33" s="31">
        <v>1</v>
      </c>
      <c r="M33" s="31">
        <v>1</v>
      </c>
      <c r="N33" s="37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</row>
    <row r="34" spans="1:22">
      <c r="A34" s="87"/>
      <c r="B34" s="51"/>
      <c r="C34" s="28" t="s">
        <v>230</v>
      </c>
      <c r="D34" s="29"/>
      <c r="E34" s="46" t="s">
        <v>40</v>
      </c>
      <c r="F34" s="47"/>
      <c r="G34" s="31">
        <v>1</v>
      </c>
      <c r="H34" s="31">
        <v>1</v>
      </c>
      <c r="I34" s="31">
        <v>1</v>
      </c>
      <c r="J34" s="31">
        <v>1</v>
      </c>
      <c r="K34" s="31">
        <v>1</v>
      </c>
      <c r="L34" s="31">
        <v>1</v>
      </c>
      <c r="M34" s="31">
        <v>1</v>
      </c>
      <c r="N34" s="37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</row>
    <row r="35" spans="1:22">
      <c r="A35" s="87"/>
      <c r="B35" s="51"/>
      <c r="C35" s="28" t="s">
        <v>231</v>
      </c>
      <c r="D35" s="29"/>
      <c r="E35" s="46" t="s">
        <v>40</v>
      </c>
      <c r="F35" s="47"/>
      <c r="G35" s="31">
        <v>1</v>
      </c>
      <c r="H35" s="31">
        <v>1</v>
      </c>
      <c r="I35" s="31">
        <v>1</v>
      </c>
      <c r="J35" s="31">
        <v>1</v>
      </c>
      <c r="K35" s="31">
        <v>1</v>
      </c>
      <c r="L35" s="31">
        <v>1</v>
      </c>
      <c r="M35" s="31">
        <v>1</v>
      </c>
      <c r="N35" s="37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</row>
    <row r="36" spans="1:22">
      <c r="A36" s="87"/>
      <c r="B36" s="51"/>
      <c r="C36" s="28" t="s">
        <v>232</v>
      </c>
      <c r="D36" s="29"/>
      <c r="E36" s="46" t="s">
        <v>40</v>
      </c>
      <c r="F36" s="47"/>
      <c r="G36" s="31">
        <v>1</v>
      </c>
      <c r="H36" s="31">
        <v>1</v>
      </c>
      <c r="I36" s="31">
        <v>1</v>
      </c>
      <c r="J36" s="31">
        <v>1</v>
      </c>
      <c r="K36" s="31">
        <v>1</v>
      </c>
      <c r="L36" s="31">
        <v>1</v>
      </c>
      <c r="M36" s="31">
        <v>1</v>
      </c>
      <c r="N36" s="37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</row>
    <row r="37" spans="1:22">
      <c r="A37" s="87"/>
      <c r="B37" s="51"/>
      <c r="C37" s="28" t="s">
        <v>233</v>
      </c>
      <c r="D37" s="29"/>
      <c r="E37" s="46" t="s">
        <v>30</v>
      </c>
      <c r="F37" s="47"/>
      <c r="G37" s="31">
        <v>1</v>
      </c>
      <c r="H37" s="31">
        <v>1</v>
      </c>
      <c r="I37" s="31">
        <v>1</v>
      </c>
      <c r="J37" s="31">
        <v>1</v>
      </c>
      <c r="K37" s="31">
        <v>1</v>
      </c>
      <c r="L37" s="31">
        <v>1</v>
      </c>
      <c r="M37" s="31">
        <v>1</v>
      </c>
      <c r="N37" s="31">
        <v>1</v>
      </c>
      <c r="O37" s="37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</row>
    <row r="38" spans="1:22">
      <c r="A38" s="87"/>
      <c r="B38" s="51"/>
      <c r="C38" s="28" t="s">
        <v>234</v>
      </c>
      <c r="D38" s="29"/>
      <c r="E38" s="46" t="s">
        <v>30</v>
      </c>
      <c r="F38" s="47"/>
      <c r="G38" s="31">
        <v>1</v>
      </c>
      <c r="H38" s="31">
        <v>1</v>
      </c>
      <c r="I38" s="31">
        <v>1</v>
      </c>
      <c r="J38" s="31">
        <v>1</v>
      </c>
      <c r="K38" s="31">
        <v>1</v>
      </c>
      <c r="L38" s="31">
        <v>1</v>
      </c>
      <c r="M38" s="31">
        <v>1</v>
      </c>
      <c r="N38" s="31">
        <v>1</v>
      </c>
      <c r="O38" s="37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</row>
    <row r="39" spans="1:22">
      <c r="A39" s="87"/>
      <c r="B39" s="51"/>
      <c r="C39" s="28" t="s">
        <v>235</v>
      </c>
      <c r="D39" s="29"/>
      <c r="E39" s="46" t="s">
        <v>40</v>
      </c>
      <c r="F39" s="47"/>
      <c r="G39" s="31">
        <v>1</v>
      </c>
      <c r="H39" s="31">
        <v>1</v>
      </c>
      <c r="I39" s="31">
        <v>1</v>
      </c>
      <c r="J39" s="31">
        <v>1</v>
      </c>
      <c r="K39" s="31">
        <v>1</v>
      </c>
      <c r="L39" s="31">
        <v>1</v>
      </c>
      <c r="M39" s="31">
        <v>1</v>
      </c>
      <c r="N39" s="31">
        <v>1</v>
      </c>
      <c r="O39" s="37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</row>
    <row r="40" spans="1:22">
      <c r="A40" s="87"/>
      <c r="B40" s="51"/>
      <c r="C40" s="28" t="s">
        <v>236</v>
      </c>
      <c r="D40" s="29"/>
      <c r="E40" s="46" t="s">
        <v>40</v>
      </c>
      <c r="F40" s="47"/>
      <c r="G40" s="31">
        <v>1</v>
      </c>
      <c r="H40" s="31">
        <v>1</v>
      </c>
      <c r="I40" s="31">
        <v>1</v>
      </c>
      <c r="J40" s="31">
        <v>1</v>
      </c>
      <c r="K40" s="31">
        <v>1</v>
      </c>
      <c r="L40" s="31">
        <v>1</v>
      </c>
      <c r="M40" s="31">
        <v>1</v>
      </c>
      <c r="N40" s="31">
        <v>1</v>
      </c>
      <c r="O40" s="37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</row>
    <row r="41" spans="1:22">
      <c r="A41" s="87"/>
      <c r="B41" s="52"/>
      <c r="C41" s="53" t="s">
        <v>88</v>
      </c>
      <c r="D41" s="54"/>
      <c r="E41" s="46" t="s">
        <v>28</v>
      </c>
      <c r="F41" s="47"/>
      <c r="G41" s="31">
        <v>6</v>
      </c>
      <c r="H41" s="31">
        <v>6</v>
      </c>
      <c r="I41" s="31">
        <v>6</v>
      </c>
      <c r="J41" s="31">
        <v>6</v>
      </c>
      <c r="K41" s="31">
        <v>6</v>
      </c>
      <c r="L41" s="31">
        <v>6</v>
      </c>
      <c r="M41" s="31">
        <v>6</v>
      </c>
      <c r="N41" s="31">
        <v>6</v>
      </c>
      <c r="O41" s="37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</row>
    <row r="42" spans="1:22">
      <c r="A42" s="87"/>
      <c r="B42" s="50" t="s">
        <v>89</v>
      </c>
      <c r="C42" s="28" t="s">
        <v>237</v>
      </c>
      <c r="D42" s="29"/>
      <c r="E42" s="46" t="s">
        <v>43</v>
      </c>
      <c r="F42" s="47"/>
      <c r="G42" s="31">
        <v>1</v>
      </c>
      <c r="H42" s="31">
        <v>1</v>
      </c>
      <c r="I42" s="31">
        <v>1</v>
      </c>
      <c r="J42" s="31">
        <v>1</v>
      </c>
      <c r="K42" s="31">
        <v>1</v>
      </c>
      <c r="L42" s="31">
        <v>1</v>
      </c>
      <c r="M42" s="31">
        <v>1</v>
      </c>
      <c r="N42" s="31">
        <v>1</v>
      </c>
      <c r="O42" s="31">
        <v>1</v>
      </c>
      <c r="P42" s="37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</row>
    <row r="43" spans="1:22">
      <c r="A43" s="87"/>
      <c r="B43" s="51"/>
      <c r="C43" s="28" t="s">
        <v>238</v>
      </c>
      <c r="D43" s="29"/>
      <c r="E43" s="46" t="s">
        <v>43</v>
      </c>
      <c r="F43" s="47"/>
      <c r="G43" s="31">
        <v>1</v>
      </c>
      <c r="H43" s="31">
        <v>1</v>
      </c>
      <c r="I43" s="31">
        <v>1</v>
      </c>
      <c r="J43" s="31">
        <v>1</v>
      </c>
      <c r="K43" s="31">
        <v>1</v>
      </c>
      <c r="L43" s="31">
        <v>1</v>
      </c>
      <c r="M43" s="31">
        <v>1</v>
      </c>
      <c r="N43" s="31">
        <v>1</v>
      </c>
      <c r="O43" s="31">
        <v>1</v>
      </c>
      <c r="P43" s="37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</row>
    <row r="44" spans="1:22">
      <c r="A44" s="87"/>
      <c r="B44" s="51"/>
      <c r="C44" s="28" t="s">
        <v>239</v>
      </c>
      <c r="D44" s="29"/>
      <c r="E44" s="46" t="s">
        <v>35</v>
      </c>
      <c r="F44" s="47"/>
      <c r="G44" s="31">
        <v>2</v>
      </c>
      <c r="H44" s="31">
        <v>2</v>
      </c>
      <c r="I44" s="31">
        <v>2</v>
      </c>
      <c r="J44" s="31">
        <v>2</v>
      </c>
      <c r="K44" s="31">
        <v>2</v>
      </c>
      <c r="L44" s="31">
        <v>2</v>
      </c>
      <c r="M44" s="31">
        <v>2</v>
      </c>
      <c r="N44" s="31">
        <v>2</v>
      </c>
      <c r="O44" s="31">
        <v>2</v>
      </c>
      <c r="P44" s="37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</row>
    <row r="45" spans="1:22">
      <c r="A45" s="87"/>
      <c r="B45" s="51"/>
      <c r="C45" s="28" t="s">
        <v>240</v>
      </c>
      <c r="D45" s="29"/>
      <c r="E45" s="46" t="s">
        <v>32</v>
      </c>
      <c r="F45" s="47"/>
      <c r="G45" s="31">
        <v>1</v>
      </c>
      <c r="H45" s="31">
        <v>1</v>
      </c>
      <c r="I45" s="31">
        <v>1</v>
      </c>
      <c r="J45" s="31">
        <v>1</v>
      </c>
      <c r="K45" s="31">
        <v>1</v>
      </c>
      <c r="L45" s="31">
        <v>1</v>
      </c>
      <c r="M45" s="31">
        <v>1</v>
      </c>
      <c r="N45" s="31">
        <v>1</v>
      </c>
      <c r="O45" s="31">
        <v>1</v>
      </c>
      <c r="P45" s="31">
        <v>1</v>
      </c>
      <c r="Q45" s="37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</row>
    <row r="46" spans="1:22">
      <c r="A46" s="87"/>
      <c r="B46" s="52"/>
      <c r="C46" s="28" t="s">
        <v>241</v>
      </c>
      <c r="D46" s="29"/>
      <c r="E46" s="46" t="s">
        <v>32</v>
      </c>
      <c r="F46" s="47"/>
      <c r="G46" s="31">
        <v>1</v>
      </c>
      <c r="H46" s="31">
        <v>1</v>
      </c>
      <c r="I46" s="31">
        <v>1</v>
      </c>
      <c r="J46" s="31">
        <v>1</v>
      </c>
      <c r="K46" s="31">
        <v>1</v>
      </c>
      <c r="L46" s="31">
        <v>1</v>
      </c>
      <c r="M46" s="31">
        <v>1</v>
      </c>
      <c r="N46" s="31">
        <v>1</v>
      </c>
      <c r="O46" s="31">
        <v>1</v>
      </c>
      <c r="P46" s="31">
        <v>1</v>
      </c>
      <c r="Q46" s="37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</row>
    <row r="47" spans="1:22">
      <c r="A47" s="87"/>
      <c r="B47" s="50" t="s">
        <v>105</v>
      </c>
      <c r="C47" s="73" t="s">
        <v>242</v>
      </c>
      <c r="D47" s="74"/>
      <c r="E47" s="46" t="s">
        <v>30</v>
      </c>
      <c r="F47" s="47"/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7">
        <v>0</v>
      </c>
      <c r="S47" s="31">
        <v>0</v>
      </c>
      <c r="T47" s="31">
        <v>0</v>
      </c>
      <c r="U47" s="31">
        <v>0</v>
      </c>
      <c r="V47" s="31">
        <v>0</v>
      </c>
    </row>
    <row r="48" spans="1:22">
      <c r="A48" s="87"/>
      <c r="B48" s="51"/>
      <c r="C48" s="73" t="s">
        <v>243</v>
      </c>
      <c r="D48" s="74"/>
      <c r="E48" s="46" t="s">
        <v>40</v>
      </c>
      <c r="F48" s="47"/>
      <c r="G48" s="31">
        <v>1</v>
      </c>
      <c r="H48" s="31">
        <v>1</v>
      </c>
      <c r="I48" s="31">
        <v>1</v>
      </c>
      <c r="J48" s="31">
        <v>1</v>
      </c>
      <c r="K48" s="31">
        <v>1</v>
      </c>
      <c r="L48" s="31">
        <v>1</v>
      </c>
      <c r="M48" s="31">
        <v>1</v>
      </c>
      <c r="N48" s="31">
        <v>1</v>
      </c>
      <c r="O48" s="31">
        <v>1</v>
      </c>
      <c r="P48" s="31">
        <v>1</v>
      </c>
      <c r="Q48" s="31">
        <v>1</v>
      </c>
      <c r="R48" s="37">
        <v>0</v>
      </c>
      <c r="S48" s="31">
        <v>0</v>
      </c>
      <c r="T48" s="31">
        <v>0</v>
      </c>
      <c r="U48" s="31">
        <v>0</v>
      </c>
      <c r="V48" s="31">
        <v>0</v>
      </c>
    </row>
    <row r="49" spans="1:22">
      <c r="A49" s="87"/>
      <c r="B49" s="51"/>
      <c r="C49" s="73" t="s">
        <v>244</v>
      </c>
      <c r="D49" s="74"/>
      <c r="E49" s="46" t="s">
        <v>40</v>
      </c>
      <c r="F49" s="47"/>
      <c r="G49" s="31">
        <v>1</v>
      </c>
      <c r="H49" s="31">
        <v>1</v>
      </c>
      <c r="I49" s="31">
        <v>1</v>
      </c>
      <c r="J49" s="31">
        <v>1</v>
      </c>
      <c r="K49" s="31">
        <v>1</v>
      </c>
      <c r="L49" s="31">
        <v>1</v>
      </c>
      <c r="M49" s="31">
        <v>1</v>
      </c>
      <c r="N49" s="31">
        <v>1</v>
      </c>
      <c r="O49" s="31">
        <v>1</v>
      </c>
      <c r="P49" s="31">
        <v>1</v>
      </c>
      <c r="Q49" s="31">
        <v>1</v>
      </c>
      <c r="R49" s="37">
        <v>0</v>
      </c>
      <c r="S49" s="31">
        <v>0</v>
      </c>
      <c r="T49" s="31">
        <v>0</v>
      </c>
      <c r="U49" s="31">
        <v>1</v>
      </c>
      <c r="V49" s="31">
        <v>0</v>
      </c>
    </row>
    <row r="50" spans="1:22">
      <c r="A50" s="87"/>
      <c r="B50" s="51"/>
      <c r="C50" s="73" t="s">
        <v>245</v>
      </c>
      <c r="D50" s="74"/>
      <c r="E50" s="46" t="s">
        <v>30</v>
      </c>
      <c r="F50" s="47"/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1">
        <v>2</v>
      </c>
      <c r="S50" s="37">
        <v>0</v>
      </c>
      <c r="T50" s="31">
        <v>0</v>
      </c>
      <c r="U50" s="31">
        <v>0</v>
      </c>
      <c r="V50" s="31">
        <v>0</v>
      </c>
    </row>
    <row r="51" spans="1:22">
      <c r="A51" s="87"/>
      <c r="B51" s="52"/>
      <c r="C51" s="73" t="s">
        <v>246</v>
      </c>
      <c r="D51" s="74"/>
      <c r="E51" s="46" t="s">
        <v>40</v>
      </c>
      <c r="F51" s="47"/>
      <c r="G51" s="31">
        <v>2</v>
      </c>
      <c r="H51" s="31">
        <v>2</v>
      </c>
      <c r="I51" s="31">
        <v>2</v>
      </c>
      <c r="J51" s="31">
        <v>2</v>
      </c>
      <c r="K51" s="31">
        <v>2</v>
      </c>
      <c r="L51" s="31">
        <v>2</v>
      </c>
      <c r="M51" s="31">
        <v>2</v>
      </c>
      <c r="N51" s="31">
        <v>2</v>
      </c>
      <c r="O51" s="31">
        <v>2</v>
      </c>
      <c r="P51" s="31">
        <v>2</v>
      </c>
      <c r="Q51" s="31">
        <v>2</v>
      </c>
      <c r="R51" s="31">
        <v>2</v>
      </c>
      <c r="S51" s="37">
        <v>0</v>
      </c>
      <c r="T51" s="31">
        <v>0</v>
      </c>
      <c r="U51" s="31">
        <v>0</v>
      </c>
      <c r="V51" s="31">
        <v>0</v>
      </c>
    </row>
    <row r="52" spans="1:22">
      <c r="A52" s="87"/>
      <c r="B52" s="50" t="s">
        <v>121</v>
      </c>
      <c r="C52" s="28" t="s">
        <v>247</v>
      </c>
      <c r="D52" s="29"/>
      <c r="E52" s="61" t="s">
        <v>43</v>
      </c>
      <c r="F52" s="62"/>
      <c r="G52" s="31">
        <v>1</v>
      </c>
      <c r="H52" s="31">
        <v>1</v>
      </c>
      <c r="I52" s="31">
        <v>1</v>
      </c>
      <c r="J52" s="31">
        <v>1</v>
      </c>
      <c r="K52" s="31">
        <v>1</v>
      </c>
      <c r="L52" s="31">
        <v>1</v>
      </c>
      <c r="M52" s="31">
        <v>1</v>
      </c>
      <c r="N52" s="31">
        <v>1</v>
      </c>
      <c r="O52" s="31">
        <v>1</v>
      </c>
      <c r="P52" s="31">
        <v>1</v>
      </c>
      <c r="Q52" s="31">
        <v>1</v>
      </c>
      <c r="R52" s="31">
        <v>1</v>
      </c>
      <c r="S52" s="31">
        <v>1</v>
      </c>
      <c r="T52" s="37">
        <v>0</v>
      </c>
      <c r="U52" s="31">
        <v>0</v>
      </c>
      <c r="V52" s="31">
        <v>0</v>
      </c>
    </row>
    <row r="53" spans="1:22">
      <c r="A53" s="87"/>
      <c r="B53" s="51"/>
      <c r="C53" s="28" t="s">
        <v>248</v>
      </c>
      <c r="D53" s="29"/>
      <c r="E53" s="61" t="s">
        <v>43</v>
      </c>
      <c r="F53" s="62"/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  <c r="P53" s="31">
        <v>1</v>
      </c>
      <c r="Q53" s="31">
        <v>1</v>
      </c>
      <c r="R53" s="31">
        <v>1</v>
      </c>
      <c r="S53" s="31">
        <v>1</v>
      </c>
      <c r="T53" s="37">
        <v>0</v>
      </c>
      <c r="U53" s="31">
        <v>0</v>
      </c>
      <c r="V53" s="31">
        <v>0</v>
      </c>
    </row>
    <row r="54" spans="1:22">
      <c r="A54" s="87"/>
      <c r="B54" s="51"/>
      <c r="C54" s="28" t="s">
        <v>249</v>
      </c>
      <c r="D54" s="29"/>
      <c r="E54" s="61" t="s">
        <v>35</v>
      </c>
      <c r="F54" s="62"/>
      <c r="G54" s="31">
        <v>1</v>
      </c>
      <c r="H54" s="31">
        <v>1</v>
      </c>
      <c r="I54" s="31">
        <v>1</v>
      </c>
      <c r="J54" s="31">
        <v>1</v>
      </c>
      <c r="K54" s="31">
        <v>1</v>
      </c>
      <c r="L54" s="31">
        <v>1</v>
      </c>
      <c r="M54" s="31">
        <v>1</v>
      </c>
      <c r="N54" s="31">
        <v>1</v>
      </c>
      <c r="O54" s="31">
        <v>1</v>
      </c>
      <c r="P54" s="31">
        <v>1</v>
      </c>
      <c r="Q54" s="31">
        <v>1</v>
      </c>
      <c r="R54" s="31">
        <v>1</v>
      </c>
      <c r="S54" s="31">
        <v>1</v>
      </c>
      <c r="T54" s="37">
        <v>0</v>
      </c>
      <c r="U54" s="31">
        <v>0</v>
      </c>
      <c r="V54" s="31">
        <v>0</v>
      </c>
    </row>
    <row r="55" spans="1:22">
      <c r="A55" s="87"/>
      <c r="B55" s="51"/>
      <c r="C55" s="28" t="s">
        <v>250</v>
      </c>
      <c r="D55" s="29"/>
      <c r="E55" s="61" t="s">
        <v>32</v>
      </c>
      <c r="F55" s="62"/>
      <c r="G55" s="31">
        <v>1</v>
      </c>
      <c r="H55" s="31">
        <v>1</v>
      </c>
      <c r="I55" s="31">
        <v>1</v>
      </c>
      <c r="J55" s="31">
        <v>1</v>
      </c>
      <c r="K55" s="31">
        <v>1</v>
      </c>
      <c r="L55" s="31">
        <v>1</v>
      </c>
      <c r="M55" s="31">
        <v>1</v>
      </c>
      <c r="N55" s="31">
        <v>1</v>
      </c>
      <c r="O55" s="31">
        <v>1</v>
      </c>
      <c r="P55" s="31">
        <v>1</v>
      </c>
      <c r="Q55" s="31">
        <v>1</v>
      </c>
      <c r="R55" s="31">
        <v>1</v>
      </c>
      <c r="S55" s="31">
        <v>1</v>
      </c>
      <c r="T55" s="37">
        <v>0</v>
      </c>
      <c r="U55" s="31">
        <v>0</v>
      </c>
      <c r="V55" s="31">
        <v>0</v>
      </c>
    </row>
    <row r="56" spans="1:22">
      <c r="A56" s="87"/>
      <c r="B56" s="52"/>
      <c r="C56" s="28" t="s">
        <v>251</v>
      </c>
      <c r="D56" s="29"/>
      <c r="E56" s="61" t="s">
        <v>32</v>
      </c>
      <c r="F56" s="62"/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  <c r="P56" s="31">
        <v>1</v>
      </c>
      <c r="Q56" s="31">
        <v>1</v>
      </c>
      <c r="R56" s="31">
        <v>1</v>
      </c>
      <c r="S56" s="31">
        <v>1</v>
      </c>
      <c r="T56" s="37">
        <v>0</v>
      </c>
      <c r="U56" s="31">
        <v>0</v>
      </c>
      <c r="V56" s="31">
        <v>0</v>
      </c>
    </row>
    <row r="57" spans="1:22">
      <c r="A57" s="87"/>
      <c r="B57" s="50" t="s">
        <v>252</v>
      </c>
      <c r="C57" s="53" t="s">
        <v>253</v>
      </c>
      <c r="D57" s="54"/>
      <c r="E57" s="46" t="s">
        <v>28</v>
      </c>
      <c r="F57" s="47"/>
      <c r="G57" s="31">
        <v>5</v>
      </c>
      <c r="H57" s="31">
        <v>5</v>
      </c>
      <c r="I57" s="31">
        <v>5</v>
      </c>
      <c r="J57" s="31">
        <v>5</v>
      </c>
      <c r="K57" s="31">
        <v>5</v>
      </c>
      <c r="L57" s="31">
        <v>5</v>
      </c>
      <c r="M57" s="31">
        <v>5</v>
      </c>
      <c r="N57" s="31">
        <v>5</v>
      </c>
      <c r="O57" s="31">
        <v>5</v>
      </c>
      <c r="P57" s="31">
        <v>5</v>
      </c>
      <c r="Q57" s="31">
        <v>5</v>
      </c>
      <c r="R57" s="31">
        <v>5</v>
      </c>
      <c r="S57" s="31">
        <v>5</v>
      </c>
      <c r="T57" s="31">
        <v>5</v>
      </c>
      <c r="U57" s="37">
        <v>0</v>
      </c>
      <c r="V57" s="31">
        <v>0</v>
      </c>
    </row>
    <row r="58" spans="1:22">
      <c r="A58" s="87"/>
      <c r="B58" s="52"/>
      <c r="C58" s="53" t="s">
        <v>254</v>
      </c>
      <c r="D58" s="54"/>
      <c r="E58" s="46" t="s">
        <v>28</v>
      </c>
      <c r="F58" s="47"/>
      <c r="G58" s="31">
        <v>5</v>
      </c>
      <c r="H58" s="31">
        <v>5</v>
      </c>
      <c r="I58" s="31">
        <v>5</v>
      </c>
      <c r="J58" s="31">
        <v>5</v>
      </c>
      <c r="K58" s="31">
        <v>5</v>
      </c>
      <c r="L58" s="31">
        <v>5</v>
      </c>
      <c r="M58" s="31">
        <v>5</v>
      </c>
      <c r="N58" s="31">
        <v>5</v>
      </c>
      <c r="O58" s="31">
        <v>5</v>
      </c>
      <c r="P58" s="31">
        <v>5</v>
      </c>
      <c r="Q58" s="31">
        <v>5</v>
      </c>
      <c r="R58" s="31">
        <v>5</v>
      </c>
      <c r="S58" s="31">
        <v>5</v>
      </c>
      <c r="T58" s="31">
        <v>5</v>
      </c>
      <c r="U58" s="31">
        <v>5</v>
      </c>
      <c r="V58" s="37">
        <v>0</v>
      </c>
    </row>
    <row r="59" spans="1:22">
      <c r="A59" s="87"/>
      <c r="B59" s="64" t="s">
        <v>21</v>
      </c>
      <c r="C59" s="32"/>
      <c r="D59" s="33"/>
      <c r="E59" s="48" t="s">
        <v>14</v>
      </c>
      <c r="F59" s="49"/>
      <c r="G59" s="46">
        <f>SUM(G16:G58)</f>
        <v>79</v>
      </c>
      <c r="H59" s="47"/>
      <c r="I59" s="31">
        <f t="shared" ref="I59:V59" si="0">SUM(I16:I58)</f>
        <v>69</v>
      </c>
      <c r="J59" s="31">
        <f t="shared" si="0"/>
        <v>67</v>
      </c>
      <c r="K59" s="31">
        <f t="shared" si="0"/>
        <v>65</v>
      </c>
      <c r="L59" s="31">
        <f t="shared" si="0"/>
        <v>55</v>
      </c>
      <c r="M59" s="31">
        <f t="shared" si="0"/>
        <v>45</v>
      </c>
      <c r="N59" s="31">
        <f t="shared" si="0"/>
        <v>39</v>
      </c>
      <c r="O59" s="31">
        <f t="shared" si="0"/>
        <v>29</v>
      </c>
      <c r="P59" s="31">
        <f t="shared" si="0"/>
        <v>25</v>
      </c>
      <c r="Q59" s="31">
        <f t="shared" si="0"/>
        <v>23</v>
      </c>
      <c r="R59" s="31">
        <f t="shared" si="0"/>
        <v>19</v>
      </c>
      <c r="S59" s="31">
        <f t="shared" si="0"/>
        <v>15</v>
      </c>
      <c r="T59" s="31">
        <f t="shared" si="0"/>
        <v>10</v>
      </c>
      <c r="U59" s="31">
        <f t="shared" si="0"/>
        <v>6</v>
      </c>
      <c r="V59" s="31">
        <f t="shared" si="0"/>
        <v>0</v>
      </c>
    </row>
    <row r="60" spans="1:22">
      <c r="A60" s="88"/>
      <c r="B60" s="67"/>
      <c r="C60" s="34"/>
      <c r="D60" s="35"/>
      <c r="E60" s="48" t="s">
        <v>15</v>
      </c>
      <c r="F60" s="49"/>
      <c r="G60" s="46">
        <f>SUM(H16:H58)</f>
        <v>79</v>
      </c>
      <c r="H60" s="47"/>
      <c r="I60" s="31">
        <f t="shared" ref="I60:V60" si="1">SUM(I16:I58)</f>
        <v>69</v>
      </c>
      <c r="J60" s="31">
        <f t="shared" si="1"/>
        <v>67</v>
      </c>
      <c r="K60" s="31">
        <f t="shared" si="1"/>
        <v>65</v>
      </c>
      <c r="L60" s="31">
        <f t="shared" si="1"/>
        <v>55</v>
      </c>
      <c r="M60" s="31">
        <f t="shared" si="1"/>
        <v>45</v>
      </c>
      <c r="N60" s="31">
        <f t="shared" si="1"/>
        <v>39</v>
      </c>
      <c r="O60" s="31">
        <f t="shared" si="1"/>
        <v>29</v>
      </c>
      <c r="P60" s="31">
        <f t="shared" si="1"/>
        <v>25</v>
      </c>
      <c r="Q60" s="31">
        <f t="shared" si="1"/>
        <v>23</v>
      </c>
      <c r="R60" s="31">
        <f t="shared" si="1"/>
        <v>19</v>
      </c>
      <c r="S60" s="31">
        <f t="shared" si="1"/>
        <v>15</v>
      </c>
      <c r="T60" s="31">
        <f t="shared" si="1"/>
        <v>10</v>
      </c>
      <c r="U60" s="31">
        <f t="shared" si="1"/>
        <v>6</v>
      </c>
      <c r="V60" s="31">
        <f t="shared" si="1"/>
        <v>0</v>
      </c>
    </row>
    <row r="73" ht="12" customHeight="1"/>
  </sheetData>
  <mergeCells count="81">
    <mergeCell ref="G59:H59"/>
    <mergeCell ref="E60:F60"/>
    <mergeCell ref="G60:H60"/>
    <mergeCell ref="A16:A60"/>
    <mergeCell ref="B19:B24"/>
    <mergeCell ref="B25:B30"/>
    <mergeCell ref="B31:B41"/>
    <mergeCell ref="B42:B46"/>
    <mergeCell ref="B47:B51"/>
    <mergeCell ref="B52:B56"/>
    <mergeCell ref="B57:B58"/>
    <mergeCell ref="B59:B60"/>
    <mergeCell ref="C57:D57"/>
    <mergeCell ref="E57:F57"/>
    <mergeCell ref="C58:D58"/>
    <mergeCell ref="E58:F58"/>
    <mergeCell ref="E59:F59"/>
    <mergeCell ref="E52:F52"/>
    <mergeCell ref="E53:F53"/>
    <mergeCell ref="E54:F54"/>
    <mergeCell ref="E55:F55"/>
    <mergeCell ref="E56:F56"/>
    <mergeCell ref="C49:D49"/>
    <mergeCell ref="E49:F49"/>
    <mergeCell ref="C50:D50"/>
    <mergeCell ref="E50:F50"/>
    <mergeCell ref="C51:D51"/>
    <mergeCell ref="E51:F51"/>
    <mergeCell ref="E45:F45"/>
    <mergeCell ref="E46:F46"/>
    <mergeCell ref="C47:D47"/>
    <mergeCell ref="E47:F47"/>
    <mergeCell ref="C48:D48"/>
    <mergeCell ref="E48:F48"/>
    <mergeCell ref="C41:D41"/>
    <mergeCell ref="E41:F41"/>
    <mergeCell ref="E42:F42"/>
    <mergeCell ref="E43:F43"/>
    <mergeCell ref="E44:F44"/>
    <mergeCell ref="E36:F36"/>
    <mergeCell ref="E37:F37"/>
    <mergeCell ref="E38:F38"/>
    <mergeCell ref="E39:F39"/>
    <mergeCell ref="E40:F40"/>
    <mergeCell ref="E31:F31"/>
    <mergeCell ref="E32:F32"/>
    <mergeCell ref="E33:F33"/>
    <mergeCell ref="E34:F34"/>
    <mergeCell ref="E35:F35"/>
    <mergeCell ref="E26:F26"/>
    <mergeCell ref="E27:F27"/>
    <mergeCell ref="E28:F28"/>
    <mergeCell ref="E29:F29"/>
    <mergeCell ref="E30:F30"/>
    <mergeCell ref="C23:D23"/>
    <mergeCell ref="E23:F23"/>
    <mergeCell ref="C24:D24"/>
    <mergeCell ref="E24:F24"/>
    <mergeCell ref="E25:F25"/>
    <mergeCell ref="C20:D20"/>
    <mergeCell ref="E20:F20"/>
    <mergeCell ref="C21:D21"/>
    <mergeCell ref="E21:F21"/>
    <mergeCell ref="C22:D22"/>
    <mergeCell ref="E22:F22"/>
    <mergeCell ref="B17:D17"/>
    <mergeCell ref="E17:F17"/>
    <mergeCell ref="B18:D18"/>
    <mergeCell ref="E18:F18"/>
    <mergeCell ref="C19:D19"/>
    <mergeCell ref="E19:F19"/>
    <mergeCell ref="B13:C13"/>
    <mergeCell ref="C15:D15"/>
    <mergeCell ref="E15:F15"/>
    <mergeCell ref="B16:D16"/>
    <mergeCell ref="E16:F16"/>
    <mergeCell ref="A1:B1"/>
    <mergeCell ref="A2:B2"/>
    <mergeCell ref="A3:B3"/>
    <mergeCell ref="A4:B4"/>
    <mergeCell ref="B6:E6"/>
  </mergeCells>
  <pageMargins left="0.7" right="0.7" top="0.75" bottom="0.75" header="0.3" footer="0.3"/>
  <pageSetup orientation="portrait" horizontalDpi="1200" verticalDpi="12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G15" sqref="G15"/>
    </sheetView>
  </sheetViews>
  <sheetFormatPr defaultColWidth="9" defaultRowHeight="15"/>
  <cols>
    <col min="2" max="11" width="10" customWidth="1"/>
  </cols>
  <sheetData>
    <row r="1" spans="1:11" ht="16.5">
      <c r="A1" s="92" t="s">
        <v>255</v>
      </c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6.5">
      <c r="A2" s="91"/>
      <c r="B2" s="95" t="s">
        <v>30</v>
      </c>
      <c r="C2" s="95"/>
      <c r="D2" s="95" t="s">
        <v>256</v>
      </c>
      <c r="E2" s="95"/>
      <c r="F2" s="95" t="s">
        <v>257</v>
      </c>
      <c r="G2" s="95"/>
      <c r="H2" s="95" t="s">
        <v>258</v>
      </c>
      <c r="I2" s="95"/>
      <c r="J2" s="95" t="s">
        <v>30</v>
      </c>
      <c r="K2" s="96"/>
    </row>
    <row r="3" spans="1:11" ht="16.5">
      <c r="A3" s="91"/>
      <c r="B3" s="1" t="s">
        <v>14</v>
      </c>
      <c r="C3" s="1" t="s">
        <v>15</v>
      </c>
      <c r="D3" s="1" t="s">
        <v>14</v>
      </c>
      <c r="E3" s="1" t="s">
        <v>15</v>
      </c>
      <c r="F3" s="1" t="s">
        <v>14</v>
      </c>
      <c r="G3" s="1" t="s">
        <v>15</v>
      </c>
      <c r="H3" s="1" t="s">
        <v>14</v>
      </c>
      <c r="I3" s="1" t="s">
        <v>15</v>
      </c>
      <c r="J3" s="1" t="s">
        <v>14</v>
      </c>
      <c r="K3" s="10" t="s">
        <v>15</v>
      </c>
    </row>
    <row r="4" spans="1:11" ht="16.5">
      <c r="A4" s="2" t="s">
        <v>4</v>
      </c>
      <c r="B4" s="3">
        <f ca="1">'Sprint 1'!$D$8</f>
        <v>18.3</v>
      </c>
      <c r="C4" s="3">
        <f ca="1">'Sprint 1'!$E$8</f>
        <v>18.3</v>
      </c>
      <c r="D4" s="3">
        <f ca="1">'Sprint 1'!$D$9</f>
        <v>4.8</v>
      </c>
      <c r="E4" s="3">
        <f ca="1">'Sprint 1'!$E$9</f>
        <v>4.8</v>
      </c>
      <c r="F4" s="3">
        <f ca="1">'Sprint 1'!$D$10</f>
        <v>5.8</v>
      </c>
      <c r="G4" s="3">
        <f ca="1">'Sprint 1'!$E$10</f>
        <v>5.8</v>
      </c>
      <c r="H4" s="3">
        <f ca="1">'Sprint 1'!$D$11</f>
        <v>18.8</v>
      </c>
      <c r="I4" s="3">
        <f ca="1">'Sprint 1'!$E$11</f>
        <v>18.8</v>
      </c>
      <c r="J4" s="3">
        <f ca="1">'Sprint 1'!$D$12</f>
        <v>4.8</v>
      </c>
      <c r="K4" s="3">
        <f ca="1">'Sprint 1'!$E$12</f>
        <v>4.8</v>
      </c>
    </row>
    <row r="5" spans="1:11" ht="16.5">
      <c r="A5" s="2" t="s">
        <v>140</v>
      </c>
      <c r="B5" s="3">
        <f ca="1">'Sprint 2'!$D$8</f>
        <v>11</v>
      </c>
      <c r="C5" s="3">
        <f ca="1">'Sprint 2'!$E$8</f>
        <v>14</v>
      </c>
      <c r="D5" s="3">
        <f ca="1">'Sprint 2'!$D$9</f>
        <v>11</v>
      </c>
      <c r="E5" s="3">
        <f ca="1">'Sprint 2'!$E$9</f>
        <v>14</v>
      </c>
      <c r="F5" s="3">
        <f ca="1">'Sprint 2'!$D$10</f>
        <v>11</v>
      </c>
      <c r="G5" s="3">
        <f ca="1">'Sprint 2'!$E$10</f>
        <v>14</v>
      </c>
      <c r="H5" s="3">
        <f ca="1">'Sprint 2'!$D$11</f>
        <v>11</v>
      </c>
      <c r="I5" s="3">
        <f ca="1">'Sprint 2'!$E$11</f>
        <v>14</v>
      </c>
      <c r="J5" s="3">
        <f ca="1">'Sprint 2'!$D$12</f>
        <v>19</v>
      </c>
      <c r="K5" s="3">
        <f ca="1">'Sprint 2'!$E$12</f>
        <v>22</v>
      </c>
    </row>
    <row r="6" spans="1:11" ht="16.5">
      <c r="A6" s="2" t="s">
        <v>208</v>
      </c>
      <c r="B6" s="3">
        <f ca="1">'Sprint 3'!$D$8</f>
        <v>6.8</v>
      </c>
      <c r="C6" s="3">
        <f ca="1">'Sprint 3'!$E$8</f>
        <v>6.8</v>
      </c>
      <c r="D6" s="3">
        <f ca="1">'Sprint 3'!$D$9</f>
        <v>6.8</v>
      </c>
      <c r="E6" s="3">
        <f ca="1">'Sprint 3'!$E$9</f>
        <v>6.8</v>
      </c>
      <c r="F6" s="3">
        <f ca="1">'Sprint 3'!$D$10</f>
        <v>6.8</v>
      </c>
      <c r="G6" s="3">
        <f ca="1">'Sprint 3'!$E$10</f>
        <v>6.8</v>
      </c>
      <c r="H6" s="3">
        <f ca="1">'Sprint 3'!$D$11</f>
        <v>6.8</v>
      </c>
      <c r="I6" s="3">
        <f ca="1">'Sprint 3'!$E$11</f>
        <v>18.8</v>
      </c>
      <c r="J6" s="3">
        <f ca="1">'Sprint 3'!$D$12</f>
        <v>18.8</v>
      </c>
      <c r="K6" s="3">
        <f ca="1">'Sprint 3'!$E$12</f>
        <v>18.8</v>
      </c>
    </row>
    <row r="7" spans="1:11" ht="16.5">
      <c r="A7" s="4" t="s">
        <v>21</v>
      </c>
      <c r="B7" s="5">
        <f ca="1">SUM(B4:B6)</f>
        <v>36.1</v>
      </c>
      <c r="C7" s="5">
        <f t="shared" ref="C7:K7" ca="1" si="0">SUM(C4:C6)</f>
        <v>39.099999999999994</v>
      </c>
      <c r="D7" s="5">
        <f t="shared" ca="1" si="0"/>
        <v>22.6</v>
      </c>
      <c r="E7" s="5">
        <f t="shared" ca="1" si="0"/>
        <v>25.6</v>
      </c>
      <c r="F7" s="5">
        <f t="shared" ca="1" si="0"/>
        <v>23.6</v>
      </c>
      <c r="G7" s="5">
        <f t="shared" ca="1" si="0"/>
        <v>26.6</v>
      </c>
      <c r="H7" s="5">
        <f t="shared" ca="1" si="0"/>
        <v>36.6</v>
      </c>
      <c r="I7" s="5">
        <f t="shared" ca="1" si="0"/>
        <v>51.599999999999994</v>
      </c>
      <c r="J7" s="5">
        <f t="shared" ca="1" si="0"/>
        <v>42.6</v>
      </c>
      <c r="K7" s="5">
        <f t="shared" ca="1" si="0"/>
        <v>45.6</v>
      </c>
    </row>
    <row r="10" spans="1:11" ht="16.5">
      <c r="E10" s="89" t="s">
        <v>259</v>
      </c>
      <c r="F10" s="90"/>
    </row>
    <row r="11" spans="1:11" ht="16.5">
      <c r="E11" s="6" t="s">
        <v>14</v>
      </c>
      <c r="F11" s="7">
        <f ca="1">SUMIF($B$3:$K$3,"Thực tế",$B$7:$K$7)</f>
        <v>161.5</v>
      </c>
    </row>
    <row r="12" spans="1:11" ht="16.5">
      <c r="E12" s="8" t="s">
        <v>15</v>
      </c>
      <c r="F12" s="9">
        <f ca="1">SUMIF($B$3:$K$3,"Ước tính",$B$7:$K$7)</f>
        <v>188.49999999999997</v>
      </c>
    </row>
  </sheetData>
  <mergeCells count="8">
    <mergeCell ref="E10:F10"/>
    <mergeCell ref="A2:A3"/>
    <mergeCell ref="A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This PC</cp:lastModifiedBy>
  <dcterms:created xsi:type="dcterms:W3CDTF">2021-04-23T08:05:00Z</dcterms:created>
  <dcterms:modified xsi:type="dcterms:W3CDTF">2025-05-18T08:10:12Z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19FAD6B7AD4A48988AAE6EDB099CA2D4_13</vt:lpwstr>
  </property>
  <property fmtid="{D5CDD505-2E9C-101B-9397-08002B2CF9AE}" pid="3" name="KSOProductBuildVer">
    <vt:lpwstr>1033-12.2.0.21179</vt:lpwstr>
  </property>
</Properties>
</file>