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10421028\"/>
    </mc:Choice>
  </mc:AlternateContent>
  <bookViews>
    <workbookView xWindow="0" yWindow="0" windowWidth="1536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H9" i="1" l="1"/>
  <c r="H10" i="1"/>
  <c r="H11" i="1"/>
  <c r="H12" i="1"/>
  <c r="H13" i="1"/>
  <c r="H14" i="1"/>
  <c r="H15" i="1"/>
  <c r="H16" i="1"/>
  <c r="H17" i="1"/>
  <c r="H8" i="1"/>
  <c r="M9" i="1"/>
  <c r="M10" i="1"/>
  <c r="M11" i="1"/>
  <c r="M12" i="1"/>
  <c r="M13" i="1"/>
  <c r="M14" i="1"/>
  <c r="M15" i="1"/>
  <c r="M16" i="1"/>
  <c r="M17" i="1"/>
  <c r="F18" i="1" l="1"/>
  <c r="L18" i="1"/>
  <c r="K18" i="1"/>
  <c r="I18" i="1"/>
  <c r="J18" i="1"/>
  <c r="H18" i="1"/>
  <c r="M18" i="1" s="1"/>
  <c r="L9" i="1"/>
  <c r="L10" i="1"/>
  <c r="L11" i="1"/>
  <c r="L12" i="1"/>
  <c r="L13" i="1"/>
  <c r="L14" i="1"/>
  <c r="L15" i="1"/>
  <c r="L16" i="1"/>
  <c r="L17" i="1"/>
  <c r="L8" i="1"/>
  <c r="J9" i="1"/>
  <c r="J10" i="1"/>
  <c r="J11" i="1"/>
  <c r="J12" i="1"/>
  <c r="J13" i="1"/>
  <c r="J14" i="1"/>
  <c r="J15" i="1"/>
  <c r="J16" i="1"/>
  <c r="J17" i="1"/>
  <c r="J8" i="1"/>
  <c r="I9" i="1"/>
  <c r="I10" i="1"/>
  <c r="I11" i="1"/>
  <c r="I12" i="1"/>
  <c r="I13" i="1"/>
  <c r="I14" i="1"/>
  <c r="I15" i="1"/>
  <c r="I16" i="1"/>
  <c r="I17" i="1"/>
  <c r="I8" i="1"/>
  <c r="G9" i="1"/>
  <c r="G10" i="1"/>
  <c r="G11" i="1"/>
  <c r="G12" i="1"/>
  <c r="G13" i="1"/>
  <c r="G14" i="1"/>
  <c r="G15" i="1"/>
  <c r="G16" i="1"/>
  <c r="G17" i="1"/>
  <c r="G8" i="1"/>
  <c r="K9" i="1"/>
  <c r="K10" i="1"/>
  <c r="K11" i="1"/>
  <c r="K12" i="1"/>
  <c r="K13" i="1"/>
  <c r="K14" i="1"/>
  <c r="K15" i="1"/>
  <c r="K16" i="1"/>
  <c r="K17" i="1"/>
  <c r="K8" i="1"/>
  <c r="F17" i="1"/>
  <c r="F9" i="1"/>
  <c r="F10" i="1"/>
  <c r="F11" i="1"/>
  <c r="F12" i="1"/>
  <c r="F13" i="1"/>
  <c r="F14" i="1"/>
  <c r="F15" i="1"/>
  <c r="F16" i="1"/>
  <c r="F8" i="1"/>
</calcChain>
</file>

<file path=xl/sharedStrings.xml><?xml version="1.0" encoding="utf-8"?>
<sst xmlns="http://schemas.openxmlformats.org/spreadsheetml/2006/main" count="55" uniqueCount="53">
  <si>
    <t>Công ty HONDA</t>
  </si>
  <si>
    <t>Chi nhánh Trà Vinh</t>
  </si>
  <si>
    <t>CỘNG HÒA XÃ HÔI CHỦ NGHĨA VIỆT NAM</t>
  </si>
  <si>
    <t>Độc lập - Tự do - Hạnh phúc</t>
  </si>
  <si>
    <t>---oOo---</t>
  </si>
  <si>
    <t>BẢNG LƯƠNG NHÂN VIÊN THÁNG 6/2017</t>
  </si>
  <si>
    <t>LCB</t>
  </si>
  <si>
    <t>Họ</t>
  </si>
  <si>
    <t>Tên</t>
  </si>
  <si>
    <t>C.vụ</t>
  </si>
  <si>
    <t>HSL</t>
  </si>
  <si>
    <t>Ngày
công</t>
  </si>
  <si>
    <t>Phụ cấp
quĩ lương</t>
  </si>
  <si>
    <t>Các khoản trừ</t>
  </si>
  <si>
    <t xml:space="preserve">Lương
chính </t>
  </si>
  <si>
    <t>Tạm
 ứng</t>
  </si>
  <si>
    <t>Thực
lãnh</t>
  </si>
  <si>
    <t>PCTT</t>
  </si>
  <si>
    <t>Khác</t>
  </si>
  <si>
    <t>BHYT</t>
  </si>
  <si>
    <t>BHTN</t>
  </si>
  <si>
    <t>Nguyễn Hồ An</t>
  </si>
  <si>
    <t>Huỳnh Quốc</t>
  </si>
  <si>
    <t>Cao ngọc</t>
  </si>
  <si>
    <t>Nguyễn Văn</t>
  </si>
  <si>
    <t>Trương Mạnh</t>
  </si>
  <si>
    <t>Trần Đan</t>
  </si>
  <si>
    <t xml:space="preserve">Lê Long </t>
  </si>
  <si>
    <t>Trần Hoàng Phú</t>
  </si>
  <si>
    <t>Trần Kiết</t>
  </si>
  <si>
    <t>Hồ Hảo Hớn</t>
  </si>
  <si>
    <t>Hạ</t>
  </si>
  <si>
    <t>Toàn</t>
  </si>
  <si>
    <t>Lày</t>
  </si>
  <si>
    <t>Sang</t>
  </si>
  <si>
    <t>Kha</t>
  </si>
  <si>
    <t>Thư</t>
  </si>
  <si>
    <t xml:space="preserve">An </t>
  </si>
  <si>
    <t>Quốc</t>
  </si>
  <si>
    <t>Tường</t>
  </si>
  <si>
    <t>Hớn</t>
  </si>
  <si>
    <t>Tổng cộng</t>
  </si>
  <si>
    <t>TP</t>
  </si>
  <si>
    <t>PGđ</t>
  </si>
  <si>
    <t>PP</t>
  </si>
  <si>
    <t>NV</t>
  </si>
  <si>
    <t>KT</t>
  </si>
  <si>
    <t>PGD</t>
  </si>
  <si>
    <t>GĐ</t>
  </si>
  <si>
    <t>BV</t>
  </si>
  <si>
    <t>BHXH</t>
  </si>
  <si>
    <t>Trà Vinh, ngày…tháng…năm 20…</t>
  </si>
  <si>
    <t>Lập Biểu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</si>
</sst>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_([$VND]\ * #,##0_);_([$VND]\ * \(#,##0\);_([$VND]\ * &quot;-&quot;??_);_(@_)"/>
  </numFmts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double">
        <color theme="7"/>
      </left>
      <right style="double">
        <color theme="7"/>
      </right>
      <top style="double">
        <color theme="7"/>
      </top>
      <bottom style="double">
        <color theme="7"/>
      </bottom>
      <diagonal/>
    </border>
    <border>
      <left/>
      <right/>
      <top style="double">
        <color theme="7"/>
      </top>
      <bottom/>
      <diagonal/>
    </border>
    <border>
      <left/>
      <right style="thin">
        <color theme="4" tint="-0.249977111117893"/>
      </right>
      <top/>
      <bottom/>
      <diagonal/>
    </border>
    <border>
      <left style="double">
        <color theme="7"/>
      </left>
      <right style="double">
        <color theme="7"/>
      </right>
      <top style="double">
        <color theme="7"/>
      </top>
      <bottom/>
      <diagonal/>
    </border>
    <border>
      <left style="double">
        <color theme="7"/>
      </left>
      <right style="double">
        <color theme="7"/>
      </right>
      <top/>
      <bottom style="double">
        <color theme="7"/>
      </bottom>
      <diagonal/>
    </border>
    <border>
      <left style="double">
        <color theme="7"/>
      </left>
      <right/>
      <top style="double">
        <color theme="7"/>
      </top>
      <bottom style="double">
        <color theme="7"/>
      </bottom>
      <diagonal/>
    </border>
    <border>
      <left/>
      <right style="double">
        <color theme="7"/>
      </right>
      <top style="double">
        <color theme="7"/>
      </top>
      <bottom style="double">
        <color theme="7"/>
      </bottom>
      <diagonal/>
    </border>
    <border>
      <left/>
      <right/>
      <top style="double">
        <color theme="7"/>
      </top>
      <bottom style="double">
        <color theme="7"/>
      </bottom>
      <diagonal/>
    </border>
    <border>
      <left/>
      <right/>
      <top/>
      <bottom style="double">
        <color theme="7"/>
      </bottom>
      <diagonal/>
    </border>
    <border>
      <left style="double">
        <color theme="7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/>
      <right style="double">
        <color theme="7"/>
      </right>
      <top/>
      <bottom/>
      <diagonal/>
    </border>
    <border>
      <left style="double">
        <color theme="7"/>
      </left>
      <right style="thin">
        <color theme="4" tint="-0.249977111117893"/>
      </right>
      <top style="dotted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dotted">
        <color theme="4" tint="-0.249977111117893"/>
      </top>
      <bottom/>
      <diagonal/>
    </border>
    <border>
      <left style="thin">
        <color theme="4" tint="-0.249977111117893"/>
      </left>
      <right style="double">
        <color theme="7"/>
      </right>
      <top style="dotted">
        <color theme="4" tint="-0.249977111117893"/>
      </top>
      <bottom/>
      <diagonal/>
    </border>
    <border>
      <left style="double">
        <color theme="7"/>
      </left>
      <right/>
      <top/>
      <bottom style="double">
        <color theme="7"/>
      </bottom>
      <diagonal/>
    </border>
    <border>
      <left/>
      <right style="thin">
        <color theme="4" tint="-0.249977111117893"/>
      </right>
      <top/>
      <bottom style="double">
        <color theme="7"/>
      </bottom>
      <diagonal/>
    </border>
    <border>
      <left style="thin">
        <color theme="4" tint="-0.249977111117893"/>
      </left>
      <right/>
      <top/>
      <bottom style="double">
        <color theme="7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double">
        <color theme="7"/>
      </bottom>
      <diagonal/>
    </border>
    <border>
      <left/>
      <right style="double">
        <color theme="7"/>
      </right>
      <top/>
      <bottom style="double">
        <color theme="7"/>
      </bottom>
      <diagonal/>
    </border>
    <border>
      <left/>
      <right style="dotted">
        <color theme="4" tint="-0.249977111117893"/>
      </right>
      <top/>
      <bottom/>
      <diagonal/>
    </border>
    <border>
      <left style="dotted">
        <color theme="4" tint="-0.249977111117893"/>
      </left>
      <right style="thin">
        <color theme="4" tint="-0.249977111117893"/>
      </right>
      <top style="dotted">
        <color theme="4" tint="-0.249977111117893"/>
      </top>
      <bottom/>
      <diagonal/>
    </border>
    <border>
      <left/>
      <right style="thin">
        <color theme="4" tint="-0.249977111117893"/>
      </right>
      <top style="dotted">
        <color theme="4" tint="-0.249977111117893"/>
      </top>
      <bottom/>
      <diagonal/>
    </border>
    <border>
      <left/>
      <right style="dotted">
        <color theme="4" tint="-0.249977111117893"/>
      </right>
      <top style="dotted">
        <color theme="4" tint="-0.249977111117893"/>
      </top>
      <bottom/>
      <diagonal/>
    </border>
    <border>
      <left style="dotted">
        <color theme="4" tint="-0.249977111117893"/>
      </left>
      <right style="thin">
        <color theme="4" tint="-0.249977111117893"/>
      </right>
      <top/>
      <bottom style="dotted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dotted">
        <color theme="4" tint="-0.249977111117893"/>
      </bottom>
      <diagonal/>
    </border>
    <border>
      <left/>
      <right style="thin">
        <color theme="4" tint="-0.249977111117893"/>
      </right>
      <top/>
      <bottom style="dotted">
        <color theme="4" tint="-0.249977111117893"/>
      </bottom>
      <diagonal/>
    </border>
    <border>
      <left/>
      <right style="dotted">
        <color theme="4" tint="-0.249977111117893"/>
      </right>
      <top/>
      <bottom style="dotted">
        <color theme="4" tint="-0.249977111117893"/>
      </bottom>
      <diagonal/>
    </border>
    <border>
      <left style="dotted">
        <color theme="4" tint="-0.249977111117893"/>
      </left>
      <right style="thin">
        <color theme="4" tint="-0.249977111117893"/>
      </right>
      <top style="dotted">
        <color theme="4" tint="-0.249977111117893"/>
      </top>
      <bottom style="dotted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dotted">
        <color theme="4" tint="-0.249977111117893"/>
      </top>
      <bottom style="dotted">
        <color theme="4" tint="-0.249977111117893"/>
      </bottom>
      <diagonal/>
    </border>
    <border>
      <left/>
      <right style="thin">
        <color theme="4" tint="-0.249977111117893"/>
      </right>
      <top style="dotted">
        <color theme="4" tint="-0.249977111117893"/>
      </top>
      <bottom style="dotted">
        <color theme="4" tint="-0.249977111117893"/>
      </bottom>
      <diagonal/>
    </border>
    <border>
      <left/>
      <right style="dotted">
        <color theme="4" tint="-0.249977111117893"/>
      </right>
      <top style="dotted">
        <color theme="4" tint="-0.249977111117893"/>
      </top>
      <bottom style="dotted">
        <color theme="4" tint="-0.249977111117893"/>
      </bottom>
      <diagonal/>
    </border>
    <border>
      <left style="dotted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 style="dotted">
        <color theme="4" tint="-0.249977111117893"/>
      </top>
      <bottom style="dotted">
        <color theme="4" tint="-0.249977111117893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quotePrefix="1" applyFont="1"/>
    <xf numFmtId="0" fontId="1" fillId="0" borderId="0" xfId="0" applyFont="1" applyAlignment="1">
      <alignment vertical="center"/>
    </xf>
    <xf numFmtId="0" fontId="1" fillId="2" borderId="0" xfId="0" applyFont="1" applyFill="1"/>
    <xf numFmtId="0" fontId="0" fillId="2" borderId="0" xfId="0" applyFill="1"/>
    <xf numFmtId="3" fontId="0" fillId="2" borderId="0" xfId="0" applyNumberFormat="1" applyFill="1"/>
    <xf numFmtId="0" fontId="1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4" fontId="0" fillId="0" borderId="3" xfId="0" quotePrefix="1" applyNumberFormat="1" applyBorder="1" applyAlignment="1">
      <alignment horizontal="right"/>
    </xf>
    <xf numFmtId="1" fontId="0" fillId="0" borderId="11" xfId="0" applyNumberFormat="1" applyBorder="1"/>
    <xf numFmtId="166" fontId="0" fillId="0" borderId="12" xfId="0" applyNumberFormat="1" applyBorder="1"/>
    <xf numFmtId="0" fontId="0" fillId="0" borderId="13" xfId="0" applyBorder="1"/>
    <xf numFmtId="0" fontId="0" fillId="0" borderId="14" xfId="0" applyBorder="1"/>
    <xf numFmtId="2" fontId="0" fillId="0" borderId="14" xfId="0" applyNumberFormat="1" applyBorder="1"/>
    <xf numFmtId="1" fontId="0" fillId="0" borderId="14" xfId="0" applyNumberFormat="1" applyBorder="1"/>
    <xf numFmtId="166" fontId="0" fillId="0" borderId="15" xfId="0" applyNumberFormat="1" applyBorder="1"/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19" xfId="0" applyNumberFormat="1" applyBorder="1"/>
    <xf numFmtId="0" fontId="0" fillId="0" borderId="19" xfId="0" applyBorder="1"/>
    <xf numFmtId="1" fontId="0" fillId="0" borderId="20" xfId="0" applyNumberFormat="1" applyBorder="1"/>
    <xf numFmtId="0" fontId="0" fillId="0" borderId="21" xfId="0" applyBorder="1"/>
    <xf numFmtId="0" fontId="0" fillId="0" borderId="22" xfId="0" applyBorder="1"/>
    <xf numFmtId="2" fontId="0" fillId="0" borderId="23" xfId="0" applyNumberFormat="1" applyBorder="1"/>
    <xf numFmtId="166" fontId="0" fillId="0" borderId="24" xfId="0" applyNumberFormat="1" applyBorder="1"/>
    <xf numFmtId="0" fontId="0" fillId="0" borderId="25" xfId="0" applyBorder="1"/>
    <xf numFmtId="0" fontId="0" fillId="0" borderId="26" xfId="0" applyBorder="1"/>
    <xf numFmtId="2" fontId="0" fillId="0" borderId="27" xfId="0" applyNumberFormat="1" applyBorder="1"/>
    <xf numFmtId="1" fontId="0" fillId="0" borderId="26" xfId="0" applyNumberFormat="1" applyBorder="1"/>
    <xf numFmtId="166" fontId="0" fillId="0" borderId="28" xfId="0" applyNumberFormat="1" applyBorder="1"/>
    <xf numFmtId="0" fontId="0" fillId="0" borderId="29" xfId="0" applyBorder="1"/>
    <xf numFmtId="0" fontId="0" fillId="0" borderId="30" xfId="0" applyBorder="1"/>
    <xf numFmtId="2" fontId="0" fillId="0" borderId="31" xfId="0" applyNumberFormat="1" applyBorder="1"/>
    <xf numFmtId="1" fontId="0" fillId="0" borderId="30" xfId="0" applyNumberFormat="1" applyBorder="1"/>
    <xf numFmtId="166" fontId="0" fillId="0" borderId="32" xfId="0" applyNumberFormat="1" applyBorder="1"/>
    <xf numFmtId="0" fontId="0" fillId="0" borderId="33" xfId="0" applyBorder="1"/>
    <xf numFmtId="2" fontId="0" fillId="0" borderId="3" xfId="0" applyNumberFormat="1" applyBorder="1"/>
    <xf numFmtId="166" fontId="0" fillId="0" borderId="21" xfId="0" applyNumberFormat="1" applyBorder="1"/>
    <xf numFmtId="0" fontId="0" fillId="0" borderId="3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87" zoomScaleNormal="87" workbookViewId="0">
      <selection activeCell="F21" sqref="F21"/>
    </sheetView>
  </sheetViews>
  <sheetFormatPr defaultRowHeight="15.75" x14ac:dyDescent="0.25"/>
  <cols>
    <col min="1" max="1" width="14.625" customWidth="1"/>
    <col min="8" max="8" width="11.875" customWidth="1"/>
    <col min="13" max="13" width="18.25" bestFit="1" customWidth="1"/>
  </cols>
  <sheetData>
    <row r="1" spans="1:13" x14ac:dyDescent="0.25">
      <c r="A1" s="4" t="s">
        <v>0</v>
      </c>
      <c r="B1" s="1"/>
      <c r="D1" s="2" t="s">
        <v>2</v>
      </c>
      <c r="E1" s="2"/>
      <c r="F1" s="2"/>
      <c r="G1" s="2"/>
      <c r="H1" s="2"/>
    </row>
    <row r="2" spans="1:13" x14ac:dyDescent="0.25">
      <c r="A2" s="2" t="s">
        <v>1</v>
      </c>
      <c r="E2" s="2" t="s">
        <v>3</v>
      </c>
      <c r="F2" s="2"/>
      <c r="G2" s="2"/>
    </row>
    <row r="3" spans="1:13" x14ac:dyDescent="0.25">
      <c r="F3" s="3" t="s">
        <v>4</v>
      </c>
    </row>
    <row r="4" spans="1:13" x14ac:dyDescent="0.25">
      <c r="D4" s="2" t="s">
        <v>5</v>
      </c>
      <c r="E4" s="2"/>
      <c r="F4" s="2"/>
      <c r="G4" s="2"/>
      <c r="H4" s="2"/>
    </row>
    <row r="5" spans="1:13" ht="16.5" thickBot="1" x14ac:dyDescent="0.3">
      <c r="K5" s="5" t="s">
        <v>6</v>
      </c>
      <c r="L5" s="6"/>
      <c r="M5" s="7">
        <v>1210000</v>
      </c>
    </row>
    <row r="6" spans="1:13" ht="31.5" customHeight="1" thickTop="1" thickBot="1" x14ac:dyDescent="0.3">
      <c r="A6" s="9" t="s">
        <v>7</v>
      </c>
      <c r="B6" s="9" t="s">
        <v>8</v>
      </c>
      <c r="C6" s="9" t="s">
        <v>9</v>
      </c>
      <c r="D6" s="9" t="s">
        <v>10</v>
      </c>
      <c r="E6" s="11" t="s">
        <v>11</v>
      </c>
      <c r="F6" s="13" t="s">
        <v>12</v>
      </c>
      <c r="G6" s="14"/>
      <c r="H6" s="17" t="s">
        <v>13</v>
      </c>
      <c r="I6" s="17"/>
      <c r="J6" s="17"/>
      <c r="K6" s="20" t="s">
        <v>14</v>
      </c>
      <c r="L6" s="22" t="s">
        <v>15</v>
      </c>
      <c r="M6" s="20" t="s">
        <v>16</v>
      </c>
    </row>
    <row r="7" spans="1:13" ht="17.25" thickTop="1" thickBot="1" x14ac:dyDescent="0.3">
      <c r="A7" s="10"/>
      <c r="B7" s="10"/>
      <c r="C7" s="10"/>
      <c r="D7" s="10"/>
      <c r="E7" s="12"/>
      <c r="F7" s="16" t="s">
        <v>17</v>
      </c>
      <c r="G7" s="15" t="s">
        <v>18</v>
      </c>
      <c r="H7" s="18" t="s">
        <v>50</v>
      </c>
      <c r="I7" s="16" t="s">
        <v>19</v>
      </c>
      <c r="J7" s="19" t="s">
        <v>20</v>
      </c>
      <c r="K7" s="21"/>
      <c r="L7" s="23"/>
      <c r="M7" s="21"/>
    </row>
    <row r="8" spans="1:13" ht="16.5" thickTop="1" x14ac:dyDescent="0.25">
      <c r="A8" s="24" t="s">
        <v>21</v>
      </c>
      <c r="B8" s="25" t="s">
        <v>31</v>
      </c>
      <c r="C8" s="25" t="s">
        <v>42</v>
      </c>
      <c r="D8" s="26">
        <v>3</v>
      </c>
      <c r="E8" s="25">
        <v>25</v>
      </c>
      <c r="F8" s="25">
        <f>10000*E8</f>
        <v>250000</v>
      </c>
      <c r="G8" s="25">
        <f>25%*K8</f>
        <v>907500</v>
      </c>
      <c r="H8" s="27">
        <f>8%*K8</f>
        <v>290400</v>
      </c>
      <c r="I8" s="27">
        <f>1.5%*K8</f>
        <v>54450</v>
      </c>
      <c r="J8" s="25">
        <f>1%*K8</f>
        <v>36300</v>
      </c>
      <c r="K8" s="25">
        <f>D8*$M$5</f>
        <v>3630000</v>
      </c>
      <c r="L8" s="25">
        <f>2/3*K8</f>
        <v>2420000</v>
      </c>
      <c r="M8" s="28">
        <f>K8+F8+G8-(H8+I8+J8+L8)</f>
        <v>1986350</v>
      </c>
    </row>
    <row r="9" spans="1:13" x14ac:dyDescent="0.25">
      <c r="A9" s="29" t="s">
        <v>22</v>
      </c>
      <c r="B9" s="30" t="s">
        <v>32</v>
      </c>
      <c r="C9" s="30" t="s">
        <v>43</v>
      </c>
      <c r="D9" s="31">
        <v>3.33</v>
      </c>
      <c r="E9" s="30">
        <v>24</v>
      </c>
      <c r="F9" s="30">
        <f t="shared" ref="F9:F16" si="0">10000*E9</f>
        <v>240000</v>
      </c>
      <c r="G9" s="30">
        <f t="shared" ref="G9:G17" si="1">25%*K9</f>
        <v>1007325</v>
      </c>
      <c r="H9" s="32">
        <f t="shared" ref="H9:H17" si="2">8%*K9</f>
        <v>322344</v>
      </c>
      <c r="I9" s="32">
        <f t="shared" ref="I9:I17" si="3">1.5%*K9</f>
        <v>60439.5</v>
      </c>
      <c r="J9" s="30">
        <f t="shared" ref="J9:J17" si="4">1%*K9</f>
        <v>40293</v>
      </c>
      <c r="K9" s="30">
        <f t="shared" ref="K9:K17" si="5">D9*$M$5</f>
        <v>4029300</v>
      </c>
      <c r="L9" s="30">
        <f t="shared" ref="L9:L17" si="6">2/3*K9</f>
        <v>2686200</v>
      </c>
      <c r="M9" s="33">
        <f t="shared" ref="M9:M18" si="7">K9+F9+G9-(H9+I9+J9+L9)</f>
        <v>2167348.5</v>
      </c>
    </row>
    <row r="10" spans="1:13" x14ac:dyDescent="0.25">
      <c r="A10" s="43" t="s">
        <v>23</v>
      </c>
      <c r="B10" s="30" t="s">
        <v>33</v>
      </c>
      <c r="C10" s="30" t="s">
        <v>44</v>
      </c>
      <c r="D10" s="44">
        <v>2.67</v>
      </c>
      <c r="E10" s="30">
        <v>26</v>
      </c>
      <c r="F10" s="30">
        <f t="shared" si="0"/>
        <v>260000</v>
      </c>
      <c r="G10" s="30">
        <f t="shared" si="1"/>
        <v>807675</v>
      </c>
      <c r="H10" s="32">
        <f t="shared" si="2"/>
        <v>258456</v>
      </c>
      <c r="I10" s="32">
        <f t="shared" si="3"/>
        <v>48460.5</v>
      </c>
      <c r="J10" s="30">
        <f t="shared" si="4"/>
        <v>32307</v>
      </c>
      <c r="K10" s="30">
        <f t="shared" si="5"/>
        <v>3230700</v>
      </c>
      <c r="L10" s="30">
        <f t="shared" si="6"/>
        <v>2153800</v>
      </c>
      <c r="M10" s="45">
        <f t="shared" si="7"/>
        <v>1805351.5</v>
      </c>
    </row>
    <row r="11" spans="1:13" x14ac:dyDescent="0.25">
      <c r="A11" s="51" t="s">
        <v>24</v>
      </c>
      <c r="B11" s="52" t="s">
        <v>34</v>
      </c>
      <c r="C11" s="52" t="s">
        <v>45</v>
      </c>
      <c r="D11" s="53">
        <v>2.34</v>
      </c>
      <c r="E11" s="52">
        <v>22</v>
      </c>
      <c r="F11" s="52">
        <f t="shared" si="0"/>
        <v>220000</v>
      </c>
      <c r="G11" s="52">
        <f t="shared" si="1"/>
        <v>707850</v>
      </c>
      <c r="H11" s="54">
        <f t="shared" si="2"/>
        <v>226512</v>
      </c>
      <c r="I11" s="54">
        <f t="shared" si="3"/>
        <v>42471</v>
      </c>
      <c r="J11" s="52">
        <f t="shared" si="4"/>
        <v>28314</v>
      </c>
      <c r="K11" s="52">
        <f t="shared" si="5"/>
        <v>2831400</v>
      </c>
      <c r="L11" s="52">
        <f t="shared" si="6"/>
        <v>1887600</v>
      </c>
      <c r="M11" s="55">
        <f t="shared" si="7"/>
        <v>1574353</v>
      </c>
    </row>
    <row r="12" spans="1:13" x14ac:dyDescent="0.25">
      <c r="A12" s="56" t="s">
        <v>25</v>
      </c>
      <c r="B12" s="25" t="s">
        <v>35</v>
      </c>
      <c r="C12" s="25" t="s">
        <v>46</v>
      </c>
      <c r="D12" s="57">
        <v>2.34</v>
      </c>
      <c r="E12" s="25">
        <v>20</v>
      </c>
      <c r="F12" s="25">
        <f t="shared" si="0"/>
        <v>200000</v>
      </c>
      <c r="G12" s="25">
        <f t="shared" si="1"/>
        <v>707850</v>
      </c>
      <c r="H12" s="27">
        <f t="shared" si="2"/>
        <v>226512</v>
      </c>
      <c r="I12" s="27">
        <f t="shared" si="3"/>
        <v>42471</v>
      </c>
      <c r="J12" s="25">
        <f t="shared" si="4"/>
        <v>28314</v>
      </c>
      <c r="K12" s="25">
        <f t="shared" si="5"/>
        <v>2831400</v>
      </c>
      <c r="L12" s="25">
        <f t="shared" si="6"/>
        <v>1887600</v>
      </c>
      <c r="M12" s="58">
        <f t="shared" si="7"/>
        <v>1554353</v>
      </c>
    </row>
    <row r="13" spans="1:13" x14ac:dyDescent="0.25">
      <c r="A13" s="51" t="s">
        <v>26</v>
      </c>
      <c r="B13" s="52" t="s">
        <v>36</v>
      </c>
      <c r="C13" s="52" t="s">
        <v>47</v>
      </c>
      <c r="D13" s="53">
        <v>3.33</v>
      </c>
      <c r="E13" s="52">
        <v>23</v>
      </c>
      <c r="F13" s="52">
        <f t="shared" si="0"/>
        <v>230000</v>
      </c>
      <c r="G13" s="52">
        <f t="shared" si="1"/>
        <v>1007325</v>
      </c>
      <c r="H13" s="54">
        <f t="shared" si="2"/>
        <v>322344</v>
      </c>
      <c r="I13" s="54">
        <f t="shared" si="3"/>
        <v>60439.5</v>
      </c>
      <c r="J13" s="59">
        <f t="shared" si="4"/>
        <v>40293</v>
      </c>
      <c r="K13" s="51">
        <f t="shared" si="5"/>
        <v>4029300</v>
      </c>
      <c r="L13" s="52">
        <f t="shared" si="6"/>
        <v>2686200</v>
      </c>
      <c r="M13" s="55">
        <f t="shared" si="7"/>
        <v>2157348.5</v>
      </c>
    </row>
    <row r="14" spans="1:13" x14ac:dyDescent="0.25">
      <c r="A14" s="46" t="s">
        <v>27</v>
      </c>
      <c r="B14" s="47" t="s">
        <v>37</v>
      </c>
      <c r="C14" s="47" t="s">
        <v>44</v>
      </c>
      <c r="D14" s="48">
        <v>2.67</v>
      </c>
      <c r="E14" s="47">
        <v>27</v>
      </c>
      <c r="F14" s="47">
        <f t="shared" si="0"/>
        <v>270000</v>
      </c>
      <c r="G14" s="47">
        <f t="shared" si="1"/>
        <v>807675</v>
      </c>
      <c r="H14" s="49">
        <f t="shared" si="2"/>
        <v>258456</v>
      </c>
      <c r="I14" s="49">
        <f t="shared" si="3"/>
        <v>48460.5</v>
      </c>
      <c r="J14" s="47">
        <f t="shared" si="4"/>
        <v>32307</v>
      </c>
      <c r="K14" s="47">
        <f t="shared" si="5"/>
        <v>3230700</v>
      </c>
      <c r="L14" s="47">
        <f t="shared" si="6"/>
        <v>2153800</v>
      </c>
      <c r="M14" s="50">
        <f t="shared" si="7"/>
        <v>1815351.5</v>
      </c>
    </row>
    <row r="15" spans="1:13" x14ac:dyDescent="0.25">
      <c r="A15" s="56" t="s">
        <v>28</v>
      </c>
      <c r="B15" s="25" t="s">
        <v>38</v>
      </c>
      <c r="C15" s="25" t="s">
        <v>48</v>
      </c>
      <c r="D15" s="57">
        <v>3.66</v>
      </c>
      <c r="E15" s="25">
        <v>28</v>
      </c>
      <c r="F15" s="25">
        <f t="shared" si="0"/>
        <v>280000</v>
      </c>
      <c r="G15" s="25">
        <f t="shared" si="1"/>
        <v>1107150</v>
      </c>
      <c r="H15" s="27">
        <f t="shared" si="2"/>
        <v>354288</v>
      </c>
      <c r="I15" s="27">
        <f t="shared" si="3"/>
        <v>66429</v>
      </c>
      <c r="J15" s="25">
        <f t="shared" si="4"/>
        <v>44286</v>
      </c>
      <c r="K15" s="25">
        <f t="shared" si="5"/>
        <v>4428600</v>
      </c>
      <c r="L15" s="25">
        <f t="shared" si="6"/>
        <v>2952400</v>
      </c>
      <c r="M15" s="58">
        <f t="shared" si="7"/>
        <v>2398347</v>
      </c>
    </row>
    <row r="16" spans="1:13" x14ac:dyDescent="0.25">
      <c r="A16" s="51" t="s">
        <v>29</v>
      </c>
      <c r="B16" s="52" t="s">
        <v>39</v>
      </c>
      <c r="C16" s="52" t="s">
        <v>46</v>
      </c>
      <c r="D16" s="53">
        <v>2.34</v>
      </c>
      <c r="E16" s="52">
        <v>20</v>
      </c>
      <c r="F16" s="52">
        <f t="shared" si="0"/>
        <v>200000</v>
      </c>
      <c r="G16" s="52">
        <f t="shared" si="1"/>
        <v>707850</v>
      </c>
      <c r="H16" s="54">
        <f t="shared" si="2"/>
        <v>226512</v>
      </c>
      <c r="I16" s="54">
        <f t="shared" si="3"/>
        <v>42471</v>
      </c>
      <c r="J16" s="52">
        <f t="shared" si="4"/>
        <v>28314</v>
      </c>
      <c r="K16" s="52">
        <f t="shared" si="5"/>
        <v>2831400</v>
      </c>
      <c r="L16" s="52">
        <f t="shared" si="6"/>
        <v>1887600</v>
      </c>
      <c r="M16" s="55">
        <f t="shared" si="7"/>
        <v>1554353</v>
      </c>
    </row>
    <row r="17" spans="1:13" x14ac:dyDescent="0.25">
      <c r="A17" s="46" t="s">
        <v>30</v>
      </c>
      <c r="B17" s="47" t="s">
        <v>40</v>
      </c>
      <c r="C17" s="47" t="s">
        <v>49</v>
      </c>
      <c r="D17" s="48">
        <v>2.86</v>
      </c>
      <c r="E17" s="47">
        <v>30</v>
      </c>
      <c r="F17" s="47">
        <f>10000*E17</f>
        <v>300000</v>
      </c>
      <c r="G17" s="47">
        <f t="shared" si="1"/>
        <v>865150</v>
      </c>
      <c r="H17" s="49">
        <f t="shared" si="2"/>
        <v>276848</v>
      </c>
      <c r="I17" s="49">
        <f t="shared" si="3"/>
        <v>51909</v>
      </c>
      <c r="J17" s="47">
        <f t="shared" si="4"/>
        <v>34606</v>
      </c>
      <c r="K17" s="47">
        <f t="shared" si="5"/>
        <v>3460600</v>
      </c>
      <c r="L17" s="47">
        <f t="shared" si="6"/>
        <v>2307066.6666666665</v>
      </c>
      <c r="M17" s="50">
        <f t="shared" si="7"/>
        <v>1955320.3333333335</v>
      </c>
    </row>
    <row r="18" spans="1:13" ht="16.5" thickBot="1" x14ac:dyDescent="0.3">
      <c r="A18" s="34" t="s">
        <v>41</v>
      </c>
      <c r="B18" s="35"/>
      <c r="C18" s="35"/>
      <c r="D18" s="35"/>
      <c r="E18" s="36"/>
      <c r="F18" s="37">
        <f>SUM(F8:G17)</f>
        <v>11083350</v>
      </c>
      <c r="G18" s="38"/>
      <c r="H18" s="39">
        <f t="shared" ref="H18:L18" si="8">SUM(H8:H17)</f>
        <v>2762672</v>
      </c>
      <c r="I18" s="39">
        <f t="shared" si="8"/>
        <v>518001</v>
      </c>
      <c r="J18" s="40">
        <f t="shared" si="8"/>
        <v>345334</v>
      </c>
      <c r="K18" s="40">
        <f t="shared" si="8"/>
        <v>34533400</v>
      </c>
      <c r="L18" s="40">
        <f t="shared" si="8"/>
        <v>23022266.666666668</v>
      </c>
      <c r="M18" s="41">
        <f t="shared" si="7"/>
        <v>18968476.333333332</v>
      </c>
    </row>
    <row r="19" spans="1:13" ht="16.5" thickTop="1" x14ac:dyDescent="0.25">
      <c r="I19" s="8" t="s">
        <v>51</v>
      </c>
      <c r="J19" s="8"/>
      <c r="K19" s="8"/>
      <c r="L19" s="8"/>
      <c r="M19" s="8"/>
    </row>
    <row r="20" spans="1:13" x14ac:dyDescent="0.25">
      <c r="I20" s="2"/>
      <c r="J20" s="2"/>
      <c r="K20" s="2" t="s">
        <v>52</v>
      </c>
      <c r="L20" s="2"/>
      <c r="M20" s="2"/>
    </row>
    <row r="22" spans="1:13" x14ac:dyDescent="0.25">
      <c r="L22" s="42"/>
    </row>
  </sheetData>
  <mergeCells count="13">
    <mergeCell ref="I19:M19"/>
    <mergeCell ref="K6:K7"/>
    <mergeCell ref="L6:L7"/>
    <mergeCell ref="M6:M7"/>
    <mergeCell ref="A18:E18"/>
    <mergeCell ref="F18:G18"/>
    <mergeCell ref="F6:G6"/>
    <mergeCell ref="H6:J6"/>
    <mergeCell ref="A6:A7"/>
    <mergeCell ref="B6:B7"/>
    <mergeCell ref="C6:C7"/>
    <mergeCell ref="D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 vien</dc:creator>
  <cp:lastModifiedBy>Hoc vien</cp:lastModifiedBy>
  <dcterms:created xsi:type="dcterms:W3CDTF">2021-03-03T02:05:26Z</dcterms:created>
  <dcterms:modified xsi:type="dcterms:W3CDTF">2022-06-07T09:41:14Z</dcterms:modified>
</cp:coreProperties>
</file>