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10423159\"/>
    </mc:Choice>
  </mc:AlternateContent>
  <bookViews>
    <workbookView xWindow="0" yWindow="0" windowWidth="1920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15" i="1"/>
  <c r="G15" i="1"/>
  <c r="H17" i="1"/>
  <c r="I17" i="1"/>
  <c r="G17" i="1"/>
  <c r="H16" i="1"/>
  <c r="I16" i="1"/>
  <c r="G16" i="1"/>
  <c r="H14" i="1"/>
  <c r="I14" i="1"/>
  <c r="G14" i="1"/>
  <c r="I6" i="1"/>
  <c r="I7" i="1"/>
  <c r="I8" i="1"/>
  <c r="I9" i="1"/>
  <c r="I10" i="1"/>
  <c r="I11" i="1"/>
  <c r="I12" i="1"/>
  <c r="I13" i="1"/>
  <c r="I5" i="1"/>
  <c r="H6" i="1"/>
  <c r="H7" i="1"/>
  <c r="H8" i="1"/>
  <c r="H9" i="1"/>
  <c r="H10" i="1"/>
  <c r="H11" i="1"/>
  <c r="H12" i="1"/>
  <c r="H13" i="1"/>
  <c r="H5" i="1"/>
  <c r="G6" i="1"/>
  <c r="G7" i="1"/>
  <c r="G8" i="1"/>
  <c r="G9" i="1"/>
  <c r="G10" i="1"/>
  <c r="G11" i="1"/>
  <c r="G12" i="1"/>
  <c r="G13" i="1"/>
  <c r="G5" i="1"/>
  <c r="F6" i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<sst xmlns="http://schemas.openxmlformats.org/spreadsheetml/2006/main" count="34" uniqueCount="30">
  <si>
    <t>BẢNG LƯƠNG NHÂN VIÊN CÔNG TY AN BÌNH</t>
  </si>
  <si>
    <t>Tháng 08/2017</t>
  </si>
  <si>
    <t>STT</t>
  </si>
  <si>
    <t>Họ và Tên</t>
  </si>
  <si>
    <t>Chức Vụ</t>
  </si>
  <si>
    <t>HSL</t>
  </si>
  <si>
    <t>NC</t>
  </si>
  <si>
    <t>PCCV</t>
  </si>
  <si>
    <t>Lương</t>
  </si>
  <si>
    <t>Tạm Ứng</t>
  </si>
  <si>
    <t>Còn Lại</t>
  </si>
  <si>
    <t>Phạm Thúy An</t>
  </si>
  <si>
    <t>TP</t>
  </si>
  <si>
    <t>Đỗ Thu Thảo</t>
  </si>
  <si>
    <t>NV</t>
  </si>
  <si>
    <t>Tô ánh Tuyết</t>
  </si>
  <si>
    <t>PP</t>
  </si>
  <si>
    <t>Đàm Thị Thắm</t>
  </si>
  <si>
    <t>VõThị Thúy Oanh</t>
  </si>
  <si>
    <t>KT</t>
  </si>
  <si>
    <t>Trần Cẩm Tiên</t>
  </si>
  <si>
    <t>BV</t>
  </si>
  <si>
    <t>Liên Minh Tranh</t>
  </si>
  <si>
    <t>Nguyễn Thành Luân</t>
  </si>
  <si>
    <t>Lâm Ngọc Diễm</t>
  </si>
  <si>
    <t>LCB</t>
  </si>
  <si>
    <t>Tổng cộng</t>
  </si>
  <si>
    <t>Bình quân</t>
  </si>
  <si>
    <t>Cao nhất</t>
  </si>
  <si>
    <t>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</si>
</sst>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2" fontId="1" fillId="0" borderId="3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1" fillId="0" borderId="3" xfId="0" applyNumberFormat="1" applyFont="1" applyBorder="1"/>
    <xf numFmtId="1" fontId="1" fillId="0" borderId="5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0" fontId="3" fillId="2" borderId="0" xfId="0" applyFont="1" applyFill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/>
    <xf numFmtId="1" fontId="1" fillId="0" borderId="13" xfId="0" applyNumberFormat="1" applyFont="1" applyBorder="1"/>
    <xf numFmtId="1" fontId="1" fillId="0" borderId="14" xfId="0" applyNumberFormat="1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J14" sqref="J14"/>
    </sheetView>
  </sheetViews>
  <sheetFormatPr defaultRowHeight="15.75" x14ac:dyDescent="0.25"/>
  <cols>
    <col min="2" max="2" width="16" customWidth="1"/>
    <col min="7" max="7" width="17" customWidth="1"/>
  </cols>
  <sheetData>
    <row r="1" spans="1:17" x14ac:dyDescent="0.25">
      <c r="A1" s="1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2" t="s">
        <v>1</v>
      </c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6.5" thickBot="1" x14ac:dyDescent="0.3">
      <c r="A3" s="1"/>
      <c r="B3" s="1"/>
      <c r="C3" s="1"/>
      <c r="D3" s="1"/>
      <c r="E3" s="1"/>
      <c r="F3" s="1"/>
      <c r="G3" s="1"/>
      <c r="H3" s="14" t="s">
        <v>25</v>
      </c>
      <c r="I3" s="14">
        <v>1300000</v>
      </c>
      <c r="J3" s="1"/>
      <c r="K3" s="1"/>
      <c r="L3" s="1"/>
      <c r="M3" s="1"/>
      <c r="N3" s="1"/>
      <c r="O3" s="1"/>
      <c r="P3" s="1"/>
      <c r="Q3" s="1"/>
    </row>
    <row r="4" spans="1:17" ht="16.5" thickTop="1" x14ac:dyDescent="0.25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6">
        <v>1</v>
      </c>
      <c r="B5" s="3" t="s">
        <v>11</v>
      </c>
      <c r="C5" s="3" t="s">
        <v>12</v>
      </c>
      <c r="D5" s="3">
        <v>3.99</v>
      </c>
      <c r="E5" s="3">
        <v>25</v>
      </c>
      <c r="F5" s="4">
        <f>IF(C5="TP",500000,IF(OR(C5="PP",C5="KT"),350000,IF(AND(C5="NV",E5&gt;=22),200000,0)))</f>
        <v>500000</v>
      </c>
      <c r="G5" s="10">
        <f>IF(E5&gt;24,($I$3*D5*(24+2*(E5-24)))/24,($I$3*D5*E5)/24)</f>
        <v>5619250</v>
      </c>
      <c r="H5" s="4">
        <f>IF(2/3*(G5+F5)&gt;3000000,3000000,ROUND(2/3*(G5+F5),-3))</f>
        <v>3000000</v>
      </c>
      <c r="I5" s="12">
        <f>F5+G5-H5</f>
        <v>3119250</v>
      </c>
      <c r="J5" s="1"/>
      <c r="K5" s="1"/>
      <c r="L5" s="1"/>
      <c r="M5" s="1"/>
      <c r="N5" s="1"/>
      <c r="O5" s="1"/>
      <c r="P5" s="1"/>
      <c r="Q5" s="1"/>
    </row>
    <row r="6" spans="1:17" x14ac:dyDescent="0.25">
      <c r="A6" s="6">
        <v>2</v>
      </c>
      <c r="B6" s="3" t="s">
        <v>13</v>
      </c>
      <c r="C6" s="3" t="s">
        <v>14</v>
      </c>
      <c r="D6" s="3">
        <v>2.67</v>
      </c>
      <c r="E6" s="3">
        <v>24</v>
      </c>
      <c r="F6" s="4">
        <f t="shared" ref="F6:F13" si="0">IF(C6="TP",500000,IF(OR(C6="PP",C6="KT"),350000,IF(AND(C6="NV",E6&gt;=22),200000,0)))</f>
        <v>200000</v>
      </c>
      <c r="G6" s="10">
        <f t="shared" ref="G6:G13" si="1">IF(E6&gt;24,($I$3*D6*(24+2*(E6-24)))/24,($I$3*D6*E6)/24)</f>
        <v>3471000</v>
      </c>
      <c r="H6" s="4">
        <f t="shared" ref="H6:H13" si="2">IF(2/3*(G6+F6)&gt;3000000,3000000,ROUND(2/3*(G6+F6),-3))</f>
        <v>2447000</v>
      </c>
      <c r="I6" s="12">
        <f t="shared" ref="I6:I13" si="3">F6+G6-H6</f>
        <v>1224000</v>
      </c>
      <c r="J6" s="1"/>
      <c r="K6" s="1"/>
      <c r="L6" s="1"/>
      <c r="M6" s="1"/>
      <c r="N6" s="1"/>
      <c r="O6" s="1"/>
      <c r="P6" s="1"/>
      <c r="Q6" s="1"/>
    </row>
    <row r="7" spans="1:17" x14ac:dyDescent="0.25">
      <c r="A7" s="6">
        <v>3</v>
      </c>
      <c r="B7" s="3" t="s">
        <v>15</v>
      </c>
      <c r="C7" s="3" t="s">
        <v>16</v>
      </c>
      <c r="D7" s="5">
        <v>3</v>
      </c>
      <c r="E7" s="3">
        <v>26</v>
      </c>
      <c r="F7" s="4">
        <f t="shared" si="0"/>
        <v>350000</v>
      </c>
      <c r="G7" s="10">
        <f t="shared" si="1"/>
        <v>4550000</v>
      </c>
      <c r="H7" s="4">
        <f t="shared" si="2"/>
        <v>3000000</v>
      </c>
      <c r="I7" s="12">
        <f t="shared" si="3"/>
        <v>1900000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A8" s="6">
        <v>4</v>
      </c>
      <c r="B8" s="3" t="s">
        <v>17</v>
      </c>
      <c r="C8" s="3" t="s">
        <v>14</v>
      </c>
      <c r="D8" s="3">
        <v>2.67</v>
      </c>
      <c r="E8" s="3">
        <v>20</v>
      </c>
      <c r="F8" s="4">
        <f t="shared" si="0"/>
        <v>0</v>
      </c>
      <c r="G8" s="10">
        <f t="shared" si="1"/>
        <v>2892500</v>
      </c>
      <c r="H8" s="4">
        <f t="shared" si="2"/>
        <v>1928000</v>
      </c>
      <c r="I8" s="12">
        <f t="shared" si="3"/>
        <v>964500</v>
      </c>
      <c r="J8" s="1"/>
      <c r="K8" s="1"/>
      <c r="L8" s="1"/>
      <c r="M8" s="1"/>
      <c r="N8" s="1"/>
      <c r="O8" s="1"/>
      <c r="P8" s="1"/>
      <c r="Q8" s="1"/>
    </row>
    <row r="9" spans="1:17" x14ac:dyDescent="0.25">
      <c r="A9" s="6">
        <v>5</v>
      </c>
      <c r="B9" s="3" t="s">
        <v>18</v>
      </c>
      <c r="C9" s="3" t="s">
        <v>19</v>
      </c>
      <c r="D9" s="3">
        <v>2.67</v>
      </c>
      <c r="E9" s="3">
        <v>23</v>
      </c>
      <c r="F9" s="4">
        <f t="shared" si="0"/>
        <v>350000</v>
      </c>
      <c r="G9" s="10">
        <f t="shared" si="1"/>
        <v>3326375</v>
      </c>
      <c r="H9" s="4">
        <f t="shared" si="2"/>
        <v>2451000</v>
      </c>
      <c r="I9" s="12">
        <f t="shared" si="3"/>
        <v>1225375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A10" s="6">
        <v>6</v>
      </c>
      <c r="B10" s="3" t="s">
        <v>20</v>
      </c>
      <c r="C10" s="3" t="s">
        <v>21</v>
      </c>
      <c r="D10" s="3">
        <v>2.34</v>
      </c>
      <c r="E10" s="3">
        <v>20</v>
      </c>
      <c r="F10" s="4">
        <f t="shared" si="0"/>
        <v>0</v>
      </c>
      <c r="G10" s="10">
        <f t="shared" si="1"/>
        <v>2535000</v>
      </c>
      <c r="H10" s="4">
        <f t="shared" si="2"/>
        <v>1690000</v>
      </c>
      <c r="I10" s="12">
        <f t="shared" si="3"/>
        <v>845000</v>
      </c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6">
        <v>7</v>
      </c>
      <c r="B11" s="3" t="s">
        <v>22</v>
      </c>
      <c r="C11" s="3" t="s">
        <v>14</v>
      </c>
      <c r="D11" s="3">
        <v>2.67</v>
      </c>
      <c r="E11" s="3">
        <v>25</v>
      </c>
      <c r="F11" s="4">
        <f t="shared" si="0"/>
        <v>200000</v>
      </c>
      <c r="G11" s="10">
        <f t="shared" si="1"/>
        <v>3760250</v>
      </c>
      <c r="H11" s="4">
        <f t="shared" si="2"/>
        <v>2640000</v>
      </c>
      <c r="I11" s="12">
        <f t="shared" si="3"/>
        <v>1320250</v>
      </c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6">
        <v>8</v>
      </c>
      <c r="B12" s="3" t="s">
        <v>23</v>
      </c>
      <c r="C12" s="3" t="s">
        <v>16</v>
      </c>
      <c r="D12" s="5">
        <v>3</v>
      </c>
      <c r="E12" s="3">
        <v>27</v>
      </c>
      <c r="F12" s="4">
        <f t="shared" si="0"/>
        <v>350000</v>
      </c>
      <c r="G12" s="10">
        <f t="shared" si="1"/>
        <v>4875000</v>
      </c>
      <c r="H12" s="4">
        <f t="shared" si="2"/>
        <v>3000000</v>
      </c>
      <c r="I12" s="12">
        <f t="shared" si="3"/>
        <v>2225000</v>
      </c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5">
        <v>9</v>
      </c>
      <c r="B13" s="16" t="s">
        <v>24</v>
      </c>
      <c r="C13" s="16" t="s">
        <v>21</v>
      </c>
      <c r="D13" s="16">
        <v>2.34</v>
      </c>
      <c r="E13" s="16">
        <v>26</v>
      </c>
      <c r="F13" s="17">
        <f t="shared" si="0"/>
        <v>0</v>
      </c>
      <c r="G13" s="18">
        <f t="shared" si="1"/>
        <v>3549000</v>
      </c>
      <c r="H13" s="17">
        <f t="shared" si="2"/>
        <v>2366000</v>
      </c>
      <c r="I13" s="19">
        <f t="shared" si="3"/>
        <v>1183000</v>
      </c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20" t="s">
        <v>26</v>
      </c>
      <c r="B14" s="21"/>
      <c r="C14" s="21"/>
      <c r="D14" s="21"/>
      <c r="E14" s="21"/>
      <c r="F14" s="22"/>
      <c r="G14" s="10">
        <f>SUM(G5:G13)</f>
        <v>34578375</v>
      </c>
      <c r="H14" s="10">
        <f t="shared" ref="H14:I14" si="4">SUM(H5:H13)</f>
        <v>22522000</v>
      </c>
      <c r="I14" s="12">
        <f t="shared" si="4"/>
        <v>14006375</v>
      </c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23" t="s">
        <v>27</v>
      </c>
      <c r="B15" s="24"/>
      <c r="C15" s="24"/>
      <c r="D15" s="24"/>
      <c r="E15" s="24"/>
      <c r="F15" s="25"/>
      <c r="G15" s="10">
        <f>AVERAGE(G5:G13)</f>
        <v>3842041.6666666665</v>
      </c>
      <c r="H15" s="10">
        <f t="shared" ref="H15:I15" si="5">AVERAGE(H5:H13)</f>
        <v>2502444.4444444445</v>
      </c>
      <c r="I15" s="10">
        <f t="shared" si="5"/>
        <v>1556263.888888889</v>
      </c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23" t="s">
        <v>28</v>
      </c>
      <c r="B16" s="24"/>
      <c r="C16" s="24"/>
      <c r="D16" s="24"/>
      <c r="E16" s="24"/>
      <c r="F16" s="25"/>
      <c r="G16" s="10">
        <f>MAX(G5:G13)</f>
        <v>5619250</v>
      </c>
      <c r="H16" s="10">
        <f t="shared" ref="H16:I16" si="6">MAX(H5:H13)</f>
        <v>3000000</v>
      </c>
      <c r="I16" s="12">
        <f t="shared" si="6"/>
        <v>3119250</v>
      </c>
      <c r="J16" s="1"/>
      <c r="K16" s="1"/>
      <c r="L16" s="1"/>
      <c r="M16" s="1"/>
      <c r="N16" s="1"/>
      <c r="O16" s="1"/>
      <c r="P16" s="1"/>
      <c r="Q16" s="1"/>
    </row>
    <row r="17" spans="1:17" ht="16.5" thickBot="1" x14ac:dyDescent="0.3">
      <c r="A17" s="26" t="s">
        <v>29</v>
      </c>
      <c r="B17" s="27"/>
      <c r="C17" s="27"/>
      <c r="D17" s="27"/>
      <c r="E17" s="27"/>
      <c r="F17" s="28"/>
      <c r="G17" s="11">
        <f>MIN(G5:G13)</f>
        <v>2535000</v>
      </c>
      <c r="H17" s="11">
        <f t="shared" ref="H17:I17" si="7">MIN(H5:H13)</f>
        <v>1690000</v>
      </c>
      <c r="I17" s="13">
        <f t="shared" si="7"/>
        <v>845000</v>
      </c>
      <c r="J17" s="1"/>
      <c r="K17" s="1"/>
      <c r="L17" s="1"/>
      <c r="M17" s="1"/>
      <c r="N17" s="1"/>
      <c r="O17" s="1"/>
      <c r="P17" s="1"/>
      <c r="Q17" s="1"/>
    </row>
    <row r="18" spans="1:17" ht="16.5" thickTop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</sheetData>
  <mergeCells count="6">
    <mergeCell ref="B1:H1"/>
    <mergeCell ref="D2:E2"/>
    <mergeCell ref="A14:F14"/>
    <mergeCell ref="A15:F15"/>
    <mergeCell ref="A16:F16"/>
    <mergeCell ref="A17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</dc:creator>
  <cp:lastModifiedBy>Hoc vien</cp:lastModifiedBy>
  <dcterms:created xsi:type="dcterms:W3CDTF">2023-10-29T06:00:38Z</dcterms:created>
  <dcterms:modified xsi:type="dcterms:W3CDTF">2023-10-29T07:28:25Z</dcterms:modified>
</cp:coreProperties>
</file>