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128d52ca9f9a0e7/Desktop/2025 Works/DREAMHOME/TT_20200113-DrH.Ri-P7Q8-DToan-CD.20180718.CD/"/>
    </mc:Choice>
  </mc:AlternateContent>
  <xr:revisionPtr revIDLastSave="0" documentId="8_{3F0A2BEF-C194-4B12-AE33-68936B44E0DC}" xr6:coauthVersionLast="47" xr6:coauthVersionMax="47" xr10:uidLastSave="{00000000-0000-0000-0000-000000000000}"/>
  <bookViews>
    <workbookView xWindow="-110" yWindow="-110" windowWidth="38620" windowHeight="21100" activeTab="2" xr2:uid="{32A84B11-49C8-48B1-88D0-492CC4FB37EE}"/>
  </bookViews>
  <sheets>
    <sheet name="BIA" sheetId="1" r:id="rId1"/>
    <sheet name="BIAT" sheetId="2" r:id="rId2"/>
    <sheet name="TGTHMUC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DV">#REF!</definedName>
    <definedName name="G">#REF!</definedName>
    <definedName name="GGPMB">#REF!</definedName>
    <definedName name="GQLDA">#REF!</definedName>
    <definedName name="h">#REF!</definedName>
    <definedName name="K">#REF!</definedName>
    <definedName name="KL">#REF!</definedName>
    <definedName name="_xlnm.Print_Area" localSheetId="0">BIA!$A$1:$P$27</definedName>
    <definedName name="_xlnm.Print_Area" localSheetId="1">BIAT!$A$1:$N$32</definedName>
    <definedName name="_xlnm.Print_Area" localSheetId="2">TGTHMUC!$A$1:$G$28</definedName>
    <definedName name="_xlnm.Print_Titles" localSheetId="2">TGTHMUC!$7:$9</definedName>
    <definedName name="T">#REF!</definedName>
    <definedName name="VL">#REF!</definedName>
    <definedName name="Z">#REF!</definedName>
    <definedName name="Z_C8104123_1D0A_4627_A11A_7A20656D499A_.wvu.Cols" localSheetId="2" hidden="1">TGTHMUC!$D:$E</definedName>
    <definedName name="Z_C8104123_1D0A_4627_A11A_7A20656D499A_.wvu.PrintArea" localSheetId="0" hidden="1">BIA!$B$2:$O$26</definedName>
    <definedName name="Z_C8104123_1D0A_4627_A11A_7A20656D499A_.wvu.PrintArea" localSheetId="1" hidden="1">BIAT!$A$1:$N$32</definedName>
  </definedNames>
  <calcPr calcId="191029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3" l="1"/>
  <c r="C13" i="3"/>
  <c r="D13" i="3"/>
  <c r="C23" i="3"/>
  <c r="D23" i="3"/>
  <c r="E23" i="3" s="1"/>
  <c r="G23" i="3" s="1"/>
  <c r="C26" i="3"/>
  <c r="C25" i="3"/>
  <c r="D25" i="3" s="1"/>
  <c r="C19" i="3"/>
  <c r="C18" i="3"/>
  <c r="C17" i="3" s="1"/>
  <c r="C16" i="3"/>
  <c r="D16" i="3" s="1"/>
  <c r="C15" i="3"/>
  <c r="E15" i="3" s="1"/>
  <c r="G12" i="2"/>
  <c r="D15" i="3"/>
  <c r="D14" i="3" s="1"/>
  <c r="E13" i="3"/>
  <c r="G13" i="3" s="1"/>
  <c r="F15" i="3"/>
  <c r="F14" i="3" s="1"/>
  <c r="F20" i="3"/>
  <c r="D20" i="3"/>
  <c r="E20" i="3"/>
  <c r="G20" i="3"/>
  <c r="C12" i="3"/>
  <c r="C27" i="3" s="1"/>
  <c r="C22" i="3"/>
  <c r="G15" i="3" l="1"/>
  <c r="E25" i="3"/>
  <c r="E26" i="3"/>
  <c r="G26" i="3" s="1"/>
  <c r="E22" i="3"/>
  <c r="D19" i="3"/>
  <c r="E19" i="3" s="1"/>
  <c r="G19" i="3" s="1"/>
  <c r="C11" i="3"/>
  <c r="F18" i="3"/>
  <c r="F17" i="3" s="1"/>
  <c r="D12" i="3"/>
  <c r="E16" i="3"/>
  <c r="G16" i="3" s="1"/>
  <c r="G28" i="3" s="1"/>
  <c r="E18" i="3"/>
  <c r="C28" i="3"/>
  <c r="F25" i="3"/>
  <c r="F24" i="3" s="1"/>
  <c r="C14" i="3"/>
  <c r="D22" i="3"/>
  <c r="D21" i="3" s="1"/>
  <c r="C24" i="3"/>
  <c r="D26" i="3"/>
  <c r="D24" i="3" s="1"/>
  <c r="D18" i="3"/>
  <c r="F22" i="3"/>
  <c r="F21" i="3" s="1"/>
  <c r="F12" i="3"/>
  <c r="C21" i="3"/>
  <c r="G18" i="3" l="1"/>
  <c r="G17" i="3" s="1"/>
  <c r="E17" i="3"/>
  <c r="G22" i="3"/>
  <c r="G21" i="3" s="1"/>
  <c r="E21" i="3"/>
  <c r="G14" i="3"/>
  <c r="D27" i="3"/>
  <c r="D11" i="3"/>
  <c r="E12" i="3"/>
  <c r="G25" i="3"/>
  <c r="G24" i="3" s="1"/>
  <c r="E24" i="3"/>
  <c r="E28" i="3"/>
  <c r="E14" i="3"/>
  <c r="F27" i="3"/>
  <c r="F11" i="3"/>
  <c r="D17" i="3"/>
  <c r="D28" i="3"/>
  <c r="E27" i="3" l="1"/>
  <c r="G12" i="3"/>
  <c r="E11" i="3"/>
  <c r="G27" i="3" l="1"/>
  <c r="G11" i="3"/>
</calcChain>
</file>

<file path=xl/sharedStrings.xml><?xml version="1.0" encoding="utf-8"?>
<sst xmlns="http://schemas.openxmlformats.org/spreadsheetml/2006/main" count="96" uniqueCount="66">
  <si>
    <t>COÂNG TY TNHH THIEÁT KEÁ XAÂY DÖÏNG</t>
  </si>
  <si>
    <t>COÄNG HOØA XAÕ HOÄI CHUÛ NGHÓA VIEÄT NAM</t>
  </si>
  <si>
    <t>KHAÙNH NGUYEÃN</t>
  </si>
  <si>
    <t>ÑOÄC LAÄP - TÖÏ DO - HAÏNH PHUÙC</t>
  </si>
  <si>
    <t>*******oOo*******</t>
  </si>
  <si>
    <t>BAÛNG DÖÏ TOAÙN CHI TIEÁT COÂNG TRÌNH</t>
  </si>
  <si>
    <t>(PHAÀN HEÄ THOÂNG CÔ + ÑIEÄN)</t>
  </si>
  <si>
    <t>TOÅNG GIAÙ TRÒ:</t>
  </si>
  <si>
    <t>ñvn</t>
  </si>
  <si>
    <t>Trong ñoù:</t>
  </si>
  <si>
    <t xml:space="preserve"> </t>
  </si>
  <si>
    <t>Chi phí xaây laép =</t>
  </si>
  <si>
    <t>Chi phí thieát bò =</t>
  </si>
  <si>
    <t>Chi phí boài thöôøng giaûi phoùng maët baèng, taùi ñònh cö =</t>
  </si>
  <si>
    <t>Chi phí quaûn lyù döï aùn =</t>
  </si>
  <si>
    <t>Chi phí tö vaán ñaàu tö xaây döïng =</t>
  </si>
  <si>
    <t>Chi phí khaùc =</t>
  </si>
  <si>
    <t>Chi phí döï phoøng =</t>
  </si>
  <si>
    <t>CHUÛ ÑAÀU TÖ</t>
  </si>
  <si>
    <t>ÑÔN VÒ TÖ VAÁN</t>
  </si>
  <si>
    <t>NGÖÔØI LAÄP</t>
  </si>
  <si>
    <t>ÑOAØN COÂNG UAÅN</t>
  </si>
  <si>
    <t>BAÛNG TOÅNG HÔÏP GIAÙ TRÒ</t>
  </si>
  <si>
    <t>Ñôn vò tính: Ñoàng Vieät Nam</t>
  </si>
  <si>
    <t>STT</t>
  </si>
  <si>
    <t>KHOAÛN MUÏC CHI PHÍ</t>
  </si>
  <si>
    <t>GIAÙ TRÖÔÙC THUEÁ</t>
  </si>
  <si>
    <t>THUEÁ VAT</t>
  </si>
  <si>
    <t>COÄNG XAÂY DÖÏNG</t>
  </si>
  <si>
    <t>CHI PHÍ</t>
  </si>
  <si>
    <t>COÄNG XAÂY LAÉP</t>
  </si>
  <si>
    <t>XAÂY DÖÏNG</t>
  </si>
  <si>
    <t>SAU THUEÁ</t>
  </si>
  <si>
    <t>NHAØ TAÏM</t>
  </si>
  <si>
    <t>(1)</t>
  </si>
  <si>
    <t>(2)</t>
  </si>
  <si>
    <t>(3)</t>
  </si>
  <si>
    <t>(4)=(3)*10%</t>
  </si>
  <si>
    <t>(5)=(3)+(4)</t>
  </si>
  <si>
    <t>(6)=(3)*1%*1,1</t>
  </si>
  <si>
    <t>(7)=(5)+(6)</t>
  </si>
  <si>
    <t>HEÄ THOÁNG CAÁP THOAÙT NÖÔÙC</t>
  </si>
  <si>
    <t>1.1</t>
  </si>
  <si>
    <t>Phaàn xaây döïng</t>
  </si>
  <si>
    <t>1.2</t>
  </si>
  <si>
    <t>Phaàn thieát bò</t>
  </si>
  <si>
    <t>HEÄ THOÁNG ÑIEÄN TRUNG THEÁ + HAÏ THEÁ</t>
  </si>
  <si>
    <t>2.1</t>
  </si>
  <si>
    <t>2.2</t>
  </si>
  <si>
    <t>HEÄ THOÁNG ÑIEÄN TRONG NHAØ</t>
  </si>
  <si>
    <t>3.1</t>
  </si>
  <si>
    <t>3.2</t>
  </si>
  <si>
    <t>HEÄ THOÁNG TEL - TIVI</t>
  </si>
  <si>
    <t>HEÄ THOÁNG CAMERA</t>
  </si>
  <si>
    <t>5.1</t>
  </si>
  <si>
    <t>5.2</t>
  </si>
  <si>
    <t>HEÄ THOÁNG ÑIEÀU HOØA KHOÂNG KHÍ + THOÂNG GIOÙ + ÑIEÀU AÙP</t>
  </si>
  <si>
    <t>6.1</t>
  </si>
  <si>
    <t>6.2</t>
  </si>
  <si>
    <t>COÄNG XAÂY DÖÏNG =</t>
  </si>
  <si>
    <t>COÄNG THIEÁT BÒ =</t>
  </si>
  <si>
    <t>COÂNG TRÌNH: CHUNG CÖ CAO TAÀNG KEÁT HÔÏP THÖÔNG MAÏI - DÒCH VUÏ</t>
  </si>
  <si>
    <t>ÑÒA ÑIEÅM: LOÂ CHUNG CÖ D3 VAØ D4 KHU DAÂN CÖ PHUÙ LÔÏI - PHÖÔØNG 07 - QUAÄN 08 - TP.HOÀ CHÍ MINH</t>
  </si>
  <si>
    <t>(Baèng chöõ: Ba traêm baûy möôi taùm tyû, moät traêm chín möôøi chín trieäu, taùm traêm ba möôi taùm nghìn, boán traêm naêm möôi naêm ñoàng chaün)</t>
  </si>
  <si>
    <t>THAØNH PHOÁ HOÀ CHÍ MINH - THAÙNG 07 NAÊM 2018</t>
  </si>
  <si>
    <t>Tp.Hoà Chí Minh, ngaøy 18 thaùng 07 naêm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</si>
</sst>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-* #,##0_-;\-* #,##0_-;_-* &quot;-&quot;_-;_-@_-"/>
    <numFmt numFmtId="171" formatCode="_(* #,##0.00_);_(* \(#,##0.00\);_(* &quot;-&quot;??_);_(@_)"/>
    <numFmt numFmtId="172" formatCode="_(* #,##0_);_(* \(#,##0\);_(* &quot;-&quot;??_);_(@_)"/>
    <numFmt numFmtId="184" formatCode="#,##0.000"/>
    <numFmt numFmtId="203" formatCode="#,##0.0"/>
    <numFmt numFmtId="204" formatCode="0.0%"/>
    <numFmt numFmtId="206" formatCode="&quot;\&quot;#,##0;[Red]&quot;\&quot;\-#,##0"/>
    <numFmt numFmtId="207" formatCode="&quot;\&quot;#,##0.00;[Red]&quot;\&quot;\-#,##0.00"/>
    <numFmt numFmtId="208" formatCode="\$#,##0\ ;\(\$#,##0\)"/>
    <numFmt numFmtId="209" formatCode="&quot;\&quot;#,##0;[Red]&quot;\&quot;&quot;\&quot;\-#,##0"/>
    <numFmt numFmtId="210" formatCode="&quot;\&quot;#,##0.00;[Red]&quot;\&quot;&quot;\&quot;&quot;\&quot;&quot;\&quot;&quot;\&quot;&quot;\&quot;\-#,##0.00"/>
    <numFmt numFmtId="211" formatCode="_-&quot;$&quot;* #,##0_-;\-&quot;$&quot;* #,##0_-;_-&quot;$&quot;* &quot;-&quot;_-;_-@_-"/>
    <numFmt numFmtId="212" formatCode="_-&quot;$&quot;* #,##0.00_-;\-&quot;$&quot;* #,##0.00_-;_-&quot;$&quot;* &quot;-&quot;??_-;_-@_-"/>
    <numFmt numFmtId="213" formatCode="&quot;$&quot;#,##0;[Red]\-&quot;$&quot;#,##0"/>
    <numFmt numFmtId="214" formatCode="#,##0\ &quot;$&quot;_);[Red]\(#,##0\ &quot;$&quot;\)"/>
    <numFmt numFmtId="215" formatCode="&quot;$&quot;###,0&quot;.&quot;00_);[Red]\(&quot;$&quot;###,0&quot;.&quot;00\)"/>
  </numFmts>
  <fonts count="55">
    <font>
      <sz val="10"/>
      <name val="VNI-Aptima"/>
    </font>
    <font>
      <sz val="10"/>
      <name val="VNI-Aptima"/>
    </font>
    <font>
      <sz val="10"/>
      <name val="Arial"/>
      <family val="2"/>
    </font>
    <font>
      <sz val="8"/>
      <name val="VNI-Aptima"/>
    </font>
    <font>
      <sz val="10"/>
      <name val="VNI-Helve-Condense"/>
    </font>
    <font>
      <b/>
      <sz val="11"/>
      <name val="VNI-Helve-Condense"/>
    </font>
    <font>
      <sz val="11"/>
      <name val="VNI-Helve-Condense"/>
    </font>
    <font>
      <b/>
      <sz val="16"/>
      <name val="VNI-Helve-Condense"/>
    </font>
    <font>
      <b/>
      <sz val="36"/>
      <name val="VNI-Helve-Condense"/>
    </font>
    <font>
      <sz val="24"/>
      <name val="VNI-Helve-Condense"/>
    </font>
    <font>
      <b/>
      <sz val="14"/>
      <name val="VNI-Helve-Condense"/>
    </font>
    <font>
      <sz val="16"/>
      <name val="VNI-Helve-Condense"/>
    </font>
    <font>
      <sz val="12"/>
      <name val="VNI-Helve-Condense"/>
    </font>
    <font>
      <b/>
      <sz val="12"/>
      <name val="VNI-Helve-Condense"/>
    </font>
    <font>
      <b/>
      <sz val="10"/>
      <name val="VNI-Helve-Condense"/>
    </font>
    <font>
      <b/>
      <i/>
      <sz val="12"/>
      <name val="VNI-Helve-Condense"/>
    </font>
    <font>
      <b/>
      <i/>
      <sz val="11"/>
      <name val="VNI-Helve-Condense"/>
    </font>
    <font>
      <b/>
      <i/>
      <u/>
      <sz val="11"/>
      <name val="VNI-Helve-Condense"/>
    </font>
    <font>
      <i/>
      <sz val="11"/>
      <name val="VNI-Helve-Condense"/>
    </font>
    <font>
      <i/>
      <u/>
      <sz val="11"/>
      <name val="VNI-Helve-Condense"/>
    </font>
    <font>
      <b/>
      <sz val="26"/>
      <name val="VNI-Helve-Condense"/>
    </font>
    <font>
      <b/>
      <sz val="18"/>
      <color indexed="56"/>
      <name val="Cambria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VNI-Aptima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8"/>
      <name val="VNI-Helve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0"/>
      <name val="Helv"/>
      <charset val="204"/>
    </font>
    <font>
      <sz val="10"/>
      <name val="Helv"/>
      <family val="2"/>
    </font>
    <font>
      <i/>
      <sz val="10"/>
      <name val="VNI-Helve-Condense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5">
    <xf numFmtId="0" fontId="0" fillId="0" borderId="0"/>
    <xf numFmtId="0" fontId="53" fillId="0" borderId="0"/>
    <xf numFmtId="0" fontId="35" fillId="2" borderId="0" applyNumberFormat="0" applyBorder="0" applyAlignment="0" applyProtection="0"/>
    <xf numFmtId="0" fontId="35" fillId="3" borderId="0" applyNumberFormat="0" applyBorder="0" applyAlignment="0" applyProtection="0"/>
    <xf numFmtId="0" fontId="35" fillId="4" borderId="0" applyNumberFormat="0" applyBorder="0" applyAlignment="0" applyProtection="0"/>
    <xf numFmtId="0" fontId="35" fillId="5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5" borderId="0" applyNumberFormat="0" applyBorder="0" applyAlignment="0" applyProtection="0"/>
    <xf numFmtId="0" fontId="35" fillId="8" borderId="0" applyNumberFormat="0" applyBorder="0" applyAlignment="0" applyProtection="0"/>
    <xf numFmtId="0" fontId="35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9" borderId="0" applyNumberFormat="0" applyBorder="0" applyAlignment="0" applyProtection="0"/>
    <xf numFmtId="0" fontId="24" fillId="3" borderId="0" applyNumberFormat="0" applyBorder="0" applyAlignment="0" applyProtection="0"/>
    <xf numFmtId="0" fontId="28" fillId="20" borderId="1" applyNumberFormat="0" applyAlignment="0" applyProtection="0"/>
    <xf numFmtId="171" fontId="1" fillId="0" borderId="0" applyFont="0" applyFill="0" applyBorder="0" applyAlignment="0" applyProtection="0"/>
    <xf numFmtId="171" fontId="32" fillId="0" borderId="0" applyFont="0" applyFill="0" applyBorder="0" applyAlignment="0" applyProtection="0"/>
    <xf numFmtId="3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0" fontId="30" fillId="21" borderId="2" applyNumberFormat="0" applyAlignment="0" applyProtection="0"/>
    <xf numFmtId="0" fontId="36" fillId="0" borderId="0" applyFont="0" applyFill="0" applyBorder="0" applyAlignment="0" applyProtection="0"/>
    <xf numFmtId="0" fontId="33" fillId="0" borderId="0" applyNumberFormat="0" applyFill="0" applyBorder="0" applyAlignment="0" applyProtection="0"/>
    <xf numFmtId="2" fontId="36" fillId="0" borderId="0" applyFont="0" applyFill="0" applyBorder="0" applyAlignment="0" applyProtection="0"/>
    <xf numFmtId="0" fontId="23" fillId="4" borderId="0" applyNumberFormat="0" applyBorder="0" applyAlignment="0" applyProtection="0"/>
    <xf numFmtId="0" fontId="37" fillId="0" borderId="3" applyNumberFormat="0" applyAlignment="0" applyProtection="0">
      <alignment horizontal="left" vertical="center"/>
    </xf>
    <xf numFmtId="0" fontId="37" fillId="0" borderId="4">
      <alignment horizontal="left" vertical="center"/>
    </xf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6" fillId="7" borderId="1" applyNumberFormat="0" applyAlignment="0" applyProtection="0"/>
    <xf numFmtId="0" fontId="12" fillId="0" borderId="0"/>
    <xf numFmtId="0" fontId="29" fillId="0" borderId="6" applyNumberFormat="0" applyFill="0" applyAlignment="0" applyProtection="0"/>
    <xf numFmtId="38" fontId="39" fillId="0" borderId="0" applyFont="0" applyFill="0" applyBorder="0" applyAlignment="0" applyProtection="0"/>
    <xf numFmtId="40" fontId="39" fillId="0" borderId="0" applyFont="0" applyFill="0" applyBorder="0" applyAlignment="0" applyProtection="0"/>
    <xf numFmtId="214" fontId="39" fillId="0" borderId="0" applyFont="0" applyFill="0" applyBorder="0" applyAlignment="0" applyProtection="0"/>
    <xf numFmtId="215" fontId="39" fillId="0" borderId="0" applyFont="0" applyFill="0" applyBorder="0" applyAlignment="0" applyProtection="0"/>
    <xf numFmtId="0" fontId="40" fillId="0" borderId="0" applyNumberFormat="0" applyFont="0" applyFill="0" applyAlignment="0"/>
    <xf numFmtId="0" fontId="25" fillId="22" borderId="0" applyNumberFormat="0" applyBorder="0" applyAlignment="0" applyProtection="0"/>
    <xf numFmtId="0" fontId="2" fillId="0" borderId="0"/>
    <xf numFmtId="0" fontId="2" fillId="0" borderId="0"/>
    <xf numFmtId="0" fontId="36" fillId="0" borderId="0"/>
    <xf numFmtId="0" fontId="4" fillId="0" borderId="0" applyNumberFormat="0"/>
    <xf numFmtId="0" fontId="36" fillId="23" borderId="7" applyNumberFormat="0" applyFont="0" applyAlignment="0" applyProtection="0"/>
    <xf numFmtId="0" fontId="27" fillId="20" borderId="8" applyNumberFormat="0" applyAlignment="0" applyProtection="0"/>
    <xf numFmtId="9" fontId="1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52" fillId="0" borderId="0"/>
    <xf numFmtId="0" fontId="21" fillId="0" borderId="0" applyNumberFormat="0" applyFill="0" applyBorder="0" applyAlignment="0" applyProtection="0"/>
    <xf numFmtId="0" fontId="36" fillId="0" borderId="9" applyNumberFormat="0" applyFont="0" applyFill="0" applyAlignment="0" applyProtection="0"/>
    <xf numFmtId="0" fontId="41" fillId="0" borderId="0"/>
    <xf numFmtId="0" fontId="31" fillId="0" borderId="0" applyNumberForma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3" fillId="0" borderId="0">
      <alignment vertical="center"/>
    </xf>
    <xf numFmtId="40" fontId="44" fillId="0" borderId="0" applyFont="0" applyFill="0" applyBorder="0" applyAlignment="0" applyProtection="0"/>
    <xf numFmtId="38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6" fillId="0" borderId="0"/>
    <xf numFmtId="209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07" fontId="47" fillId="0" borderId="0" applyFont="0" applyFill="0" applyBorder="0" applyAlignment="0" applyProtection="0"/>
    <xf numFmtId="206" fontId="47" fillId="0" borderId="0" applyFont="0" applyFill="0" applyBorder="0" applyAlignment="0" applyProtection="0"/>
    <xf numFmtId="0" fontId="48" fillId="0" borderId="0"/>
    <xf numFmtId="0" fontId="49" fillId="0" borderId="0" applyProtection="0"/>
    <xf numFmtId="41" fontId="50" fillId="0" borderId="0" applyFont="0" applyFill="0" applyBorder="0" applyAlignment="0" applyProtection="0"/>
    <xf numFmtId="40" fontId="51" fillId="0" borderId="0" applyFont="0" applyFill="0" applyBorder="0" applyAlignment="0" applyProtection="0"/>
    <xf numFmtId="211" fontId="50" fillId="0" borderId="0" applyFont="0" applyFill="0" applyBorder="0" applyAlignment="0" applyProtection="0"/>
    <xf numFmtId="213" fontId="51" fillId="0" borderId="0" applyFont="0" applyFill="0" applyBorder="0" applyAlignment="0" applyProtection="0"/>
    <xf numFmtId="212" fontId="50" fillId="0" borderId="0" applyFont="0" applyFill="0" applyBorder="0" applyAlignment="0" applyProtection="0"/>
  </cellStyleXfs>
  <cellXfs count="109">
    <xf numFmtId="0" fontId="0" fillId="0" borderId="0" xfId="0"/>
    <xf numFmtId="0" fontId="20" fillId="0" borderId="0" xfId="52" applyFont="1" applyFill="1" applyAlignment="1">
      <alignment horizontal="centerContinuous"/>
    </xf>
    <xf numFmtId="0" fontId="4" fillId="0" borderId="0" xfId="52" applyFont="1" applyFill="1" applyAlignment="1">
      <alignment horizontal="centerContinuous"/>
    </xf>
    <xf numFmtId="172" fontId="4" fillId="0" borderId="0" xfId="28" applyNumberFormat="1" applyFont="1" applyFill="1" applyAlignment="1">
      <alignment horizontal="centerContinuous"/>
    </xf>
    <xf numFmtId="0" fontId="4" fillId="0" borderId="0" xfId="52" applyFont="1" applyFill="1"/>
    <xf numFmtId="49" fontId="13" fillId="0" borderId="0" xfId="53" applyNumberFormat="1" applyFont="1" applyFill="1" applyAlignment="1">
      <alignment horizontal="centerContinuous"/>
    </xf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1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/>
    <xf numFmtId="0" fontId="4" fillId="0" borderId="11" xfId="0" applyFont="1" applyFill="1" applyBorder="1" applyAlignment="1">
      <alignment horizontal="center"/>
    </xf>
    <xf numFmtId="49" fontId="4" fillId="0" borderId="12" xfId="0" applyNumberFormat="1" applyFont="1" applyFill="1" applyBorder="1" applyAlignment="1">
      <alignment horizontal="center"/>
    </xf>
    <xf numFmtId="0" fontId="4" fillId="0" borderId="13" xfId="52" applyFont="1" applyFill="1" applyBorder="1" applyAlignment="1">
      <alignment horizontal="center"/>
    </xf>
    <xf numFmtId="0" fontId="4" fillId="0" borderId="13" xfId="52" applyFont="1" applyFill="1" applyBorder="1"/>
    <xf numFmtId="0" fontId="4" fillId="0" borderId="14" xfId="52" applyFont="1" applyFill="1" applyBorder="1"/>
    <xf numFmtId="172" fontId="14" fillId="0" borderId="13" xfId="28" applyNumberFormat="1" applyFont="1" applyFill="1" applyBorder="1"/>
    <xf numFmtId="172" fontId="4" fillId="0" borderId="13" xfId="28" applyNumberFormat="1" applyFont="1" applyFill="1" applyBorder="1"/>
    <xf numFmtId="0" fontId="14" fillId="0" borderId="15" xfId="52" applyFont="1" applyFill="1" applyBorder="1" applyAlignment="1">
      <alignment horizontal="center"/>
    </xf>
    <xf numFmtId="0" fontId="14" fillId="0" borderId="15" xfId="52" applyFont="1" applyFill="1" applyBorder="1"/>
    <xf numFmtId="0" fontId="4" fillId="0" borderId="15" xfId="52" applyFont="1" applyFill="1" applyBorder="1" applyAlignment="1">
      <alignment horizontal="center"/>
    </xf>
    <xf numFmtId="0" fontId="4" fillId="0" borderId="15" xfId="52" applyFont="1" applyFill="1" applyBorder="1"/>
    <xf numFmtId="0" fontId="4" fillId="0" borderId="16" xfId="52" applyFont="1" applyFill="1" applyBorder="1" applyAlignment="1">
      <alignment horizontal="center"/>
    </xf>
    <xf numFmtId="0" fontId="14" fillId="0" borderId="16" xfId="52" applyFont="1" applyFill="1" applyBorder="1" applyAlignment="1">
      <alignment horizontal="right"/>
    </xf>
    <xf numFmtId="3" fontId="14" fillId="0" borderId="17" xfId="28" applyNumberFormat="1" applyFont="1" applyFill="1" applyBorder="1" applyAlignment="1">
      <alignment horizontal="right"/>
    </xf>
    <xf numFmtId="172" fontId="4" fillId="0" borderId="0" xfId="28" applyNumberFormat="1" applyFont="1" applyFill="1"/>
    <xf numFmtId="0" fontId="4" fillId="0" borderId="18" xfId="52" applyFont="1" applyFill="1" applyBorder="1"/>
    <xf numFmtId="0" fontId="4" fillId="0" borderId="19" xfId="52" applyFont="1" applyFill="1" applyBorder="1"/>
    <xf numFmtId="0" fontId="4" fillId="0" borderId="20" xfId="52" applyFont="1" applyFill="1" applyBorder="1"/>
    <xf numFmtId="0" fontId="4" fillId="0" borderId="21" xfId="52" applyFont="1" applyFill="1" applyBorder="1"/>
    <xf numFmtId="0" fontId="5" fillId="0" borderId="22" xfId="52" applyFont="1" applyFill="1" applyBorder="1" applyAlignment="1">
      <alignment horizontal="left"/>
    </xf>
    <xf numFmtId="0" fontId="5" fillId="0" borderId="23" xfId="52" applyFont="1" applyFill="1" applyBorder="1" applyAlignment="1">
      <alignment horizontal="center"/>
    </xf>
    <xf numFmtId="0" fontId="4" fillId="0" borderId="23" xfId="52" applyFont="1" applyFill="1" applyBorder="1"/>
    <xf numFmtId="0" fontId="6" fillId="0" borderId="23" xfId="52" applyFont="1" applyFill="1" applyBorder="1" applyAlignment="1">
      <alignment horizontal="centerContinuous"/>
    </xf>
    <xf numFmtId="0" fontId="4" fillId="0" borderId="24" xfId="52" applyFont="1" applyFill="1" applyBorder="1"/>
    <xf numFmtId="0" fontId="4" fillId="0" borderId="25" xfId="52" applyFont="1" applyFill="1" applyBorder="1"/>
    <xf numFmtId="0" fontId="5" fillId="0" borderId="26" xfId="52" applyFont="1" applyFill="1" applyBorder="1" applyAlignment="1">
      <alignment horizontal="left"/>
    </xf>
    <xf numFmtId="0" fontId="5" fillId="0" borderId="0" xfId="52" applyFont="1" applyFill="1" applyBorder="1" applyAlignment="1">
      <alignment horizontal="center"/>
    </xf>
    <xf numFmtId="0" fontId="7" fillId="0" borderId="0" xfId="52" applyFont="1" applyFill="1" applyBorder="1" applyAlignment="1">
      <alignment horizontal="center"/>
    </xf>
    <xf numFmtId="0" fontId="4" fillId="0" borderId="0" xfId="52" applyFont="1" applyFill="1" applyBorder="1"/>
    <xf numFmtId="0" fontId="6" fillId="0" borderId="0" xfId="52" applyFont="1" applyFill="1" applyBorder="1" applyAlignment="1">
      <alignment horizontal="centerContinuous"/>
    </xf>
    <xf numFmtId="0" fontId="4" fillId="0" borderId="26" xfId="52" applyFont="1" applyFill="1" applyBorder="1"/>
    <xf numFmtId="0" fontId="6" fillId="0" borderId="0" xfId="52" applyFont="1" applyFill="1" applyBorder="1" applyAlignment="1">
      <alignment horizontal="centerContinuous" vertical="top"/>
    </xf>
    <xf numFmtId="0" fontId="8" fillId="0" borderId="26" xfId="52" applyFont="1" applyFill="1" applyBorder="1" applyAlignment="1">
      <alignment horizontal="centerContinuous"/>
    </xf>
    <xf numFmtId="0" fontId="9" fillId="0" borderId="0" xfId="52" applyFont="1" applyFill="1" applyBorder="1" applyAlignment="1">
      <alignment horizontal="centerContinuous"/>
    </xf>
    <xf numFmtId="0" fontId="11" fillId="0" borderId="0" xfId="52" applyFont="1" applyFill="1" applyBorder="1" applyAlignment="1">
      <alignment horizontal="centerContinuous"/>
    </xf>
    <xf numFmtId="0" fontId="12" fillId="0" borderId="0" xfId="52" applyFont="1" applyFill="1" applyBorder="1" applyAlignment="1">
      <alignment horizontal="centerContinuous"/>
    </xf>
    <xf numFmtId="0" fontId="4" fillId="0" borderId="21" xfId="52" applyFont="1" applyFill="1" applyBorder="1" applyAlignment="1"/>
    <xf numFmtId="0" fontId="4" fillId="0" borderId="14" xfId="52" applyFont="1" applyFill="1" applyBorder="1" applyAlignment="1">
      <alignment horizontal="centerContinuous"/>
    </xf>
    <xf numFmtId="0" fontId="4" fillId="0" borderId="25" xfId="52" applyFont="1" applyFill="1" applyBorder="1" applyAlignment="1"/>
    <xf numFmtId="0" fontId="4" fillId="0" borderId="0" xfId="52" applyFont="1" applyFill="1" applyAlignment="1"/>
    <xf numFmtId="49" fontId="13" fillId="0" borderId="26" xfId="53" applyNumberFormat="1" applyFont="1" applyFill="1" applyBorder="1" applyAlignment="1">
      <alignment horizontal="centerContinuous"/>
    </xf>
    <xf numFmtId="0" fontId="4" fillId="0" borderId="21" xfId="52" applyNumberFormat="1" applyFont="1" applyFill="1" applyBorder="1"/>
    <xf numFmtId="0" fontId="4" fillId="0" borderId="27" xfId="52" applyNumberFormat="1" applyFont="1" applyFill="1" applyBorder="1" applyAlignment="1">
      <alignment horizontal="centerContinuous"/>
    </xf>
    <xf numFmtId="0" fontId="4" fillId="0" borderId="28" xfId="52" applyNumberFormat="1" applyFont="1" applyFill="1" applyBorder="1"/>
    <xf numFmtId="0" fontId="4" fillId="0" borderId="25" xfId="52" applyNumberFormat="1" applyFont="1" applyFill="1" applyBorder="1"/>
    <xf numFmtId="0" fontId="4" fillId="0" borderId="0" xfId="52" applyNumberFormat="1" applyFont="1" applyFill="1"/>
    <xf numFmtId="0" fontId="4" fillId="0" borderId="29" xfId="52" applyFont="1" applyFill="1" applyBorder="1"/>
    <xf numFmtId="0" fontId="4" fillId="0" borderId="30" xfId="52" applyFont="1" applyFill="1" applyBorder="1"/>
    <xf numFmtId="0" fontId="4" fillId="0" borderId="31" xfId="52" applyFont="1" applyFill="1" applyBorder="1"/>
    <xf numFmtId="0" fontId="5" fillId="0" borderId="0" xfId="0" applyFont="1" applyFill="1"/>
    <xf numFmtId="0" fontId="6" fillId="0" borderId="0" xfId="0" applyFont="1" applyFill="1"/>
    <xf numFmtId="0" fontId="5" fillId="0" borderId="0" xfId="52" applyFont="1" applyFill="1" applyBorder="1" applyAlignment="1">
      <alignment horizontal="left"/>
    </xf>
    <xf numFmtId="0" fontId="6" fillId="0" borderId="0" xfId="52" applyFont="1" applyFill="1" applyAlignment="1">
      <alignment horizontal="centerContinuous"/>
    </xf>
    <xf numFmtId="0" fontId="8" fillId="0" borderId="0" xfId="52" applyFont="1" applyFill="1" applyAlignment="1">
      <alignment horizontal="centerContinuous" vertical="center"/>
    </xf>
    <xf numFmtId="0" fontId="9" fillId="0" borderId="0" xfId="52" applyFont="1" applyFill="1" applyAlignment="1">
      <alignment horizontal="centerContinuous"/>
    </xf>
    <xf numFmtId="0" fontId="11" fillId="0" borderId="0" xfId="52" applyFont="1" applyFill="1" applyAlignment="1">
      <alignment horizontal="centerContinuous"/>
    </xf>
    <xf numFmtId="0" fontId="12" fillId="0" borderId="0" xfId="52" applyFont="1" applyFill="1" applyAlignment="1">
      <alignment horizontal="centerContinuous"/>
    </xf>
    <xf numFmtId="0" fontId="4" fillId="0" borderId="32" xfId="52" applyFont="1" applyFill="1" applyBorder="1"/>
    <xf numFmtId="0" fontId="4" fillId="0" borderId="3" xfId="52" applyFont="1" applyFill="1" applyBorder="1"/>
    <xf numFmtId="0" fontId="10" fillId="0" borderId="33" xfId="52" applyFont="1" applyFill="1" applyBorder="1" applyAlignment="1">
      <alignment horizontal="right"/>
    </xf>
    <xf numFmtId="0" fontId="15" fillId="0" borderId="0" xfId="52" applyFont="1" applyFill="1"/>
    <xf numFmtId="0" fontId="11" fillId="0" borderId="0" xfId="52" applyNumberFormat="1" applyFont="1" applyFill="1" applyAlignment="1">
      <alignment horizontal="centerContinuous"/>
    </xf>
    <xf numFmtId="0" fontId="12" fillId="0" borderId="0" xfId="52" applyNumberFormat="1" applyFont="1" applyFill="1" applyAlignment="1">
      <alignment horizontal="centerContinuous"/>
    </xf>
    <xf numFmtId="0" fontId="15" fillId="0" borderId="0" xfId="52" applyFont="1" applyFill="1" applyAlignment="1">
      <alignment horizontal="centerContinuous"/>
    </xf>
    <xf numFmtId="0" fontId="16" fillId="0" borderId="0" xfId="52" applyFont="1" applyFill="1" applyAlignment="1">
      <alignment horizontal="centerContinuous"/>
    </xf>
    <xf numFmtId="0" fontId="16" fillId="0" borderId="0" xfId="52" applyFont="1" applyFill="1" applyAlignment="1">
      <alignment horizontal="right"/>
    </xf>
    <xf numFmtId="0" fontId="17" fillId="0" borderId="0" xfId="52" applyFont="1" applyFill="1"/>
    <xf numFmtId="0" fontId="16" fillId="0" borderId="0" xfId="52" applyFont="1" applyFill="1"/>
    <xf numFmtId="0" fontId="18" fillId="0" borderId="0" xfId="52" applyFont="1" applyFill="1" applyAlignment="1">
      <alignment horizontal="right"/>
    </xf>
    <xf numFmtId="172" fontId="19" fillId="0" borderId="0" xfId="28" applyNumberFormat="1" applyFont="1" applyFill="1" applyAlignment="1">
      <alignment horizontal="centerContinuous"/>
    </xf>
    <xf numFmtId="172" fontId="6" fillId="0" borderId="0" xfId="28" applyNumberFormat="1" applyFont="1" applyFill="1" applyAlignment="1">
      <alignment horizontal="centerContinuous"/>
    </xf>
    <xf numFmtId="0" fontId="18" fillId="0" borderId="0" xfId="52" applyFont="1" applyFill="1"/>
    <xf numFmtId="0" fontId="6" fillId="0" borderId="0" xfId="52" applyFont="1" applyFill="1"/>
    <xf numFmtId="204" fontId="6" fillId="0" borderId="0" xfId="58" applyNumberFormat="1" applyFont="1" applyFill="1"/>
    <xf numFmtId="0" fontId="14" fillId="0" borderId="0" xfId="52" applyFont="1" applyFill="1" applyAlignment="1">
      <alignment horizontal="left"/>
    </xf>
    <xf numFmtId="0" fontId="5" fillId="0" borderId="0" xfId="52" applyFont="1" applyFill="1" applyAlignment="1">
      <alignment horizontal="center"/>
    </xf>
    <xf numFmtId="0" fontId="14" fillId="0" borderId="0" xfId="52" applyFont="1" applyFill="1" applyAlignment="1">
      <alignment horizontal="centerContinuous"/>
    </xf>
    <xf numFmtId="0" fontId="14" fillId="0" borderId="0" xfId="52" applyFont="1" applyFill="1" applyAlignment="1">
      <alignment horizontal="center"/>
    </xf>
    <xf numFmtId="0" fontId="13" fillId="0" borderId="0" xfId="52" applyFont="1" applyFill="1" applyAlignment="1">
      <alignment horizontal="center"/>
    </xf>
    <xf numFmtId="0" fontId="13" fillId="0" borderId="0" xfId="52" applyFont="1" applyFill="1" applyAlignment="1">
      <alignment horizontal="centerContinuous"/>
    </xf>
    <xf numFmtId="0" fontId="14" fillId="0" borderId="0" xfId="52" applyFont="1" applyFill="1"/>
    <xf numFmtId="0" fontId="7" fillId="0" borderId="0" xfId="52" applyFont="1" applyFill="1" applyAlignment="1">
      <alignment horizontal="center"/>
    </xf>
    <xf numFmtId="0" fontId="10" fillId="0" borderId="0" xfId="52" applyFont="1" applyFill="1" applyAlignment="1">
      <alignment horizontal="center"/>
    </xf>
    <xf numFmtId="0" fontId="4" fillId="0" borderId="0" xfId="52" applyFont="1" applyFill="1" applyAlignment="1">
      <alignment horizontal="center"/>
    </xf>
    <xf numFmtId="3" fontId="14" fillId="0" borderId="34" xfId="28" applyNumberFormat="1" applyFont="1" applyFill="1" applyBorder="1" applyAlignment="1">
      <alignment horizontal="right"/>
    </xf>
    <xf numFmtId="3" fontId="4" fillId="0" borderId="34" xfId="28" applyNumberFormat="1" applyFont="1" applyFill="1" applyBorder="1" applyAlignment="1">
      <alignment horizontal="right"/>
    </xf>
    <xf numFmtId="3" fontId="4" fillId="0" borderId="15" xfId="28" applyNumberFormat="1" applyFont="1" applyFill="1" applyBorder="1" applyAlignment="1">
      <alignment horizontal="right"/>
    </xf>
    <xf numFmtId="3" fontId="14" fillId="0" borderId="15" xfId="28" applyNumberFormat="1" applyFont="1" applyFill="1" applyBorder="1" applyAlignment="1">
      <alignment horizontal="right"/>
    </xf>
    <xf numFmtId="203" fontId="14" fillId="0" borderId="17" xfId="28" applyNumberFormat="1" applyFont="1" applyFill="1" applyBorder="1" applyAlignment="1">
      <alignment horizontal="right"/>
    </xf>
    <xf numFmtId="184" fontId="14" fillId="0" borderId="17" xfId="28" applyNumberFormat="1" applyFont="1" applyFill="1" applyBorder="1" applyAlignment="1">
      <alignment horizontal="right"/>
    </xf>
    <xf numFmtId="49" fontId="10" fillId="0" borderId="26" xfId="54" applyNumberFormat="1" applyFont="1" applyBorder="1" applyAlignment="1">
      <alignment horizontal="centerContinuous"/>
    </xf>
    <xf numFmtId="49" fontId="12" fillId="0" borderId="26" xfId="54" applyNumberFormat="1" applyFont="1" applyBorder="1" applyAlignment="1">
      <alignment horizontal="centerContinuous"/>
    </xf>
    <xf numFmtId="172" fontId="54" fillId="0" borderId="0" xfId="29" applyNumberFormat="1" applyFont="1" applyAlignment="1">
      <alignment horizontal="right"/>
    </xf>
    <xf numFmtId="172" fontId="13" fillId="0" borderId="32" xfId="28" applyNumberFormat="1" applyFont="1" applyFill="1" applyBorder="1" applyAlignment="1">
      <alignment horizontal="centerContinuous"/>
    </xf>
    <xf numFmtId="172" fontId="12" fillId="0" borderId="3" xfId="28" applyNumberFormat="1" applyFont="1" applyFill="1" applyBorder="1" applyAlignment="1">
      <alignment horizontal="centerContinuous"/>
    </xf>
    <xf numFmtId="172" fontId="12" fillId="0" borderId="33" xfId="28" applyNumberFormat="1" applyFont="1" applyFill="1" applyBorder="1" applyAlignment="1">
      <alignment horizontal="centerContinuous"/>
    </xf>
    <xf numFmtId="0" fontId="18" fillId="0" borderId="0" xfId="53" applyNumberFormat="1" applyFont="1" applyFill="1" applyAlignment="1">
      <alignment horizontal="centerContinuous"/>
    </xf>
    <xf numFmtId="0" fontId="14" fillId="0" borderId="35" xfId="54" applyNumberFormat="1" applyFont="1" applyFill="1" applyBorder="1" applyAlignment="1">
      <alignment horizontal="centerContinuous"/>
    </xf>
  </cellXfs>
  <cellStyles count="85">
    <cellStyle name="_Tong_muc_dau_tu_tieu_hoc_XTT" xfId="1" xr:uid="{28320A19-EE26-4771-8F8E-E91BB623F6DD}"/>
    <cellStyle name="20% - Accent1 2" xfId="2" xr:uid="{A40109D7-357F-4BD6-B853-729EA7E7E9AC}"/>
    <cellStyle name="20% - Accent2 2" xfId="3" xr:uid="{0CAF35D8-7DD0-4C63-9AB0-7B838DCCFF0C}"/>
    <cellStyle name="20% - Accent3 2" xfId="4" xr:uid="{E8F00185-C0BF-40B5-ADEA-03E84B129F39}"/>
    <cellStyle name="20% - Accent4 2" xfId="5" xr:uid="{BF0F5226-E1D8-4A53-84B2-877F6518780A}"/>
    <cellStyle name="20% - Accent5 2" xfId="6" xr:uid="{F0592421-8D69-46D4-8B0D-C85869A8D300}"/>
    <cellStyle name="20% - Accent6 2" xfId="7" xr:uid="{CF8BFFDE-4627-450B-A8D2-C14DEA86183A}"/>
    <cellStyle name="40% - Accent1 2" xfId="8" xr:uid="{E1B7E088-D0F7-449A-8EFC-9F9FC4730F62}"/>
    <cellStyle name="40% - Accent2 2" xfId="9" xr:uid="{4FCD1C30-F7AA-4936-9DA6-FECD8D4813DD}"/>
    <cellStyle name="40% - Accent3 2" xfId="10" xr:uid="{EF558609-A31D-4729-82E3-A5F076947F2E}"/>
    <cellStyle name="40% - Accent4 2" xfId="11" xr:uid="{6FCBD870-5085-4011-904D-673586E4813E}"/>
    <cellStyle name="40% - Accent5 2" xfId="12" xr:uid="{D3297B7F-E6B5-45DB-AC86-EFD5FEADB98B}"/>
    <cellStyle name="40% - Accent6 2" xfId="13" xr:uid="{0E453AC5-7BAE-4155-9FD6-12D03F4E8B95}"/>
    <cellStyle name="60% - Accent1 2" xfId="14" xr:uid="{170B9749-37DB-4FB5-B8E2-277458B2E334}"/>
    <cellStyle name="60% - Accent2 2" xfId="15" xr:uid="{06897FDB-E21A-4186-B061-C8372B44B5A7}"/>
    <cellStyle name="60% - Accent3 2" xfId="16" xr:uid="{C78339B5-D7EF-439D-9994-01671D2E0BD8}"/>
    <cellStyle name="60% - Accent4 2" xfId="17" xr:uid="{5EB7D0E7-03FF-4620-A0AF-7B8ADD9F20E0}"/>
    <cellStyle name="60% - Accent5 2" xfId="18" xr:uid="{C9767205-CE36-42DD-97F8-8E0A30FC5D9B}"/>
    <cellStyle name="60% - Accent6 2" xfId="19" xr:uid="{85D74B48-8C4C-4FB4-B536-F7CB9CB7EA38}"/>
    <cellStyle name="Accent1 2" xfId="20" xr:uid="{440A1759-DD82-410D-B9E8-D1433AE21057}"/>
    <cellStyle name="Accent2 2" xfId="21" xr:uid="{0FCB09D3-9D8D-4CC8-AF2E-FAD222BD62BC}"/>
    <cellStyle name="Accent3 2" xfId="22" xr:uid="{3A826DCA-DCE6-4231-BD05-32B527A24E99}"/>
    <cellStyle name="Accent4 2" xfId="23" xr:uid="{7204DF28-217F-4AB3-ACB0-6224D0A8EEB1}"/>
    <cellStyle name="Accent5 2" xfId="24" xr:uid="{E16EBECD-ECD8-442B-B3D1-D6E7960463F8}"/>
    <cellStyle name="Accent6 2" xfId="25" xr:uid="{BC05DC1F-99FB-4D83-8D38-B940FF304670}"/>
    <cellStyle name="Bad 2" xfId="26" xr:uid="{41E3B9C8-7926-43F7-8D09-8256FF82D44E}"/>
    <cellStyle name="Calculation 2" xfId="27" xr:uid="{4E9E22C7-F4BC-4F98-AEA7-98819344157B}"/>
    <cellStyle name="Comma" xfId="28" builtinId="3"/>
    <cellStyle name="Comma 2" xfId="29" xr:uid="{9AF75D8E-500A-471C-8969-2FE5826A1930}"/>
    <cellStyle name="Comma0" xfId="30" xr:uid="{2560AACC-B71B-4F07-B6A5-664AA386852A}"/>
    <cellStyle name="Currency0" xfId="31" xr:uid="{58AE1DBA-9A9B-4D3D-BF96-9BEC6E9BF660}"/>
    <cellStyle name="Check Cell 2" xfId="32" xr:uid="{49C79BB9-AD3A-468C-83AA-B55092FA8AC2}"/>
    <cellStyle name="Date" xfId="33" xr:uid="{B9E920DA-30F9-4150-944A-CD87B61A07EB}"/>
    <cellStyle name="Explanatory Text 2" xfId="34" xr:uid="{4CFF263B-4D4E-44A4-8DDC-4EB509D41564}"/>
    <cellStyle name="Fixed" xfId="35" xr:uid="{A6C650F9-A5FE-4B38-831D-36D8EA5B100A}"/>
    <cellStyle name="Good 2" xfId="36" xr:uid="{3E78C3A9-8B3E-44CB-A398-9E4C93CABFCD}"/>
    <cellStyle name="Header1" xfId="37" xr:uid="{99D6F1DE-4727-4B63-A65E-9EDD7FA1A327}"/>
    <cellStyle name="Header2" xfId="38" xr:uid="{9D7D4403-90E6-42BB-BD25-F1113A90EB67}"/>
    <cellStyle name="Heading 1 2" xfId="39" xr:uid="{9BF69DF8-324B-47AF-8990-B839C51DAA97}"/>
    <cellStyle name="Heading 2 2" xfId="40" xr:uid="{64314164-AC47-4835-8F9D-07517983988B}"/>
    <cellStyle name="Heading 3 2" xfId="41" xr:uid="{F4D2A9FB-7315-4841-9EDC-B8957B17E2F6}"/>
    <cellStyle name="Heading 4 2" xfId="42" xr:uid="{AC2B808B-FBA1-4C3B-9BB0-829DC7088783}"/>
    <cellStyle name="Input 2" xfId="43" xr:uid="{37149646-FAEB-4636-91E8-97192B524286}"/>
    <cellStyle name="Ledger 17 x 11 in" xfId="44" xr:uid="{C265FA7C-2ED1-41DC-8AAA-D17B204ACCB1}"/>
    <cellStyle name="Linked Cell 2" xfId="45" xr:uid="{DC47B98A-C038-4485-855B-24655642F25B}"/>
    <cellStyle name="Millares [0]_Well Timing" xfId="46" xr:uid="{62FDBEC8-9AA6-4716-A07F-A5F06D38E079}"/>
    <cellStyle name="Millares_Well Timing" xfId="47" xr:uid="{5043B86B-0557-41E1-9E8F-00C470324186}"/>
    <cellStyle name="Moneda [0]_Well Timing" xfId="48" xr:uid="{DD07E25D-68E1-479F-8C18-ECE53A3A641C}"/>
    <cellStyle name="Moneda_Well Timing" xfId="49" xr:uid="{E1ED4B9A-56EB-4C64-8674-C87FDFB4F9DA}"/>
    <cellStyle name="n" xfId="50" xr:uid="{09D80823-C880-475B-B7E7-937C4DEAD112}"/>
    <cellStyle name="Neutral 2" xfId="51" xr:uid="{7BFD153F-72EF-47DD-B3D5-7503399508FB}"/>
    <cellStyle name="Normal" xfId="0" builtinId="0"/>
    <cellStyle name="Normal_NHABIA3" xfId="52" xr:uid="{7C850FA5-E3B9-48BC-9603-952A02A53594}"/>
    <cellStyle name="Normal_santenis" xfId="53" xr:uid="{B956D57B-8C64-4E86-A4E9-332A9CA0C56C}"/>
    <cellStyle name="Normal_santenis 2" xfId="54" xr:uid="{965097DC-AD25-4A7F-9A7F-383DF07548BF}"/>
    <cellStyle name="norman" xfId="55" xr:uid="{FF44EE3E-A78B-498D-9B8F-E9B84181FB49}"/>
    <cellStyle name="Note 2" xfId="56" xr:uid="{1E051203-F3EF-4804-A967-FDEBA78EECB3}"/>
    <cellStyle name="Output 2" xfId="57" xr:uid="{08AB3597-90D9-4370-8669-EEAA95990D12}"/>
    <cellStyle name="Percent" xfId="58" builtinId="5"/>
    <cellStyle name="Percent 2" xfId="59" xr:uid="{4CAA97E6-177B-46D0-8F1D-9D742237544F}"/>
    <cellStyle name="Style 1" xfId="60" xr:uid="{5E002745-69BD-4334-8821-38B747F2F558}"/>
    <cellStyle name="Title 2" xfId="61" xr:uid="{8857CD5F-F2BC-4CBA-95F5-7608DD02B382}"/>
    <cellStyle name="Total 2" xfId="62" xr:uid="{C5DE79E3-DF5B-4DEF-894A-1C64CD2082CC}"/>
    <cellStyle name="Vietnam 1" xfId="63" xr:uid="{74C2D121-AEC0-4A92-AE27-751BCE3E0EC3}"/>
    <cellStyle name="Warning Text 2" xfId="64" xr:uid="{676EA82C-05C8-4824-B944-16509C86FF75}"/>
    <cellStyle name=" [0.00]_ Att. 1- Cover" xfId="65" xr:uid="{C7F99419-E875-4088-8ED2-BB8AFAA02160}"/>
    <cellStyle name="_ Att. 1- Cover" xfId="66" xr:uid="{CDF81B10-1E70-4810-8C16-70CC2360E153}"/>
    <cellStyle name="?_ Att. 1- Cover" xfId="67" xr:uid="{C2F64DF6-2271-4C41-BA2E-319AE643B948}"/>
    <cellStyle name="똿뗦먛귟 [0.00]_PRODUCT DETAIL Q1" xfId="68" xr:uid="{D299E88A-3C25-4EFD-8FBF-42691AEA93DD}"/>
    <cellStyle name="똿뗦먛귟_PRODUCT DETAIL Q1" xfId="69" xr:uid="{3114DF6A-C3BB-4BB7-AE28-773CE11D2D5C}"/>
    <cellStyle name="믅됞 [0.00]_PRODUCT DETAIL Q1" xfId="70" xr:uid="{78D4080B-A773-4A01-BD5B-25496B446A2D}"/>
    <cellStyle name="믅됞_PRODUCT DETAIL Q1" xfId="71" xr:uid="{D30091F5-B933-4C19-BF3A-CE9B4F72742D}"/>
    <cellStyle name="백분율_95" xfId="72" xr:uid="{9CB4F66C-4424-4DE0-9385-FA0EE3A3D01E}"/>
    <cellStyle name="뷭?_BOOKSHIP" xfId="73" xr:uid="{4265E216-7228-4A8F-8290-B0812C4E8D3D}"/>
    <cellStyle name="콤마 [0]_1202" xfId="74" xr:uid="{9A83BC69-400F-4160-B37D-D16ACB02EB14}"/>
    <cellStyle name="콤마_1202" xfId="75" xr:uid="{AFF6BE11-97E7-4B02-8832-BFAF5C58C138}"/>
    <cellStyle name="통화 [0]_1202" xfId="76" xr:uid="{36DA881F-1E0D-40BD-B7A3-93C6634B5284}"/>
    <cellStyle name="통화_1202" xfId="77" xr:uid="{EB2684D0-0F09-439E-B3F1-0D94F50A9684}"/>
    <cellStyle name="표준_(정보부문)월별인원계획" xfId="78" xr:uid="{5F37A57A-2C87-412E-85EA-675CA9112BEA}"/>
    <cellStyle name="一般_99Q3647-ALL-CAS2" xfId="79" xr:uid="{15A1418A-9B3A-4394-8A16-79B87AD8D88F}"/>
    <cellStyle name="千分位[0]_Book1" xfId="80" xr:uid="{8CD30CDD-1C19-4C78-A70D-03C3F0B9A527}"/>
    <cellStyle name="千分位_99Q3647-ALL-CAS2" xfId="81" xr:uid="{5CFD1B96-A8D5-4CC3-A697-7B9EFC7CF7F0}"/>
    <cellStyle name="貨幣 [0]_Book1" xfId="82" xr:uid="{358F6C95-97C9-4C64-9F76-8B5988CAC5E5}"/>
    <cellStyle name="貨幣[0]_BRE" xfId="83" xr:uid="{78D13DE5-C799-41FC-95DF-FF232CAD3709}"/>
    <cellStyle name="貨幣_Book1" xfId="84" xr:uid="{CBD0B231-E8F0-46FD-8F83-4F85B51ECA2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3</xdr:row>
      <xdr:rowOff>0</xdr:rowOff>
    </xdr:from>
    <xdr:to>
      <xdr:col>3</xdr:col>
      <xdr:colOff>355600</xdr:colOff>
      <xdr:row>3</xdr:row>
      <xdr:rowOff>0</xdr:rowOff>
    </xdr:to>
    <xdr:sp macro="" textlink="">
      <xdr:nvSpPr>
        <xdr:cNvPr id="1093" name="Line 1">
          <a:extLst>
            <a:ext uri="{FF2B5EF4-FFF2-40B4-BE49-F238E27FC236}">
              <a16:creationId xmlns:a16="http://schemas.microsoft.com/office/drawing/2014/main" id="{3A41E14F-5A43-DAF2-0726-C17C36F065CF}"/>
            </a:ext>
          </a:extLst>
        </xdr:cNvPr>
        <xdr:cNvSpPr>
          <a:spLocks noChangeShapeType="1"/>
        </xdr:cNvSpPr>
      </xdr:nvSpPr>
      <xdr:spPr bwMode="auto">
        <a:xfrm>
          <a:off x="101600" y="635000"/>
          <a:ext cx="1314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7</xdr:col>
      <xdr:colOff>19050</xdr:colOff>
      <xdr:row>3</xdr:row>
      <xdr:rowOff>0</xdr:rowOff>
    </xdr:to>
    <xdr:sp macro="" textlink="">
      <xdr:nvSpPr>
        <xdr:cNvPr id="1094" name="Line 2">
          <a:extLst>
            <a:ext uri="{FF2B5EF4-FFF2-40B4-BE49-F238E27FC236}">
              <a16:creationId xmlns:a16="http://schemas.microsoft.com/office/drawing/2014/main" id="{A6FBE610-B7F0-CEE7-195D-FF2E815100A8}"/>
            </a:ext>
          </a:extLst>
        </xdr:cNvPr>
        <xdr:cNvSpPr>
          <a:spLocks noChangeShapeType="1"/>
        </xdr:cNvSpPr>
      </xdr:nvSpPr>
      <xdr:spPr bwMode="auto">
        <a:xfrm>
          <a:off x="2743200" y="635000"/>
          <a:ext cx="1320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2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2117" name="Line 1">
          <a:extLst>
            <a:ext uri="{FF2B5EF4-FFF2-40B4-BE49-F238E27FC236}">
              <a16:creationId xmlns:a16="http://schemas.microsoft.com/office/drawing/2014/main" id="{23A85227-D19A-A2AF-6712-23FA6EBBCF83}"/>
            </a:ext>
          </a:extLst>
        </xdr:cNvPr>
        <xdr:cNvSpPr>
          <a:spLocks noChangeShapeType="1"/>
        </xdr:cNvSpPr>
      </xdr:nvSpPr>
      <xdr:spPr bwMode="auto">
        <a:xfrm>
          <a:off x="31750" y="558800"/>
          <a:ext cx="135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806450</xdr:colOff>
      <xdr:row>2</xdr:row>
      <xdr:rowOff>0</xdr:rowOff>
    </xdr:from>
    <xdr:to>
      <xdr:col>5</xdr:col>
      <xdr:colOff>457200</xdr:colOff>
      <xdr:row>2</xdr:row>
      <xdr:rowOff>0</xdr:rowOff>
    </xdr:to>
    <xdr:sp macro="" textlink="">
      <xdr:nvSpPr>
        <xdr:cNvPr id="2118" name="Line 2">
          <a:extLst>
            <a:ext uri="{FF2B5EF4-FFF2-40B4-BE49-F238E27FC236}">
              <a16:creationId xmlns:a16="http://schemas.microsoft.com/office/drawing/2014/main" id="{A7148192-EBDC-E477-BAC0-A01DD629570B}"/>
            </a:ext>
          </a:extLst>
        </xdr:cNvPr>
        <xdr:cNvSpPr>
          <a:spLocks noChangeShapeType="1"/>
        </xdr:cNvSpPr>
      </xdr:nvSpPr>
      <xdr:spPr bwMode="auto">
        <a:xfrm>
          <a:off x="2197100" y="558800"/>
          <a:ext cx="135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128d52ca9f9a0e7/Desktop/2025%20Works/DREAMHOME/TT_20200113-DrH.Ri-P7Q8-DToan-CD.20180718.CD/DrH.Ri-P7Q8-DToan-MEP-2-DienLuc-CD.20180718.CD.xls" TargetMode="External"/><Relationship Id="rId1" Type="http://schemas.openxmlformats.org/officeDocument/2006/relationships/externalLinkPath" Target="DrH.Ri-P7Q8-DToan-MEP-2-DienLuc-CD.20180718.CD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128d52ca9f9a0e7/Desktop/2025%20Works/DREAMHOME/TT_20200113-DrH.Ri-P7Q8-DToan-CD.20180718.CD/DrH.Ri-P7Q8-DToan-MEP-3-HeThongDien-CD.20180718.CD.xls" TargetMode="External"/><Relationship Id="rId1" Type="http://schemas.openxmlformats.org/officeDocument/2006/relationships/externalLinkPath" Target="DrH.Ri-P7Q8-DToan-MEP-3-HeThongDien-CD.20180718.C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rH.Ri-P7Q8-DToan-MEP-4-DHKK&amp;ThongGioDieuAp-CD.20180718.C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rH.Ri-P7Q8-DToan-MEP-5-TV&amp;Tel-CD.20180718.C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rH.Ri-P7Q8-DToan-MEP-6-Camera-CD.20180718.C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rH.Ri-P7Q8-DToan-MEP-7-CapThoaNuoc-CD.20180718.C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THDT"/>
      <sheetName val="BANG TIEN LUONG"/>
      <sheetName val="BANG PTVT"/>
      <sheetName val="THVT"/>
    </sheetNames>
    <sheetDataSet>
      <sheetData sheetId="0">
        <row r="23">
          <cell r="E23">
            <v>50675807477.51535</v>
          </cell>
        </row>
        <row r="28">
          <cell r="E28">
            <v>8504212500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THDT"/>
      <sheetName val="BANG TIEN LUONG"/>
      <sheetName val="BANG PTVT"/>
      <sheetName val="THVT"/>
    </sheetNames>
    <sheetDataSet>
      <sheetData sheetId="0">
        <row r="23">
          <cell r="E23">
            <v>111676509533.29637</v>
          </cell>
        </row>
        <row r="28">
          <cell r="E28">
            <v>25929646500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THDT"/>
      <sheetName val="BANG TIEN LUONG"/>
      <sheetName val="BANG PTVT"/>
      <sheetName val="THVT"/>
    </sheetNames>
    <sheetDataSet>
      <sheetData sheetId="0">
        <row r="23">
          <cell r="E23">
            <v>43260601439.183243</v>
          </cell>
        </row>
        <row r="28">
          <cell r="E28">
            <v>29802818180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THDT"/>
      <sheetName val="BANG TIEN LUONG"/>
      <sheetName val="BANG PTVT"/>
      <sheetName val="THVT"/>
    </sheetNames>
    <sheetDataSet>
      <sheetData sheetId="0">
        <row r="23">
          <cell r="E23">
            <v>19355668534.313038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THDT"/>
      <sheetName val="BANG TIEN LUONG"/>
      <sheetName val="BANG PTVT"/>
      <sheetName val="THVT"/>
    </sheetNames>
    <sheetDataSet>
      <sheetData sheetId="0">
        <row r="23">
          <cell r="E23">
            <v>1451940984.8277006</v>
          </cell>
        </row>
        <row r="28">
          <cell r="E28">
            <v>10113163500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THDT"/>
      <sheetName val="BANG TIEN LUONG"/>
      <sheetName val="BANG PTVT"/>
      <sheetName val="THVT"/>
      <sheetName val="Sheet1"/>
    </sheetNames>
    <sheetDataSet>
      <sheetData sheetId="0">
        <row r="23">
          <cell r="E23">
            <v>14825286077.560339</v>
          </cell>
        </row>
        <row r="28">
          <cell r="E28">
            <v>6852720000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7B7CE-9EC1-4E6F-9BE8-71D86F05E7B0}">
  <dimension ref="A1:P30"/>
  <sheetViews>
    <sheetView showGridLines="0" view="pageBreakPreview" zoomScale="85" zoomScaleNormal="100" zoomScaleSheetLayoutView="85" workbookViewId="0">
      <selection activeCell="J19" sqref="J19"/>
    </sheetView>
  </sheetViews>
  <sheetFormatPr defaultColWidth="9.1796875" defaultRowHeight="14.5"/>
  <cols>
    <col min="1" max="1" width="1.26953125" style="4" customWidth="1"/>
    <col min="2" max="2" width="8.1796875" style="4" customWidth="1"/>
    <col min="3" max="3" width="5.7265625" style="4" customWidth="1"/>
    <col min="4" max="4" width="7.26953125" style="4" customWidth="1"/>
    <col min="5" max="5" width="16.81640625" style="4" customWidth="1"/>
    <col min="6" max="6" width="9.1796875" style="4"/>
    <col min="7" max="7" width="9.453125" style="4" customWidth="1"/>
    <col min="8" max="8" width="9.54296875" style="4" customWidth="1"/>
    <col min="9" max="13" width="9.1796875" style="4"/>
    <col min="14" max="14" width="6.54296875" style="4" customWidth="1"/>
    <col min="15" max="15" width="7.1796875" style="4" customWidth="1"/>
    <col min="16" max="16" width="1.453125" style="4" customWidth="1"/>
    <col min="17" max="16384" width="9.1796875" style="4"/>
  </cols>
  <sheetData>
    <row r="1" spans="1:16" ht="6" customHeight="1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ht="18">
      <c r="A2" s="29"/>
      <c r="B2" s="30"/>
      <c r="C2" s="31"/>
      <c r="D2" s="31"/>
      <c r="E2" s="31" t="s">
        <v>0</v>
      </c>
      <c r="F2" s="32"/>
      <c r="G2" s="32"/>
      <c r="H2" s="32"/>
      <c r="I2" s="32"/>
      <c r="J2" s="33" t="s">
        <v>1</v>
      </c>
      <c r="K2" s="33"/>
      <c r="L2" s="33"/>
      <c r="M2" s="33"/>
      <c r="N2" s="33"/>
      <c r="O2" s="34"/>
      <c r="P2" s="35"/>
    </row>
    <row r="3" spans="1:16" ht="26">
      <c r="A3" s="29"/>
      <c r="B3" s="36"/>
      <c r="C3" s="37"/>
      <c r="D3" s="37"/>
      <c r="E3" s="38" t="s">
        <v>2</v>
      </c>
      <c r="F3" s="39"/>
      <c r="G3" s="39"/>
      <c r="H3" s="39"/>
      <c r="I3" s="39"/>
      <c r="J3" s="40" t="s">
        <v>3</v>
      </c>
      <c r="K3" s="40"/>
      <c r="L3" s="40"/>
      <c r="M3" s="40"/>
      <c r="N3" s="40"/>
      <c r="O3" s="15"/>
      <c r="P3" s="35"/>
    </row>
    <row r="4" spans="1:16" ht="17">
      <c r="A4" s="29"/>
      <c r="B4" s="41"/>
      <c r="C4" s="39"/>
      <c r="D4" s="39"/>
      <c r="E4" s="39"/>
      <c r="F4" s="39"/>
      <c r="G4" s="39"/>
      <c r="H4" s="39"/>
      <c r="I4" s="39"/>
      <c r="J4" s="42" t="s">
        <v>4</v>
      </c>
      <c r="K4" s="40"/>
      <c r="L4" s="40"/>
      <c r="M4" s="40"/>
      <c r="N4" s="40"/>
      <c r="O4" s="15"/>
      <c r="P4" s="35"/>
    </row>
    <row r="5" spans="1:16">
      <c r="A5" s="29"/>
      <c r="B5" s="41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15"/>
      <c r="P5" s="35"/>
    </row>
    <row r="6" spans="1:16">
      <c r="A6" s="29"/>
      <c r="B6" s="41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15"/>
      <c r="P6" s="35"/>
    </row>
    <row r="7" spans="1:16">
      <c r="A7" s="29"/>
      <c r="B7" s="41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15"/>
      <c r="P7" s="35"/>
    </row>
    <row r="8" spans="1:16">
      <c r="A8" s="29"/>
      <c r="B8" s="41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15"/>
      <c r="P8" s="35"/>
    </row>
    <row r="9" spans="1:16">
      <c r="A9" s="29"/>
      <c r="B9" s="41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15"/>
      <c r="P9" s="35"/>
    </row>
    <row r="10" spans="1:16">
      <c r="A10" s="29"/>
      <c r="B10" s="41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15"/>
      <c r="P10" s="35"/>
    </row>
    <row r="11" spans="1:16" ht="57.5">
      <c r="A11" s="29"/>
      <c r="B11" s="43" t="s">
        <v>5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15"/>
      <c r="P11" s="35"/>
    </row>
    <row r="12" spans="1:16">
      <c r="A12" s="29"/>
      <c r="B12" s="41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15"/>
      <c r="P12" s="35"/>
    </row>
    <row r="13" spans="1:16" ht="24">
      <c r="A13" s="29"/>
      <c r="B13" s="101" t="s">
        <v>61</v>
      </c>
      <c r="C13" s="45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15"/>
      <c r="P13" s="35"/>
    </row>
    <row r="14" spans="1:16" s="50" customFormat="1" ht="21" customHeight="1">
      <c r="A14" s="47"/>
      <c r="B14" s="102" t="s">
        <v>62</v>
      </c>
      <c r="C14" s="45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8"/>
      <c r="P14" s="49"/>
    </row>
    <row r="15" spans="1:16" s="50" customFormat="1" ht="21" hidden="1" customHeight="1">
      <c r="A15" s="47"/>
      <c r="B15" s="51"/>
      <c r="C15" s="45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8"/>
      <c r="P15" s="49"/>
    </row>
    <row r="16" spans="1:16" s="50" customFormat="1" ht="21" customHeight="1">
      <c r="A16" s="47"/>
      <c r="B16" s="51" t="s">
        <v>6</v>
      </c>
      <c r="C16" s="45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8"/>
      <c r="P16" s="49"/>
    </row>
    <row r="17" spans="1:16">
      <c r="A17" s="29"/>
      <c r="B17" s="41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15"/>
      <c r="P17" s="35"/>
    </row>
    <row r="18" spans="1:16">
      <c r="A18" s="29"/>
      <c r="B18" s="41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15"/>
      <c r="P18" s="35"/>
    </row>
    <row r="19" spans="1:16">
      <c r="A19" s="29"/>
      <c r="B19" s="41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15"/>
      <c r="P19" s="35"/>
    </row>
    <row r="20" spans="1:16">
      <c r="A20" s="29"/>
      <c r="B20" s="41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15"/>
      <c r="P20" s="35"/>
    </row>
    <row r="21" spans="1:16">
      <c r="A21" s="29"/>
      <c r="B21" s="41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15"/>
      <c r="P21" s="35"/>
    </row>
    <row r="22" spans="1:16">
      <c r="A22" s="29"/>
      <c r="B22" s="41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15"/>
      <c r="P22" s="35"/>
    </row>
    <row r="23" spans="1:16">
      <c r="A23" s="29"/>
      <c r="B23" s="41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15"/>
      <c r="P23" s="35"/>
    </row>
    <row r="24" spans="1:16">
      <c r="A24" s="29"/>
      <c r="B24" s="41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15"/>
      <c r="P24" s="35"/>
    </row>
    <row r="25" spans="1:16">
      <c r="A25" s="29"/>
      <c r="B25" s="41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15"/>
      <c r="P25" s="35"/>
    </row>
    <row r="26" spans="1:16" s="56" customFormat="1" ht="16">
      <c r="A26" s="52"/>
      <c r="B26" s="108" t="s">
        <v>64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4"/>
      <c r="P26" s="55"/>
    </row>
    <row r="27" spans="1:16" ht="6.75" customHeight="1" thickBot="1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9"/>
    </row>
    <row r="29" spans="1:16" ht="18">
      <c r="G29" s="60"/>
      <c r="H29" s="61"/>
      <c r="I29" s="6"/>
      <c r="J29" s="6"/>
      <c r="K29" s="6"/>
      <c r="L29" s="6"/>
      <c r="M29" s="6"/>
    </row>
    <row r="30" spans="1:16" ht="18">
      <c r="G30" s="6"/>
      <c r="H30" s="60"/>
      <c r="I30" s="6"/>
      <c r="J30" s="6"/>
      <c r="K30" s="6"/>
      <c r="L30" s="6"/>
      <c r="M30" s="60"/>
    </row>
  </sheetData>
  <phoneticPr fontId="3" type="noConversion"/>
  <printOptions horizontalCentered="1" verticalCentered="1"/>
  <pageMargins left="1.1499999999999999" right="0.39" top="0.41" bottom="0.18" header="0.17" footer="0.16"/>
  <pageSetup paperSize="9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DC4B-EACD-4A68-8B20-79E8020A9443}">
  <dimension ref="A1:P34"/>
  <sheetViews>
    <sheetView showZeros="0" view="pageBreakPreview" zoomScaleNormal="100" workbookViewId="0">
      <selection activeCell="H6" sqref="H6"/>
    </sheetView>
  </sheetViews>
  <sheetFormatPr defaultColWidth="9.1796875" defaultRowHeight="14.5"/>
  <cols>
    <col min="1" max="1" width="7.453125" style="4" customWidth="1"/>
    <col min="2" max="2" width="6.453125" style="4" customWidth="1"/>
    <col min="3" max="3" width="6" style="4" customWidth="1"/>
    <col min="4" max="4" width="15.26953125" style="4" customWidth="1"/>
    <col min="5" max="5" width="9.1796875" style="4"/>
    <col min="6" max="6" width="6.7265625" style="4" customWidth="1"/>
    <col min="7" max="7" width="22.1796875" style="4" customWidth="1"/>
    <col min="8" max="8" width="5.7265625" style="4" customWidth="1"/>
    <col min="9" max="9" width="9.1796875" style="4"/>
    <col min="10" max="10" width="8.7265625" style="4" customWidth="1"/>
    <col min="11" max="11" width="9.1796875" style="4"/>
    <col min="12" max="12" width="2.54296875" style="4" customWidth="1"/>
    <col min="13" max="13" width="3.453125" style="4" customWidth="1"/>
    <col min="14" max="14" width="15.453125" style="4" customWidth="1"/>
    <col min="15" max="15" width="9.1796875" style="4"/>
    <col min="16" max="16" width="12.453125" style="4" bestFit="1" customWidth="1"/>
    <col min="17" max="17" width="12.81640625" style="4" bestFit="1" customWidth="1"/>
    <col min="18" max="16384" width="9.1796875" style="4"/>
  </cols>
  <sheetData>
    <row r="1" spans="1:16" ht="18">
      <c r="A1" s="62"/>
      <c r="B1" s="37"/>
      <c r="C1" s="37"/>
      <c r="D1" s="37" t="s">
        <v>0</v>
      </c>
      <c r="E1" s="39"/>
      <c r="F1" s="39"/>
      <c r="J1" s="63" t="s">
        <v>1</v>
      </c>
      <c r="K1" s="63"/>
      <c r="L1" s="63"/>
      <c r="M1" s="63"/>
      <c r="N1" s="2"/>
    </row>
    <row r="2" spans="1:16" ht="26">
      <c r="A2" s="62"/>
      <c r="B2" s="37"/>
      <c r="C2" s="37"/>
      <c r="D2" s="38" t="s">
        <v>2</v>
      </c>
      <c r="E2" s="39"/>
      <c r="F2" s="39"/>
      <c r="J2" s="63" t="s">
        <v>3</v>
      </c>
      <c r="K2" s="63"/>
      <c r="L2" s="63"/>
      <c r="M2" s="63"/>
      <c r="N2" s="2"/>
    </row>
    <row r="3" spans="1:16" ht="17">
      <c r="J3" s="63" t="s">
        <v>4</v>
      </c>
      <c r="K3" s="2"/>
      <c r="L3" s="2"/>
      <c r="M3" s="2"/>
      <c r="N3" s="2"/>
    </row>
    <row r="4" spans="1:16" ht="15.5">
      <c r="N4" s="103" t="s">
        <v>65</v>
      </c>
    </row>
    <row r="5" spans="1:16" ht="7.5" customHeight="1"/>
    <row r="6" spans="1:16" ht="57.5">
      <c r="A6" s="64" t="s">
        <v>5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</row>
    <row r="7" spans="1:16" ht="4.5" customHeight="1"/>
    <row r="8" spans="1:16" ht="24">
      <c r="A8" s="101" t="s">
        <v>61</v>
      </c>
      <c r="B8" s="66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</row>
    <row r="9" spans="1:16" ht="22.5" customHeight="1">
      <c r="A9" s="102" t="s">
        <v>62</v>
      </c>
      <c r="B9" s="66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</row>
    <row r="10" spans="1:16" ht="24" hidden="1">
      <c r="A10" s="5">
        <v>0</v>
      </c>
      <c r="B10" s="66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</row>
    <row r="11" spans="1:16" ht="21.75" customHeight="1" thickBot="1">
      <c r="A11" s="5" t="s">
        <v>6</v>
      </c>
      <c r="B11" s="66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</row>
    <row r="12" spans="1:16" ht="23" thickBot="1">
      <c r="D12" s="68"/>
      <c r="E12" s="69"/>
      <c r="F12" s="70" t="s">
        <v>7</v>
      </c>
      <c r="G12" s="104">
        <f>G15+G16</f>
        <v>378199838455</v>
      </c>
      <c r="H12" s="105"/>
      <c r="I12" s="106"/>
      <c r="J12" s="71" t="s">
        <v>8</v>
      </c>
      <c r="P12" s="25"/>
    </row>
    <row r="13" spans="1:16" ht="21" customHeight="1">
      <c r="A13" s="107" t="s">
        <v>63</v>
      </c>
      <c r="B13" s="72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</row>
    <row r="14" spans="1:16" ht="17.25" customHeight="1">
      <c r="A14" s="74"/>
      <c r="B14" s="75"/>
      <c r="C14" s="75"/>
      <c r="D14" s="75"/>
      <c r="E14" s="76" t="s">
        <v>9</v>
      </c>
      <c r="F14" s="75" t="s">
        <v>10</v>
      </c>
      <c r="G14" s="75"/>
      <c r="H14" s="75"/>
      <c r="I14" s="74"/>
      <c r="J14" s="74"/>
      <c r="K14" s="74"/>
    </row>
    <row r="15" spans="1:16" s="83" customFormat="1" ht="17.25" customHeight="1">
      <c r="A15" s="77"/>
      <c r="B15" s="78"/>
      <c r="C15" s="77"/>
      <c r="D15" s="78"/>
      <c r="E15" s="78"/>
      <c r="F15" s="79" t="s">
        <v>11</v>
      </c>
      <c r="G15" s="80">
        <v>288877021707</v>
      </c>
      <c r="H15" s="81"/>
      <c r="I15" s="81"/>
      <c r="J15" s="82" t="s">
        <v>8</v>
      </c>
      <c r="K15" s="78"/>
      <c r="O15" s="84"/>
    </row>
    <row r="16" spans="1:16" s="83" customFormat="1" ht="17.25" customHeight="1">
      <c r="A16" s="77"/>
      <c r="B16" s="78"/>
      <c r="C16" s="77"/>
      <c r="D16" s="78"/>
      <c r="E16" s="78"/>
      <c r="F16" s="79" t="s">
        <v>12</v>
      </c>
      <c r="G16" s="80">
        <v>89322816748</v>
      </c>
      <c r="H16" s="81"/>
      <c r="I16" s="81"/>
      <c r="J16" s="82" t="s">
        <v>8</v>
      </c>
      <c r="K16" s="78"/>
      <c r="O16" s="84"/>
    </row>
    <row r="17" spans="1:15" s="83" customFormat="1" ht="17.25" hidden="1" customHeight="1">
      <c r="A17" s="77"/>
      <c r="B17" s="78"/>
      <c r="C17" s="77"/>
      <c r="D17" s="78"/>
      <c r="E17" s="78"/>
      <c r="F17" s="79" t="s">
        <v>13</v>
      </c>
      <c r="G17" s="80" t="e">
        <v>#REF!</v>
      </c>
      <c r="H17" s="81"/>
      <c r="I17" s="81"/>
      <c r="J17" s="82" t="s">
        <v>8</v>
      </c>
      <c r="K17" s="78"/>
      <c r="O17" s="84" t="e">
        <v>#REF!</v>
      </c>
    </row>
    <row r="18" spans="1:15" s="83" customFormat="1" ht="17.25" hidden="1" customHeight="1">
      <c r="A18" s="78"/>
      <c r="B18" s="78"/>
      <c r="C18" s="78"/>
      <c r="D18" s="78"/>
      <c r="E18" s="78"/>
      <c r="F18" s="79" t="s">
        <v>14</v>
      </c>
      <c r="G18" s="80" t="e">
        <v>#REF!</v>
      </c>
      <c r="H18" s="81"/>
      <c r="I18" s="81"/>
      <c r="J18" s="82" t="s">
        <v>8</v>
      </c>
      <c r="K18" s="78"/>
      <c r="O18" s="84" t="e">
        <v>#REF!</v>
      </c>
    </row>
    <row r="19" spans="1:15" s="83" customFormat="1" ht="17.25" hidden="1" customHeight="1">
      <c r="A19" s="78"/>
      <c r="B19" s="78"/>
      <c r="C19" s="78"/>
      <c r="D19" s="78"/>
      <c r="E19" s="78"/>
      <c r="F19" s="79" t="s">
        <v>15</v>
      </c>
      <c r="G19" s="80" t="e">
        <v>#REF!</v>
      </c>
      <c r="H19" s="81"/>
      <c r="I19" s="81"/>
      <c r="J19" s="82" t="s">
        <v>8</v>
      </c>
      <c r="K19" s="78"/>
      <c r="O19" s="84" t="e">
        <v>#REF!</v>
      </c>
    </row>
    <row r="20" spans="1:15" s="83" customFormat="1" ht="17.25" hidden="1" customHeight="1">
      <c r="A20" s="78"/>
      <c r="B20" s="78"/>
      <c r="C20" s="78"/>
      <c r="D20" s="78"/>
      <c r="E20" s="78"/>
      <c r="F20" s="79" t="s">
        <v>16</v>
      </c>
      <c r="G20" s="80" t="e">
        <v>#REF!</v>
      </c>
      <c r="H20" s="81"/>
      <c r="I20" s="81"/>
      <c r="J20" s="82" t="s">
        <v>8</v>
      </c>
      <c r="K20" s="78"/>
      <c r="O20" s="84" t="e">
        <v>#REF!</v>
      </c>
    </row>
    <row r="21" spans="1:15" s="83" customFormat="1" ht="17.25" hidden="1" customHeight="1">
      <c r="A21" s="78"/>
      <c r="B21" s="78"/>
      <c r="C21" s="78"/>
      <c r="D21" s="82"/>
      <c r="E21" s="78"/>
      <c r="F21" s="79" t="s">
        <v>17</v>
      </c>
      <c r="G21" s="80" t="e">
        <v>#REF!</v>
      </c>
      <c r="H21" s="81"/>
      <c r="I21" s="81"/>
      <c r="J21" s="82" t="s">
        <v>8</v>
      </c>
      <c r="K21" s="78"/>
      <c r="O21" s="84" t="e">
        <v>#REF!</v>
      </c>
    </row>
    <row r="22" spans="1:15" s="83" customFormat="1" ht="3" customHeight="1">
      <c r="A22" s="78"/>
      <c r="B22" s="78"/>
      <c r="C22" s="78"/>
      <c r="D22" s="82"/>
      <c r="E22" s="78"/>
      <c r="F22" s="79"/>
      <c r="G22" s="80"/>
      <c r="H22" s="81"/>
      <c r="I22" s="81"/>
      <c r="J22" s="82"/>
      <c r="K22" s="78"/>
    </row>
    <row r="23" spans="1:15" s="83" customFormat="1" ht="2.25" customHeight="1">
      <c r="A23" s="78"/>
      <c r="B23" s="78"/>
      <c r="C23" s="78"/>
      <c r="D23" s="82"/>
      <c r="E23" s="78"/>
      <c r="F23" s="79"/>
      <c r="G23" s="80"/>
      <c r="H23" s="81"/>
      <c r="I23" s="81"/>
      <c r="J23" s="82"/>
      <c r="K23" s="78"/>
    </row>
    <row r="24" spans="1:15" ht="18">
      <c r="A24" s="85"/>
      <c r="B24" s="86"/>
      <c r="C24" s="86"/>
      <c r="D24" s="86" t="s">
        <v>18</v>
      </c>
      <c r="E24" s="86"/>
      <c r="F24" s="86"/>
      <c r="G24" s="86"/>
      <c r="H24" s="87"/>
      <c r="I24" s="88"/>
      <c r="J24" s="88" t="s">
        <v>19</v>
      </c>
      <c r="K24" s="88"/>
      <c r="L24" s="87"/>
      <c r="M24" s="87"/>
      <c r="N24" s="87"/>
    </row>
    <row r="25" spans="1:15" ht="19">
      <c r="A25" s="87"/>
      <c r="B25" s="87"/>
      <c r="C25" s="87"/>
      <c r="D25" s="87"/>
      <c r="E25" s="89"/>
      <c r="F25" s="87"/>
      <c r="G25" s="90"/>
      <c r="H25" s="87"/>
      <c r="I25" s="88"/>
      <c r="J25" s="88" t="s">
        <v>0</v>
      </c>
      <c r="K25" s="88"/>
      <c r="L25" s="88"/>
      <c r="M25" s="91"/>
      <c r="N25" s="87"/>
    </row>
    <row r="26" spans="1:15" ht="21.75" customHeight="1">
      <c r="E26" s="92"/>
      <c r="J26" s="93" t="s">
        <v>2</v>
      </c>
      <c r="K26" s="93"/>
      <c r="L26" s="91"/>
      <c r="M26" s="91"/>
      <c r="N26" s="87"/>
    </row>
    <row r="27" spans="1:15" ht="16">
      <c r="L27" s="91"/>
      <c r="M27" s="91"/>
      <c r="N27" s="88" t="s">
        <v>20</v>
      </c>
    </row>
    <row r="28" spans="1:15" ht="16">
      <c r="L28" s="91"/>
      <c r="M28" s="91"/>
      <c r="N28" s="94"/>
    </row>
    <row r="29" spans="1:15" ht="16">
      <c r="L29" s="91"/>
      <c r="M29" s="91"/>
      <c r="N29" s="94"/>
    </row>
    <row r="30" spans="1:15" ht="16">
      <c r="L30" s="91"/>
      <c r="M30" s="91"/>
    </row>
    <row r="31" spans="1:15" ht="16">
      <c r="L31" s="91"/>
      <c r="M31" s="91"/>
    </row>
    <row r="32" spans="1:15" ht="17.25" customHeight="1">
      <c r="L32" s="91"/>
      <c r="M32" s="91"/>
      <c r="N32" s="88" t="s">
        <v>21</v>
      </c>
    </row>
    <row r="33" spans="3:14" ht="16">
      <c r="C33" s="87"/>
      <c r="I33" s="87"/>
      <c r="J33" s="87"/>
      <c r="K33" s="87"/>
      <c r="L33" s="87"/>
      <c r="M33" s="87"/>
      <c r="N33" s="87"/>
    </row>
    <row r="34" spans="3:14" ht="16">
      <c r="N34" s="87"/>
    </row>
  </sheetData>
  <phoneticPr fontId="3" type="noConversion"/>
  <pageMargins left="1.21" right="0.22" top="0.17" bottom="0.17" header="0.17" footer="0.16"/>
  <pageSetup paperSize="9" scale="94" orientation="landscape" blackAndWhite="1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C5CA-B55A-4C57-A704-44476AC4CC41}">
  <dimension ref="A1:G28"/>
  <sheetViews>
    <sheetView showZeros="0" tabSelected="1" view="pageBreakPreview" topLeftCell="A9" zoomScaleNormal="100" zoomScaleSheetLayoutView="100" workbookViewId="0">
      <selection activeCell="H1" sqref="H1"/>
    </sheetView>
  </sheetViews>
  <sheetFormatPr defaultColWidth="9.1796875" defaultRowHeight="14.5"/>
  <cols>
    <col min="1" max="1" width="3.81640625" style="4" customWidth="1"/>
    <col min="2" max="2" width="49.1796875" style="4" customWidth="1"/>
    <col min="3" max="3" width="19.453125" style="4" bestFit="1" customWidth="1"/>
    <col min="4" max="4" width="18" style="4" bestFit="1" customWidth="1"/>
    <col min="5" max="5" width="18.7265625" style="4" bestFit="1" customWidth="1"/>
    <col min="6" max="6" width="16.453125" style="4" bestFit="1" customWidth="1"/>
    <col min="7" max="7" width="15.54296875" style="25" customWidth="1"/>
    <col min="8" max="8" width="15.26953125" style="4" bestFit="1" customWidth="1"/>
    <col min="9" max="16384" width="9.1796875" style="4"/>
  </cols>
  <sheetData>
    <row r="1" spans="1:7" ht="41.5">
      <c r="A1" s="1" t="s">
        <v>22</v>
      </c>
      <c r="B1" s="2"/>
      <c r="C1" s="2"/>
      <c r="D1" s="2"/>
      <c r="E1" s="2"/>
      <c r="F1" s="2"/>
      <c r="G1" s="3"/>
    </row>
    <row r="2" spans="1:7">
      <c r="A2" s="2"/>
      <c r="B2" s="2"/>
      <c r="C2" s="2"/>
      <c r="D2" s="2"/>
      <c r="E2" s="2"/>
      <c r="F2" s="2"/>
      <c r="G2" s="3"/>
    </row>
    <row r="3" spans="1:7" ht="22.5">
      <c r="A3" s="101" t="s">
        <v>61</v>
      </c>
      <c r="B3" s="2"/>
      <c r="C3" s="2"/>
      <c r="D3" s="2"/>
      <c r="E3" s="2"/>
      <c r="F3" s="2"/>
      <c r="G3" s="3"/>
    </row>
    <row r="4" spans="1:7" ht="18">
      <c r="A4" s="102" t="s">
        <v>62</v>
      </c>
      <c r="B4" s="2"/>
      <c r="C4" s="2"/>
      <c r="D4" s="2"/>
      <c r="E4" s="2"/>
      <c r="F4" s="2"/>
      <c r="G4" s="3"/>
    </row>
    <row r="5" spans="1:7" ht="19">
      <c r="A5" s="5">
        <v>0</v>
      </c>
      <c r="B5" s="2"/>
      <c r="C5" s="2"/>
      <c r="D5" s="2"/>
      <c r="E5" s="2"/>
      <c r="F5" s="2"/>
      <c r="G5" s="3"/>
    </row>
    <row r="6" spans="1:7">
      <c r="A6" s="6"/>
      <c r="B6" s="6"/>
      <c r="C6" s="7"/>
      <c r="G6" s="7" t="s">
        <v>23</v>
      </c>
    </row>
    <row r="7" spans="1:7" ht="16">
      <c r="A7" s="8" t="s">
        <v>24</v>
      </c>
      <c r="B7" s="9" t="s">
        <v>25</v>
      </c>
      <c r="C7" s="9" t="s">
        <v>26</v>
      </c>
      <c r="D7" s="9" t="s">
        <v>27</v>
      </c>
      <c r="E7" s="9" t="s">
        <v>28</v>
      </c>
      <c r="F7" s="9" t="s">
        <v>29</v>
      </c>
      <c r="G7" s="9" t="s">
        <v>30</v>
      </c>
    </row>
    <row r="8" spans="1:7">
      <c r="A8" s="10"/>
      <c r="B8" s="11"/>
      <c r="C8" s="11" t="s">
        <v>31</v>
      </c>
      <c r="D8" s="11" t="s">
        <v>31</v>
      </c>
      <c r="E8" s="11" t="s">
        <v>32</v>
      </c>
      <c r="F8" s="11" t="s">
        <v>33</v>
      </c>
      <c r="G8" s="11" t="s">
        <v>32</v>
      </c>
    </row>
    <row r="9" spans="1:7">
      <c r="A9" s="12" t="s">
        <v>34</v>
      </c>
      <c r="B9" s="12" t="s">
        <v>35</v>
      </c>
      <c r="C9" s="12" t="s">
        <v>36</v>
      </c>
      <c r="D9" s="12" t="s">
        <v>37</v>
      </c>
      <c r="E9" s="12" t="s">
        <v>38</v>
      </c>
      <c r="F9" s="12" t="s">
        <v>39</v>
      </c>
      <c r="G9" s="12" t="s">
        <v>40</v>
      </c>
    </row>
    <row r="10" spans="1:7" ht="16">
      <c r="A10" s="13"/>
      <c r="B10" s="14"/>
      <c r="C10" s="15"/>
      <c r="D10" s="14"/>
      <c r="E10" s="14"/>
      <c r="F10" s="16"/>
      <c r="G10" s="17"/>
    </row>
    <row r="11" spans="1:7" ht="18" customHeight="1">
      <c r="A11" s="18">
        <v>1</v>
      </c>
      <c r="B11" s="19" t="s">
        <v>41</v>
      </c>
      <c r="C11" s="95">
        <f>C12+C13</f>
        <v>21678006077.560341</v>
      </c>
      <c r="D11" s="95">
        <f>D12+D13</f>
        <v>2167800607.7560339</v>
      </c>
      <c r="E11" s="95">
        <f>E12+E13</f>
        <v>23845806685.316372</v>
      </c>
      <c r="F11" s="95">
        <f>F12+F13</f>
        <v>163078146.85316375</v>
      </c>
      <c r="G11" s="95">
        <f>G12+G13</f>
        <v>24008884832.169537</v>
      </c>
    </row>
    <row r="12" spans="1:7" ht="18" customHeight="1">
      <c r="A12" s="20" t="s">
        <v>42</v>
      </c>
      <c r="B12" s="21" t="s">
        <v>43</v>
      </c>
      <c r="C12" s="96">
        <f>[6]BTHDT!$E$23</f>
        <v>14825286077.560339</v>
      </c>
      <c r="D12" s="96">
        <f>C12*10%</f>
        <v>1482528607.7560339</v>
      </c>
      <c r="E12" s="96">
        <f>SUM(C12:D12)</f>
        <v>16307814685.316372</v>
      </c>
      <c r="F12" s="97">
        <f>C12*1%*1.1</f>
        <v>163078146.85316375</v>
      </c>
      <c r="G12" s="97">
        <f>SUM(E12:F12)</f>
        <v>16470892832.169537</v>
      </c>
    </row>
    <row r="13" spans="1:7" ht="18" customHeight="1">
      <c r="A13" s="20" t="s">
        <v>44</v>
      </c>
      <c r="B13" s="21" t="s">
        <v>45</v>
      </c>
      <c r="C13" s="96">
        <f>[6]BTHDT!$E$28</f>
        <v>6852720000</v>
      </c>
      <c r="D13" s="96">
        <f>C13*10%</f>
        <v>685272000</v>
      </c>
      <c r="E13" s="96">
        <f>SUM(C13:D13)</f>
        <v>7537992000</v>
      </c>
      <c r="F13" s="97"/>
      <c r="G13" s="97">
        <f>SUM(E13:F13)</f>
        <v>7537992000</v>
      </c>
    </row>
    <row r="14" spans="1:7" ht="18" customHeight="1">
      <c r="A14" s="18">
        <v>2</v>
      </c>
      <c r="B14" s="19" t="s">
        <v>46</v>
      </c>
      <c r="C14" s="95">
        <f>C15+C16</f>
        <v>59180019977.51535</v>
      </c>
      <c r="D14" s="95">
        <f>D15+D16</f>
        <v>5918001997.7515354</v>
      </c>
      <c r="E14" s="95">
        <f>E15+E16</f>
        <v>65098021975.266884</v>
      </c>
      <c r="F14" s="95">
        <f>F15+F16</f>
        <v>557433882.25266886</v>
      </c>
      <c r="G14" s="95">
        <f>G15+G16</f>
        <v>65655455857.519554</v>
      </c>
    </row>
    <row r="15" spans="1:7" ht="18" customHeight="1">
      <c r="A15" s="20" t="s">
        <v>47</v>
      </c>
      <c r="B15" s="21" t="s">
        <v>43</v>
      </c>
      <c r="C15" s="96">
        <f>[1]BTHDT!$E$23</f>
        <v>50675807477.51535</v>
      </c>
      <c r="D15" s="96">
        <f>C15*10%</f>
        <v>5067580747.7515354</v>
      </c>
      <c r="E15" s="96">
        <f>SUM(C15:D15)</f>
        <v>55743388225.266884</v>
      </c>
      <c r="F15" s="97">
        <f>C15*1%*1.1</f>
        <v>557433882.25266886</v>
      </c>
      <c r="G15" s="97">
        <f>SUM(E15:F15)</f>
        <v>56300822107.519554</v>
      </c>
    </row>
    <row r="16" spans="1:7" ht="18" customHeight="1">
      <c r="A16" s="20" t="s">
        <v>48</v>
      </c>
      <c r="B16" s="21" t="s">
        <v>45</v>
      </c>
      <c r="C16" s="96">
        <f>[1]BTHDT!$E$28</f>
        <v>8504212500</v>
      </c>
      <c r="D16" s="96">
        <f>C16*10%</f>
        <v>850421250</v>
      </c>
      <c r="E16" s="96">
        <f>SUM(C16:D16)</f>
        <v>9354633750</v>
      </c>
      <c r="F16" s="97"/>
      <c r="G16" s="97">
        <f>SUM(E16:F16)</f>
        <v>9354633750</v>
      </c>
    </row>
    <row r="17" spans="1:7" ht="18" customHeight="1">
      <c r="A17" s="18">
        <v>3</v>
      </c>
      <c r="B17" s="19" t="s">
        <v>49</v>
      </c>
      <c r="C17" s="95">
        <f>C18+C19</f>
        <v>137606156033.29639</v>
      </c>
      <c r="D17" s="95">
        <f>D18+D19</f>
        <v>13760615603.329638</v>
      </c>
      <c r="E17" s="95">
        <f>E18+E19</f>
        <v>151366771636.62601</v>
      </c>
      <c r="F17" s="95">
        <f>F18+F19</f>
        <v>1228441604.8662603</v>
      </c>
      <c r="G17" s="95">
        <f>G18+G19</f>
        <v>152595213241.49225</v>
      </c>
    </row>
    <row r="18" spans="1:7" ht="18" customHeight="1">
      <c r="A18" s="20" t="s">
        <v>50</v>
      </c>
      <c r="B18" s="21" t="s">
        <v>43</v>
      </c>
      <c r="C18" s="96">
        <f>[2]BTHDT!$E$23</f>
        <v>111676509533.29637</v>
      </c>
      <c r="D18" s="96">
        <f>C18*10%</f>
        <v>11167650953.329638</v>
      </c>
      <c r="E18" s="96">
        <f>SUM(C18:D18)</f>
        <v>122844160486.62601</v>
      </c>
      <c r="F18" s="97">
        <f>C18*1%*1.1</f>
        <v>1228441604.8662603</v>
      </c>
      <c r="G18" s="97">
        <f>SUM(E18:F18)</f>
        <v>124072602091.49226</v>
      </c>
    </row>
    <row r="19" spans="1:7" ht="18" customHeight="1">
      <c r="A19" s="20" t="s">
        <v>51</v>
      </c>
      <c r="B19" s="21" t="s">
        <v>45</v>
      </c>
      <c r="C19" s="96">
        <f>[2]BTHDT!$E$28</f>
        <v>25929646500</v>
      </c>
      <c r="D19" s="96">
        <f>C19*10%</f>
        <v>2592964650</v>
      </c>
      <c r="E19" s="96">
        <f>SUM(C19:D19)</f>
        <v>28522611150</v>
      </c>
      <c r="F19" s="97"/>
      <c r="G19" s="97">
        <f>SUM(E19:F19)</f>
        <v>28522611150</v>
      </c>
    </row>
    <row r="20" spans="1:7" ht="18" customHeight="1">
      <c r="A20" s="18">
        <v>4</v>
      </c>
      <c r="B20" s="19" t="s">
        <v>52</v>
      </c>
      <c r="C20" s="95">
        <f>[4]BTHDT!$E$23</f>
        <v>19355668534.313038</v>
      </c>
      <c r="D20" s="95">
        <f>C20*10%</f>
        <v>1935566853.431304</v>
      </c>
      <c r="E20" s="95">
        <f>SUM(C20:D20)</f>
        <v>21291235387.744343</v>
      </c>
      <c r="F20" s="98">
        <f>C20*1%*1.1</f>
        <v>212912353.87744343</v>
      </c>
      <c r="G20" s="98">
        <f>SUM(E20:F20)</f>
        <v>21504147741.621788</v>
      </c>
    </row>
    <row r="21" spans="1:7" ht="18" customHeight="1">
      <c r="A21" s="18">
        <v>5</v>
      </c>
      <c r="B21" s="19" t="s">
        <v>53</v>
      </c>
      <c r="C21" s="95">
        <f>C22+C23</f>
        <v>11565104484.827702</v>
      </c>
      <c r="D21" s="95">
        <f>D22+D23</f>
        <v>1156510448.48277</v>
      </c>
      <c r="E21" s="95">
        <f>E22+E23</f>
        <v>12721614933.310471</v>
      </c>
      <c r="F21" s="95">
        <f>F22+F23</f>
        <v>15971350.833104707</v>
      </c>
      <c r="G21" s="95">
        <f>G22+G23</f>
        <v>12737586284.143576</v>
      </c>
    </row>
    <row r="22" spans="1:7" ht="18" customHeight="1">
      <c r="A22" s="20" t="s">
        <v>54</v>
      </c>
      <c r="B22" s="21" t="s">
        <v>43</v>
      </c>
      <c r="C22" s="96">
        <f>[5]BTHDT!$E$23</f>
        <v>1451940984.8277006</v>
      </c>
      <c r="D22" s="96">
        <f>C22*10%</f>
        <v>145194098.48277006</v>
      </c>
      <c r="E22" s="96">
        <f>SUM(C22:D22)</f>
        <v>1597135083.3104706</v>
      </c>
      <c r="F22" s="97">
        <f>C22*1%*1.1</f>
        <v>15971350.833104707</v>
      </c>
      <c r="G22" s="97">
        <f>SUM(E22:F22)</f>
        <v>1613106434.1435752</v>
      </c>
    </row>
    <row r="23" spans="1:7" ht="18" customHeight="1">
      <c r="A23" s="20" t="s">
        <v>55</v>
      </c>
      <c r="B23" s="21" t="s">
        <v>45</v>
      </c>
      <c r="C23" s="96">
        <f>[5]BTHDT!$E$28</f>
        <v>10113163500</v>
      </c>
      <c r="D23" s="96">
        <f>C23*10%</f>
        <v>1011316350</v>
      </c>
      <c r="E23" s="96">
        <f>SUM(C23:D23)</f>
        <v>11124479850</v>
      </c>
      <c r="F23" s="97"/>
      <c r="G23" s="97">
        <f>SUM(E23:F23)</f>
        <v>11124479850</v>
      </c>
    </row>
    <row r="24" spans="1:7" ht="18" customHeight="1">
      <c r="A24" s="18">
        <v>6</v>
      </c>
      <c r="B24" s="19" t="s">
        <v>56</v>
      </c>
      <c r="C24" s="95">
        <f>C25+C26</f>
        <v>73063419619.183243</v>
      </c>
      <c r="D24" s="95">
        <f>D25+D26</f>
        <v>7306341961.9183245</v>
      </c>
      <c r="E24" s="95">
        <f>E25+E26</f>
        <v>80369761581.101563</v>
      </c>
      <c r="F24" s="95">
        <f>F25+F26</f>
        <v>475866615.83101571</v>
      </c>
      <c r="G24" s="95">
        <f>G25+G26</f>
        <v>80845628196.932587</v>
      </c>
    </row>
    <row r="25" spans="1:7" ht="18" customHeight="1">
      <c r="A25" s="20" t="s">
        <v>57</v>
      </c>
      <c r="B25" s="21" t="s">
        <v>43</v>
      </c>
      <c r="C25" s="96">
        <f>[3]BTHDT!$E$23</f>
        <v>43260601439.183243</v>
      </c>
      <c r="D25" s="96">
        <f>C25*10%</f>
        <v>4326060143.9183245</v>
      </c>
      <c r="E25" s="96">
        <f>SUM(C25:D25)</f>
        <v>47586661583.10157</v>
      </c>
      <c r="F25" s="97">
        <f>C25*1%*1.1</f>
        <v>475866615.83101571</v>
      </c>
      <c r="G25" s="97">
        <f>SUM(E25:F25)</f>
        <v>48062528198.932587</v>
      </c>
    </row>
    <row r="26" spans="1:7" ht="18" customHeight="1">
      <c r="A26" s="20" t="s">
        <v>58</v>
      </c>
      <c r="B26" s="21" t="s">
        <v>45</v>
      </c>
      <c r="C26" s="96">
        <f>[3]BTHDT!$E$28</f>
        <v>29802818180</v>
      </c>
      <c r="D26" s="96">
        <f>C26*10%</f>
        <v>2980281818</v>
      </c>
      <c r="E26" s="96">
        <f>SUM(C26:D26)</f>
        <v>32783099998</v>
      </c>
      <c r="F26" s="97"/>
      <c r="G26" s="97">
        <f>SUM(E26:F26)</f>
        <v>32783099998</v>
      </c>
    </row>
    <row r="27" spans="1:7" ht="16">
      <c r="A27" s="22"/>
      <c r="B27" s="23" t="s">
        <v>59</v>
      </c>
      <c r="C27" s="24">
        <f>C12+C15+C18+C20+C22+C25</f>
        <v>241245814046.69604</v>
      </c>
      <c r="D27" s="24">
        <f>D12+D15+D18+D20+D22+D25</f>
        <v>24124581404.669605</v>
      </c>
      <c r="E27" s="99">
        <f>E12+E15+E18+E20+E22+E25</f>
        <v>265370395451.36566</v>
      </c>
      <c r="F27" s="100">
        <f>F12+F15+F18+F20+F22+F25</f>
        <v>2653703954.5136566</v>
      </c>
      <c r="G27" s="24">
        <f>G12+G15+G18+G20+G22+G25</f>
        <v>268024099405.8793</v>
      </c>
    </row>
    <row r="28" spans="1:7" ht="16">
      <c r="A28" s="22"/>
      <c r="B28" s="23" t="s">
        <v>60</v>
      </c>
      <c r="C28" s="24">
        <f>C13+C16+C19+C23+C26</f>
        <v>81202560680</v>
      </c>
      <c r="D28" s="24">
        <f>D13+D16+D19+D23+D26</f>
        <v>8120256068</v>
      </c>
      <c r="E28" s="24">
        <f>E13+E16+E19+E23+E26</f>
        <v>89322816748</v>
      </c>
      <c r="F28" s="24">
        <v>0</v>
      </c>
      <c r="G28" s="24">
        <f>G13+G16+G19+G23+G26</f>
        <v>89322816748</v>
      </c>
    </row>
  </sheetData>
  <phoneticPr fontId="3" type="noConversion"/>
  <pageMargins left="1.65" right="0.16" top="0.36" bottom="0.33" header="0.17" footer="0.16"/>
  <pageSetup paperSize="9" scale="88" orientation="landscape" blackAndWhite="1" r:id="rId1"/>
  <headerFooter alignWithMargins="0">
    <oddHeader>&amp;L&amp;F&amp;R&amp;A</oddHeader>
    <oddFooter>&amp;CTRANG THU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BIA</vt:lpstr>
      <vt:lpstr>BIAT</vt:lpstr>
      <vt:lpstr>TGTHMUC</vt:lpstr>
      <vt:lpstr>BIA!Print_Area</vt:lpstr>
      <vt:lpstr>BIAT!Print_Area</vt:lpstr>
      <vt:lpstr>TGTHMUC!Print_Area</vt:lpstr>
      <vt:lpstr>TGTHMUC!Print_Titles</vt:lpstr>
    </vt:vector>
  </TitlesOfParts>
  <Company>EXCELVN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UAN</dc:creator>
  <cp:lastModifiedBy>Phi Le Nguyen</cp:lastModifiedBy>
  <dcterms:created xsi:type="dcterms:W3CDTF">2010-08-17T06:48:49Z</dcterms:created>
  <dcterms:modified xsi:type="dcterms:W3CDTF">2025-10-20T08:49:22Z</dcterms:modified>
</cp:coreProperties>
</file>