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GN81HC\Desktop\DocumentMsc\bbb\HelloWorld\"/>
    </mc:Choice>
  </mc:AlternateContent>
  <bookViews>
    <workbookView xWindow="0" yWindow="0" windowWidth="20730" windowHeight="8100" tabRatio="425"/>
  </bookViews>
  <sheets>
    <sheet name="Sheet1" sheetId="1" r:id="rId1"/>
  </sheets>
  <definedNames>
    <definedName name="_xlnm._FilterDatabase" localSheetId="0" hidden="1">Sheet1!$A$1:$M$43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<sst xmlns="http://schemas.openxmlformats.org/spreadsheetml/2006/main" count="362" uniqueCount="220">
  <si>
    <t>ID</t>
  </si>
  <si>
    <t>ObjectType</t>
  </si>
  <si>
    <t>Description (en)</t>
  </si>
  <si>
    <t>Description (alternative language)</t>
  </si>
  <si>
    <t>VerificationCriteria</t>
  </si>
  <si>
    <t>VAR_FUNC_SYS</t>
  </si>
  <si>
    <t>VAR_FUNC_SW</t>
  </si>
  <si>
    <t>CRQ</t>
  </si>
  <si>
    <t>Maturity</t>
  </si>
  <si>
    <t>Link to Doors requirements</t>
  </si>
  <si>
    <t>BSW_SWS_MCAL_Msc_RBA-439</t>
  </si>
  <si>
    <t>FUNC_REQ</t>
  </si>
  <si>
    <t>continuous clock signal</t>
  </si>
  <si>
    <t>Legacy:
TC_05</t>
  </si>
  <si>
    <t>CSCRM00353450</t>
  </si>
  <si>
    <t>READY FOR IMPLEMENTATION</t>
  </si>
  <si>
    <t>BSW_SWS_MCAL_Msc_RBA-440</t>
  </si>
  <si>
    <t>passive phase of 2 clock cycles</t>
  </si>
  <si>
    <t>BSW_SWS_MCAL_Msc_RBA-443</t>
  </si>
  <si>
    <t>support up to 32 bits per device for uC device 2 in dual receiver mode</t>
  </si>
  <si>
    <t>Legacy:
TC_05´</t>
  </si>
  <si>
    <t>CSCRM00527199</t>
  </si>
  <si>
    <t>BSW_SWS_MCAL_Msc_RBA-442</t>
  </si>
  <si>
    <t>support dual receiver mode for up to 2 devices per MSC bus</t>
  </si>
  <si>
    <t xml:space="preserve">Legacy:
TC_07,
TC_05
</t>
  </si>
  <si>
    <t>BSW_SWS_MCAL_Msc_RBA-2733</t>
  </si>
  <si>
    <t>check in each API if the driver is in the desired state and report errors to DET</t>
  </si>
  <si>
    <t>Legacy:
Itf_SetMux, Itf_ShDwn, Itf_Transmit, Itf_GetMux, tf_SetNrUsFrm, Itf_SetCmdVal, Itf_GetUsBuf, Itf_SetSigVal, Itf_GetCmdResult, Itf_GetCmdVal, Itf_GetSigVal, Itf_GetNrUsFrm, Itf_Init</t>
  </si>
  <si>
    <t>BSW_SWS_MCAL_Msc_RBA-2734</t>
  </si>
  <si>
    <t>check in each API if the parameters are valid and report errors to DET</t>
  </si>
  <si>
    <t>Legacy:
Itf_SetMux, Itf_Transmit, Itf_GetMux, Itf_SetNrUsFrm, Itf_SetCmdVal, Itf_GetUsBuf, Itf_SetSigVal, Itf_GetCmdResult, Itf_GetCmdVal, Itf_GetNrUsFrm, Itf_GetSigVal, Itf_Init</t>
  </si>
  <si>
    <t>BSW_SWS_MCAL_Msc_RBA-2769</t>
  </si>
  <si>
    <t>check for invalid OS ISR configurations</t>
  </si>
  <si>
    <t>Legacy:
TC_C10
TC_C11</t>
  </si>
  <si>
    <t>RQONE01006634</t>
  </si>
  <si>
    <t>BSW_SWS_MCAL_Msc_RBA-2737</t>
  </si>
  <si>
    <t>optionally configure the minimum upstream baud rate for a MSC device</t>
  </si>
  <si>
    <t>Legacy:
TC_C03</t>
  </si>
  <si>
    <t>CSCRM00537739</t>
  </si>
  <si>
    <t>BSW_SWS_MCAL_Msc_RBA-2738</t>
  </si>
  <si>
    <t>The configuration script shall check if the actual upstream baud rate meets the configured minimum upstream baud rate.</t>
  </si>
  <si>
    <t>BSW_SWS_MCAL_Msc_RBA-2739</t>
  </si>
  <si>
    <t>optionally configure the downstream baud rate to meet HW restrictions</t>
  </si>
  <si>
    <t>Legacy:
TC_C01</t>
  </si>
  <si>
    <t>CSCRM00462010</t>
  </si>
  <si>
    <t>BSW_SWS_MCAL_Msc_RBA-2768</t>
  </si>
  <si>
    <t>optionally configure a Via Tag to select a bit of a Signal for another parallel input</t>
  </si>
  <si>
    <t>Legacy:
TC_C12</t>
  </si>
  <si>
    <t>RQONE01051768</t>
  </si>
  <si>
    <t>BSW_SWS_MCAL_Msc_RBA-2755</t>
  </si>
  <si>
    <t>optionally configure the upstream parity type to odd or even, default shall be even parity</t>
  </si>
  <si>
    <t>Legacy:
TC_C04</t>
  </si>
  <si>
    <t>CSCRM00656797</t>
  </si>
  <si>
    <t>BSW_SWS_MCAL_Msc_RBA-2735</t>
  </si>
  <si>
    <t>enabled/disabled reporting to DET</t>
  </si>
  <si>
    <t>Legacy:
TC_C02</t>
  </si>
  <si>
    <t>BSW_SWS_MCAL_Msc_RBA-2757</t>
  </si>
  <si>
    <t>enabled/disabled asynchronous mode, default shall be asynchronous mode enabled</t>
  </si>
  <si>
    <t>Legacy:
TC_C05</t>
  </si>
  <si>
    <t>CSCRM00613379</t>
  </si>
  <si>
    <t>BSW_SWS_MCAL_Msc_RBA-2747</t>
  </si>
  <si>
    <t>uC1 IFX device 3</t>
  </si>
  <si>
    <t>Legacy:
TC_D01</t>
  </si>
  <si>
    <t>BSW_SWS_MCAL_Msc_RBA-2751</t>
  </si>
  <si>
    <t>uC1 IFX device 3 B step</t>
  </si>
  <si>
    <t>Legacy:
TC_D02</t>
  </si>
  <si>
    <t>CSCRM00528198</t>
  </si>
  <si>
    <t>BSW_SWS_MCAL_Msc_RBA-2750</t>
  </si>
  <si>
    <t>uC1 JDP device 2</t>
  </si>
  <si>
    <t>Legacy:
TC_D03</t>
  </si>
  <si>
    <t>CSCRM00452495</t>
  </si>
  <si>
    <t>BSW_SWS_MCAL_Msc_RBA-2748</t>
  </si>
  <si>
    <t>uC1 JDP device 3</t>
  </si>
  <si>
    <t>Legacy:
TC_D04</t>
  </si>
  <si>
    <t>BSW_SWS_MCAL_Msc_RBA-2749</t>
  </si>
  <si>
    <t>uC1 JDP device 4</t>
  </si>
  <si>
    <t>Legacy:
TC_D05</t>
  </si>
  <si>
    <t>BSW_SWS_MCAL_Msc_RBA-445</t>
  </si>
  <si>
    <t>INTERFACE_REQ</t>
  </si>
  <si>
    <t>Transmit a MSC command.</t>
  </si>
  <si>
    <t>Legacy:
TC_03, TC_04, Itf_Callback, Itf_Transmit</t>
  </si>
  <si>
    <t>BSW_SWS_MCAL_Msc_RBA-446</t>
  </si>
  <si>
    <t>while interrupts are disabled the command shall be transmitted immediately in a synchronous manner</t>
  </si>
  <si>
    <t>Legacy:
TC_04, Itf_Transmit</t>
  </si>
  <si>
    <t>BSW_SWS_MCAL_Msc_RBA-447</t>
  </si>
  <si>
    <t>while interrupts are available the command shall be queued and transmitted in an asynchronous manner</t>
  </si>
  <si>
    <t>Legacy:
TC_03, Itf_Transmit</t>
  </si>
  <si>
    <t>BSW_SWS_MCAL_Msc_RBA-2760</t>
  </si>
  <si>
    <t>in case the asynchronous handler is idle a new asynchronous transmission shall start the asynchronous handler immediately regardless from which CPU priority the new asynchronous transmission is triggered</t>
  </si>
  <si>
    <t>Legacy:
TC_06</t>
  </si>
  <si>
    <t>CSCRM00706202</t>
  </si>
  <si>
    <t>BSW_SWS_MCAL_Msc_RBA-504</t>
  </si>
  <si>
    <t>get the result/status of the command</t>
  </si>
  <si>
    <t>Legacy:
Itf_GetCmdResult</t>
  </si>
  <si>
    <t>BSW_SWS_MCAL_Msc_RBA-521</t>
  </si>
  <si>
    <t>get the current command value</t>
  </si>
  <si>
    <t>Legacy:
Itf_GetCmdVal</t>
  </si>
  <si>
    <t>BSW_SWS_MCAL_Msc_RBA-2720</t>
  </si>
  <si>
    <t>set the command value</t>
  </si>
  <si>
    <t>Legacy:
Itf_SetCmdVal</t>
  </si>
  <si>
    <t>BSW_SWS_MCAL_Msc_RBA-2721</t>
  </si>
  <si>
    <t>get the current number of upstream frames</t>
  </si>
  <si>
    <t>Legacy:
Itf_GetNrUsFrm</t>
  </si>
  <si>
    <t>BSW_SWS_MCAL_Msc_RBA-2722</t>
  </si>
  <si>
    <t>set the number of upstream frames</t>
  </si>
  <si>
    <t>Legacy:
Itf_SetNrUsFrm</t>
  </si>
  <si>
    <t>BSW_SWS_MCAL_Msc_RBA-2723</t>
  </si>
  <si>
    <t>the number of upstream frames is limited to the configured maximum number of upstream frames</t>
  </si>
  <si>
    <t>BSW_SWS_MCAL_Msc_RBA-2724</t>
  </si>
  <si>
    <t>get the pointer to the upstream buffer</t>
  </si>
  <si>
    <t>Legacy:
Itf_GetUsBuf</t>
  </si>
  <si>
    <t>BSW_SWS_MCAL_Msc_RBA-2726</t>
  </si>
  <si>
    <t>get the current internal signal value</t>
  </si>
  <si>
    <t>Legacy:
Itf_GetSigVal</t>
  </si>
  <si>
    <t>BSW_SWS_MCAL_Msc_RBA-2727</t>
  </si>
  <si>
    <t>set the internal signal value</t>
  </si>
  <si>
    <t>Legacy:
Itf_SetSigVal</t>
  </si>
  <si>
    <t>BSW_SWS_MCAL_Msc_RBA-2728</t>
  </si>
  <si>
    <t>get the current state of the downstream date multiplexer</t>
  </si>
  <si>
    <t>Legacy:
Itf_GetMux</t>
  </si>
  <si>
    <t>CSCRM00475926</t>
  </si>
  <si>
    <t>BSW_SWS_MCAL_Msc_RBA-2730</t>
  </si>
  <si>
    <t>set the state of the downstream data multiplexer</t>
  </si>
  <si>
    <t>Legacy:
Itf_SetMux</t>
  </si>
  <si>
    <t>BSW_SWS_MCAL_Msc_RBA-2742</t>
  </si>
  <si>
    <t>switch the driver from synchronous mode to asynchronous mode</t>
  </si>
  <si>
    <t>Legacy: 
TC_02, 
Itf_Init</t>
  </si>
  <si>
    <t>BSW_SWS_MCAL_Msc_RBA-2744</t>
  </si>
  <si>
    <t>shut down queue handling of the driver for transition from asynchronous mode to synchronous mode</t>
  </si>
  <si>
    <t>Legacy:
TC_04, Itf_ShDwn</t>
  </si>
  <si>
    <t>CSCRM00528228</t>
  </si>
  <si>
    <t>BSW_SWS_MCAL_Msc_RBA-2766</t>
  </si>
  <si>
    <t>shut down queue handling of the driver for transition from asynchronous mode to synchronous mode while interrupts are disabled</t>
  </si>
  <si>
    <t>Legacy:
TC_08, rba_Msc_Itf_SwtToSync</t>
  </si>
  <si>
    <t>RQONE00486003</t>
  </si>
  <si>
    <t>BSW_SWS_MCAL_Msc_RBA-2860</t>
  </si>
  <si>
    <t xml:space="preserve">Transmit sequence of commands without interruption of other commands irrespective of their priority.
</t>
  </si>
  <si>
    <t>Transmit a low priority sequence and then transmit a high priority command. Check if sequence notification is invoked command notification.</t>
  </si>
  <si>
    <t>RQONE01287581</t>
  </si>
  <si>
    <t>BSW_SWS_MCAL_Msc_RBA-2861</t>
  </si>
  <si>
    <t>More than one command shall be configured in a sequence. Commands of sequence shall belong to same hardware unit and same device.</t>
  </si>
  <si>
    <t>Configure more than one command in a sequence and check if sequence is transmitted.</t>
  </si>
  <si>
    <t>BSW_SWS_MCAL_Msc_RBA-2862</t>
  </si>
  <si>
    <t>Call back notification shall be provided for sequence completion.</t>
  </si>
  <si>
    <t>Transmit a sequence with call back notification configured. Check whether notification is invoked after sequence transmission.</t>
  </si>
  <si>
    <t>BSW_SWS_MCAL_Msc_RBA-2864</t>
  </si>
  <si>
    <t>Get the result/status of the sequence. Status of sequence shall be ok if all the commands in sequence are transmitted</t>
  </si>
  <si>
    <t>Call the get result function with valid sequence id and check if return value is as expected.</t>
  </si>
  <si>
    <t>BSW_SWS_MCAL_Msc_RBA-2884</t>
  </si>
  <si>
    <t>Call the function with a valid and invalid pointers and check whether the return values are as expected.</t>
  </si>
  <si>
    <t>RQONE01563132</t>
  </si>
  <si>
    <t>RB_Analysis_Results</t>
  </si>
  <si>
    <t>RB_Testable</t>
  </si>
  <si>
    <t>RB_VerficationCriteria</t>
  </si>
  <si>
    <t>Yes</t>
  </si>
  <si>
    <t>Analysis:Requirement tells about DET error to be reported when the driver is not in the desired state.
Risk:Low</t>
  </si>
  <si>
    <t>Analysis:Requirement tells about DET error to be reported when the parameters are invalid and report errors to DET.
Risk:Low</t>
  </si>
  <si>
    <t>Verify that DET error  RBA_MSC_E_PARAM_IS_NULL  is reported if invalid pointer is passed as parameter to the API</t>
  </si>
  <si>
    <t>Analysis:Requirement tells about get the current command value when function rba_Msc_GetCmdVal() is called.
Risk:Low</t>
  </si>
  <si>
    <t>Analysis:Requirement tells about set the command value when function rba_Msc_SetCmdVal() is called.
Risk:Low</t>
  </si>
  <si>
    <t>Analysis:Requirement tells about get the current number of upstream frames when function rba_Msc_GetNrUsFrm() is called.
Risk:Low</t>
  </si>
  <si>
    <t>Analysis:Requirement tells about get the current number of upstream frames when function rba_Msc_SetNrUsFrm() is called.
Risk:Low</t>
  </si>
  <si>
    <t>Analysis:Requirement tells about get the pointer to the upstream buffer when function rba_Msc_GetUsBuf() is called.
Risk:Low</t>
  </si>
  <si>
    <t>Analysis:Requirement tells about get the current internal signal value when function rba_Msc_GetSigVal() is called.
Risk:Low</t>
  </si>
  <si>
    <t>Verify that transmit a MSC command when function rba_Msc_Transmit() is invoked and return E_OK.</t>
  </si>
  <si>
    <t>Analysis:Requirement tells about transmit a MSC command while interrupts are disabled the command shall be transmitted immediately in a synchronous manner.
Risk:Low</t>
  </si>
  <si>
    <t>Analysis:Requirement tells about transmit a MSC command while interrupts are available the command shall be queued and transmitted in an asynchronous manner.
Risk:Low</t>
  </si>
  <si>
    <t>Verify that transmit a MSC command when function rba_Msc_Transmit() is invoked while  interrupts are disabled and return E_OK.</t>
  </si>
  <si>
    <t>Analysis:Requirement tells about set the internal signal value when function rba_Msc_SetSigVal() is called.
Risk:Low</t>
  </si>
  <si>
    <t>Verify that DET report with error code RBA_MSC_E_PARAM_NR_US_FRM is shall be invoke when the parameter nrUsFrm_u32 is exceeds configured maximum number of upstream frames and function rba_Msc_SetNrUsFrm() returns E_NOT_OK.</t>
  </si>
  <si>
    <t>Verify that transmit a MSC command when function rba_Msc_Transmit() is invoked while interrupts are available and return E_OK.</t>
  </si>
  <si>
    <t>Analysis:Requirement tells about get the current state of the downstream date multiplexer when function rba_Msc_GetMux() is called.
Risk:Low</t>
  </si>
  <si>
    <t>Analysis:Requirement tells about set the internal signal value when function rba_Msc_SetMux() is called.
Risk:Low</t>
  </si>
  <si>
    <t>When function rba_Msc_MoInitCheck() is called verify that function return E_OK if pointer matches used configuration, otherwise function return E_NOT_OK.</t>
  </si>
  <si>
    <t>Analysis:Requirement tells about transmit sequence of commands without interruption of other commands irrespective of their priority when function rba_Msc_TransmitSeq() is called.
Risk:Low</t>
  </si>
  <si>
    <t>When function rba_Msc_GetSeqResult() is called and return E_OK verify that the result of function with valid sequence id</t>
  </si>
  <si>
    <t xml:space="preserve">When function rba_Msc_SwtToSync() is invoked verify that the queues are clear and switch from asynchronous Interrupts must be disabled.
</t>
  </si>
  <si>
    <t>Verify that sequence notification is invoked command notification when function rba_Msc_TransmitSeq() is invoked without interruption of other commands.</t>
  </si>
  <si>
    <t>Analysis:Requirement tells about enabled/disabled asynchronous mode, default shall be asynchronous mode enabled when 
Risk:Low</t>
  </si>
  <si>
    <t>continuous clock cycle support shall be provided.
Risk:Low</t>
  </si>
  <si>
    <t>Check through oscilloscope whether the clock signal is continuous during Msc transmission.
Verified by Manual inspection.</t>
  </si>
  <si>
    <t>Analysis:Requirement tells about check invalid OS 
Risk:Low</t>
  </si>
  <si>
    <t>Analysis:Requirement tells about configure the upstream parity type to odd or even, and default shall be even parity.
Risk:Low</t>
  </si>
  <si>
    <t>Verify that DET report shall not report when RBA_MSC_CFG_DEV_ERR_DET is STD_OFF</t>
  </si>
  <si>
    <t>Analysis:Requirement tells about in case the asynchronous handler is idle
Risk:Low</t>
  </si>
  <si>
    <t>Analysis:Requirement tells about DET error shall not reported when DET report is disable.
Risk:Low</t>
  </si>
  <si>
    <t xml:space="preserve">Verify that the status result of command is get when function rba_Msc_GetCmdResult() is invoked and returns E_OK </t>
  </si>
  <si>
    <t>Verify that the current command value associated to the given MSC command index is get when function rba_Msc_GetCmdVal() is invoked and returns E_OK</t>
  </si>
  <si>
    <t xml:space="preserve">Verify that the command value of the command associated to the given MSC command index is set when function rba_Msc_SetCmdVal() is invoked and returns E_OK, </t>
  </si>
  <si>
    <t xml:space="preserve">Verify that the current number of upstream frames set for the command associated to the given MSC command index is set when function rba_Msc_GetNrUsFrm() is invoked and returns E_OK, </t>
  </si>
  <si>
    <t xml:space="preserve">Verify that the number of upstream frames for the command associated to the given MSC command index is set when function rba_Msc_SetNrUsFrm() is invoked and returns E_OK, </t>
  </si>
  <si>
    <t>Verify that the pointer to the upstream buffer associated to the given MSC command index is get when function rba_Msc_SetNrUsFrm() is invoked and returns E_OK.</t>
  </si>
  <si>
    <t>Verify that the current state of the given signal in the internal signal register is get when function rba_Msc_GetSigVal() is invoked and returns E_OK.</t>
  </si>
  <si>
    <t>Verify that the state of the given signal in the internal signal register is set when function rba_Msc_SetSigVal() is invoked and returns E_OK.</t>
  </si>
  <si>
    <t>Verify that the current state of the MSC signal multiplexer for the given signal set when function rba_Msc_GetMux() is invoked and returns E_OK.</t>
  </si>
  <si>
    <t>Verify that the current state of the MSC signal multiplexer for the given signal set when function rba_Msc_SetMux() is invoked and returns E_OK.</t>
  </si>
  <si>
    <t>Analysis:Requirement tells about switch from synchronous mode to asynchronous mode of driver, this transition is only required once during start up
Risk:Low</t>
  </si>
  <si>
    <t xml:space="preserve">Verify that the driver is switch from synchronous mode to asynchronous mode during start up
</t>
  </si>
  <si>
    <t xml:space="preserve">When function rba_Msc_ShDwn() is invoked verify that the queues are clear and switch from asynchronous interrupt to synchronous polling mode and the interrupts mode must be enable.
</t>
  </si>
  <si>
    <t>Analysis:Requirement tells about shut down queue handling of driver, while interrupts are enabled.
Risk:Low</t>
  </si>
  <si>
    <t>Analysis:Requirement tells about shut down queue handling of the driver while interrupts are disabled when function rba_Msc_SwtToSync() is called.
Risk:Low</t>
  </si>
  <si>
    <t>Analysis:Requirement tells about that the sequence shall have more than one command and the commands of sequence shall belong to same hardware unit and same device when function rba_Msc_TransmitSeq() is called.
Risk:Low</t>
  </si>
  <si>
    <t xml:space="preserve">When function rba_Msc_TransmitSeq() is called verify that more than one command in a sequence is configured and sequence is transmitted </t>
  </si>
  <si>
    <t>Analysis:Requirement tells about that get the result status of the sequence when function rba_Msc_GetSeqResult() is called.
Risk:Low</t>
  </si>
  <si>
    <t>When function rba_Msc_TransmitSeq() is called in polling mode and return E_OK verify that transmit a sequence with call back notification configured.</t>
  </si>
  <si>
    <t>Analysis:Requirement tells about that the notification shall be provided for sequence completion when function rba_Msc_TransmitSeq() is called in polling mode and return E_OK.
Risk:Low</t>
  </si>
  <si>
    <t>Analysis:Requirement tells about function rba_Msc_MoInitCheck() shall checks the pointer given to the initialization of the module against the pointer given as parameter
Risk:Low</t>
  </si>
  <si>
    <t xml:space="preserve"> 
Service name:	rba_Msc_MoInitCheck	   
Syntax:	Std_ReturnType rba_Msc_MoInitCheck(const rba_Msc_ConfigType* ConfigPtr)	   
Sync/Async:	Synchronous	   
Service ID:	None	   
Reentrancy:	Reentrant	   
Parameters (in):	ConfigPtr - Pointer to rba_Msc configuration set (variant post-build)	   
Parameters (inout):	None	   
Parameters (out):	None	   
Return value:	Std_ReturnType	   
Description:	Checks the pointer given to the initialization of the module against the pointer given as parameter to this function.	 
</t>
  </si>
  <si>
    <t>Analysis : Requirement tells about the number of upstream frames is limited depends on the maximum number of upstream frames  DET report with error code RBA_MSC_E_PARAM_NR_US_FRM is shall be invoke
Risk : Low</t>
  </si>
  <si>
    <t>Analysis:Requirement tells about MSC command is transmit 
Risk:Low</t>
  </si>
  <si>
    <t>Analysis:Requirement tells about get the status result of the command when function rba_Msc_GetCmdResult() is called.
Risk:Low</t>
  </si>
  <si>
    <t xml:space="preserve">the initialization state is not as expected issue a DET
</t>
  </si>
  <si>
    <t>Verify that check the OS invalid at STARTUP phase</t>
  </si>
  <si>
    <t>Analysis:Requirement tells about a MSC device is configured for the minimum upstream baud rate
Risk:Low</t>
  </si>
  <si>
    <t>Verify that the minimum baud rate of upstream for a msc device is configured</t>
  </si>
  <si>
    <t>Verify that the upstream parity type to odd or even when the frame is error or not</t>
  </si>
  <si>
    <t xml:space="preserve">Verify that </t>
  </si>
  <si>
    <t>Analysis:Requirement tells about  depends on the HW, configure the downstream baud rate.
Risk:Low</t>
  </si>
  <si>
    <t>Verify that the downstream baud rate is configured depends on HW.</t>
  </si>
  <si>
    <t>Analysis: Requirement tells about check the actual upstream baud rate with the minimum upstream baud 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</si>
</sst>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CED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1"/>
    <xf numFmtId="0" fontId="2" fillId="3" borderId="0" xfId="1" applyAlignment="1">
      <alignment wrapText="1"/>
    </xf>
    <xf numFmtId="0" fontId="3" fillId="4" borderId="0" xfId="2"/>
    <xf numFmtId="0" fontId="3" fillId="4" borderId="0" xfId="2" applyAlignment="1">
      <alignment wrapText="1"/>
    </xf>
    <xf numFmtId="0" fontId="4" fillId="5" borderId="1" xfId="3"/>
    <xf numFmtId="0" fontId="4" fillId="5" borderId="1" xfId="3" applyAlignment="1">
      <alignment wrapText="1"/>
    </xf>
  </cellXfs>
  <cellStyles count="4">
    <cellStyle name="Bad" xfId="1" builtinId="27"/>
    <cellStyle name="Check Cell" xfId="3" builtinId="2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zoomScale="85" zoomScaleNormal="85" workbookViewId="0">
      <pane xSplit="1" ySplit="1" topLeftCell="C8" activePane="bottomRight" state="frozenSplit"/>
      <selection pane="topRight" activeCell="B1" sqref="B1"/>
      <selection pane="bottomLeft" activeCell="A2" sqref="A2"/>
      <selection pane="bottomRight" activeCell="C10" sqref="C10"/>
    </sheetView>
  </sheetViews>
  <sheetFormatPr defaultRowHeight="12.75" x14ac:dyDescent="0.2"/>
  <cols>
    <col min="1" max="1" width="31.7109375" bestFit="1" customWidth="1"/>
    <col min="2" max="2" width="16.42578125" bestFit="1" customWidth="1"/>
    <col min="3" max="3" width="72.7109375" customWidth="1"/>
    <col min="4" max="4" width="46" customWidth="1"/>
    <col min="5" max="5" width="22.7109375" customWidth="1"/>
    <col min="6" max="6" width="45.85546875" customWidth="1"/>
    <col min="7" max="7" width="120.140625" bestFit="1" customWidth="1"/>
    <col min="10" max="10" width="15.85546875" bestFit="1" customWidth="1"/>
    <col min="11" max="11" width="29.140625" bestFit="1" customWidth="1"/>
    <col min="12" max="12" width="31.7109375" bestFit="1" customWidth="1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151</v>
      </c>
      <c r="E1" s="1" t="s">
        <v>152</v>
      </c>
      <c r="F1" s="1" t="s">
        <v>153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s="6" customFormat="1" ht="52.5" thickTop="1" thickBot="1" x14ac:dyDescent="0.25">
      <c r="A2" s="6" t="s">
        <v>10</v>
      </c>
      <c r="B2" s="6" t="s">
        <v>11</v>
      </c>
      <c r="C2" s="6" t="s">
        <v>12</v>
      </c>
      <c r="D2" s="7" t="s">
        <v>179</v>
      </c>
      <c r="E2" s="6" t="s">
        <v>154</v>
      </c>
      <c r="F2" s="7" t="s">
        <v>180</v>
      </c>
      <c r="G2" s="7" t="s">
        <v>13</v>
      </c>
      <c r="J2" s="6" t="s">
        <v>14</v>
      </c>
      <c r="K2" s="6" t="s">
        <v>15</v>
      </c>
      <c r="L2" s="6" t="str">
        <f>HYPERLINK("doors://fe-dorapcm3.de.bosch.com:36679/?version=2&amp;prodID=0&amp;view=00000013&amp;urn=urn:telelogic::1-52394082008461e6-O-439-00058452","BSW_SWS_MCAL_Msc_RBA-439")</f>
        <v>BSW_SWS_MCAL_Msc_RBA-439</v>
      </c>
    </row>
    <row r="3" spans="1:13" s="4" customFormat="1" ht="26.25" thickTop="1" x14ac:dyDescent="0.2">
      <c r="A3" s="4" t="s">
        <v>16</v>
      </c>
      <c r="B3" s="4" t="s">
        <v>11</v>
      </c>
      <c r="C3" s="4" t="s">
        <v>17</v>
      </c>
      <c r="G3" s="5" t="s">
        <v>13</v>
      </c>
      <c r="J3" s="4" t="s">
        <v>14</v>
      </c>
      <c r="K3" s="4" t="s">
        <v>15</v>
      </c>
      <c r="L3" s="4" t="str">
        <f>HYPERLINK("doors://fe-dorapcm3.de.bosch.com:36679/?version=2&amp;prodID=0&amp;view=00000013&amp;urn=urn:telelogic::1-52394082008461e6-O-440-00058452","BSW_SWS_MCAL_Msc_RBA-440")</f>
        <v>BSW_SWS_MCAL_Msc_RBA-440</v>
      </c>
    </row>
    <row r="4" spans="1:13" s="4" customFormat="1" ht="25.5" x14ac:dyDescent="0.2">
      <c r="A4" s="4" t="s">
        <v>18</v>
      </c>
      <c r="B4" s="4" t="s">
        <v>11</v>
      </c>
      <c r="C4" s="4" t="s">
        <v>19</v>
      </c>
      <c r="G4" s="5" t="s">
        <v>20</v>
      </c>
      <c r="J4" s="4" t="s">
        <v>21</v>
      </c>
      <c r="K4" s="4" t="s">
        <v>15</v>
      </c>
      <c r="L4" s="4" t="str">
        <f>HYPERLINK("doors://fe-dorapcm3.de.bosch.com:36679/?version=2&amp;prodID=0&amp;view=00000013&amp;urn=urn:telelogic::1-52394082008461e6-O-443-00058452","BSW_SWS_MCAL_Msc_RBA-443")</f>
        <v>BSW_SWS_MCAL_Msc_RBA-443</v>
      </c>
    </row>
    <row r="5" spans="1:13" s="4" customFormat="1" ht="51.75" thickBot="1" x14ac:dyDescent="0.25">
      <c r="A5" s="4" t="s">
        <v>22</v>
      </c>
      <c r="B5" s="4" t="s">
        <v>11</v>
      </c>
      <c r="C5" s="4" t="s">
        <v>23</v>
      </c>
      <c r="G5" s="5" t="s">
        <v>24</v>
      </c>
      <c r="J5" s="4" t="s">
        <v>14</v>
      </c>
      <c r="K5" s="4" t="s">
        <v>15</v>
      </c>
      <c r="L5" s="4" t="str">
        <f>HYPERLINK("doors://fe-dorapcm3.de.bosch.com:36679/?version=2&amp;prodID=0&amp;view=00000013&amp;urn=urn:telelogic::1-52394082008461e6-O-442-00058452","BSW_SWS_MCAL_Msc_RBA-442")</f>
        <v>BSW_SWS_MCAL_Msc_RBA-442</v>
      </c>
    </row>
    <row r="6" spans="1:13" s="6" customFormat="1" ht="52.5" thickTop="1" thickBot="1" x14ac:dyDescent="0.25">
      <c r="A6" s="6" t="s">
        <v>25</v>
      </c>
      <c r="B6" s="6" t="s">
        <v>11</v>
      </c>
      <c r="C6" s="6" t="s">
        <v>26</v>
      </c>
      <c r="D6" s="7" t="s">
        <v>155</v>
      </c>
      <c r="E6" s="6" t="s">
        <v>154</v>
      </c>
      <c r="F6" s="7" t="s">
        <v>211</v>
      </c>
      <c r="G6" s="7" t="s">
        <v>27</v>
      </c>
      <c r="J6" s="6" t="s">
        <v>14</v>
      </c>
      <c r="K6" s="6" t="s">
        <v>15</v>
      </c>
      <c r="L6" s="6" t="str">
        <f>HYPERLINK("doors://fe-dorapcm3.de.bosch.com:36679/?version=2&amp;prodID=0&amp;view=00000013&amp;urn=urn:telelogic::1-52394082008461e6-O-2733-00058452","BSW_SWS_MCAL_Msc_RBA-2733")</f>
        <v>BSW_SWS_MCAL_Msc_RBA-2733</v>
      </c>
    </row>
    <row r="7" spans="1:13" s="6" customFormat="1" ht="52.5" thickTop="1" thickBot="1" x14ac:dyDescent="0.25">
      <c r="A7" s="6" t="s">
        <v>28</v>
      </c>
      <c r="B7" s="6" t="s">
        <v>11</v>
      </c>
      <c r="C7" s="6" t="s">
        <v>29</v>
      </c>
      <c r="D7" s="7" t="s">
        <v>156</v>
      </c>
      <c r="E7" s="6" t="s">
        <v>154</v>
      </c>
      <c r="F7" s="6" t="s">
        <v>157</v>
      </c>
      <c r="G7" s="7" t="s">
        <v>30</v>
      </c>
      <c r="J7" s="6" t="s">
        <v>14</v>
      </c>
      <c r="K7" s="6" t="s">
        <v>15</v>
      </c>
      <c r="L7" s="6" t="str">
        <f>HYPERLINK("doors://fe-dorapcm3.de.bosch.com:36679/?version=2&amp;prodID=0&amp;view=00000013&amp;urn=urn:telelogic::1-52394082008461e6-O-2734-00058452","BSW_SWS_MCAL_Msc_RBA-2734")</f>
        <v>BSW_SWS_MCAL_Msc_RBA-2734</v>
      </c>
    </row>
    <row r="8" spans="1:13" s="6" customFormat="1" ht="52.5" thickTop="1" thickBot="1" x14ac:dyDescent="0.25">
      <c r="A8" s="6" t="s">
        <v>31</v>
      </c>
      <c r="B8" s="6" t="s">
        <v>11</v>
      </c>
      <c r="C8" s="6" t="s">
        <v>32</v>
      </c>
      <c r="D8" s="7" t="s">
        <v>181</v>
      </c>
      <c r="E8" s="6" t="s">
        <v>154</v>
      </c>
      <c r="F8" s="6" t="s">
        <v>212</v>
      </c>
      <c r="G8" s="7" t="s">
        <v>33</v>
      </c>
      <c r="J8" s="6" t="s">
        <v>34</v>
      </c>
      <c r="K8" s="6" t="s">
        <v>15</v>
      </c>
      <c r="L8" s="6" t="str">
        <f>HYPERLINK("doors://fe-dorapcm3.de.bosch.com:36679/?version=2&amp;prodID=0&amp;view=00000013&amp;urn=urn:telelogic::1-52394082008461e6-O-2769-00058452","BSW_SWS_MCAL_Msc_RBA-2769")</f>
        <v>BSW_SWS_MCAL_Msc_RBA-2769</v>
      </c>
    </row>
    <row r="9" spans="1:13" s="6" customFormat="1" ht="65.25" thickTop="1" thickBot="1" x14ac:dyDescent="0.25">
      <c r="A9" s="6" t="s">
        <v>35</v>
      </c>
      <c r="B9" s="6" t="s">
        <v>11</v>
      </c>
      <c r="C9" s="6" t="s">
        <v>36</v>
      </c>
      <c r="D9" s="7" t="s">
        <v>213</v>
      </c>
      <c r="E9" s="6" t="s">
        <v>154</v>
      </c>
      <c r="F9" s="6" t="s">
        <v>214</v>
      </c>
      <c r="G9" s="7" t="s">
        <v>37</v>
      </c>
      <c r="J9" s="6" t="s">
        <v>38</v>
      </c>
      <c r="K9" s="6" t="s">
        <v>15</v>
      </c>
      <c r="L9" s="6" t="str">
        <f>HYPERLINK("doors://fe-dorapcm3.de.bosch.com:36679/?version=2&amp;prodID=0&amp;view=00000013&amp;urn=urn:telelogic::1-52394082008461e6-O-2737-00058452","BSW_SWS_MCAL_Msc_RBA-2737")</f>
        <v>BSW_SWS_MCAL_Msc_RBA-2737</v>
      </c>
    </row>
    <row r="10" spans="1:13" s="4" customFormat="1" ht="27" thickTop="1" thickBot="1" x14ac:dyDescent="0.25">
      <c r="A10" s="4" t="s">
        <v>39</v>
      </c>
      <c r="B10" s="4" t="s">
        <v>11</v>
      </c>
      <c r="C10" s="4" t="s">
        <v>40</v>
      </c>
      <c r="D10" s="4" t="s">
        <v>219</v>
      </c>
      <c r="E10" s="4" t="s">
        <v>154</v>
      </c>
      <c r="F10" s="4" t="s">
        <v>216</v>
      </c>
      <c r="G10" s="5" t="s">
        <v>37</v>
      </c>
      <c r="J10" s="4" t="s">
        <v>38</v>
      </c>
      <c r="K10" s="4" t="s">
        <v>15</v>
      </c>
      <c r="L10" s="4" t="str">
        <f>HYPERLINK("doors://fe-dorapcm3.de.bosch.com:36679/?version=2&amp;prodID=0&amp;view=00000013&amp;urn=urn:telelogic::1-52394082008461e6-O-2738-00058452","BSW_SWS_MCAL_Msc_RBA-2738")</f>
        <v>BSW_SWS_MCAL_Msc_RBA-2738</v>
      </c>
    </row>
    <row r="11" spans="1:13" s="6" customFormat="1" ht="65.25" customHeight="1" thickTop="1" thickBot="1" x14ac:dyDescent="0.25">
      <c r="A11" s="6" t="s">
        <v>41</v>
      </c>
      <c r="B11" s="6" t="s">
        <v>11</v>
      </c>
      <c r="C11" s="6" t="s">
        <v>42</v>
      </c>
      <c r="D11" s="7" t="s">
        <v>217</v>
      </c>
      <c r="E11" s="6" t="s">
        <v>154</v>
      </c>
      <c r="F11" s="6" t="s">
        <v>218</v>
      </c>
      <c r="G11" s="7" t="s">
        <v>43</v>
      </c>
      <c r="J11" s="6" t="s">
        <v>44</v>
      </c>
      <c r="K11" s="6" t="s">
        <v>15</v>
      </c>
      <c r="L11" s="6" t="str">
        <f>HYPERLINK("doors://fe-dorapcm3.de.bosch.com:36679/?version=2&amp;prodID=0&amp;view=00000013&amp;urn=urn:telelogic::1-52394082008461e6-O-2739-00058452","BSW_SWS_MCAL_Msc_RBA-2739")</f>
        <v>BSW_SWS_MCAL_Msc_RBA-2739</v>
      </c>
    </row>
    <row r="12" spans="1:13" s="4" customFormat="1" ht="27" thickTop="1" thickBot="1" x14ac:dyDescent="0.25">
      <c r="A12" s="4" t="s">
        <v>45</v>
      </c>
      <c r="B12" s="4" t="s">
        <v>11</v>
      </c>
      <c r="C12" s="4" t="s">
        <v>46</v>
      </c>
      <c r="G12" s="5" t="s">
        <v>47</v>
      </c>
      <c r="J12" s="4" t="s">
        <v>48</v>
      </c>
      <c r="K12" s="4" t="s">
        <v>15</v>
      </c>
      <c r="L12" s="4" t="str">
        <f>HYPERLINK("doors://fe-dorapcm3.de.bosch.com:36679/?version=2&amp;prodID=0&amp;view=00000013&amp;urn=urn:telelogic::1-52394082008461e6-O-2768-00058452","BSW_SWS_MCAL_Msc_RBA-2768")</f>
        <v>BSW_SWS_MCAL_Msc_RBA-2768</v>
      </c>
    </row>
    <row r="13" spans="1:13" s="6" customFormat="1" ht="52.5" thickTop="1" thickBot="1" x14ac:dyDescent="0.25">
      <c r="A13" s="6" t="s">
        <v>49</v>
      </c>
      <c r="B13" s="6" t="s">
        <v>11</v>
      </c>
      <c r="C13" s="6" t="s">
        <v>50</v>
      </c>
      <c r="D13" s="7" t="s">
        <v>182</v>
      </c>
      <c r="E13" s="6" t="s">
        <v>154</v>
      </c>
      <c r="F13" s="6" t="s">
        <v>215</v>
      </c>
      <c r="G13" s="7" t="s">
        <v>51</v>
      </c>
      <c r="J13" s="6" t="s">
        <v>52</v>
      </c>
      <c r="K13" s="6" t="s">
        <v>15</v>
      </c>
      <c r="L13" s="6" t="str">
        <f>HYPERLINK("doors://fe-dorapcm3.de.bosch.com:36679/?version=2&amp;prodID=0&amp;view=00000013&amp;urn=urn:telelogic::1-52394082008461e6-O-2755-00058452","BSW_SWS_MCAL_Msc_RBA-2755")</f>
        <v>BSW_SWS_MCAL_Msc_RBA-2755</v>
      </c>
    </row>
    <row r="14" spans="1:13" s="6" customFormat="1" ht="52.5" thickTop="1" thickBot="1" x14ac:dyDescent="0.25">
      <c r="A14" s="6" t="s">
        <v>53</v>
      </c>
      <c r="B14" s="6" t="s">
        <v>11</v>
      </c>
      <c r="C14" s="6" t="s">
        <v>54</v>
      </c>
      <c r="D14" s="7" t="s">
        <v>185</v>
      </c>
      <c r="E14" s="6" t="s">
        <v>154</v>
      </c>
      <c r="F14" s="6" t="s">
        <v>183</v>
      </c>
      <c r="G14" s="7" t="s">
        <v>55</v>
      </c>
      <c r="J14" s="6" t="s">
        <v>14</v>
      </c>
      <c r="K14" s="6" t="s">
        <v>15</v>
      </c>
      <c r="L14" s="6" t="str">
        <f>HYPERLINK("doors://fe-dorapcm3.de.bosch.com:36679/?version=2&amp;prodID=0&amp;view=00000013&amp;urn=urn:telelogic::1-52394082008461e6-O-2735-00058452","BSW_SWS_MCAL_Msc_RBA-2735")</f>
        <v>BSW_SWS_MCAL_Msc_RBA-2735</v>
      </c>
    </row>
    <row r="15" spans="1:13" s="6" customFormat="1" ht="52.5" thickTop="1" thickBot="1" x14ac:dyDescent="0.25">
      <c r="A15" s="6" t="s">
        <v>56</v>
      </c>
      <c r="B15" s="6" t="s">
        <v>11</v>
      </c>
      <c r="C15" s="6" t="s">
        <v>57</v>
      </c>
      <c r="D15" s="7" t="s">
        <v>178</v>
      </c>
      <c r="E15" s="6" t="s">
        <v>154</v>
      </c>
      <c r="G15" s="7" t="s">
        <v>58</v>
      </c>
      <c r="J15" s="6" t="s">
        <v>59</v>
      </c>
      <c r="K15" s="6" t="s">
        <v>15</v>
      </c>
      <c r="L15" s="6" t="str">
        <f>HYPERLINK("doors://fe-dorapcm3.de.bosch.com:36679/?version=2&amp;prodID=0&amp;view=00000013&amp;urn=urn:telelogic::1-52394082008461e6-O-2757-00058452","BSW_SWS_MCAL_Msc_RBA-2757")</f>
        <v>BSW_SWS_MCAL_Msc_RBA-2757</v>
      </c>
    </row>
    <row r="16" spans="1:13" s="2" customFormat="1" ht="26.25" thickTop="1" x14ac:dyDescent="0.2">
      <c r="A16" s="2" t="s">
        <v>60</v>
      </c>
      <c r="B16" s="2" t="s">
        <v>11</v>
      </c>
      <c r="C16" s="2" t="s">
        <v>61</v>
      </c>
      <c r="G16" s="3" t="s">
        <v>62</v>
      </c>
      <c r="J16" s="2" t="s">
        <v>14</v>
      </c>
      <c r="K16" s="2" t="s">
        <v>15</v>
      </c>
      <c r="L16" s="2" t="str">
        <f>HYPERLINK("doors://fe-dorapcm3.de.bosch.com:36679/?version=2&amp;prodID=0&amp;view=00000013&amp;urn=urn:telelogic::1-52394082008461e6-O-2747-00058452","BSW_SWS_MCAL_Msc_RBA-2747")</f>
        <v>BSW_SWS_MCAL_Msc_RBA-2747</v>
      </c>
    </row>
    <row r="17" spans="1:12" s="2" customFormat="1" ht="25.5" x14ac:dyDescent="0.2">
      <c r="A17" s="2" t="s">
        <v>63</v>
      </c>
      <c r="B17" s="2" t="s">
        <v>11</v>
      </c>
      <c r="C17" s="2" t="s">
        <v>64</v>
      </c>
      <c r="G17" s="3" t="s">
        <v>65</v>
      </c>
      <c r="J17" s="2" t="s">
        <v>66</v>
      </c>
      <c r="K17" s="2" t="s">
        <v>15</v>
      </c>
      <c r="L17" s="2" t="str">
        <f>HYPERLINK("doors://fe-dorapcm3.de.bosch.com:36679/?version=2&amp;prodID=0&amp;view=00000013&amp;urn=urn:telelogic::1-52394082008461e6-O-2751-00058452","BSW_SWS_MCAL_Msc_RBA-2751")</f>
        <v>BSW_SWS_MCAL_Msc_RBA-2751</v>
      </c>
    </row>
    <row r="18" spans="1:12" s="2" customFormat="1" ht="25.5" x14ac:dyDescent="0.2">
      <c r="A18" s="2" t="s">
        <v>67</v>
      </c>
      <c r="B18" s="2" t="s">
        <v>11</v>
      </c>
      <c r="C18" s="2" t="s">
        <v>68</v>
      </c>
      <c r="G18" s="3" t="s">
        <v>69</v>
      </c>
      <c r="J18" s="2" t="s">
        <v>70</v>
      </c>
      <c r="K18" s="2" t="s">
        <v>15</v>
      </c>
      <c r="L18" s="2" t="str">
        <f>HYPERLINK("doors://fe-dorapcm3.de.bosch.com:36679/?version=2&amp;prodID=0&amp;view=00000013&amp;urn=urn:telelogic::1-52394082008461e6-O-2750-00058452","BSW_SWS_MCAL_Msc_RBA-2750")</f>
        <v>BSW_SWS_MCAL_Msc_RBA-2750</v>
      </c>
    </row>
    <row r="19" spans="1:12" s="2" customFormat="1" ht="25.5" x14ac:dyDescent="0.2">
      <c r="A19" s="2" t="s">
        <v>71</v>
      </c>
      <c r="B19" s="2" t="s">
        <v>11</v>
      </c>
      <c r="C19" s="2" t="s">
        <v>72</v>
      </c>
      <c r="G19" s="3" t="s">
        <v>73</v>
      </c>
      <c r="J19" s="2" t="s">
        <v>70</v>
      </c>
      <c r="K19" s="2" t="s">
        <v>15</v>
      </c>
      <c r="L19" s="2" t="str">
        <f>HYPERLINK("doors://fe-dorapcm3.de.bosch.com:36679/?version=2&amp;prodID=0&amp;view=00000013&amp;urn=urn:telelogic::1-52394082008461e6-O-2748-00058452","BSW_SWS_MCAL_Msc_RBA-2748")</f>
        <v>BSW_SWS_MCAL_Msc_RBA-2748</v>
      </c>
    </row>
    <row r="20" spans="1:12" s="2" customFormat="1" ht="26.25" thickBot="1" x14ac:dyDescent="0.25">
      <c r="A20" s="2" t="s">
        <v>74</v>
      </c>
      <c r="B20" s="2" t="s">
        <v>11</v>
      </c>
      <c r="C20" s="2" t="s">
        <v>75</v>
      </c>
      <c r="G20" s="3" t="s">
        <v>76</v>
      </c>
      <c r="J20" s="2" t="s">
        <v>70</v>
      </c>
      <c r="K20" s="2" t="s">
        <v>15</v>
      </c>
      <c r="L20" s="2" t="str">
        <f>HYPERLINK("doors://fe-dorapcm3.de.bosch.com:36679/?version=2&amp;prodID=0&amp;view=00000013&amp;urn=urn:telelogic::1-52394082008461e6-O-2749-00058452","BSW_SWS_MCAL_Msc_RBA-2749")</f>
        <v>BSW_SWS_MCAL_Msc_RBA-2749</v>
      </c>
    </row>
    <row r="21" spans="1:12" s="6" customFormat="1" ht="52.5" thickTop="1" thickBot="1" x14ac:dyDescent="0.25">
      <c r="A21" s="6" t="s">
        <v>77</v>
      </c>
      <c r="B21" s="6" t="s">
        <v>78</v>
      </c>
      <c r="C21" s="6" t="s">
        <v>79</v>
      </c>
      <c r="D21" s="7" t="s">
        <v>209</v>
      </c>
      <c r="E21" s="6" t="s">
        <v>154</v>
      </c>
      <c r="F21" s="6" t="s">
        <v>164</v>
      </c>
      <c r="G21" s="7" t="s">
        <v>80</v>
      </c>
      <c r="J21" s="6" t="s">
        <v>14</v>
      </c>
      <c r="K21" s="6" t="s">
        <v>15</v>
      </c>
      <c r="L21" s="6" t="str">
        <f>HYPERLINK("doors://fe-dorapcm3.de.bosch.com:36679/?version=2&amp;prodID=0&amp;view=00000013&amp;urn=urn:telelogic::1-52394082008461e6-O-445-00058452","BSW_SWS_MCAL_Msc_RBA-445")</f>
        <v>BSW_SWS_MCAL_Msc_RBA-445</v>
      </c>
    </row>
    <row r="22" spans="1:12" s="6" customFormat="1" ht="78" thickTop="1" thickBot="1" x14ac:dyDescent="0.25">
      <c r="A22" s="6" t="s">
        <v>81</v>
      </c>
      <c r="B22" s="6" t="s">
        <v>11</v>
      </c>
      <c r="C22" s="6" t="s">
        <v>82</v>
      </c>
      <c r="D22" s="7" t="s">
        <v>165</v>
      </c>
      <c r="E22" s="6" t="s">
        <v>154</v>
      </c>
      <c r="F22" s="6" t="s">
        <v>167</v>
      </c>
      <c r="G22" s="7" t="s">
        <v>83</v>
      </c>
      <c r="J22" s="6" t="s">
        <v>14</v>
      </c>
      <c r="K22" s="6" t="s">
        <v>15</v>
      </c>
      <c r="L22" s="6" t="str">
        <f>HYPERLINK("doors://fe-dorapcm3.de.bosch.com:36679/?version=2&amp;prodID=0&amp;view=00000013&amp;urn=urn:telelogic::1-52394082008461e6-O-446-00058452","BSW_SWS_MCAL_Msc_RBA-446")</f>
        <v>BSW_SWS_MCAL_Msc_RBA-446</v>
      </c>
    </row>
    <row r="23" spans="1:12" s="6" customFormat="1" ht="78" thickTop="1" thickBot="1" x14ac:dyDescent="0.25">
      <c r="A23" s="6" t="s">
        <v>84</v>
      </c>
      <c r="B23" s="6" t="s">
        <v>11</v>
      </c>
      <c r="C23" s="6" t="s">
        <v>85</v>
      </c>
      <c r="D23" s="7" t="s">
        <v>166</v>
      </c>
      <c r="E23" s="6" t="s">
        <v>154</v>
      </c>
      <c r="F23" s="6" t="s">
        <v>170</v>
      </c>
      <c r="G23" s="7" t="s">
        <v>86</v>
      </c>
      <c r="J23" s="6" t="s">
        <v>14</v>
      </c>
      <c r="K23" s="6" t="s">
        <v>15</v>
      </c>
      <c r="L23" s="6" t="str">
        <f>HYPERLINK("doors://fe-dorapcm3.de.bosch.com:36679/?version=2&amp;prodID=0&amp;view=00000013&amp;urn=urn:telelogic::1-52394082008461e6-O-447-00058452","BSW_SWS_MCAL_Msc_RBA-447")</f>
        <v>BSW_SWS_MCAL_Msc_RBA-447</v>
      </c>
    </row>
    <row r="24" spans="1:12" s="6" customFormat="1" ht="52.5" thickTop="1" thickBot="1" x14ac:dyDescent="0.25">
      <c r="A24" s="6" t="s">
        <v>87</v>
      </c>
      <c r="B24" s="6" t="s">
        <v>11</v>
      </c>
      <c r="C24" s="6" t="s">
        <v>88</v>
      </c>
      <c r="D24" s="7" t="s">
        <v>184</v>
      </c>
      <c r="E24" s="6" t="s">
        <v>154</v>
      </c>
      <c r="G24" s="7" t="s">
        <v>89</v>
      </c>
      <c r="J24" s="6" t="s">
        <v>90</v>
      </c>
      <c r="K24" s="6" t="s">
        <v>15</v>
      </c>
      <c r="L24" s="6" t="str">
        <f>HYPERLINK("doors://fe-dorapcm3.de.bosch.com:36679/?version=2&amp;prodID=0&amp;view=00000013&amp;urn=urn:telelogic::1-52394082008461e6-O-2760-00058452","BSW_SWS_MCAL_Msc_RBA-2760")</f>
        <v>BSW_SWS_MCAL_Msc_RBA-2760</v>
      </c>
    </row>
    <row r="25" spans="1:12" s="6" customFormat="1" ht="65.25" thickTop="1" thickBot="1" x14ac:dyDescent="0.25">
      <c r="A25" s="6" t="s">
        <v>91</v>
      </c>
      <c r="B25" s="6" t="s">
        <v>78</v>
      </c>
      <c r="C25" s="6" t="s">
        <v>92</v>
      </c>
      <c r="D25" s="7" t="s">
        <v>210</v>
      </c>
      <c r="E25" s="6" t="s">
        <v>154</v>
      </c>
      <c r="F25" s="6" t="s">
        <v>186</v>
      </c>
      <c r="G25" s="7" t="s">
        <v>93</v>
      </c>
      <c r="J25" s="6" t="s">
        <v>14</v>
      </c>
      <c r="K25" s="6" t="s">
        <v>15</v>
      </c>
      <c r="L25" s="6" t="str">
        <f>HYPERLINK("doors://fe-dorapcm3.de.bosch.com:36679/?version=2&amp;prodID=0&amp;view=00000013&amp;urn=urn:telelogic::1-52394082008461e6-O-504-00058452","BSW_SWS_MCAL_Msc_RBA-504")</f>
        <v>BSW_SWS_MCAL_Msc_RBA-504</v>
      </c>
    </row>
    <row r="26" spans="1:12" s="6" customFormat="1" ht="65.25" thickTop="1" thickBot="1" x14ac:dyDescent="0.25">
      <c r="A26" s="6" t="s">
        <v>94</v>
      </c>
      <c r="B26" s="6" t="s">
        <v>78</v>
      </c>
      <c r="C26" s="6" t="s">
        <v>95</v>
      </c>
      <c r="D26" s="7" t="s">
        <v>158</v>
      </c>
      <c r="E26" s="6" t="s">
        <v>154</v>
      </c>
      <c r="F26" s="6" t="s">
        <v>187</v>
      </c>
      <c r="G26" s="7" t="s">
        <v>96</v>
      </c>
      <c r="J26" s="6" t="s">
        <v>14</v>
      </c>
      <c r="K26" s="6" t="s">
        <v>15</v>
      </c>
      <c r="L26" s="6" t="str">
        <f>HYPERLINK("doors://fe-dorapcm3.de.bosch.com:36679/?version=2&amp;prodID=0&amp;view=00000013&amp;urn=urn:telelogic::1-52394082008461e6-O-521-00058452","BSW_SWS_MCAL_Msc_RBA-521")</f>
        <v>BSW_SWS_MCAL_Msc_RBA-521</v>
      </c>
    </row>
    <row r="27" spans="1:12" s="6" customFormat="1" ht="65.25" thickTop="1" thickBot="1" x14ac:dyDescent="0.25">
      <c r="A27" s="6" t="s">
        <v>97</v>
      </c>
      <c r="B27" s="6" t="s">
        <v>78</v>
      </c>
      <c r="C27" s="6" t="s">
        <v>98</v>
      </c>
      <c r="D27" s="7" t="s">
        <v>159</v>
      </c>
      <c r="E27" s="6" t="s">
        <v>154</v>
      </c>
      <c r="F27" s="6" t="s">
        <v>188</v>
      </c>
      <c r="G27" s="7" t="s">
        <v>99</v>
      </c>
      <c r="J27" s="6" t="s">
        <v>14</v>
      </c>
      <c r="K27" s="6" t="s">
        <v>15</v>
      </c>
      <c r="L27" s="6" t="str">
        <f>HYPERLINK("doors://fe-dorapcm3.de.bosch.com:36679/?version=2&amp;prodID=0&amp;view=00000013&amp;urn=urn:telelogic::1-52394082008461e6-O-2720-00058452","BSW_SWS_MCAL_Msc_RBA-2720")</f>
        <v>BSW_SWS_MCAL_Msc_RBA-2720</v>
      </c>
    </row>
    <row r="28" spans="1:12" s="6" customFormat="1" ht="65.25" thickTop="1" thickBot="1" x14ac:dyDescent="0.25">
      <c r="A28" s="6" t="s">
        <v>100</v>
      </c>
      <c r="B28" s="6" t="s">
        <v>78</v>
      </c>
      <c r="C28" s="6" t="s">
        <v>101</v>
      </c>
      <c r="D28" s="7" t="s">
        <v>160</v>
      </c>
      <c r="E28" s="6" t="s">
        <v>154</v>
      </c>
      <c r="F28" s="6" t="s">
        <v>189</v>
      </c>
      <c r="G28" s="7" t="s">
        <v>102</v>
      </c>
      <c r="J28" s="6" t="s">
        <v>14</v>
      </c>
      <c r="K28" s="6" t="s">
        <v>15</v>
      </c>
      <c r="L28" s="6" t="str">
        <f>HYPERLINK("doors://fe-dorapcm3.de.bosch.com:36679/?version=2&amp;prodID=0&amp;view=00000013&amp;urn=urn:telelogic::1-52394082008461e6-O-2721-00058452","BSW_SWS_MCAL_Msc_RBA-2721")</f>
        <v>BSW_SWS_MCAL_Msc_RBA-2721</v>
      </c>
    </row>
    <row r="29" spans="1:12" s="6" customFormat="1" ht="65.25" thickTop="1" thickBot="1" x14ac:dyDescent="0.25">
      <c r="A29" s="6" t="s">
        <v>103</v>
      </c>
      <c r="B29" s="6" t="s">
        <v>78</v>
      </c>
      <c r="C29" s="6" t="s">
        <v>104</v>
      </c>
      <c r="D29" s="7" t="s">
        <v>161</v>
      </c>
      <c r="E29" s="6" t="s">
        <v>154</v>
      </c>
      <c r="F29" s="6" t="s">
        <v>190</v>
      </c>
      <c r="G29" s="7" t="s">
        <v>105</v>
      </c>
      <c r="J29" s="6" t="s">
        <v>14</v>
      </c>
      <c r="K29" s="6" t="s">
        <v>15</v>
      </c>
      <c r="L29" s="6" t="str">
        <f>HYPERLINK("doors://fe-dorapcm3.de.bosch.com:36679/?version=2&amp;prodID=0&amp;view=00000013&amp;urn=urn:telelogic::1-52394082008461e6-O-2722-00058452","BSW_SWS_MCAL_Msc_RBA-2722")</f>
        <v>BSW_SWS_MCAL_Msc_RBA-2722</v>
      </c>
    </row>
    <row r="30" spans="1:12" s="6" customFormat="1" ht="90.75" thickTop="1" thickBot="1" x14ac:dyDescent="0.25">
      <c r="A30" s="6" t="s">
        <v>106</v>
      </c>
      <c r="B30" s="6" t="s">
        <v>11</v>
      </c>
      <c r="C30" s="6" t="s">
        <v>107</v>
      </c>
      <c r="D30" s="7" t="s">
        <v>208</v>
      </c>
      <c r="E30" s="6" t="s">
        <v>154</v>
      </c>
      <c r="F30" s="6" t="s">
        <v>169</v>
      </c>
      <c r="G30" s="7" t="s">
        <v>105</v>
      </c>
      <c r="J30" s="6" t="s">
        <v>14</v>
      </c>
      <c r="K30" s="6" t="s">
        <v>15</v>
      </c>
      <c r="L30" s="6" t="str">
        <f>HYPERLINK("doors://fe-dorapcm3.de.bosch.com:36679/?version=2&amp;prodID=0&amp;view=00000013&amp;urn=urn:telelogic::1-52394082008461e6-O-2723-00058452","BSW_SWS_MCAL_Msc_RBA-2723")</f>
        <v>BSW_SWS_MCAL_Msc_RBA-2723</v>
      </c>
    </row>
    <row r="31" spans="1:12" s="6" customFormat="1" ht="65.25" thickTop="1" thickBot="1" x14ac:dyDescent="0.25">
      <c r="A31" s="6" t="s">
        <v>108</v>
      </c>
      <c r="B31" s="6" t="s">
        <v>78</v>
      </c>
      <c r="C31" s="6" t="s">
        <v>109</v>
      </c>
      <c r="D31" s="7" t="s">
        <v>162</v>
      </c>
      <c r="E31" s="6" t="s">
        <v>154</v>
      </c>
      <c r="F31" s="6" t="s">
        <v>191</v>
      </c>
      <c r="G31" s="7" t="s">
        <v>110</v>
      </c>
      <c r="J31" s="6" t="s">
        <v>14</v>
      </c>
      <c r="K31" s="6" t="s">
        <v>15</v>
      </c>
      <c r="L31" s="6" t="str">
        <f>HYPERLINK("doors://fe-dorapcm3.de.bosch.com:36679/?version=2&amp;prodID=0&amp;view=00000013&amp;urn=urn:telelogic::1-52394082008461e6-O-2724-00058452","BSW_SWS_MCAL_Msc_RBA-2724")</f>
        <v>BSW_SWS_MCAL_Msc_RBA-2724</v>
      </c>
    </row>
    <row r="32" spans="1:12" s="6" customFormat="1" ht="65.25" thickTop="1" thickBot="1" x14ac:dyDescent="0.25">
      <c r="A32" s="6" t="s">
        <v>111</v>
      </c>
      <c r="B32" s="6" t="s">
        <v>78</v>
      </c>
      <c r="C32" s="6" t="s">
        <v>112</v>
      </c>
      <c r="D32" s="7" t="s">
        <v>163</v>
      </c>
      <c r="E32" s="6" t="s">
        <v>154</v>
      </c>
      <c r="F32" s="6" t="s">
        <v>192</v>
      </c>
      <c r="G32" s="7" t="s">
        <v>113</v>
      </c>
      <c r="J32" s="6" t="s">
        <v>14</v>
      </c>
      <c r="K32" s="6" t="s">
        <v>15</v>
      </c>
      <c r="L32" s="6" t="str">
        <f>HYPERLINK("doors://fe-dorapcm3.de.bosch.com:36679/?version=2&amp;prodID=0&amp;view=00000013&amp;urn=urn:telelogic::1-52394082008461e6-O-2726-00058452","BSW_SWS_MCAL_Msc_RBA-2726")</f>
        <v>BSW_SWS_MCAL_Msc_RBA-2726</v>
      </c>
    </row>
    <row r="33" spans="1:12" s="6" customFormat="1" ht="65.25" thickTop="1" thickBot="1" x14ac:dyDescent="0.25">
      <c r="A33" s="6" t="s">
        <v>114</v>
      </c>
      <c r="B33" s="6" t="s">
        <v>78</v>
      </c>
      <c r="C33" s="6" t="s">
        <v>115</v>
      </c>
      <c r="D33" s="7" t="s">
        <v>168</v>
      </c>
      <c r="E33" s="6" t="s">
        <v>154</v>
      </c>
      <c r="F33" s="6" t="s">
        <v>193</v>
      </c>
      <c r="G33" s="7" t="s">
        <v>116</v>
      </c>
      <c r="J33" s="6" t="s">
        <v>14</v>
      </c>
      <c r="K33" s="6" t="s">
        <v>15</v>
      </c>
      <c r="L33" s="6" t="str">
        <f>HYPERLINK("doors://fe-dorapcm3.de.bosch.com:36679/?version=2&amp;prodID=0&amp;view=00000013&amp;urn=urn:telelogic::1-52394082008461e6-O-2727-00058452","BSW_SWS_MCAL_Msc_RBA-2727")</f>
        <v>BSW_SWS_MCAL_Msc_RBA-2727</v>
      </c>
    </row>
    <row r="34" spans="1:12" s="6" customFormat="1" ht="65.25" thickTop="1" thickBot="1" x14ac:dyDescent="0.25">
      <c r="A34" s="6" t="s">
        <v>117</v>
      </c>
      <c r="B34" s="6" t="s">
        <v>78</v>
      </c>
      <c r="C34" s="6" t="s">
        <v>118</v>
      </c>
      <c r="D34" s="7" t="s">
        <v>171</v>
      </c>
      <c r="E34" s="6" t="s">
        <v>154</v>
      </c>
      <c r="F34" s="6" t="s">
        <v>194</v>
      </c>
      <c r="G34" s="7" t="s">
        <v>119</v>
      </c>
      <c r="J34" s="6" t="s">
        <v>120</v>
      </c>
      <c r="K34" s="6" t="s">
        <v>15</v>
      </c>
      <c r="L34" s="6" t="str">
        <f>HYPERLINK("doors://fe-dorapcm3.de.bosch.com:36679/?version=2&amp;prodID=0&amp;view=00000013&amp;urn=urn:telelogic::1-52394082008461e6-O-2728-00058452","BSW_SWS_MCAL_Msc_RBA-2728")</f>
        <v>BSW_SWS_MCAL_Msc_RBA-2728</v>
      </c>
    </row>
    <row r="35" spans="1:12" s="6" customFormat="1" ht="65.25" thickTop="1" thickBot="1" x14ac:dyDescent="0.25">
      <c r="A35" s="6" t="s">
        <v>121</v>
      </c>
      <c r="B35" s="6" t="s">
        <v>78</v>
      </c>
      <c r="C35" s="6" t="s">
        <v>122</v>
      </c>
      <c r="D35" s="7" t="s">
        <v>172</v>
      </c>
      <c r="E35" s="6" t="s">
        <v>154</v>
      </c>
      <c r="F35" s="6" t="s">
        <v>195</v>
      </c>
      <c r="G35" s="7" t="s">
        <v>123</v>
      </c>
      <c r="J35" s="6" t="s">
        <v>120</v>
      </c>
      <c r="K35" s="6" t="s">
        <v>15</v>
      </c>
      <c r="L35" s="6" t="str">
        <f>HYPERLINK("doors://fe-dorapcm3.de.bosch.com:36679/?version=2&amp;prodID=0&amp;view=00000013&amp;urn=urn:telelogic::1-52394082008461e6-O-2730-00058452","BSW_SWS_MCAL_Msc_RBA-2730")</f>
        <v>BSW_SWS_MCAL_Msc_RBA-2730</v>
      </c>
    </row>
    <row r="36" spans="1:12" s="6" customFormat="1" ht="90.75" thickTop="1" thickBot="1" x14ac:dyDescent="0.25">
      <c r="A36" s="6" t="s">
        <v>124</v>
      </c>
      <c r="B36" s="6" t="s">
        <v>11</v>
      </c>
      <c r="C36" s="6" t="s">
        <v>125</v>
      </c>
      <c r="D36" s="7" t="s">
        <v>196</v>
      </c>
      <c r="E36" s="6" t="s">
        <v>154</v>
      </c>
      <c r="F36" s="7" t="s">
        <v>197</v>
      </c>
      <c r="G36" s="7" t="s">
        <v>126</v>
      </c>
      <c r="J36" s="6" t="s">
        <v>14</v>
      </c>
      <c r="K36" s="6" t="s">
        <v>15</v>
      </c>
      <c r="L36" s="6" t="str">
        <f>HYPERLINK("doors://fe-dorapcm3.de.bosch.com:36679/?version=2&amp;prodID=0&amp;view=00000013&amp;urn=urn:telelogic::1-52394082008461e6-O-2742-00058452","BSW_SWS_MCAL_Msc_RBA-2742")</f>
        <v>BSW_SWS_MCAL_Msc_RBA-2742</v>
      </c>
    </row>
    <row r="37" spans="1:12" s="6" customFormat="1" ht="78" thickTop="1" thickBot="1" x14ac:dyDescent="0.25">
      <c r="A37" s="6" t="s">
        <v>127</v>
      </c>
      <c r="B37" s="6" t="s">
        <v>78</v>
      </c>
      <c r="C37" s="6" t="s">
        <v>128</v>
      </c>
      <c r="D37" s="7" t="s">
        <v>199</v>
      </c>
      <c r="E37" s="6" t="s">
        <v>154</v>
      </c>
      <c r="F37" s="7" t="s">
        <v>198</v>
      </c>
      <c r="G37" s="7" t="s">
        <v>129</v>
      </c>
      <c r="J37" s="6" t="s">
        <v>130</v>
      </c>
      <c r="K37" s="6" t="s">
        <v>15</v>
      </c>
      <c r="L37" s="6" t="str">
        <f>HYPERLINK("doors://fe-dorapcm3.de.bosch.com:36679/?version=2&amp;prodID=0&amp;view=00000013&amp;urn=urn:telelogic::1-52394082008461e6-O-2744-00058452","BSW_SWS_MCAL_Msc_RBA-2744")</f>
        <v>BSW_SWS_MCAL_Msc_RBA-2744</v>
      </c>
    </row>
    <row r="38" spans="1:12" s="6" customFormat="1" ht="78" thickTop="1" thickBot="1" x14ac:dyDescent="0.25">
      <c r="A38" s="6" t="s">
        <v>131</v>
      </c>
      <c r="B38" s="6" t="s">
        <v>78</v>
      </c>
      <c r="C38" s="6" t="s">
        <v>132</v>
      </c>
      <c r="D38" s="7" t="s">
        <v>200</v>
      </c>
      <c r="E38" s="6" t="s">
        <v>154</v>
      </c>
      <c r="F38" s="7" t="s">
        <v>176</v>
      </c>
      <c r="G38" s="7" t="s">
        <v>133</v>
      </c>
      <c r="J38" s="6" t="s">
        <v>134</v>
      </c>
      <c r="K38" s="6" t="s">
        <v>15</v>
      </c>
      <c r="L38" s="6" t="str">
        <f>HYPERLINK("doors://fe-dorapcm3.de.bosch.com:36679/?version=2&amp;prodID=0&amp;view=00000013&amp;urn=urn:telelogic::1-52394082008461e6-O-2766-00058452","BSW_SWS_MCAL_Msc_RBA-2766")</f>
        <v>BSW_SWS_MCAL_Msc_RBA-2766</v>
      </c>
    </row>
    <row r="39" spans="1:12" s="6" customFormat="1" ht="78" thickTop="1" thickBot="1" x14ac:dyDescent="0.25">
      <c r="A39" s="6" t="s">
        <v>135</v>
      </c>
      <c r="B39" s="6" t="s">
        <v>78</v>
      </c>
      <c r="C39" s="7" t="s">
        <v>136</v>
      </c>
      <c r="D39" s="7" t="s">
        <v>174</v>
      </c>
      <c r="E39" s="6" t="s">
        <v>154</v>
      </c>
      <c r="F39" s="7" t="s">
        <v>177</v>
      </c>
      <c r="G39" s="6" t="s">
        <v>137</v>
      </c>
      <c r="J39" s="6" t="s">
        <v>138</v>
      </c>
      <c r="K39" s="6" t="s">
        <v>15</v>
      </c>
      <c r="L39" s="6" t="str">
        <f>HYPERLINK("doors://fe-dorapcm3.de.bosch.com:36679/?version=2&amp;prodID=0&amp;view=00000013&amp;urn=urn:telelogic::1-52394082008461e6-O-2860-00058452","BSW_SWS_MCAL_Msc_RBA-2860")</f>
        <v>BSW_SWS_MCAL_Msc_RBA-2860</v>
      </c>
    </row>
    <row r="40" spans="1:12" s="6" customFormat="1" ht="90.75" thickTop="1" thickBot="1" x14ac:dyDescent="0.25">
      <c r="A40" s="6" t="s">
        <v>139</v>
      </c>
      <c r="B40" s="6" t="s">
        <v>11</v>
      </c>
      <c r="C40" s="6" t="s">
        <v>140</v>
      </c>
      <c r="D40" s="7" t="s">
        <v>201</v>
      </c>
      <c r="E40" s="6" t="s">
        <v>154</v>
      </c>
      <c r="F40" s="7" t="s">
        <v>202</v>
      </c>
      <c r="G40" s="6" t="s">
        <v>141</v>
      </c>
      <c r="J40" s="6" t="s">
        <v>138</v>
      </c>
      <c r="K40" s="6" t="s">
        <v>15</v>
      </c>
      <c r="L40" s="6" t="str">
        <f>HYPERLINK("doors://fe-dorapcm3.de.bosch.com:36679/?version=2&amp;prodID=0&amp;view=00000013&amp;urn=urn:telelogic::1-52394082008461e6-O-2861-00058452","BSW_SWS_MCAL_Msc_RBA-2861")</f>
        <v>BSW_SWS_MCAL_Msc_RBA-2861</v>
      </c>
    </row>
    <row r="41" spans="1:12" s="6" customFormat="1" ht="90.75" thickTop="1" thickBot="1" x14ac:dyDescent="0.25">
      <c r="A41" s="6" t="s">
        <v>142</v>
      </c>
      <c r="B41" s="6" t="s">
        <v>11</v>
      </c>
      <c r="C41" s="6" t="s">
        <v>143</v>
      </c>
      <c r="D41" s="7" t="s">
        <v>205</v>
      </c>
      <c r="E41" s="6" t="s">
        <v>154</v>
      </c>
      <c r="F41" s="7" t="s">
        <v>204</v>
      </c>
      <c r="G41" s="6" t="s">
        <v>144</v>
      </c>
      <c r="J41" s="6" t="s">
        <v>138</v>
      </c>
      <c r="K41" s="6" t="s">
        <v>15</v>
      </c>
      <c r="L41" s="6" t="str">
        <f>HYPERLINK("doors://fe-dorapcm3.de.bosch.com:36679/?version=2&amp;prodID=0&amp;view=00000013&amp;urn=urn:telelogic::1-52394082008461e6-O-2862-00058452","BSW_SWS_MCAL_Msc_RBA-2862")</f>
        <v>BSW_SWS_MCAL_Msc_RBA-2862</v>
      </c>
    </row>
    <row r="42" spans="1:12" s="6" customFormat="1" ht="14.25" thickTop="1" thickBot="1" x14ac:dyDescent="0.25">
      <c r="A42" s="6" t="s">
        <v>145</v>
      </c>
      <c r="B42" s="6" t="s">
        <v>78</v>
      </c>
      <c r="C42" s="6" t="s">
        <v>146</v>
      </c>
      <c r="D42" s="6" t="s">
        <v>203</v>
      </c>
      <c r="E42" s="6" t="s">
        <v>154</v>
      </c>
      <c r="F42" s="6" t="s">
        <v>175</v>
      </c>
      <c r="G42" s="6" t="s">
        <v>147</v>
      </c>
      <c r="J42" s="6" t="s">
        <v>138</v>
      </c>
      <c r="K42" s="6" t="s">
        <v>15</v>
      </c>
      <c r="L42" s="6" t="str">
        <f>HYPERLINK("doors://fe-dorapcm3.de.bosch.com:36679/?version=2&amp;prodID=0&amp;view=00000013&amp;urn=urn:telelogic::1-52394082008461e6-O-2864-00058452","BSW_SWS_MCAL_Msc_RBA-2864")</f>
        <v>BSW_SWS_MCAL_Msc_RBA-2864</v>
      </c>
    </row>
    <row r="43" spans="1:12" s="6" customFormat="1" ht="14.25" thickTop="1" thickBot="1" x14ac:dyDescent="0.25">
      <c r="A43" s="6" t="s">
        <v>148</v>
      </c>
      <c r="B43" s="6" t="s">
        <v>78</v>
      </c>
      <c r="C43" s="6" t="s">
        <v>207</v>
      </c>
      <c r="D43" s="6" t="s">
        <v>206</v>
      </c>
      <c r="E43" s="6" t="s">
        <v>154</v>
      </c>
      <c r="F43" s="6" t="s">
        <v>173</v>
      </c>
      <c r="G43" s="6" t="s">
        <v>149</v>
      </c>
      <c r="J43" s="6" t="s">
        <v>150</v>
      </c>
      <c r="K43" s="6" t="s">
        <v>15</v>
      </c>
      <c r="L43" s="6" t="str">
        <f>HYPERLINK("doors://fe-dorapcm3.de.bosch.com:36679/?version=2&amp;prodID=0&amp;view=00000013&amp;urn=urn:telelogic::1-52394082008461e6-O-2884-00058452","BSW_SWS_MCAL_Msc_RBA-2884")</f>
        <v>BSW_SWS_MCAL_Msc_RBA-2884</v>
      </c>
    </row>
    <row r="44" spans="1:12" ht="13.5" thickTop="1" x14ac:dyDescent="0.2"/>
  </sheetData>
  <autoFilter ref="A1:M4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Minh Khoi Nguyen (RBVH/EJV42)</dc:creator>
  <cp:lastModifiedBy>FIXED-TERM Truong Minh Khoi Nguyen (RBVH/EVH1)</cp:lastModifiedBy>
  <dcterms:created xsi:type="dcterms:W3CDTF">2019-02-27T03:38:45Z</dcterms:created>
  <dcterms:modified xsi:type="dcterms:W3CDTF">2019-03-07T13:26:23Z</dcterms:modified>
</cp:coreProperties>
</file>