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GN81HC\Desktop\DocumentMsc\bbb\HelloWorld\"/>
    </mc:Choice>
  </mc:AlternateContent>
  <bookViews>
    <workbookView xWindow="0" yWindow="0" windowWidth="21570" windowHeight="6315"/>
  </bookViews>
  <sheets>
    <sheet name="Sheet1" sheetId="1" r:id="rId1"/>
  </sheets>
  <definedNames>
    <definedName name="_xlnm._FilterDatabase" localSheetId="0" hidden="1">Sheet1!$B$1:$B$123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3" i="1" l="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<sst xmlns="http://schemas.openxmlformats.org/spreadsheetml/2006/main" count="723" uniqueCount="270">
  <si>
    <t>ID</t>
  </si>
  <si>
    <t>ObjectType</t>
  </si>
  <si>
    <t>Description (en)</t>
  </si>
  <si>
    <t>Description (alternative language)</t>
  </si>
  <si>
    <t>VerificationCriteria</t>
  </si>
  <si>
    <t>VAR_FUNC_SYS</t>
  </si>
  <si>
    <t>VAR_FUNC_SW</t>
  </si>
  <si>
    <t>CRQ</t>
  </si>
  <si>
    <t>Maturity</t>
  </si>
  <si>
    <t>Link to Doors requirements</t>
  </si>
  <si>
    <t>BSW_SWS_AR4_0_R2_DIODriver-7367</t>
  </si>
  <si>
    <t>NON_FUNC_REQ</t>
  </si>
  <si>
    <t xml:space="preserve">DIO061: The Dio module shall not provide APIs for overall configuration and initialization of the port structure which is used in the Dio module. These actions are done by the PORT Driver Module. </t>
  </si>
  <si>
    <t>Legacy: Covered by review</t>
  </si>
  <si>
    <t>CSCRM00354848</t>
  </si>
  <si>
    <t>READY FOR IMPLEMENTATION</t>
  </si>
  <si>
    <t>BSW_SWS_AR4_0_R2_DIODriver-7368</t>
  </si>
  <si>
    <t>DIO063: The Dio module shall adapt its configuration and usage to the microcontroller and ECU.</t>
  </si>
  <si>
    <t>BSW_SWS_AR4_0_R2_DIODriver-7369</t>
  </si>
  <si>
    <t>DIO102: The Dio module's user shall only use the Dio functions after the Port Driver has been initialized. Otherwise the Dio module will exhibit undefined behavior.</t>
  </si>
  <si>
    <t>BSW_SWS_AR4_0_R2_DIODriver-7371</t>
  </si>
  <si>
    <t>DIO117: The Dio module shall comply with the following file structure</t>
  </si>
  <si>
    <t>BSW_SWS_AR4_0_R2_DIODriver-7372</t>
  </si>
  <si>
    <t>BSW_SWS_AR4_0_R2_DIODriver-7374</t>
  </si>
  <si>
    <t>DIO168: Dio.h shall include Dio _Cfg.h for the API pre-compiler switches</t>
  </si>
  <si>
    <t>BSW_SWS_AR4_0_R2_DIODriver-7375</t>
  </si>
  <si>
    <t>DIO169: Dio.c has access to the Dio_Cfg.h via the implicitly include through the Dio.h file.</t>
  </si>
  <si>
    <t>BSW_SWS_AR4_0_R2_DIODriver-7376</t>
  </si>
  <si>
    <t>DIO170: Dio.h shall include Std_Types.h.</t>
  </si>
  <si>
    <t>BSW_SWS_AR4_0_R2_DIODriver-7377</t>
  </si>
  <si>
    <t>DIO171: Dio.c shall include MemMap.h, SchM_Dio.h and Dem.h.</t>
  </si>
  <si>
    <t>CSCRM00380494</t>
  </si>
  <si>
    <t>BSW_SWS_AR4_0_R2_DIODriver-7378</t>
  </si>
  <si>
    <t>DIO172: The module shall optionally include the Dem.h file if any production error</t>
  </si>
  <si>
    <t>BSW_SWS_AR4_0_R2_DIODriver-7382</t>
  </si>
  <si>
    <t>DIO173: The DEM configuration tool assigns ECU dependent values to the Event Id symbols and publishes the symbols in Dem_IntErrId.h.</t>
  </si>
  <si>
    <t>BSW_SWS_AR4_0_R2_DIODriver-7890</t>
  </si>
  <si>
    <t>∙	Port-</t>
  </si>
  <si>
    <t>CSCRM00527505</t>
  </si>
  <si>
    <t>BSW_SWS_AR4_0_R2_DIODriver-7891</t>
  </si>
  <si>
    <t>∙	Channel-</t>
  </si>
  <si>
    <t>BSW_SWS_AR4_0_R2_DIODriver-7892</t>
  </si>
  <si>
    <t>∙	Channel-group -</t>
  </si>
  <si>
    <t>BSW_SWS_AR4_0_R2_DIODriver-7894</t>
  </si>
  <si>
    <t>FUNC_REQ</t>
  </si>
  <si>
    <t>BSW_SWS_AR4_0_R2_DIODriver-7895</t>
  </si>
  <si>
    <t>The Dio SWS shall define synchronous read/write services.</t>
  </si>
  <si>
    <t>BSW_SWS_AR4_0_R2_DIODriver-7896</t>
  </si>
  <si>
    <t xml:space="preserve">DIO005: The Dio module's read and write services shall ensure for all services, that the data is consistent (Interruptible read-modify-write sequences are not allowed). </t>
  </si>
  <si>
    <t>BSW_SWS_AR4_0_R2_DIODriver-7897</t>
  </si>
  <si>
    <t>DIO089: Values used by the DIO Driver for the software level of Channels are either STD_HIGH or STD_LOW.</t>
  </si>
  <si>
    <t>BSW_SWS_AR4_0_R2_DIODriver-7898</t>
  </si>
  <si>
    <t xml:space="preserve">DIO128:  A general-purpose digital IO pin represents a DIO channel. </t>
  </si>
  <si>
    <t>BSW_SWS_AR4_0_R2_DIODriver-7899</t>
  </si>
  <si>
    <t xml:space="preserve">DIO127: The Port module shall configure a DIO channel as input or output [DIO001 and DIO002]. </t>
  </si>
  <si>
    <t>BSW_SWS_AR4_0_R2_DIODriver-7900</t>
  </si>
  <si>
    <t>DIO053: In the DIO Driver, it shall be possible to group several DIO channels by hardware (typically controlled by one hardware register) to represent a DIO port.</t>
  </si>
  <si>
    <t>BSW_SWS_AR4_0_R2_DIODriver-7902</t>
  </si>
  <si>
    <t>DIO056: A channel group is a formal logical combination of several adjoining DIO channels within a DIO port.</t>
  </si>
  <si>
    <t>BSW_SWS_AR4_0_R2_DIODriver-7909</t>
  </si>
  <si>
    <r>
      <t>DIO060:</t>
    </r>
    <r>
      <rPr>
        <b/>
        <sz val="10"/>
        <color theme="1"/>
        <rFont val="Arial"/>
        <family val="2"/>
      </rPr>
      <t xml:space="preserve"> </t>
    </r>
    <r>
      <rPr>
        <sz val="10"/>
        <color theme="1"/>
        <rFont val="Arial"/>
        <family val="2"/>
      </rPr>
      <t>All read and write functions of the Dio module shall be re-entrant.</t>
    </r>
  </si>
  <si>
    <t>Legacy: Dio_ReadWriteFunction</t>
  </si>
  <si>
    <t>BSW_SWS_AR4_0_R2_DIODriver-7911</t>
  </si>
  <si>
    <t>DIO026: The configuration process for Dio module shall provide symbolic names for each configured DIO channel, port and group.</t>
  </si>
  <si>
    <t>BSW_SWS_AR4_0_R2_DIODriver-7912</t>
  </si>
  <si>
    <t>DIO113: The Dio module shall publish the symbolic names which have been created during the configuration process in the file “Dio_Cfg.h”.</t>
  </si>
  <si>
    <t>BSW_SWS_AR4_0_R2_DIODriver-7917</t>
  </si>
  <si>
    <t>DIO106: The DIO module shall perform Inter Module Checks to avoid integration of incompatible files.</t>
  </si>
  <si>
    <t>BSW_SWS_AR4_0_R2_DIODriver-7928</t>
  </si>
  <si>
    <t xml:space="preserve">DIO001: The Dio module shall not provide an interface for initialization of the hardware. The Port Driver performs this. </t>
  </si>
  <si>
    <t>BSW_SWS_AR4_0_R2_DIODriver-7933</t>
  </si>
  <si>
    <t xml:space="preserve">DIO002: The PORT driver shall provide the reconfiguration of the port pin direction during runtime. </t>
  </si>
  <si>
    <t>BSW_SWS_AR4_0_R2_DIODriver-7938</t>
  </si>
  <si>
    <t>DIO064: The Dio module's write functions shall work on input and output channels.</t>
  </si>
  <si>
    <t>BSW_SWS_AR4_0_R2_DIODriver-7939</t>
  </si>
  <si>
    <t xml:space="preserve">DIO070: If a Dio write function is used on an input channel, it shall have no effect on the physical output level. </t>
  </si>
  <si>
    <t>BSW_SWS_AR4_0_R2_DIODriver-7940</t>
  </si>
  <si>
    <t>DIO109: If supported by hardware, the Dio module shall set/clear the output data latch of an input channel so that the required level is output from the pin when the port driver configures the pin as a DIO output pin.</t>
  </si>
  <si>
    <t>BSW_SWS_AR4_0_R2_DIODriver-7941</t>
  </si>
  <si>
    <t>DIO119: If development errors are enabled and an error ocurred, the Dio module's write functions shall NOT process the write command.</t>
  </si>
  <si>
    <t>BSW_SWS_AR4_0_R2_DIODriver-7943</t>
  </si>
  <si>
    <t>INTERFACE_REQ</t>
  </si>
  <si>
    <r>
      <t>DIO006:</t>
    </r>
    <r>
      <rPr>
        <sz val="10"/>
        <color theme="1"/>
        <rFont val="Arial"/>
        <family val="2"/>
      </rPr>
      <t xml:space="preserve"> The Dio_WriteChannel function shall set the level of a single DIO channel to STD_HIGH or STD_LOW. </t>
    </r>
  </si>
  <si>
    <t>BSW_SWS_AR4_0_R2_DIODriver-7953</t>
  </si>
  <si>
    <t>DIO012: The Dio module's read functions shall work on input and output channels.</t>
  </si>
  <si>
    <t>BSW_SWS_AR4_0_R2_DIODriver-7954</t>
  </si>
  <si>
    <t>DIO118: If development errors are enabled and an error ocurred the Dio module's read functions shall return with the value '0'.</t>
  </si>
  <si>
    <t>BSW_SWS_AR4_0_R2_DIODriver-7956</t>
  </si>
  <si>
    <r>
      <t>DIO011:</t>
    </r>
    <r>
      <rPr>
        <sz val="10"/>
        <color theme="1"/>
        <rFont val="Arial"/>
        <family val="2"/>
      </rPr>
      <t xml:space="preserve"> The Dio_ReadChannel function shall read the level of a single DIO channel. </t>
    </r>
  </si>
  <si>
    <t>BSW_SWS_AR4_0_R2_DIODriver-7958</t>
  </si>
  <si>
    <r>
      <t>DIO013:</t>
    </r>
    <r>
      <rPr>
        <sz val="10"/>
        <color theme="1"/>
        <rFont val="Arial"/>
        <family val="2"/>
      </rPr>
      <t xml:space="preserve"> The Dio_ReadPort function shall read the levels of all channels of one port. A bit value '0' indicates that the corresponding channel is physical STD_LOW, a bit value '1' indicates that the corresponding channel is physical STD_HIGH.</t>
    </r>
  </si>
  <si>
    <t>BSW_SWS_AR4_0_R2_DIODriver-7960</t>
  </si>
  <si>
    <r>
      <t>DIO014:</t>
    </r>
    <r>
      <rPr>
        <sz val="10"/>
        <color theme="1"/>
        <rFont val="Arial"/>
        <family val="2"/>
      </rPr>
      <t xml:space="preserve"> The Dio_ReadChannelGroup function shall read the levels of a DIO channel group. A bit value '0' indicates that the corresponding channel is physical STD_LOW, a bit value '1' indicates that the corresponding channel is physical STD_HIGH.</t>
    </r>
  </si>
  <si>
    <t>BSW_SWS_AR4_0_R2_DIODriver-7962</t>
  </si>
  <si>
    <t xml:space="preserve">DIO083: If the microcontroller supports the direct read-back of a pin value, the Dio module's read functions shall provide the real pin level, when they are used on a channel which is configured as an output channel. </t>
  </si>
  <si>
    <t>BSW_SWS_AR4_0_R2_DIODriver-7963</t>
  </si>
  <si>
    <t xml:space="preserve">DIO084: If the microcontroller does not support the direct read-back of a pin value, the Dio module's read functions shall provide the value of the output register, when they are used on a channel which is configured as an output channel. </t>
  </si>
  <si>
    <t>BSW_SWS_AR4_0_R2_DIODriver-7965</t>
  </si>
  <si>
    <t xml:space="preserve">DIO067: The Dio module shall report production errors to the Diagnostic Event Manager. </t>
  </si>
  <si>
    <t>BSW_SWS_AR4_0_R2_DIODriver-7966</t>
  </si>
  <si>
    <t xml:space="preserve">DIO065: The Dio module shall detect the following errors and exceptions depending on its build version (development/production mode). </t>
  </si>
  <si>
    <t>Legacy: Dio_GetVersionInfo, Dio_Init_Null, Dio_ReadWriteFunction</t>
  </si>
  <si>
    <t>BSW_SWS_AR4_0_R2_DIODriver-8004</t>
  </si>
  <si>
    <t>DIO074: If development error detection is enabled, the services Dio_ReadChannel and Dio_WriteChannel shall check the “Channels” parameter to be valid within the current configuration. If the “Channels” parameter is invalid, the functions shall report the error code DIO_E_PARAM_INVALID_CHANNEL_ID to the DET.</t>
  </si>
  <si>
    <t>BSW_SWS_AR4_0_R2_DIODriver-8008</t>
  </si>
  <si>
    <t>DIO066: The detection of all development errors shall be configurable (on/off) with the preprocessor switch DioDevErrorDetect.</t>
  </si>
  <si>
    <t>BSW_SWS_AR4_0_R2_DIODriver-8009</t>
  </si>
  <si>
    <t>DIO179: The Dio module shall report detected development errors to the error hook of the Development Error Tracer (DET) if the preprocessor switch DioDevErrorDetect is set  (see chapter 10).</t>
  </si>
  <si>
    <t>BSW_SWS_AR4_0_R2_DIODriver-8010</t>
  </si>
  <si>
    <t>DIO073:  Additional errors that are detected because of specific implementation and/or specific hardware properties shall be added in the DIO device specific implementation specification. The classification and enumeration shall be compatible to the errors listed above [DIO065].</t>
  </si>
  <si>
    <t>BSW_SWS_AR4_0_R2_DIODriver-8013</t>
  </si>
  <si>
    <t>DIO160: Each variable that shall be accessible by AUTOSAR Debugging, shall be defined as global variable.</t>
  </si>
  <si>
    <t>BSW_SWS_AR4_0_R2_DIODriver-8014</t>
  </si>
  <si>
    <t>DIO161: All type definitions of variables which shall be debugged, shall be accessible by the header file Dio.h.</t>
  </si>
  <si>
    <t>BSW_SWS_AR4_0_R2_DIODriver-8015</t>
  </si>
  <si>
    <t>DIO162: The declaration of variables in the header file shall allow to calculate the size of the variables by C-"sizeof".</t>
  </si>
  <si>
    <t>BSW_SWS_AR4_0_R2_DIODriver-8016</t>
  </si>
  <si>
    <t>DIO163: Variables available for debugging shall be described in the respective Basic Software Module Description.</t>
  </si>
  <si>
    <t>BSW_SWS_AR4_0_R2_DIODriver-8020</t>
  </si>
  <si>
    <r>
      <t>DIO131:</t>
    </r>
    <r>
      <rPr>
        <b/>
        <sz val="10"/>
        <color theme="1"/>
        <rFont val="Arial"/>
        <family val="2"/>
      </rPr>
      <t xml:space="preserve"> </t>
    </r>
  </si>
  <si>
    <t>BSW_SWS_AR4_0_R2_DIODriver-8038</t>
  </si>
  <si>
    <t xml:space="preserve">DIO103: The port width within the types defined for the DIO Driver shall be the size of the largest port on the MCU which may be accessed by the DIO Driver. </t>
  </si>
  <si>
    <t>BSW_SWS_AR4_0_R2_DIODriver-8040</t>
  </si>
  <si>
    <t>DIO182:</t>
  </si>
  <si>
    <t>BSW_SWS_AR4_0_R2_DIODriver-8055</t>
  </si>
  <si>
    <t>DIO015: Parameters of type Dio_ChannelType contain the numeric ID of a DIO channel.</t>
  </si>
  <si>
    <t>BSW_SWS_AR4_0_R2_DIODriver-8056</t>
  </si>
  <si>
    <t>DIO180: The mapping of the ID is implementation specific but not configurable.</t>
  </si>
  <si>
    <t>BSW_SWS_AR4_0_R2_DIODriver-8057</t>
  </si>
  <si>
    <t>DIO017: For parameter values of type Dio_ChannelType, the Dio's user shall use the symbolic names provided by the configuration description.</t>
  </si>
  <si>
    <t>Legacy: Not testable since, I don't know what the user is doing</t>
  </si>
  <si>
    <t>BSW_SWS_AR4_0_R2_DIODriver-8060</t>
  </si>
  <si>
    <t>DIO183:</t>
  </si>
  <si>
    <t>BSW_SWS_AR4_0_R2_DIODriver-8075</t>
  </si>
  <si>
    <t>DIO018: Parameters of type Dio_PortType contain the numeric ID of a DIO port.</t>
  </si>
  <si>
    <t>BSW_SWS_AR4_0_R2_DIODriver-8076</t>
  </si>
  <si>
    <t>DIO181: The mapping of ID is implementation specific but not configurable.</t>
  </si>
  <si>
    <t>BSW_SWS_AR4_0_R2_DIODriver-8077</t>
  </si>
  <si>
    <t>DIO020: For parameter values of type Dio_PortType, the user shall use the symbolic names provided by the configuration description.</t>
  </si>
  <si>
    <t>BSW_SWS_AR4_0_R2_DIODriver-8080</t>
  </si>
  <si>
    <t>DIO184:</t>
  </si>
  <si>
    <t>BSW_SWS_AR4_0_R2_DIODriver-8106</t>
  </si>
  <si>
    <t>DIO021: Dio_ChannelGroupType is the type for the definition of a channel group, which consists of several adjoining channels within a port.</t>
  </si>
  <si>
    <t>BSW_SWS_AR4_0_R2_DIODriver-8107</t>
  </si>
  <si>
    <t>DIO022: For parameter values of type Dio_ChannelGroupType, the user shall use the symbolic names provided by the configuration description.</t>
  </si>
  <si>
    <t>BSW_SWS_AR4_0_R2_DIODriver-8110</t>
  </si>
  <si>
    <t>DIO185:</t>
  </si>
  <si>
    <t>BSW_SWS_AR4_0_R2_DIODriver-8131</t>
  </si>
  <si>
    <t>DIO023: Dio_LevelType is the type for the possible levels that a DIO channel can have (input or output).</t>
  </si>
  <si>
    <t>BSW_SWS_AR4_0_R2_DIODriver-8133</t>
  </si>
  <si>
    <t>DIO186:</t>
  </si>
  <si>
    <t>BSW_SWS_AR4_0_R2_DIODriver-8148</t>
  </si>
  <si>
    <t>DIO024: Dio_PortLevelType is the type for the value of a DIO port.</t>
  </si>
  <si>
    <t>BSW_SWS_AR4_0_R2_DIODriver-8151</t>
  </si>
  <si>
    <t>DIO187:</t>
  </si>
  <si>
    <t>BSW_SWS_AR4_0_R2_DIODriver-8167</t>
  </si>
  <si>
    <t>DIO164: Dio_ConfigType is the type for all post-build configurable parameters of the DIO driver.</t>
  </si>
  <si>
    <t>BSW_SWS_AR4_0_R2_DIODriver-8171</t>
  </si>
  <si>
    <t xml:space="preserve">DIO133: </t>
  </si>
  <si>
    <t>BSW_SWS_AR4_0_R2_DIODriver-8205</t>
  </si>
  <si>
    <r>
      <t>DIO027:</t>
    </r>
    <r>
      <rPr>
        <sz val="10"/>
        <color theme="1"/>
        <rFont val="Arial"/>
        <family val="2"/>
      </rPr>
      <t xml:space="preserve"> The Dio_ReadChannel function shall return the value of the specified DIO channel.</t>
    </r>
  </si>
  <si>
    <t>BSW_SWS_AR4_0_R2_DIODriver-8206</t>
  </si>
  <si>
    <t>Regarding the return value of the Dio_ReadChannel function, the requirements [DIO083] and [DIO084] are applicable.</t>
  </si>
  <si>
    <t>BSW_SWS_AR4_0_R2_DIODriver-8209</t>
  </si>
  <si>
    <t xml:space="preserve">DIO134: </t>
  </si>
  <si>
    <t>BSW_SWS_AR4_0_R2_DIODriver-8246</t>
  </si>
  <si>
    <t xml:space="preserve">DIO028: If the specified channel is configured as an output channel, the Dio_WriteChannel function shall set the specified Level for the specified channel. </t>
  </si>
  <si>
    <t>BSW_SWS_AR4_0_R2_DIODriver-8247</t>
  </si>
  <si>
    <t xml:space="preserve">DIO029: If the specified channel is configured as an input channel, the Dio_WriteChannel function shall have no influence on the physical output. </t>
  </si>
  <si>
    <t>BSW_SWS_AR4_0_R2_DIODriver-8248</t>
  </si>
  <si>
    <t>DIO079: If the specified channel is configured as an input channel, the Dio_WriteChannel function shall have no influence on the result of the next Read-Service.</t>
  </si>
  <si>
    <t>BSW_SWS_AR4_0_R2_DIODriver-8251</t>
  </si>
  <si>
    <t xml:space="preserve">DIO135: </t>
  </si>
  <si>
    <t>Legacy: eASEE.BASD_Dio_AR4.1.2.0_TC_01::1.2.0</t>
  </si>
  <si>
    <t>BSW_SWS_AR4_0_R2_DIODriver-8285</t>
  </si>
  <si>
    <r>
      <t>DIO031:</t>
    </r>
    <r>
      <rPr>
        <sz val="10"/>
        <color theme="1"/>
        <rFont val="Arial"/>
        <family val="2"/>
      </rPr>
      <t xml:space="preserve"> The Dio_ReadPort function shall return the level of all channels of that port.</t>
    </r>
  </si>
  <si>
    <t>BSW_SWS_AR4_0_R2_DIODriver-8286</t>
  </si>
  <si>
    <t>DIO104: When reading a port which is smaller than the Dio_PortType using the Dio_ReadPort function (see [DIO103]), the function shall set the bits corresponding to undefined port pins to 0.</t>
  </si>
  <si>
    <t>BSW_SWS_AR4_0_R2_DIODriver-8290</t>
  </si>
  <si>
    <t xml:space="preserve">DIO136: </t>
  </si>
  <si>
    <t>BSW_SWS_AR4_0_R2_DIODriver-8333</t>
  </si>
  <si>
    <t xml:space="preserve">DIO137: </t>
  </si>
  <si>
    <t>BSW_SWS_AR4_0_R2_DIODriver-8372</t>
  </si>
  <si>
    <t xml:space="preserve">DIO138: </t>
  </si>
  <si>
    <t>BSW_SWS_AR4_0_R2_DIODriver-8416</t>
  </si>
  <si>
    <t xml:space="preserve">DIO139: </t>
  </si>
  <si>
    <t>Legacy: Dio_GetVersionInfo</t>
  </si>
  <si>
    <t>BSW_SWS_AR4_0_R2_DIODriver-8449</t>
  </si>
  <si>
    <t>BSW_SWS_AR4_0_R2_DIODriver-8453</t>
  </si>
  <si>
    <t>DIO126: If source code for caller and callee is available, the module Dio should realize the function Dio_GetVersionInfo as a macro defined in the module's header file.</t>
  </si>
  <si>
    <t>BSW_SWS_AR4_0_R2_DIODriver-8454</t>
  </si>
  <si>
    <t>DIO124: The Dio_GetVersionInfo function shall be pre-compile time configurable (On/Off) by the configuration parameter DioVersionInfoApi.</t>
  </si>
  <si>
    <t xml:space="preserve">Legacy: Covered by review </t>
  </si>
  <si>
    <t>BSW_SWS_AR4_0_R2_DIODriver-8455</t>
  </si>
  <si>
    <t xml:space="preserve">Legacy: Dio_GetVersionInfo </t>
  </si>
  <si>
    <t>BSW_SWS_AR4_0_R2_DIODriver-8458</t>
  </si>
  <si>
    <t>DIO165:</t>
  </si>
  <si>
    <t>Legacy: Dio_Init_Null</t>
  </si>
  <si>
    <t>BSW_SWS_AR4_0_R2_DIODriver-8491</t>
  </si>
  <si>
    <t>DIO166: The Dio_Init function shall initialize all global variables of the DIO module.</t>
  </si>
  <si>
    <t>BSW_SWS_AR4_0_R2_DIODriver-8492</t>
  </si>
  <si>
    <t>DIO167: When development error detection is enabled for the DIO module: The function Dio_Init shall check that the parameter ConfigPtr is not NULL. If this error is detected, the function Dio_Init shall not execute the initialization but raise the development error DIO_E_PARAM_CONFIG.</t>
  </si>
  <si>
    <t>BSW_SWS_AR4_0_R2_DIODriver-8494</t>
  </si>
  <si>
    <t>DIO190:</t>
  </si>
  <si>
    <t>BSW_SWS_AR4_0_R2_DIODriver-8546</t>
  </si>
  <si>
    <t>BSW_SWS_AR4_0_R2_DIODriver-8573</t>
  </si>
  <si>
    <t xml:space="preserve">	 Containers and configuration parameters</t>
  </si>
  <si>
    <t>BSW_SWS_AR4_0_R2_DIODriver-8575</t>
  </si>
  <si>
    <t xml:space="preserve">	Variants</t>
  </si>
  <si>
    <t>BSW_SWS_AR4_0_R2_DIODriver-8577</t>
  </si>
  <si>
    <t>-	VARIANT-PRE-COMPILE (PC)
Only parameters with "Pre-compile time" configuration are allowed in this variant.</t>
  </si>
  <si>
    <t>BSW_SWS_AR4_0_R2_DIODriver-8578</t>
  </si>
  <si>
    <t>-	VARIANT-LINK-TIME (LT)
Only parameters with "Pre-compile time" and "Link time" are allowed in this variant.</t>
  </si>
  <si>
    <t>BSW_SWS_AR4_0_R2_DIODriver-8579</t>
  </si>
  <si>
    <t xml:space="preserve">-	VARIANT-POST-BUILD (PB)
Parameters with "Pre-compile time", "Link time" and "Post-build time" are allowed in this variant. </t>
  </si>
  <si>
    <t>BSW_SWS_AR4_0_R2_DIODriver-8580</t>
  </si>
  <si>
    <t>DIO129: At least one of the following variants has to be supported by implementation:</t>
  </si>
  <si>
    <t>BSW_SWS_AR4_0_R2_DIODriver-8581</t>
  </si>
  <si>
    <t>- VARIANT-PRE-COMPILE
- VARIANT-POST-BUILD</t>
  </si>
  <si>
    <t>BSW_SWS_AR4_0_R2_DIODriver-8582</t>
  </si>
  <si>
    <t xml:space="preserve">	Dio</t>
  </si>
  <si>
    <t>BSW_SWS_AR4_0_R2_DIODriver-8590</t>
  </si>
  <si>
    <t xml:space="preserve">  </t>
  </si>
  <si>
    <t>BSW_SWS_AR4_0_R2_DIODriver-8607</t>
  </si>
  <si>
    <t xml:space="preserve">	DioGeneral</t>
  </si>
  <si>
    <t>BSW_SWS_AR4_0_R2_DIODriver-8620</t>
  </si>
  <si>
    <t>BSW_SWS_AR4_0_R2_DIODriver-8658</t>
  </si>
  <si>
    <t>BSW_SWS_AR4_0_R2_DIODriver-8696</t>
  </si>
  <si>
    <t>BSW_SWS_AR4_0_R2_DIODriver-8734</t>
  </si>
  <si>
    <t>BSW_SWS_AR4_0_R2_DIODriver-8739</t>
  </si>
  <si>
    <t xml:space="preserve">	DioPort</t>
  </si>
  <si>
    <t>BSW_SWS_AR4_0_R2_DIODriver-8752</t>
  </si>
  <si>
    <t>BSW_SWS_AR4_0_R2_DIODriver-8794</t>
  </si>
  <si>
    <t>BSW_SWS_AR4_0_R2_DIODriver-8811</t>
  </si>
  <si>
    <t xml:space="preserve">	DioChannel</t>
  </si>
  <si>
    <t>BSW_SWS_AR4_0_R2_DIODriver-8824</t>
  </si>
  <si>
    <t>BSW_SWS_AR4_0_R2_DIODriver-8866</t>
  </si>
  <si>
    <t>BSW_SWS_AR4_0_R2_DIODriver-8870</t>
  </si>
  <si>
    <t>BSW_SWS_AR4_0_R2_DIODriver-8871</t>
  </si>
  <si>
    <t xml:space="preserve">	DioChannelGroup</t>
  </si>
  <si>
    <t>BSW_SWS_AR4_0_R2_DIODriver-8884</t>
  </si>
  <si>
    <t>BSW_SWS_AR4_0_R2_DIODriver-8931</t>
  </si>
  <si>
    <t>BSW_SWS_AR4_0_R2_DIODriver-8973</t>
  </si>
  <si>
    <t>BSW_SWS_AR4_0_R2_DIODriver-9015</t>
  </si>
  <si>
    <t>BSW_SWS_AR4_0_R2_DIODriver-9020</t>
  </si>
  <si>
    <t xml:space="preserve">	 DioConfig</t>
  </si>
  <si>
    <t>BSW_SWS_AR4_0_R2_DIODriver-9033</t>
  </si>
  <si>
    <t>BSW_SWS_AR4_0_R2_DIODriver-9047</t>
  </si>
  <si>
    <t xml:space="preserve">	Published Information</t>
  </si>
  <si>
    <t>BSW_SWS_AR4_0_R2_DIODriver-9048</t>
  </si>
  <si>
    <t>[DIO001_PI] The standardized common published parameters as required by BSW00402 in the General Requirements on Basic Software Modules [4] shall be published within the header file of this module and need to be provided in the BSW Module Description. The according module abbreviation can be found in the List of Basic Software Modules [2].</t>
  </si>
  <si>
    <t>Analysis</t>
  </si>
  <si>
    <t>Testable</t>
  </si>
  <si>
    <t>RB_VC</t>
  </si>
  <si>
    <t>A check in each API shall be provided to check if the “Channels” parameter is invalid, the error code "DIO_E_PARAM_INVALID_CHANNEL_ID" shall report to the DET.
Risk : Low.</t>
  </si>
  <si>
    <t>Check shall be provided to check if the NULL pointer parameter is pass to function, the error code "DIO_E_PARAM_POINTER" shall report to the DET.
Risk : Low.</t>
  </si>
  <si>
    <t>Check shall be provided to check if the pointer Dio_PbConfig_pcst is NULL, the error code "DIO_E_PARAM_CONFIG" shall report to the DET.
Risk : Low.</t>
  </si>
  <si>
    <t>Check whether the DET errors are reported when the pointer Dio_PbConfig_pcst is NULL, the error code "DIO_E_PARAM_CONFIG" shall report to the DET.</t>
  </si>
  <si>
    <t>Check whether the DET errors are reported when the NULL pointer parameter is pass to function, the error code "DIO_E_PARAM_POINTER" shall report to the DET.</t>
  </si>
  <si>
    <t>Check whether the DET errors are reported when the "Channels" parameter is invalid, the error code "DIO_E_PARAM_INVALID_CHANNEL_ID" shall report to the DET.</t>
  </si>
  <si>
    <t>A check shall be provided to check the Development Error Tracer (DET)  shall report detected development errors in the Dio module.</t>
  </si>
  <si>
    <t>Check the Development Error Tracer (DET)  shall report detected development errors in the Dio module.</t>
  </si>
  <si>
    <t>Check the version information of this module by the Dio_GetVersionInfo function</t>
  </si>
  <si>
    <t>Check function Dio_GetVersionInfo invoked and returns the version information of the DIO module.</t>
  </si>
  <si>
    <t>DIO189: If DET is enabled for the DIO Driver module, the function Dio_GetVersionInfo shall raise DIO_E_PARAM_POINTER, if the argument is NULL pointer and return without any action.</t>
  </si>
  <si>
    <t>DIO123: The Dio_GetVersionInfo function shall return the version information of this module. The version information includes:</t>
  </si>
  <si>
    <t>A check shall be provided to check the read and write services don't have buffer data in the Dio module.
Risk: Low.</t>
  </si>
  <si>
    <t>Check whether read or write service shall not have buffer data in the Dio module.</t>
  </si>
  <si>
    <t>DIO051: The Dio module shall not buffer data when providing read and write services.</t>
  </si>
  <si>
    <t xml:space="preserve">DIO140: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</si>
</sst>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u/>
      <sz val="10"/>
      <color theme="10"/>
      <name val="Arial"/>
      <family val="2"/>
    </font>
    <font>
      <b/>
      <sz val="10"/>
      <color theme="0"/>
      <name val="Arial"/>
      <family val="2"/>
    </font>
  </fonts>
  <fills count="4">
    <fill>
      <patternFill patternType="none"/>
    </fill>
    <fill>
      <patternFill patternType="gray125"/>
    </fill>
    <fill>
      <patternFill patternType="solid">
        <fgColor rgb="FF00CED1"/>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0" applyNumberFormat="0" applyFill="0" applyBorder="0" applyAlignment="0" applyProtection="0"/>
    <xf numFmtId="0" fontId="3" fillId="3" borderId="1" applyNumberFormat="0" applyAlignment="0" applyProtection="0"/>
  </cellStyleXfs>
  <cellXfs count="7">
    <xf numFmtId="0" fontId="0" fillId="0" borderId="0" xfId="0"/>
    <xf numFmtId="0" fontId="1" fillId="2" borderId="0" xfId="0" applyFont="1" applyFill="1" applyAlignment="1">
      <alignment horizontal="center"/>
    </xf>
    <xf numFmtId="0" fontId="2" fillId="0" borderId="0" xfId="1"/>
    <xf numFmtId="0" fontId="1" fillId="0" borderId="0" xfId="0" applyFont="1"/>
    <xf numFmtId="0" fontId="0" fillId="0" borderId="0" xfId="0" applyAlignment="1">
      <alignment wrapText="1"/>
    </xf>
    <xf numFmtId="0" fontId="3" fillId="3" borderId="1" xfId="2"/>
    <xf numFmtId="0" fontId="3" fillId="3" borderId="1" xfId="2" applyAlignment="1">
      <alignment wrapText="1"/>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24"/>
  <sheetViews>
    <sheetView tabSelected="1" zoomScaleNormal="100" workbookViewId="0">
      <pane xSplit="1" ySplit="1" topLeftCell="B45" activePane="bottomRight" state="frozenSplit"/>
      <selection pane="topRight" activeCell="B1" sqref="B1"/>
      <selection pane="bottomLeft" activeCell="A2" sqref="A2"/>
      <selection pane="bottomRight" activeCell="A89" sqref="A89:XFD89"/>
    </sheetView>
  </sheetViews>
  <sheetFormatPr defaultRowHeight="12.75" x14ac:dyDescent="0.2"/>
  <cols>
    <col min="1" max="1" width="34.85546875" customWidth="1"/>
    <col min="2" max="2" width="16.42578125" bestFit="1" customWidth="1"/>
    <col min="3" max="3" width="94.42578125" customWidth="1"/>
    <col min="4" max="4" width="18" customWidth="1"/>
    <col min="5" max="5" width="12.140625" customWidth="1"/>
    <col min="6" max="6" width="20.28515625" customWidth="1"/>
    <col min="8" max="8" width="57.7109375" bestFit="1" customWidth="1"/>
    <col min="11" max="11" width="15.85546875" bestFit="1" customWidth="1"/>
    <col min="12" max="12" width="29.140625" bestFit="1" customWidth="1"/>
    <col min="13" max="13" width="34.85546875" bestFit="1" customWidth="1"/>
  </cols>
  <sheetData>
    <row r="1" spans="1:13" ht="13.5" thickBot="1" x14ac:dyDescent="0.25">
      <c r="A1" s="1" t="s">
        <v>0</v>
      </c>
      <c r="B1" s="1" t="s">
        <v>1</v>
      </c>
      <c r="C1" s="1" t="s">
        <v>2</v>
      </c>
      <c r="D1" s="1" t="s">
        <v>251</v>
      </c>
      <c r="E1" s="1" t="s">
        <v>252</v>
      </c>
      <c r="F1" s="1" t="s">
        <v>253</v>
      </c>
      <c r="G1" s="1" t="s">
        <v>3</v>
      </c>
      <c r="H1" s="1" t="s">
        <v>4</v>
      </c>
      <c r="I1" s="1" t="s">
        <v>5</v>
      </c>
      <c r="J1" s="1" t="s">
        <v>6</v>
      </c>
      <c r="K1" s="1" t="s">
        <v>7</v>
      </c>
      <c r="L1" s="1" t="s">
        <v>8</v>
      </c>
      <c r="M1" s="1" t="s">
        <v>9</v>
      </c>
    </row>
    <row r="2" spans="1:13" hidden="1" x14ac:dyDescent="0.2">
      <c r="A2" t="s">
        <v>10</v>
      </c>
      <c r="B2" t="s">
        <v>11</v>
      </c>
      <c r="C2" t="s">
        <v>12</v>
      </c>
      <c r="H2" t="s">
        <v>13</v>
      </c>
      <c r="K2" t="s">
        <v>14</v>
      </c>
      <c r="L2" t="s">
        <v>15</v>
      </c>
      <c r="M2" s="2" t="str">
        <f>HYPERLINK("doors://fe-dorapcm3.de.bosch.com:36679/?version=2&amp;prodID=0&amp;view=00000015&amp;urn=urn:telelogic::1-52394082008461e6-O-7367-00059142","BSW_SWS_AR4_0_R2_DIODriver-7367")</f>
        <v>BSW_SWS_AR4_0_R2_DIODriver-7367</v>
      </c>
    </row>
    <row r="3" spans="1:13" hidden="1" x14ac:dyDescent="0.2">
      <c r="A3" t="s">
        <v>16</v>
      </c>
      <c r="B3" t="s">
        <v>11</v>
      </c>
      <c r="C3" t="s">
        <v>17</v>
      </c>
      <c r="K3" t="s">
        <v>14</v>
      </c>
      <c r="L3" t="s">
        <v>15</v>
      </c>
      <c r="M3" s="2" t="str">
        <f>HYPERLINK("doors://fe-dorapcm3.de.bosch.com:36679/?version=2&amp;prodID=0&amp;view=00000015&amp;urn=urn:telelogic::1-52394082008461e6-O-7368-00059142","BSW_SWS_AR4_0_R2_DIODriver-7368")</f>
        <v>BSW_SWS_AR4_0_R2_DIODriver-7368</v>
      </c>
    </row>
    <row r="4" spans="1:13" hidden="1" x14ac:dyDescent="0.2">
      <c r="A4" t="s">
        <v>18</v>
      </c>
      <c r="B4" t="s">
        <v>11</v>
      </c>
      <c r="C4" t="s">
        <v>19</v>
      </c>
      <c r="K4" t="s">
        <v>14</v>
      </c>
      <c r="L4" t="s">
        <v>15</v>
      </c>
      <c r="M4" s="2" t="str">
        <f>HYPERLINK("doors://fe-dorapcm3.de.bosch.com:36679/?version=2&amp;prodID=0&amp;view=00000015&amp;urn=urn:telelogic::1-52394082008461e6-O-7369-00059142","BSW_SWS_AR4_0_R2_DIODriver-7369")</f>
        <v>BSW_SWS_AR4_0_R2_DIODriver-7369</v>
      </c>
    </row>
    <row r="5" spans="1:13" hidden="1" x14ac:dyDescent="0.2">
      <c r="A5" t="s">
        <v>20</v>
      </c>
      <c r="B5" t="s">
        <v>11</v>
      </c>
      <c r="C5" t="s">
        <v>21</v>
      </c>
      <c r="H5" t="s">
        <v>13</v>
      </c>
      <c r="K5" t="s">
        <v>14</v>
      </c>
      <c r="L5" t="s">
        <v>15</v>
      </c>
      <c r="M5" s="2" t="str">
        <f>HYPERLINK("doors://fe-dorapcm3.de.bosch.com:36679/?version=2&amp;prodID=0&amp;view=00000015&amp;urn=urn:telelogic::1-52394082008461e6-O-7371-00059142","BSW_SWS_AR4_0_R2_DIODriver-7371")</f>
        <v>BSW_SWS_AR4_0_R2_DIODriver-7371</v>
      </c>
    </row>
    <row r="6" spans="1:13" hidden="1" x14ac:dyDescent="0.2">
      <c r="A6" t="s">
        <v>22</v>
      </c>
      <c r="B6" t="s">
        <v>11</v>
      </c>
      <c r="H6" t="s">
        <v>13</v>
      </c>
      <c r="K6" t="s">
        <v>14</v>
      </c>
      <c r="L6" t="s">
        <v>15</v>
      </c>
      <c r="M6" s="2" t="str">
        <f>HYPERLINK("doors://fe-dorapcm3.de.bosch.com:36679/?version=2&amp;prodID=0&amp;view=00000015&amp;urn=urn:telelogic::1-52394082008461e6-O-7372-00059142","BSW_SWS_AR4_0_R2_DIODriver-7372")</f>
        <v>BSW_SWS_AR4_0_R2_DIODriver-7372</v>
      </c>
    </row>
    <row r="7" spans="1:13" hidden="1" x14ac:dyDescent="0.2">
      <c r="A7" t="s">
        <v>23</v>
      </c>
      <c r="B7" t="s">
        <v>11</v>
      </c>
      <c r="C7" t="s">
        <v>24</v>
      </c>
      <c r="H7" t="s">
        <v>13</v>
      </c>
      <c r="K7" t="s">
        <v>14</v>
      </c>
      <c r="L7" t="s">
        <v>15</v>
      </c>
      <c r="M7" s="2" t="str">
        <f>HYPERLINK("doors://fe-dorapcm3.de.bosch.com:36679/?version=2&amp;prodID=0&amp;view=00000015&amp;urn=urn:telelogic::1-52394082008461e6-O-7374-00059142","BSW_SWS_AR4_0_R2_DIODriver-7374")</f>
        <v>BSW_SWS_AR4_0_R2_DIODriver-7374</v>
      </c>
    </row>
    <row r="8" spans="1:13" hidden="1" x14ac:dyDescent="0.2">
      <c r="A8" t="s">
        <v>25</v>
      </c>
      <c r="B8" t="s">
        <v>11</v>
      </c>
      <c r="C8" t="s">
        <v>26</v>
      </c>
      <c r="H8" t="s">
        <v>13</v>
      </c>
      <c r="K8" t="s">
        <v>14</v>
      </c>
      <c r="L8" t="s">
        <v>15</v>
      </c>
      <c r="M8" s="2" t="str">
        <f>HYPERLINK("doors://fe-dorapcm3.de.bosch.com:36679/?version=2&amp;prodID=0&amp;view=00000015&amp;urn=urn:telelogic::1-52394082008461e6-O-7375-00059142","BSW_SWS_AR4_0_R2_DIODriver-7375")</f>
        <v>BSW_SWS_AR4_0_R2_DIODriver-7375</v>
      </c>
    </row>
    <row r="9" spans="1:13" hidden="1" x14ac:dyDescent="0.2">
      <c r="A9" t="s">
        <v>27</v>
      </c>
      <c r="B9" t="s">
        <v>11</v>
      </c>
      <c r="C9" t="s">
        <v>28</v>
      </c>
      <c r="H9" t="s">
        <v>13</v>
      </c>
      <c r="K9" t="s">
        <v>14</v>
      </c>
      <c r="L9" t="s">
        <v>15</v>
      </c>
      <c r="M9" s="2" t="str">
        <f>HYPERLINK("doors://fe-dorapcm3.de.bosch.com:36679/?version=2&amp;prodID=0&amp;view=00000015&amp;urn=urn:telelogic::1-52394082008461e6-O-7376-00059142","BSW_SWS_AR4_0_R2_DIODriver-7376")</f>
        <v>BSW_SWS_AR4_0_R2_DIODriver-7376</v>
      </c>
    </row>
    <row r="10" spans="1:13" hidden="1" x14ac:dyDescent="0.2">
      <c r="A10" t="s">
        <v>29</v>
      </c>
      <c r="B10" t="s">
        <v>11</v>
      </c>
      <c r="C10" t="s">
        <v>30</v>
      </c>
      <c r="K10" t="s">
        <v>31</v>
      </c>
      <c r="L10" t="s">
        <v>15</v>
      </c>
      <c r="M10" s="2" t="str">
        <f>HYPERLINK("doors://fe-dorapcm3.de.bosch.com:36679/?version=2&amp;prodID=0&amp;view=00000015&amp;urn=urn:telelogic::1-52394082008461e6-O-7377-00059142","BSW_SWS_AR4_0_R2_DIODriver-7377")</f>
        <v>BSW_SWS_AR4_0_R2_DIODriver-7377</v>
      </c>
    </row>
    <row r="11" spans="1:13" hidden="1" x14ac:dyDescent="0.2">
      <c r="A11" t="s">
        <v>32</v>
      </c>
      <c r="B11" t="s">
        <v>11</v>
      </c>
      <c r="C11" t="s">
        <v>33</v>
      </c>
      <c r="K11" t="s">
        <v>31</v>
      </c>
      <c r="L11" t="s">
        <v>15</v>
      </c>
      <c r="M11" s="2" t="str">
        <f>HYPERLINK("doors://fe-dorapcm3.de.bosch.com:36679/?version=2&amp;prodID=0&amp;view=00000015&amp;urn=urn:telelogic::1-52394082008461e6-O-7378-00059142","BSW_SWS_AR4_0_R2_DIODriver-7378")</f>
        <v>BSW_SWS_AR4_0_R2_DIODriver-7378</v>
      </c>
    </row>
    <row r="12" spans="1:13" hidden="1" x14ac:dyDescent="0.2">
      <c r="A12" t="s">
        <v>34</v>
      </c>
      <c r="B12" t="s">
        <v>11</v>
      </c>
      <c r="C12" t="s">
        <v>35</v>
      </c>
      <c r="K12" t="s">
        <v>31</v>
      </c>
      <c r="L12" t="s">
        <v>15</v>
      </c>
      <c r="M12" s="2" t="str">
        <f>HYPERLINK("doors://fe-dorapcm3.de.bosch.com:36679/?version=2&amp;prodID=0&amp;view=00000015&amp;urn=urn:telelogic::1-52394082008461e6-O-7382-00059142","BSW_SWS_AR4_0_R2_DIODriver-7382")</f>
        <v>BSW_SWS_AR4_0_R2_DIODriver-7382</v>
      </c>
    </row>
    <row r="13" spans="1:13" hidden="1" x14ac:dyDescent="0.2">
      <c r="A13" t="s">
        <v>36</v>
      </c>
      <c r="B13" t="s">
        <v>11</v>
      </c>
      <c r="C13" t="s">
        <v>37</v>
      </c>
      <c r="K13" t="s">
        <v>38</v>
      </c>
      <c r="L13" t="s">
        <v>15</v>
      </c>
      <c r="M13" s="2" t="str">
        <f>HYPERLINK("doors://fe-dorapcm3.de.bosch.com:36679/?version=2&amp;prodID=0&amp;view=00000015&amp;urn=urn:telelogic::1-52394082008461e6-O-7890-00059142","BSW_SWS_AR4_0_R2_DIODriver-7890")</f>
        <v>BSW_SWS_AR4_0_R2_DIODriver-7890</v>
      </c>
    </row>
    <row r="14" spans="1:13" hidden="1" x14ac:dyDescent="0.2">
      <c r="A14" t="s">
        <v>39</v>
      </c>
      <c r="B14" t="s">
        <v>11</v>
      </c>
      <c r="C14" t="s">
        <v>40</v>
      </c>
      <c r="K14" t="s">
        <v>14</v>
      </c>
      <c r="L14" t="s">
        <v>15</v>
      </c>
      <c r="M14" s="2" t="str">
        <f>HYPERLINK("doors://fe-dorapcm3.de.bosch.com:36679/?version=2&amp;prodID=0&amp;view=00000015&amp;urn=urn:telelogic::1-52394082008461e6-O-7891-00059142","BSW_SWS_AR4_0_R2_DIODriver-7891")</f>
        <v>BSW_SWS_AR4_0_R2_DIODriver-7891</v>
      </c>
    </row>
    <row r="15" spans="1:13" hidden="1" x14ac:dyDescent="0.2">
      <c r="A15" t="s">
        <v>41</v>
      </c>
      <c r="B15" t="s">
        <v>11</v>
      </c>
      <c r="C15" t="s">
        <v>42</v>
      </c>
      <c r="K15" t="s">
        <v>31</v>
      </c>
      <c r="L15" t="s">
        <v>15</v>
      </c>
      <c r="M15" s="2" t="str">
        <f>HYPERLINK("doors://fe-dorapcm3.de.bosch.com:36679/?version=2&amp;prodID=0&amp;view=00000015&amp;urn=urn:telelogic::1-52394082008461e6-O-7892-00059142","BSW_SWS_AR4_0_R2_DIODriver-7892")</f>
        <v>BSW_SWS_AR4_0_R2_DIODriver-7892</v>
      </c>
    </row>
    <row r="16" spans="1:13" s="5" customFormat="1" ht="90.75" thickTop="1" thickBot="1" x14ac:dyDescent="0.25">
      <c r="A16" s="5" t="s">
        <v>43</v>
      </c>
      <c r="B16" s="5" t="s">
        <v>44</v>
      </c>
      <c r="C16" s="5" t="s">
        <v>268</v>
      </c>
      <c r="D16" s="6" t="s">
        <v>266</v>
      </c>
      <c r="F16" s="5" t="s">
        <v>267</v>
      </c>
      <c r="H16" s="5" t="s">
        <v>13</v>
      </c>
      <c r="K16" s="5" t="s">
        <v>14</v>
      </c>
      <c r="L16" s="5" t="s">
        <v>15</v>
      </c>
      <c r="M16" s="5" t="str">
        <f>HYPERLINK("doors://fe-dorapcm3.de.bosch.com:36679/?version=2&amp;prodID=0&amp;view=00000015&amp;urn=urn:telelogic::1-52394082008461e6-O-7894-00059142","BSW_SWS_AR4_0_R2_DIODriver-7894")</f>
        <v>BSW_SWS_AR4_0_R2_DIODriver-7894</v>
      </c>
    </row>
    <row r="17" spans="1:13" s="5" customFormat="1" ht="14.25" thickTop="1" thickBot="1" x14ac:dyDescent="0.25">
      <c r="A17" s="5" t="s">
        <v>45</v>
      </c>
      <c r="B17" s="5" t="s">
        <v>44</v>
      </c>
      <c r="C17" s="5" t="s">
        <v>46</v>
      </c>
      <c r="H17" s="5" t="s">
        <v>13</v>
      </c>
      <c r="K17" s="5" t="s">
        <v>14</v>
      </c>
      <c r="L17" s="5" t="s">
        <v>15</v>
      </c>
      <c r="M17" s="5" t="str">
        <f>HYPERLINK("doors://fe-dorapcm3.de.bosch.com:36679/?version=2&amp;prodID=0&amp;view=00000015&amp;urn=urn:telelogic::1-52394082008461e6-O-7895-00059142","BSW_SWS_AR4_0_R2_DIODriver-7895")</f>
        <v>BSW_SWS_AR4_0_R2_DIODriver-7895</v>
      </c>
    </row>
    <row r="18" spans="1:13" hidden="1" x14ac:dyDescent="0.2">
      <c r="A18" t="s">
        <v>47</v>
      </c>
      <c r="B18" t="s">
        <v>11</v>
      </c>
      <c r="C18" t="s">
        <v>48</v>
      </c>
      <c r="K18" t="s">
        <v>14</v>
      </c>
      <c r="L18" t="s">
        <v>15</v>
      </c>
      <c r="M18" s="2" t="str">
        <f>HYPERLINK("doors://fe-dorapcm3.de.bosch.com:36679/?version=2&amp;prodID=0&amp;view=00000015&amp;urn=urn:telelogic::1-52394082008461e6-O-7896-00059142","BSW_SWS_AR4_0_R2_DIODriver-7896")</f>
        <v>BSW_SWS_AR4_0_R2_DIODriver-7896</v>
      </c>
    </row>
    <row r="19" spans="1:13" s="5" customFormat="1" ht="14.25" thickTop="1" thickBot="1" x14ac:dyDescent="0.25">
      <c r="A19" s="5" t="s">
        <v>49</v>
      </c>
      <c r="B19" s="5" t="s">
        <v>44</v>
      </c>
      <c r="C19" s="5" t="s">
        <v>50</v>
      </c>
      <c r="H19" s="5" t="s">
        <v>13</v>
      </c>
      <c r="K19" s="5" t="s">
        <v>14</v>
      </c>
      <c r="L19" s="5" t="s">
        <v>15</v>
      </c>
      <c r="M19" s="5" t="str">
        <f>HYPERLINK("doors://fe-dorapcm3.de.bosch.com:36679/?version=2&amp;prodID=0&amp;view=00000015&amp;urn=urn:telelogic::1-52394082008461e6-O-7897-00059142","BSW_SWS_AR4_0_R2_DIODriver-7897")</f>
        <v>BSW_SWS_AR4_0_R2_DIODriver-7897</v>
      </c>
    </row>
    <row r="20" spans="1:13" hidden="1" x14ac:dyDescent="0.2">
      <c r="A20" t="s">
        <v>51</v>
      </c>
      <c r="B20" t="s">
        <v>11</v>
      </c>
      <c r="C20" t="s">
        <v>52</v>
      </c>
      <c r="H20" t="s">
        <v>13</v>
      </c>
      <c r="K20" t="s">
        <v>14</v>
      </c>
      <c r="L20" t="s">
        <v>15</v>
      </c>
      <c r="M20" s="2" t="str">
        <f>HYPERLINK("doors://fe-dorapcm3.de.bosch.com:36679/?version=2&amp;prodID=0&amp;view=00000015&amp;urn=urn:telelogic::1-52394082008461e6-O-7898-00059142","BSW_SWS_AR4_0_R2_DIODriver-7898")</f>
        <v>BSW_SWS_AR4_0_R2_DIODriver-7898</v>
      </c>
    </row>
    <row r="21" spans="1:13" s="5" customFormat="1" ht="14.25" thickTop="1" thickBot="1" x14ac:dyDescent="0.25">
      <c r="A21" s="5" t="s">
        <v>53</v>
      </c>
      <c r="B21" s="5" t="s">
        <v>44</v>
      </c>
      <c r="C21" s="5" t="s">
        <v>54</v>
      </c>
      <c r="H21" s="5" t="s">
        <v>13</v>
      </c>
      <c r="K21" s="5" t="s">
        <v>14</v>
      </c>
      <c r="L21" s="5" t="s">
        <v>15</v>
      </c>
      <c r="M21" s="5" t="str">
        <f>HYPERLINK("doors://fe-dorapcm3.de.bosch.com:36679/?version=2&amp;prodID=0&amp;view=00000015&amp;urn=urn:telelogic::1-52394082008461e6-O-7899-00059142","BSW_SWS_AR4_0_R2_DIODriver-7899")</f>
        <v>BSW_SWS_AR4_0_R2_DIODriver-7899</v>
      </c>
    </row>
    <row r="22" spans="1:13" hidden="1" x14ac:dyDescent="0.2">
      <c r="A22" t="s">
        <v>55</v>
      </c>
      <c r="B22" t="s">
        <v>11</v>
      </c>
      <c r="C22" t="s">
        <v>56</v>
      </c>
      <c r="H22" t="s">
        <v>13</v>
      </c>
      <c r="K22" t="s">
        <v>14</v>
      </c>
      <c r="L22" t="s">
        <v>15</v>
      </c>
      <c r="M22" s="2" t="str">
        <f>HYPERLINK("doors://fe-dorapcm3.de.bosch.com:36679/?version=2&amp;prodID=0&amp;view=00000015&amp;urn=urn:telelogic::1-52394082008461e6-O-7900-00059142","BSW_SWS_AR4_0_R2_DIODriver-7900")</f>
        <v>BSW_SWS_AR4_0_R2_DIODriver-7900</v>
      </c>
    </row>
    <row r="23" spans="1:13" hidden="1" x14ac:dyDescent="0.2">
      <c r="A23" t="s">
        <v>57</v>
      </c>
      <c r="B23" t="s">
        <v>11</v>
      </c>
      <c r="C23" t="s">
        <v>58</v>
      </c>
      <c r="K23" t="s">
        <v>31</v>
      </c>
      <c r="L23" t="s">
        <v>15</v>
      </c>
      <c r="M23" s="2" t="str">
        <f>HYPERLINK("doors://fe-dorapcm3.de.bosch.com:36679/?version=2&amp;prodID=0&amp;view=00000015&amp;urn=urn:telelogic::1-52394082008461e6-O-7902-00059142","BSW_SWS_AR4_0_R2_DIODriver-7902")</f>
        <v>BSW_SWS_AR4_0_R2_DIODriver-7902</v>
      </c>
    </row>
    <row r="24" spans="1:13" ht="13.5" thickTop="1" x14ac:dyDescent="0.2">
      <c r="A24" t="s">
        <v>59</v>
      </c>
      <c r="B24" t="s">
        <v>44</v>
      </c>
      <c r="C24" t="s">
        <v>60</v>
      </c>
      <c r="H24" t="s">
        <v>61</v>
      </c>
      <c r="K24" t="s">
        <v>14</v>
      </c>
      <c r="L24" t="s">
        <v>15</v>
      </c>
      <c r="M24" s="2" t="str">
        <f>HYPERLINK("doors://fe-dorapcm3.de.bosch.com:36679/?version=2&amp;prodID=0&amp;view=00000015&amp;urn=urn:telelogic::1-52394082008461e6-O-7909-00059142","BSW_SWS_AR4_0_R2_DIODriver-7909")</f>
        <v>BSW_SWS_AR4_0_R2_DIODriver-7909</v>
      </c>
    </row>
    <row r="25" spans="1:13" hidden="1" x14ac:dyDescent="0.2">
      <c r="A25" t="s">
        <v>62</v>
      </c>
      <c r="B25" t="s">
        <v>11</v>
      </c>
      <c r="C25" t="s">
        <v>63</v>
      </c>
      <c r="H25" t="s">
        <v>61</v>
      </c>
      <c r="K25" t="s">
        <v>14</v>
      </c>
      <c r="L25" t="s">
        <v>15</v>
      </c>
      <c r="M25" s="2" t="str">
        <f>HYPERLINK("doors://fe-dorapcm3.de.bosch.com:36679/?version=2&amp;prodID=0&amp;view=00000015&amp;urn=urn:telelogic::1-52394082008461e6-O-7911-00059142","BSW_SWS_AR4_0_R2_DIODriver-7911")</f>
        <v>BSW_SWS_AR4_0_R2_DIODriver-7911</v>
      </c>
    </row>
    <row r="26" spans="1:13" hidden="1" x14ac:dyDescent="0.2">
      <c r="A26" t="s">
        <v>64</v>
      </c>
      <c r="B26" t="s">
        <v>11</v>
      </c>
      <c r="C26" t="s">
        <v>65</v>
      </c>
      <c r="H26" t="s">
        <v>61</v>
      </c>
      <c r="K26" t="s">
        <v>14</v>
      </c>
      <c r="L26" t="s">
        <v>15</v>
      </c>
      <c r="M26" s="2" t="str">
        <f>HYPERLINK("doors://fe-dorapcm3.de.bosch.com:36679/?version=2&amp;prodID=0&amp;view=00000015&amp;urn=urn:telelogic::1-52394082008461e6-O-7912-00059142","BSW_SWS_AR4_0_R2_DIODriver-7912")</f>
        <v>BSW_SWS_AR4_0_R2_DIODriver-7912</v>
      </c>
    </row>
    <row r="27" spans="1:13" hidden="1" x14ac:dyDescent="0.2">
      <c r="A27" t="s">
        <v>66</v>
      </c>
      <c r="B27" t="s">
        <v>11</v>
      </c>
      <c r="C27" t="s">
        <v>67</v>
      </c>
      <c r="K27" t="s">
        <v>14</v>
      </c>
      <c r="L27" t="s">
        <v>15</v>
      </c>
      <c r="M27" s="2" t="str">
        <f>HYPERLINK("doors://fe-dorapcm3.de.bosch.com:36679/?version=2&amp;prodID=0&amp;view=00000015&amp;urn=urn:telelogic::1-52394082008461e6-O-7917-00059142","BSW_SWS_AR4_0_R2_DIODriver-7917")</f>
        <v>BSW_SWS_AR4_0_R2_DIODriver-7917</v>
      </c>
    </row>
    <row r="28" spans="1:13" hidden="1" x14ac:dyDescent="0.2">
      <c r="A28" t="s">
        <v>68</v>
      </c>
      <c r="B28" t="s">
        <v>11</v>
      </c>
      <c r="C28" t="s">
        <v>69</v>
      </c>
      <c r="H28" t="s">
        <v>13</v>
      </c>
      <c r="K28" t="s">
        <v>14</v>
      </c>
      <c r="L28" t="s">
        <v>15</v>
      </c>
      <c r="M28" s="2" t="str">
        <f>HYPERLINK("doors://fe-dorapcm3.de.bosch.com:36679/?version=2&amp;prodID=0&amp;view=00000015&amp;urn=urn:telelogic::1-52394082008461e6-O-7928-00059142","BSW_SWS_AR4_0_R2_DIODriver-7928")</f>
        <v>BSW_SWS_AR4_0_R2_DIODriver-7928</v>
      </c>
    </row>
    <row r="29" spans="1:13" hidden="1" x14ac:dyDescent="0.2">
      <c r="A29" t="s">
        <v>70</v>
      </c>
      <c r="B29" t="s">
        <v>11</v>
      </c>
      <c r="C29" t="s">
        <v>71</v>
      </c>
      <c r="K29" t="s">
        <v>14</v>
      </c>
      <c r="L29" t="s">
        <v>15</v>
      </c>
      <c r="M29" s="2" t="str">
        <f>HYPERLINK("doors://fe-dorapcm3.de.bosch.com:36679/?version=2&amp;prodID=0&amp;view=00000015&amp;urn=urn:telelogic::1-52394082008461e6-O-7933-00059142","BSW_SWS_AR4_0_R2_DIODriver-7933")</f>
        <v>BSW_SWS_AR4_0_R2_DIODriver-7933</v>
      </c>
    </row>
    <row r="30" spans="1:13" x14ac:dyDescent="0.2">
      <c r="A30" t="s">
        <v>72</v>
      </c>
      <c r="B30" t="s">
        <v>44</v>
      </c>
      <c r="C30" t="s">
        <v>73</v>
      </c>
      <c r="H30" t="s">
        <v>61</v>
      </c>
      <c r="K30" t="s">
        <v>14</v>
      </c>
      <c r="L30" t="s">
        <v>15</v>
      </c>
      <c r="M30" s="2" t="str">
        <f>HYPERLINK("doors://fe-dorapcm3.de.bosch.com:36679/?version=2&amp;prodID=0&amp;view=00000015&amp;urn=urn:telelogic::1-52394082008461e6-O-7938-00059142","BSW_SWS_AR4_0_R2_DIODriver-7938")</f>
        <v>BSW_SWS_AR4_0_R2_DIODriver-7938</v>
      </c>
    </row>
    <row r="31" spans="1:13" x14ac:dyDescent="0.2">
      <c r="A31" t="s">
        <v>74</v>
      </c>
      <c r="B31" t="s">
        <v>44</v>
      </c>
      <c r="C31" t="s">
        <v>75</v>
      </c>
      <c r="H31" t="s">
        <v>61</v>
      </c>
      <c r="K31" t="s">
        <v>14</v>
      </c>
      <c r="L31" t="s">
        <v>15</v>
      </c>
      <c r="M31" s="2" t="str">
        <f>HYPERLINK("doors://fe-dorapcm3.de.bosch.com:36679/?version=2&amp;prodID=0&amp;view=00000015&amp;urn=urn:telelogic::1-52394082008461e6-O-7939-00059142","BSW_SWS_AR4_0_R2_DIODriver-7939")</f>
        <v>BSW_SWS_AR4_0_R2_DIODriver-7939</v>
      </c>
    </row>
    <row r="32" spans="1:13" x14ac:dyDescent="0.2">
      <c r="A32" t="s">
        <v>76</v>
      </c>
      <c r="B32" t="s">
        <v>44</v>
      </c>
      <c r="C32" t="s">
        <v>77</v>
      </c>
      <c r="H32" t="s">
        <v>61</v>
      </c>
      <c r="K32" t="s">
        <v>14</v>
      </c>
      <c r="L32" t="s">
        <v>15</v>
      </c>
      <c r="M32" s="2" t="str">
        <f>HYPERLINK("doors://fe-dorapcm3.de.bosch.com:36679/?version=2&amp;prodID=0&amp;view=00000015&amp;urn=urn:telelogic::1-52394082008461e6-O-7940-00059142","BSW_SWS_AR4_0_R2_DIODriver-7940")</f>
        <v>BSW_SWS_AR4_0_R2_DIODriver-7940</v>
      </c>
    </row>
    <row r="33" spans="1:13" x14ac:dyDescent="0.2">
      <c r="A33" t="s">
        <v>78</v>
      </c>
      <c r="B33" t="s">
        <v>44</v>
      </c>
      <c r="C33" t="s">
        <v>79</v>
      </c>
      <c r="H33" t="s">
        <v>61</v>
      </c>
      <c r="K33" t="s">
        <v>14</v>
      </c>
      <c r="L33" t="s">
        <v>15</v>
      </c>
      <c r="M33" s="2" t="str">
        <f>HYPERLINK("doors://fe-dorapcm3.de.bosch.com:36679/?version=2&amp;prodID=0&amp;view=00000015&amp;urn=urn:telelogic::1-52394082008461e6-O-7941-00059142","BSW_SWS_AR4_0_R2_DIODriver-7941")</f>
        <v>BSW_SWS_AR4_0_R2_DIODriver-7941</v>
      </c>
    </row>
    <row r="34" spans="1:13" x14ac:dyDescent="0.2">
      <c r="A34" t="s">
        <v>80</v>
      </c>
      <c r="B34" t="s">
        <v>81</v>
      </c>
      <c r="C34" s="3" t="s">
        <v>82</v>
      </c>
      <c r="D34" s="3"/>
      <c r="E34" s="3"/>
      <c r="F34" s="3"/>
      <c r="H34" t="s">
        <v>61</v>
      </c>
      <c r="K34" t="s">
        <v>14</v>
      </c>
      <c r="L34" t="s">
        <v>15</v>
      </c>
      <c r="M34" s="2" t="str">
        <f>HYPERLINK("doors://fe-dorapcm3.de.bosch.com:36679/?version=2&amp;prodID=0&amp;view=00000015&amp;urn=urn:telelogic::1-52394082008461e6-O-7943-00059142","BSW_SWS_AR4_0_R2_DIODriver-7943")</f>
        <v>BSW_SWS_AR4_0_R2_DIODriver-7943</v>
      </c>
    </row>
    <row r="35" spans="1:13" x14ac:dyDescent="0.2">
      <c r="A35" t="s">
        <v>83</v>
      </c>
      <c r="B35" t="s">
        <v>44</v>
      </c>
      <c r="C35" t="s">
        <v>84</v>
      </c>
      <c r="H35" t="s">
        <v>61</v>
      </c>
      <c r="K35" t="s">
        <v>14</v>
      </c>
      <c r="L35" t="s">
        <v>15</v>
      </c>
      <c r="M35" s="2" t="str">
        <f>HYPERLINK("doors://fe-dorapcm3.de.bosch.com:36679/?version=2&amp;prodID=0&amp;view=00000015&amp;urn=urn:telelogic::1-52394082008461e6-O-7953-00059142","BSW_SWS_AR4_0_R2_DIODriver-7953")</f>
        <v>BSW_SWS_AR4_0_R2_DIODriver-7953</v>
      </c>
    </row>
    <row r="36" spans="1:13" x14ac:dyDescent="0.2">
      <c r="A36" t="s">
        <v>85</v>
      </c>
      <c r="B36" t="s">
        <v>44</v>
      </c>
      <c r="C36" t="s">
        <v>86</v>
      </c>
      <c r="H36" t="s">
        <v>61</v>
      </c>
      <c r="K36" t="s">
        <v>14</v>
      </c>
      <c r="L36" t="s">
        <v>15</v>
      </c>
      <c r="M36" s="2" t="str">
        <f>HYPERLINK("doors://fe-dorapcm3.de.bosch.com:36679/?version=2&amp;prodID=0&amp;view=00000015&amp;urn=urn:telelogic::1-52394082008461e6-O-7954-00059142","BSW_SWS_AR4_0_R2_DIODriver-7954")</f>
        <v>BSW_SWS_AR4_0_R2_DIODriver-7954</v>
      </c>
    </row>
    <row r="37" spans="1:13" x14ac:dyDescent="0.2">
      <c r="A37" t="s">
        <v>87</v>
      </c>
      <c r="B37" t="s">
        <v>81</v>
      </c>
      <c r="C37" s="3" t="s">
        <v>88</v>
      </c>
      <c r="D37" s="3"/>
      <c r="E37" s="3"/>
      <c r="F37" s="3"/>
      <c r="H37" t="s">
        <v>61</v>
      </c>
      <c r="K37" t="s">
        <v>14</v>
      </c>
      <c r="L37" t="s">
        <v>15</v>
      </c>
      <c r="M37" s="2" t="str">
        <f>HYPERLINK("doors://fe-dorapcm3.de.bosch.com:36679/?version=2&amp;prodID=0&amp;view=00000015&amp;urn=urn:telelogic::1-52394082008461e6-O-7956-00059142","BSW_SWS_AR4_0_R2_DIODriver-7956")</f>
        <v>BSW_SWS_AR4_0_R2_DIODriver-7956</v>
      </c>
    </row>
    <row r="38" spans="1:13" x14ac:dyDescent="0.2">
      <c r="A38" t="s">
        <v>89</v>
      </c>
      <c r="B38" t="s">
        <v>81</v>
      </c>
      <c r="C38" s="3" t="s">
        <v>90</v>
      </c>
      <c r="D38" s="3"/>
      <c r="E38" s="3"/>
      <c r="F38" s="3"/>
      <c r="H38" t="s">
        <v>13</v>
      </c>
      <c r="K38" t="s">
        <v>38</v>
      </c>
      <c r="L38" t="s">
        <v>15</v>
      </c>
      <c r="M38" s="2" t="str">
        <f>HYPERLINK("doors://fe-dorapcm3.de.bosch.com:36679/?version=2&amp;prodID=0&amp;view=00000015&amp;urn=urn:telelogic::1-52394082008461e6-O-7958-00059142","BSW_SWS_AR4_0_R2_DIODriver-7958")</f>
        <v>BSW_SWS_AR4_0_R2_DIODriver-7958</v>
      </c>
    </row>
    <row r="39" spans="1:13" x14ac:dyDescent="0.2">
      <c r="A39" t="s">
        <v>91</v>
      </c>
      <c r="B39" t="s">
        <v>81</v>
      </c>
      <c r="C39" s="3" t="s">
        <v>92</v>
      </c>
      <c r="D39" s="3"/>
      <c r="E39" s="3"/>
      <c r="F39" s="3"/>
      <c r="K39" t="s">
        <v>31</v>
      </c>
      <c r="L39" t="s">
        <v>15</v>
      </c>
      <c r="M39" s="2" t="str">
        <f>HYPERLINK("doors://fe-dorapcm3.de.bosch.com:36679/?version=2&amp;prodID=0&amp;view=00000015&amp;urn=urn:telelogic::1-52394082008461e6-O-7960-00059142","BSW_SWS_AR4_0_R2_DIODriver-7960")</f>
        <v>BSW_SWS_AR4_0_R2_DIODriver-7960</v>
      </c>
    </row>
    <row r="40" spans="1:13" x14ac:dyDescent="0.2">
      <c r="A40" t="s">
        <v>93</v>
      </c>
      <c r="B40" t="s">
        <v>44</v>
      </c>
      <c r="C40" t="s">
        <v>94</v>
      </c>
      <c r="H40" t="s">
        <v>61</v>
      </c>
      <c r="K40" t="s">
        <v>14</v>
      </c>
      <c r="L40" t="s">
        <v>15</v>
      </c>
      <c r="M40" s="2" t="str">
        <f>HYPERLINK("doors://fe-dorapcm3.de.bosch.com:36679/?version=2&amp;prodID=0&amp;view=00000015&amp;urn=urn:telelogic::1-52394082008461e6-O-7962-00059142","BSW_SWS_AR4_0_R2_DIODriver-7962")</f>
        <v>BSW_SWS_AR4_0_R2_DIODriver-7962</v>
      </c>
    </row>
    <row r="41" spans="1:13" x14ac:dyDescent="0.2">
      <c r="A41" t="s">
        <v>95</v>
      </c>
      <c r="B41" t="s">
        <v>44</v>
      </c>
      <c r="C41" t="s">
        <v>96</v>
      </c>
      <c r="H41" t="s">
        <v>13</v>
      </c>
      <c r="K41" t="s">
        <v>14</v>
      </c>
      <c r="L41" t="s">
        <v>15</v>
      </c>
      <c r="M41" s="2" t="str">
        <f>HYPERLINK("doors://fe-dorapcm3.de.bosch.com:36679/?version=2&amp;prodID=0&amp;view=00000015&amp;urn=urn:telelogic::1-52394082008461e6-O-7963-00059142","BSW_SWS_AR4_0_R2_DIODriver-7963")</f>
        <v>BSW_SWS_AR4_0_R2_DIODriver-7963</v>
      </c>
    </row>
    <row r="42" spans="1:13" x14ac:dyDescent="0.2">
      <c r="A42" t="s">
        <v>97</v>
      </c>
      <c r="B42" t="s">
        <v>44</v>
      </c>
      <c r="C42" t="s">
        <v>98</v>
      </c>
      <c r="K42" t="s">
        <v>31</v>
      </c>
      <c r="L42" t="s">
        <v>15</v>
      </c>
      <c r="M42" s="2" t="str">
        <f>HYPERLINK("doors://fe-dorapcm3.de.bosch.com:36679/?version=2&amp;prodID=0&amp;view=00000015&amp;urn=urn:telelogic::1-52394082008461e6-O-7965-00059142","BSW_SWS_AR4_0_R2_DIODriver-7965")</f>
        <v>BSW_SWS_AR4_0_R2_DIODriver-7965</v>
      </c>
    </row>
    <row r="43" spans="1:13" ht="13.5" thickBot="1" x14ac:dyDescent="0.25">
      <c r="A43" t="s">
        <v>99</v>
      </c>
      <c r="B43" t="s">
        <v>44</v>
      </c>
      <c r="C43" t="s">
        <v>100</v>
      </c>
      <c r="H43" t="s">
        <v>101</v>
      </c>
      <c r="K43" t="s">
        <v>14</v>
      </c>
      <c r="L43" t="s">
        <v>15</v>
      </c>
      <c r="M43" s="2" t="str">
        <f>HYPERLINK("doors://fe-dorapcm3.de.bosch.com:36679/?version=2&amp;prodID=0&amp;view=00000015&amp;urn=urn:telelogic::1-52394082008461e6-O-7966-00059142","BSW_SWS_AR4_0_R2_DIODriver-7966")</f>
        <v>BSW_SWS_AR4_0_R2_DIODriver-7966</v>
      </c>
    </row>
    <row r="44" spans="1:13" s="5" customFormat="1" ht="22.5" customHeight="1" thickTop="1" thickBot="1" x14ac:dyDescent="0.25">
      <c r="A44" s="5" t="s">
        <v>102</v>
      </c>
      <c r="B44" s="5" t="s">
        <v>44</v>
      </c>
      <c r="C44" s="5" t="s">
        <v>103</v>
      </c>
      <c r="D44" s="6" t="s">
        <v>254</v>
      </c>
      <c r="F44" s="5" t="s">
        <v>259</v>
      </c>
      <c r="H44" s="5" t="s">
        <v>61</v>
      </c>
      <c r="K44" s="5" t="s">
        <v>14</v>
      </c>
      <c r="L44" s="5" t="s">
        <v>15</v>
      </c>
      <c r="M44" s="5" t="str">
        <f>HYPERLINK("doors://fe-dorapcm3.de.bosch.com:36679/?version=2&amp;prodID=0&amp;view=00000015&amp;urn=urn:telelogic::1-52394082008461e6-O-8004-00059142","BSW_SWS_AR4_0_R2_DIODriver-8004")</f>
        <v>BSW_SWS_AR4_0_R2_DIODriver-8004</v>
      </c>
    </row>
    <row r="45" spans="1:13" ht="15" customHeight="1" thickTop="1" thickBot="1" x14ac:dyDescent="0.25">
      <c r="A45" t="s">
        <v>104</v>
      </c>
      <c r="B45" t="s">
        <v>44</v>
      </c>
      <c r="C45" t="s">
        <v>105</v>
      </c>
      <c r="H45" t="s">
        <v>13</v>
      </c>
      <c r="K45" t="s">
        <v>14</v>
      </c>
      <c r="L45" t="s">
        <v>15</v>
      </c>
      <c r="M45" s="2" t="str">
        <f>HYPERLINK("doors://fe-dorapcm3.de.bosch.com:36679/?version=2&amp;prodID=0&amp;view=00000015&amp;urn=urn:telelogic::1-52394082008461e6-O-8008-00059142","BSW_SWS_AR4_0_R2_DIODriver-8008")</f>
        <v>BSW_SWS_AR4_0_R2_DIODriver-8008</v>
      </c>
    </row>
    <row r="46" spans="1:13" s="5" customFormat="1" ht="15.75" customHeight="1" thickTop="1" thickBot="1" x14ac:dyDescent="0.25">
      <c r="A46" s="5" t="s">
        <v>106</v>
      </c>
      <c r="B46" s="5" t="s">
        <v>44</v>
      </c>
      <c r="C46" s="5" t="s">
        <v>107</v>
      </c>
      <c r="D46" s="5" t="s">
        <v>260</v>
      </c>
      <c r="F46" s="5" t="s">
        <v>261</v>
      </c>
      <c r="H46" s="5" t="s">
        <v>101</v>
      </c>
      <c r="K46" s="5" t="s">
        <v>14</v>
      </c>
      <c r="L46" s="5" t="s">
        <v>15</v>
      </c>
      <c r="M46" s="5" t="str">
        <f>HYPERLINK("doors://fe-dorapcm3.de.bosch.com:36679/?version=2&amp;prodID=0&amp;view=00000015&amp;urn=urn:telelogic::1-52394082008461e6-O-8009-00059142","BSW_SWS_AR4_0_R2_DIODriver-8009")</f>
        <v>BSW_SWS_AR4_0_R2_DIODriver-8009</v>
      </c>
    </row>
    <row r="47" spans="1:13" ht="13.5" customHeight="1" thickTop="1" x14ac:dyDescent="0.2">
      <c r="A47" t="s">
        <v>108</v>
      </c>
      <c r="B47" t="s">
        <v>11</v>
      </c>
      <c r="C47" t="s">
        <v>109</v>
      </c>
      <c r="H47" t="s">
        <v>13</v>
      </c>
      <c r="K47" t="s">
        <v>14</v>
      </c>
      <c r="L47" t="s">
        <v>15</v>
      </c>
      <c r="M47" s="2" t="str">
        <f>HYPERLINK("doors://fe-dorapcm3.de.bosch.com:36679/?version=2&amp;prodID=0&amp;view=00000015&amp;urn=urn:telelogic::1-52394082008461e6-O-8010-00059142","BSW_SWS_AR4_0_R2_DIODriver-8010")</f>
        <v>BSW_SWS_AR4_0_R2_DIODriver-8010</v>
      </c>
    </row>
    <row r="48" spans="1:13" x14ac:dyDescent="0.2">
      <c r="A48" t="s">
        <v>110</v>
      </c>
      <c r="B48" t="s">
        <v>44</v>
      </c>
      <c r="C48" t="s">
        <v>111</v>
      </c>
      <c r="H48" t="s">
        <v>13</v>
      </c>
      <c r="K48" t="s">
        <v>14</v>
      </c>
      <c r="L48" t="s">
        <v>15</v>
      </c>
      <c r="M48" s="2" t="str">
        <f>HYPERLINK("doors://fe-dorapcm3.de.bosch.com:36679/?version=2&amp;prodID=0&amp;view=00000015&amp;urn=urn:telelogic::1-52394082008461e6-O-8013-00059142","BSW_SWS_AR4_0_R2_DIODriver-8013")</f>
        <v>BSW_SWS_AR4_0_R2_DIODriver-8013</v>
      </c>
    </row>
    <row r="49" spans="1:13" hidden="1" x14ac:dyDescent="0.2">
      <c r="A49" t="s">
        <v>112</v>
      </c>
      <c r="B49" t="s">
        <v>11</v>
      </c>
      <c r="C49" t="s">
        <v>113</v>
      </c>
      <c r="H49" t="s">
        <v>13</v>
      </c>
      <c r="K49" t="s">
        <v>14</v>
      </c>
      <c r="L49" t="s">
        <v>15</v>
      </c>
      <c r="M49" s="2" t="str">
        <f>HYPERLINK("doors://fe-dorapcm3.de.bosch.com:36679/?version=2&amp;prodID=0&amp;view=00000015&amp;urn=urn:telelogic::1-52394082008461e6-O-8014-00059142","BSW_SWS_AR4_0_R2_DIODriver-8014")</f>
        <v>BSW_SWS_AR4_0_R2_DIODriver-8014</v>
      </c>
    </row>
    <row r="50" spans="1:13" hidden="1" x14ac:dyDescent="0.2">
      <c r="A50" t="s">
        <v>114</v>
      </c>
      <c r="B50" t="s">
        <v>11</v>
      </c>
      <c r="C50" t="s">
        <v>115</v>
      </c>
      <c r="H50" t="s">
        <v>13</v>
      </c>
      <c r="K50" t="s">
        <v>14</v>
      </c>
      <c r="L50" t="s">
        <v>15</v>
      </c>
      <c r="M50" s="2" t="str">
        <f>HYPERLINK("doors://fe-dorapcm3.de.bosch.com:36679/?version=2&amp;prodID=0&amp;view=00000015&amp;urn=urn:telelogic::1-52394082008461e6-O-8015-00059142","BSW_SWS_AR4_0_R2_DIODriver-8015")</f>
        <v>BSW_SWS_AR4_0_R2_DIODriver-8015</v>
      </c>
    </row>
    <row r="51" spans="1:13" hidden="1" x14ac:dyDescent="0.2">
      <c r="A51" t="s">
        <v>116</v>
      </c>
      <c r="B51" t="s">
        <v>11</v>
      </c>
      <c r="C51" t="s">
        <v>117</v>
      </c>
      <c r="H51" t="s">
        <v>13</v>
      </c>
      <c r="K51" t="s">
        <v>31</v>
      </c>
      <c r="L51" t="s">
        <v>15</v>
      </c>
      <c r="M51" s="2" t="str">
        <f>HYPERLINK("doors://fe-dorapcm3.de.bosch.com:36679/?version=2&amp;prodID=0&amp;view=00000015&amp;urn=urn:telelogic::1-52394082008461e6-O-8016-00059142","BSW_SWS_AR4_0_R2_DIODriver-8016")</f>
        <v>BSW_SWS_AR4_0_R2_DIODriver-8016</v>
      </c>
    </row>
    <row r="52" spans="1:13" hidden="1" x14ac:dyDescent="0.2">
      <c r="A52" t="s">
        <v>118</v>
      </c>
      <c r="B52" t="s">
        <v>11</v>
      </c>
      <c r="C52" t="s">
        <v>119</v>
      </c>
      <c r="H52" t="s">
        <v>13</v>
      </c>
      <c r="K52" t="s">
        <v>14</v>
      </c>
      <c r="L52" t="s">
        <v>15</v>
      </c>
      <c r="M52" s="2" t="str">
        <f>HYPERLINK("doors://fe-dorapcm3.de.bosch.com:36679/?version=2&amp;prodID=0&amp;view=00000015&amp;urn=urn:telelogic::1-52394082008461e6-O-8020-00059142","BSW_SWS_AR4_0_R2_DIODriver-8020")</f>
        <v>BSW_SWS_AR4_0_R2_DIODriver-8020</v>
      </c>
    </row>
    <row r="53" spans="1:13" hidden="1" x14ac:dyDescent="0.2">
      <c r="A53" t="s">
        <v>120</v>
      </c>
      <c r="B53" t="s">
        <v>11</v>
      </c>
      <c r="C53" t="s">
        <v>121</v>
      </c>
      <c r="H53" t="s">
        <v>13</v>
      </c>
      <c r="K53" t="s">
        <v>14</v>
      </c>
      <c r="L53" t="s">
        <v>15</v>
      </c>
      <c r="M53" s="2" t="str">
        <f>HYPERLINK("doors://fe-dorapcm3.de.bosch.com:36679/?version=2&amp;prodID=0&amp;view=00000015&amp;urn=urn:telelogic::1-52394082008461e6-O-8038-00059142","BSW_SWS_AR4_0_R2_DIODriver-8038")</f>
        <v>BSW_SWS_AR4_0_R2_DIODriver-8038</v>
      </c>
    </row>
    <row r="54" spans="1:13" hidden="1" x14ac:dyDescent="0.2">
      <c r="A54" t="s">
        <v>122</v>
      </c>
      <c r="B54" t="s">
        <v>11</v>
      </c>
      <c r="C54" t="s">
        <v>123</v>
      </c>
      <c r="H54" t="s">
        <v>13</v>
      </c>
      <c r="K54" t="s">
        <v>14</v>
      </c>
      <c r="L54" t="s">
        <v>15</v>
      </c>
      <c r="M54" s="2" t="str">
        <f>HYPERLINK("doors://fe-dorapcm3.de.bosch.com:36679/?version=2&amp;prodID=0&amp;view=00000015&amp;urn=urn:telelogic::1-52394082008461e6-O-8040-00059142","BSW_SWS_AR4_0_R2_DIODriver-8040")</f>
        <v>BSW_SWS_AR4_0_R2_DIODriver-8040</v>
      </c>
    </row>
    <row r="55" spans="1:13" hidden="1" x14ac:dyDescent="0.2">
      <c r="A55" t="s">
        <v>124</v>
      </c>
      <c r="B55" t="s">
        <v>11</v>
      </c>
      <c r="C55" t="s">
        <v>125</v>
      </c>
      <c r="H55" t="s">
        <v>13</v>
      </c>
      <c r="K55" t="s">
        <v>14</v>
      </c>
      <c r="L55" t="s">
        <v>15</v>
      </c>
      <c r="M55" s="2" t="str">
        <f>HYPERLINK("doors://fe-dorapcm3.de.bosch.com:36679/?version=2&amp;prodID=0&amp;view=00000015&amp;urn=urn:telelogic::1-52394082008461e6-O-8055-00059142","BSW_SWS_AR4_0_R2_DIODriver-8055")</f>
        <v>BSW_SWS_AR4_0_R2_DIODriver-8055</v>
      </c>
    </row>
    <row r="56" spans="1:13" hidden="1" x14ac:dyDescent="0.2">
      <c r="A56" t="s">
        <v>126</v>
      </c>
      <c r="B56" t="s">
        <v>11</v>
      </c>
      <c r="C56" t="s">
        <v>127</v>
      </c>
      <c r="H56" t="s">
        <v>13</v>
      </c>
      <c r="K56" t="s">
        <v>14</v>
      </c>
      <c r="L56" t="s">
        <v>15</v>
      </c>
      <c r="M56" s="2" t="str">
        <f>HYPERLINK("doors://fe-dorapcm3.de.bosch.com:36679/?version=2&amp;prodID=0&amp;view=00000015&amp;urn=urn:telelogic::1-52394082008461e6-O-8056-00059142","BSW_SWS_AR4_0_R2_DIODriver-8056")</f>
        <v>BSW_SWS_AR4_0_R2_DIODriver-8056</v>
      </c>
    </row>
    <row r="57" spans="1:13" hidden="1" x14ac:dyDescent="0.2">
      <c r="A57" t="s">
        <v>128</v>
      </c>
      <c r="B57" t="s">
        <v>11</v>
      </c>
      <c r="C57" t="s">
        <v>129</v>
      </c>
      <c r="H57" t="s">
        <v>130</v>
      </c>
      <c r="K57" t="s">
        <v>31</v>
      </c>
      <c r="L57" t="s">
        <v>15</v>
      </c>
      <c r="M57" s="2" t="str">
        <f>HYPERLINK("doors://fe-dorapcm3.de.bosch.com:36679/?version=2&amp;prodID=0&amp;view=00000015&amp;urn=urn:telelogic::1-52394082008461e6-O-8057-00059142","BSW_SWS_AR4_0_R2_DIODriver-8057")</f>
        <v>BSW_SWS_AR4_0_R2_DIODriver-8057</v>
      </c>
    </row>
    <row r="58" spans="1:13" hidden="1" x14ac:dyDescent="0.2">
      <c r="A58" t="s">
        <v>131</v>
      </c>
      <c r="B58" t="s">
        <v>11</v>
      </c>
      <c r="C58" t="s">
        <v>132</v>
      </c>
      <c r="H58" t="s">
        <v>13</v>
      </c>
      <c r="K58" t="s">
        <v>38</v>
      </c>
      <c r="L58" t="s">
        <v>15</v>
      </c>
      <c r="M58" s="2" t="str">
        <f>HYPERLINK("doors://fe-dorapcm3.de.bosch.com:36679/?version=2&amp;prodID=0&amp;view=00000015&amp;urn=urn:telelogic::1-52394082008461e6-O-8060-00059142","BSW_SWS_AR4_0_R2_DIODriver-8060")</f>
        <v>BSW_SWS_AR4_0_R2_DIODriver-8060</v>
      </c>
    </row>
    <row r="59" spans="1:13" hidden="1" x14ac:dyDescent="0.2">
      <c r="A59" t="s">
        <v>133</v>
      </c>
      <c r="B59" t="s">
        <v>11</v>
      </c>
      <c r="C59" t="s">
        <v>134</v>
      </c>
      <c r="H59" t="s">
        <v>13</v>
      </c>
      <c r="K59" t="s">
        <v>38</v>
      </c>
      <c r="L59" t="s">
        <v>15</v>
      </c>
      <c r="M59" s="2" t="str">
        <f>HYPERLINK("doors://fe-dorapcm3.de.bosch.com:36679/?version=2&amp;prodID=0&amp;view=00000015&amp;urn=urn:telelogic::1-52394082008461e6-O-8075-00059142","BSW_SWS_AR4_0_R2_DIODriver-8075")</f>
        <v>BSW_SWS_AR4_0_R2_DIODriver-8075</v>
      </c>
    </row>
    <row r="60" spans="1:13" hidden="1" x14ac:dyDescent="0.2">
      <c r="A60" t="s">
        <v>135</v>
      </c>
      <c r="B60" t="s">
        <v>11</v>
      </c>
      <c r="C60" t="s">
        <v>136</v>
      </c>
      <c r="H60" t="s">
        <v>13</v>
      </c>
      <c r="K60" t="s">
        <v>38</v>
      </c>
      <c r="L60" t="s">
        <v>15</v>
      </c>
      <c r="M60" s="2" t="str">
        <f>HYPERLINK("doors://fe-dorapcm3.de.bosch.com:36679/?version=2&amp;prodID=0&amp;view=00000015&amp;urn=urn:telelogic::1-52394082008461e6-O-8076-00059142","BSW_SWS_AR4_0_R2_DIODriver-8076")</f>
        <v>BSW_SWS_AR4_0_R2_DIODriver-8076</v>
      </c>
    </row>
    <row r="61" spans="1:13" hidden="1" x14ac:dyDescent="0.2">
      <c r="A61" t="s">
        <v>137</v>
      </c>
      <c r="B61" t="s">
        <v>11</v>
      </c>
      <c r="C61" t="s">
        <v>138</v>
      </c>
      <c r="H61" t="s">
        <v>13</v>
      </c>
      <c r="K61" t="s">
        <v>38</v>
      </c>
      <c r="L61" t="s">
        <v>15</v>
      </c>
      <c r="M61" s="2" t="str">
        <f>HYPERLINK("doors://fe-dorapcm3.de.bosch.com:36679/?version=2&amp;prodID=0&amp;view=00000015&amp;urn=urn:telelogic::1-52394082008461e6-O-8077-00059142","BSW_SWS_AR4_0_R2_DIODriver-8077")</f>
        <v>BSW_SWS_AR4_0_R2_DIODriver-8077</v>
      </c>
    </row>
    <row r="62" spans="1:13" hidden="1" x14ac:dyDescent="0.2">
      <c r="A62" t="s">
        <v>139</v>
      </c>
      <c r="B62" t="s">
        <v>11</v>
      </c>
      <c r="C62" t="s">
        <v>140</v>
      </c>
      <c r="K62" t="s">
        <v>31</v>
      </c>
      <c r="L62" t="s">
        <v>15</v>
      </c>
      <c r="M62" s="2" t="str">
        <f>HYPERLINK("doors://fe-dorapcm3.de.bosch.com:36679/?version=2&amp;prodID=0&amp;view=00000015&amp;urn=urn:telelogic::1-52394082008461e6-O-8080-00059142","BSW_SWS_AR4_0_R2_DIODriver-8080")</f>
        <v>BSW_SWS_AR4_0_R2_DIODriver-8080</v>
      </c>
    </row>
    <row r="63" spans="1:13" hidden="1" x14ac:dyDescent="0.2">
      <c r="A63" t="s">
        <v>141</v>
      </c>
      <c r="B63" t="s">
        <v>11</v>
      </c>
      <c r="C63" t="s">
        <v>142</v>
      </c>
      <c r="K63" t="s">
        <v>31</v>
      </c>
      <c r="L63" t="s">
        <v>15</v>
      </c>
      <c r="M63" s="2" t="str">
        <f>HYPERLINK("doors://fe-dorapcm3.de.bosch.com:36679/?version=2&amp;prodID=0&amp;view=00000015&amp;urn=urn:telelogic::1-52394082008461e6-O-8106-00059142","BSW_SWS_AR4_0_R2_DIODriver-8106")</f>
        <v>BSW_SWS_AR4_0_R2_DIODriver-8106</v>
      </c>
    </row>
    <row r="64" spans="1:13" hidden="1" x14ac:dyDescent="0.2">
      <c r="A64" t="s">
        <v>143</v>
      </c>
      <c r="B64" t="s">
        <v>11</v>
      </c>
      <c r="C64" t="s">
        <v>144</v>
      </c>
      <c r="K64" t="s">
        <v>31</v>
      </c>
      <c r="L64" t="s">
        <v>15</v>
      </c>
      <c r="M64" s="2" t="str">
        <f>HYPERLINK("doors://fe-dorapcm3.de.bosch.com:36679/?version=2&amp;prodID=0&amp;view=00000015&amp;urn=urn:telelogic::1-52394082008461e6-O-8107-00059142","BSW_SWS_AR4_0_R2_DIODriver-8107")</f>
        <v>BSW_SWS_AR4_0_R2_DIODriver-8107</v>
      </c>
    </row>
    <row r="65" spans="1:13" hidden="1" x14ac:dyDescent="0.2">
      <c r="A65" t="s">
        <v>145</v>
      </c>
      <c r="B65" t="s">
        <v>11</v>
      </c>
      <c r="C65" t="s">
        <v>146</v>
      </c>
      <c r="H65" t="s">
        <v>13</v>
      </c>
      <c r="K65" t="s">
        <v>14</v>
      </c>
      <c r="L65" t="s">
        <v>15</v>
      </c>
      <c r="M65" s="2" t="str">
        <f>HYPERLINK("doors://fe-dorapcm3.de.bosch.com:36679/?version=2&amp;prodID=0&amp;view=00000015&amp;urn=urn:telelogic::1-52394082008461e6-O-8110-00059142","BSW_SWS_AR4_0_R2_DIODriver-8110")</f>
        <v>BSW_SWS_AR4_0_R2_DIODriver-8110</v>
      </c>
    </row>
    <row r="66" spans="1:13" hidden="1" x14ac:dyDescent="0.2">
      <c r="A66" t="s">
        <v>147</v>
      </c>
      <c r="B66" t="s">
        <v>11</v>
      </c>
      <c r="C66" t="s">
        <v>148</v>
      </c>
      <c r="H66" t="s">
        <v>13</v>
      </c>
      <c r="K66" t="s">
        <v>14</v>
      </c>
      <c r="L66" t="s">
        <v>15</v>
      </c>
      <c r="M66" s="2" t="str">
        <f>HYPERLINK("doors://fe-dorapcm3.de.bosch.com:36679/?version=2&amp;prodID=0&amp;view=00000015&amp;urn=urn:telelogic::1-52394082008461e6-O-8131-00059142","BSW_SWS_AR4_0_R2_DIODriver-8131")</f>
        <v>BSW_SWS_AR4_0_R2_DIODriver-8131</v>
      </c>
    </row>
    <row r="67" spans="1:13" hidden="1" x14ac:dyDescent="0.2">
      <c r="A67" t="s">
        <v>149</v>
      </c>
      <c r="B67" t="s">
        <v>11</v>
      </c>
      <c r="C67" t="s">
        <v>150</v>
      </c>
      <c r="H67" t="s">
        <v>13</v>
      </c>
      <c r="K67" t="s">
        <v>38</v>
      </c>
      <c r="L67" t="s">
        <v>15</v>
      </c>
      <c r="M67" s="2" t="str">
        <f>HYPERLINK("doors://fe-dorapcm3.de.bosch.com:36679/?version=2&amp;prodID=0&amp;view=00000015&amp;urn=urn:telelogic::1-52394082008461e6-O-8133-00059142","BSW_SWS_AR4_0_R2_DIODriver-8133")</f>
        <v>BSW_SWS_AR4_0_R2_DIODriver-8133</v>
      </c>
    </row>
    <row r="68" spans="1:13" hidden="1" x14ac:dyDescent="0.2">
      <c r="A68" t="s">
        <v>151</v>
      </c>
      <c r="B68" t="s">
        <v>11</v>
      </c>
      <c r="C68" t="s">
        <v>152</v>
      </c>
      <c r="H68" t="s">
        <v>13</v>
      </c>
      <c r="K68" t="s">
        <v>38</v>
      </c>
      <c r="L68" t="s">
        <v>15</v>
      </c>
      <c r="M68" s="2" t="str">
        <f>HYPERLINK("doors://fe-dorapcm3.de.bosch.com:36679/?version=2&amp;prodID=0&amp;view=00000015&amp;urn=urn:telelogic::1-52394082008461e6-O-8148-00059142","BSW_SWS_AR4_0_R2_DIODriver-8148")</f>
        <v>BSW_SWS_AR4_0_R2_DIODriver-8148</v>
      </c>
    </row>
    <row r="69" spans="1:13" hidden="1" x14ac:dyDescent="0.2">
      <c r="A69" t="s">
        <v>153</v>
      </c>
      <c r="B69" t="s">
        <v>11</v>
      </c>
      <c r="C69" t="s">
        <v>154</v>
      </c>
      <c r="H69" t="s">
        <v>13</v>
      </c>
      <c r="K69" t="s">
        <v>14</v>
      </c>
      <c r="L69" t="s">
        <v>15</v>
      </c>
      <c r="M69" s="2" t="str">
        <f>HYPERLINK("doors://fe-dorapcm3.de.bosch.com:36679/?version=2&amp;prodID=0&amp;view=00000015&amp;urn=urn:telelogic::1-52394082008461e6-O-8151-00059142","BSW_SWS_AR4_0_R2_DIODriver-8151")</f>
        <v>BSW_SWS_AR4_0_R2_DIODriver-8151</v>
      </c>
    </row>
    <row r="70" spans="1:13" hidden="1" x14ac:dyDescent="0.2">
      <c r="A70" t="s">
        <v>155</v>
      </c>
      <c r="B70" t="s">
        <v>11</v>
      </c>
      <c r="C70" t="s">
        <v>156</v>
      </c>
      <c r="H70" t="s">
        <v>13</v>
      </c>
      <c r="K70" t="s">
        <v>14</v>
      </c>
      <c r="L70" t="s">
        <v>15</v>
      </c>
      <c r="M70" s="2" t="str">
        <f>HYPERLINK("doors://fe-dorapcm3.de.bosch.com:36679/?version=2&amp;prodID=0&amp;view=00000015&amp;urn=urn:telelogic::1-52394082008461e6-O-8167-00059142","BSW_SWS_AR4_0_R2_DIODriver-8167")</f>
        <v>BSW_SWS_AR4_0_R2_DIODriver-8167</v>
      </c>
    </row>
    <row r="71" spans="1:13" x14ac:dyDescent="0.2">
      <c r="A71" t="s">
        <v>157</v>
      </c>
      <c r="B71" t="s">
        <v>81</v>
      </c>
      <c r="C71" s="3" t="s">
        <v>158</v>
      </c>
      <c r="D71" s="3"/>
      <c r="E71" s="3"/>
      <c r="F71" s="3"/>
      <c r="H71" t="s">
        <v>61</v>
      </c>
      <c r="K71" t="s">
        <v>14</v>
      </c>
      <c r="L71" t="s">
        <v>15</v>
      </c>
      <c r="M71" s="2" t="str">
        <f>HYPERLINK("doors://fe-dorapcm3.de.bosch.com:36679/?version=2&amp;prodID=0&amp;view=00000015&amp;urn=urn:telelogic::1-52394082008461e6-O-8171-00059142","BSW_SWS_AR4_0_R2_DIODriver-8171")</f>
        <v>BSW_SWS_AR4_0_R2_DIODriver-8171</v>
      </c>
    </row>
    <row r="72" spans="1:13" x14ac:dyDescent="0.2">
      <c r="A72" t="s">
        <v>159</v>
      </c>
      <c r="B72" t="s">
        <v>81</v>
      </c>
      <c r="C72" s="3" t="s">
        <v>160</v>
      </c>
      <c r="D72" s="3"/>
      <c r="E72" s="3"/>
      <c r="F72" s="3"/>
      <c r="H72" t="s">
        <v>61</v>
      </c>
      <c r="K72" t="s">
        <v>14</v>
      </c>
      <c r="L72" t="s">
        <v>15</v>
      </c>
      <c r="M72" s="2" t="str">
        <f>HYPERLINK("doors://fe-dorapcm3.de.bosch.com:36679/?version=2&amp;prodID=0&amp;view=00000015&amp;urn=urn:telelogic::1-52394082008461e6-O-8205-00059142","BSW_SWS_AR4_0_R2_DIODriver-8205")</f>
        <v>BSW_SWS_AR4_0_R2_DIODriver-8205</v>
      </c>
    </row>
    <row r="73" spans="1:13" x14ac:dyDescent="0.2">
      <c r="A73" t="s">
        <v>161</v>
      </c>
      <c r="B73" t="s">
        <v>81</v>
      </c>
      <c r="C73" t="s">
        <v>162</v>
      </c>
      <c r="H73" t="s">
        <v>61</v>
      </c>
      <c r="K73" t="s">
        <v>14</v>
      </c>
      <c r="L73" t="s">
        <v>15</v>
      </c>
      <c r="M73" s="2" t="str">
        <f>HYPERLINK("doors://fe-dorapcm3.de.bosch.com:36679/?version=2&amp;prodID=0&amp;view=00000015&amp;urn=urn:telelogic::1-52394082008461e6-O-8206-00059142","BSW_SWS_AR4_0_R2_DIODriver-8206")</f>
        <v>BSW_SWS_AR4_0_R2_DIODriver-8206</v>
      </c>
    </row>
    <row r="74" spans="1:13" x14ac:dyDescent="0.2">
      <c r="A74" t="s">
        <v>163</v>
      </c>
      <c r="B74" t="s">
        <v>81</v>
      </c>
      <c r="C74" s="3" t="s">
        <v>164</v>
      </c>
      <c r="D74" s="3"/>
      <c r="E74" s="3"/>
      <c r="F74" s="3"/>
      <c r="H74" t="s">
        <v>61</v>
      </c>
      <c r="K74" t="s">
        <v>14</v>
      </c>
      <c r="L74" t="s">
        <v>15</v>
      </c>
      <c r="M74" s="2" t="str">
        <f>HYPERLINK("doors://fe-dorapcm3.de.bosch.com:36679/?version=2&amp;prodID=0&amp;view=00000015&amp;urn=urn:telelogic::1-52394082008461e6-O-8209-00059142","BSW_SWS_AR4_0_R2_DIODriver-8209")</f>
        <v>BSW_SWS_AR4_0_R2_DIODriver-8209</v>
      </c>
    </row>
    <row r="75" spans="1:13" x14ac:dyDescent="0.2">
      <c r="A75" t="s">
        <v>165</v>
      </c>
      <c r="B75" t="s">
        <v>44</v>
      </c>
      <c r="C75" t="s">
        <v>166</v>
      </c>
      <c r="H75" t="s">
        <v>61</v>
      </c>
      <c r="K75" t="s">
        <v>14</v>
      </c>
      <c r="L75" t="s">
        <v>15</v>
      </c>
      <c r="M75" s="2" t="str">
        <f>HYPERLINK("doors://fe-dorapcm3.de.bosch.com:36679/?version=2&amp;prodID=0&amp;view=00000015&amp;urn=urn:telelogic::1-52394082008461e6-O-8246-00059142","BSW_SWS_AR4_0_R2_DIODriver-8246")</f>
        <v>BSW_SWS_AR4_0_R2_DIODriver-8246</v>
      </c>
    </row>
    <row r="76" spans="1:13" x14ac:dyDescent="0.2">
      <c r="A76" t="s">
        <v>167</v>
      </c>
      <c r="B76" t="s">
        <v>44</v>
      </c>
      <c r="C76" t="s">
        <v>168</v>
      </c>
      <c r="H76" t="s">
        <v>61</v>
      </c>
      <c r="K76" t="s">
        <v>14</v>
      </c>
      <c r="L76" t="s">
        <v>15</v>
      </c>
      <c r="M76" s="2" t="str">
        <f>HYPERLINK("doors://fe-dorapcm3.de.bosch.com:36679/?version=2&amp;prodID=0&amp;view=00000015&amp;urn=urn:telelogic::1-52394082008461e6-O-8247-00059142","BSW_SWS_AR4_0_R2_DIODriver-8247")</f>
        <v>BSW_SWS_AR4_0_R2_DIODriver-8247</v>
      </c>
    </row>
    <row r="77" spans="1:13" x14ac:dyDescent="0.2">
      <c r="A77" t="s">
        <v>169</v>
      </c>
      <c r="B77" t="s">
        <v>44</v>
      </c>
      <c r="C77" t="s">
        <v>170</v>
      </c>
      <c r="H77" t="s">
        <v>61</v>
      </c>
      <c r="K77" t="s">
        <v>14</v>
      </c>
      <c r="L77" t="s">
        <v>15</v>
      </c>
      <c r="M77" s="2" t="str">
        <f>HYPERLINK("doors://fe-dorapcm3.de.bosch.com:36679/?version=2&amp;prodID=0&amp;view=00000015&amp;urn=urn:telelogic::1-52394082008461e6-O-8248-00059142","BSW_SWS_AR4_0_R2_DIODriver-8248")</f>
        <v>BSW_SWS_AR4_0_R2_DIODriver-8248</v>
      </c>
    </row>
    <row r="78" spans="1:13" x14ac:dyDescent="0.2">
      <c r="A78" t="s">
        <v>171</v>
      </c>
      <c r="B78" t="s">
        <v>81</v>
      </c>
      <c r="C78" s="3" t="s">
        <v>172</v>
      </c>
      <c r="D78" s="3"/>
      <c r="E78" s="3"/>
      <c r="F78" s="3"/>
      <c r="H78" t="s">
        <v>173</v>
      </c>
      <c r="K78" t="s">
        <v>38</v>
      </c>
      <c r="L78" t="s">
        <v>15</v>
      </c>
      <c r="M78" s="2" t="str">
        <f>HYPERLINK("doors://fe-dorapcm3.de.bosch.com:36679/?version=2&amp;prodID=0&amp;view=00000015&amp;urn=urn:telelogic::1-52394082008461e6-O-8251-00059142","BSW_SWS_AR4_0_R2_DIODriver-8251")</f>
        <v>BSW_SWS_AR4_0_R2_DIODriver-8251</v>
      </c>
    </row>
    <row r="79" spans="1:13" x14ac:dyDescent="0.2">
      <c r="A79" t="s">
        <v>174</v>
      </c>
      <c r="B79" t="s">
        <v>81</v>
      </c>
      <c r="C79" s="3" t="s">
        <v>175</v>
      </c>
      <c r="D79" s="3"/>
      <c r="E79" s="3"/>
      <c r="F79" s="3"/>
      <c r="H79" t="s">
        <v>173</v>
      </c>
      <c r="K79" t="s">
        <v>38</v>
      </c>
      <c r="L79" t="s">
        <v>15</v>
      </c>
      <c r="M79" s="2" t="str">
        <f>HYPERLINK("doors://fe-dorapcm3.de.bosch.com:36679/?version=2&amp;prodID=0&amp;view=00000015&amp;urn=urn:telelogic::1-52394082008461e6-O-8285-00059142","BSW_SWS_AR4_0_R2_DIODriver-8285")</f>
        <v>BSW_SWS_AR4_0_R2_DIODriver-8285</v>
      </c>
    </row>
    <row r="80" spans="1:13" x14ac:dyDescent="0.2">
      <c r="A80" t="s">
        <v>176</v>
      </c>
      <c r="B80" t="s">
        <v>44</v>
      </c>
      <c r="C80" t="s">
        <v>177</v>
      </c>
      <c r="H80" t="s">
        <v>173</v>
      </c>
      <c r="K80" t="s">
        <v>38</v>
      </c>
      <c r="L80" t="s">
        <v>15</v>
      </c>
      <c r="M80" s="2" t="str">
        <f>HYPERLINK("doors://fe-dorapcm3.de.bosch.com:36679/?version=2&amp;prodID=0&amp;view=00000015&amp;urn=urn:telelogic::1-52394082008461e6-O-8286-00059142","BSW_SWS_AR4_0_R2_DIODriver-8286")</f>
        <v>BSW_SWS_AR4_0_R2_DIODriver-8286</v>
      </c>
    </row>
    <row r="81" spans="1:13" x14ac:dyDescent="0.2">
      <c r="A81" t="s">
        <v>178</v>
      </c>
      <c r="B81" t="s">
        <v>81</v>
      </c>
      <c r="C81" s="3" t="s">
        <v>179</v>
      </c>
      <c r="D81" s="3"/>
      <c r="E81" s="3"/>
      <c r="F81" s="3"/>
      <c r="K81" t="s">
        <v>31</v>
      </c>
      <c r="L81" t="s">
        <v>15</v>
      </c>
      <c r="M81" s="2" t="str">
        <f>HYPERLINK("doors://fe-dorapcm3.de.bosch.com:36679/?version=2&amp;prodID=0&amp;view=00000015&amp;urn=urn:telelogic::1-52394082008461e6-O-8290-00059142","BSW_SWS_AR4_0_R2_DIODriver-8290")</f>
        <v>BSW_SWS_AR4_0_R2_DIODriver-8290</v>
      </c>
    </row>
    <row r="82" spans="1:13" x14ac:dyDescent="0.2">
      <c r="A82" t="s">
        <v>180</v>
      </c>
      <c r="B82" t="s">
        <v>81</v>
      </c>
      <c r="C82" s="3" t="s">
        <v>181</v>
      </c>
      <c r="D82" s="3"/>
      <c r="E82" s="3"/>
      <c r="F82" s="3"/>
      <c r="K82" t="s">
        <v>31</v>
      </c>
      <c r="L82" t="s">
        <v>15</v>
      </c>
      <c r="M82" s="2" t="str">
        <f>HYPERLINK("doors://fe-dorapcm3.de.bosch.com:36679/?version=2&amp;prodID=0&amp;view=00000015&amp;urn=urn:telelogic::1-52394082008461e6-O-8333-00059142","BSW_SWS_AR4_0_R2_DIODriver-8333")</f>
        <v>BSW_SWS_AR4_0_R2_DIODriver-8333</v>
      </c>
    </row>
    <row r="83" spans="1:13" x14ac:dyDescent="0.2">
      <c r="A83" t="s">
        <v>182</v>
      </c>
      <c r="B83" t="s">
        <v>81</v>
      </c>
      <c r="C83" s="3" t="s">
        <v>183</v>
      </c>
      <c r="D83" s="3"/>
      <c r="E83" s="3"/>
      <c r="F83" s="3"/>
      <c r="K83" t="s">
        <v>31</v>
      </c>
      <c r="L83" t="s">
        <v>15</v>
      </c>
      <c r="M83" s="2" t="str">
        <f>HYPERLINK("doors://fe-dorapcm3.de.bosch.com:36679/?version=2&amp;prodID=0&amp;view=00000015&amp;urn=urn:telelogic::1-52394082008461e6-O-8372-00059142","BSW_SWS_AR4_0_R2_DIODriver-8372")</f>
        <v>BSW_SWS_AR4_0_R2_DIODriver-8372</v>
      </c>
    </row>
    <row r="84" spans="1:13" ht="13.5" thickBot="1" x14ac:dyDescent="0.25">
      <c r="A84" t="s">
        <v>184</v>
      </c>
      <c r="B84" t="s">
        <v>81</v>
      </c>
      <c r="C84" s="3" t="s">
        <v>185</v>
      </c>
      <c r="D84" s="3"/>
      <c r="E84" s="3"/>
      <c r="F84" s="3"/>
      <c r="H84" t="s">
        <v>186</v>
      </c>
      <c r="K84" t="s">
        <v>14</v>
      </c>
      <c r="L84" t="s">
        <v>15</v>
      </c>
      <c r="M84" s="2" t="str">
        <f>HYPERLINK("doors://fe-dorapcm3.de.bosch.com:36679/?version=2&amp;prodID=0&amp;view=00000015&amp;urn=urn:telelogic::1-52394082008461e6-O-8416-00059142","BSW_SWS_AR4_0_R2_DIODriver-8416")</f>
        <v>BSW_SWS_AR4_0_R2_DIODriver-8416</v>
      </c>
    </row>
    <row r="85" spans="1:13" s="5" customFormat="1" ht="14.25" thickTop="1" thickBot="1" x14ac:dyDescent="0.25">
      <c r="A85" s="5" t="s">
        <v>187</v>
      </c>
      <c r="B85" s="5" t="s">
        <v>81</v>
      </c>
      <c r="C85" s="5" t="s">
        <v>265</v>
      </c>
      <c r="D85" s="5" t="s">
        <v>262</v>
      </c>
      <c r="F85" s="5" t="s">
        <v>263</v>
      </c>
      <c r="H85" s="5" t="s">
        <v>186</v>
      </c>
      <c r="K85" s="5" t="s">
        <v>14</v>
      </c>
      <c r="L85" s="5" t="s">
        <v>15</v>
      </c>
      <c r="M85" s="5" t="str">
        <f>HYPERLINK("doors://fe-dorapcm3.de.bosch.com:36679/?version=2&amp;prodID=0&amp;view=00000015&amp;urn=urn:telelogic::1-52394082008461e6-O-8449-00059142","BSW_SWS_AR4_0_R2_DIODriver-8449")</f>
        <v>BSW_SWS_AR4_0_R2_DIODriver-8449</v>
      </c>
    </row>
    <row r="86" spans="1:13" hidden="1" x14ac:dyDescent="0.2">
      <c r="A86" t="s">
        <v>188</v>
      </c>
      <c r="B86" t="s">
        <v>11</v>
      </c>
      <c r="C86" t="s">
        <v>189</v>
      </c>
      <c r="K86" t="s">
        <v>31</v>
      </c>
      <c r="L86" t="s">
        <v>15</v>
      </c>
      <c r="M86" s="2" t="str">
        <f>HYPERLINK("doors://fe-dorapcm3.de.bosch.com:36679/?version=2&amp;prodID=0&amp;view=00000015&amp;urn=urn:telelogic::1-52394082008461e6-O-8453-00059142","BSW_SWS_AR4_0_R2_DIODriver-8453")</f>
        <v>BSW_SWS_AR4_0_R2_DIODriver-8453</v>
      </c>
    </row>
    <row r="87" spans="1:13" ht="14.25" thickTop="1" thickBot="1" x14ac:dyDescent="0.25">
      <c r="A87" t="s">
        <v>190</v>
      </c>
      <c r="B87" t="s">
        <v>44</v>
      </c>
      <c r="C87" t="s">
        <v>191</v>
      </c>
      <c r="H87" t="s">
        <v>192</v>
      </c>
      <c r="K87" t="s">
        <v>14</v>
      </c>
      <c r="L87" t="s">
        <v>15</v>
      </c>
      <c r="M87" s="2" t="str">
        <f>HYPERLINK("doors://fe-dorapcm3.de.bosch.com:36679/?version=2&amp;prodID=0&amp;view=00000015&amp;urn=urn:telelogic::1-52394082008461e6-O-8454-00059142","BSW_SWS_AR4_0_R2_DIODriver-8454")</f>
        <v>BSW_SWS_AR4_0_R2_DIODriver-8454</v>
      </c>
    </row>
    <row r="88" spans="1:13" s="5" customFormat="1" ht="129" thickTop="1" thickBot="1" x14ac:dyDescent="0.25">
      <c r="A88" s="5" t="s">
        <v>193</v>
      </c>
      <c r="B88" s="5" t="s">
        <v>44</v>
      </c>
      <c r="C88" s="5" t="s">
        <v>264</v>
      </c>
      <c r="D88" s="6" t="s">
        <v>255</v>
      </c>
      <c r="F88" s="5" t="s">
        <v>258</v>
      </c>
      <c r="H88" s="5" t="s">
        <v>194</v>
      </c>
      <c r="K88" s="5" t="s">
        <v>14</v>
      </c>
      <c r="L88" s="5" t="s">
        <v>15</v>
      </c>
      <c r="M88" s="5" t="str">
        <f>HYPERLINK("doors://fe-dorapcm3.de.bosch.com:36679/?version=2&amp;prodID=0&amp;view=00000015&amp;urn=urn:telelogic::1-52394082008461e6-O-8455-00059142","BSW_SWS_AR4_0_R2_DIODriver-8455")</f>
        <v>BSW_SWS_AR4_0_R2_DIODriver-8455</v>
      </c>
    </row>
    <row r="89" spans="1:13" s="5" customFormat="1" ht="14.25" thickTop="1" thickBot="1" x14ac:dyDescent="0.25">
      <c r="A89" s="5" t="s">
        <v>195</v>
      </c>
      <c r="B89" s="5" t="s">
        <v>81</v>
      </c>
      <c r="C89" s="5" t="s">
        <v>196</v>
      </c>
      <c r="H89" s="5" t="s">
        <v>197</v>
      </c>
      <c r="K89" s="5" t="s">
        <v>14</v>
      </c>
      <c r="L89" s="5" t="s">
        <v>15</v>
      </c>
      <c r="M89" s="5" t="str">
        <f>HYPERLINK("doors://fe-dorapcm3.de.bosch.com:36679/?version=2&amp;prodID=0&amp;view=00000015&amp;urn=urn:telelogic::1-52394082008461e6-O-8458-00059142","BSW_SWS_AR4_0_R2_DIODriver-8458")</f>
        <v>BSW_SWS_AR4_0_R2_DIODriver-8458</v>
      </c>
    </row>
    <row r="90" spans="1:13" s="5" customFormat="1" ht="14.25" thickTop="1" thickBot="1" x14ac:dyDescent="0.25">
      <c r="A90" s="5" t="s">
        <v>198</v>
      </c>
      <c r="B90" s="5" t="s">
        <v>44</v>
      </c>
      <c r="C90" s="5" t="s">
        <v>199</v>
      </c>
      <c r="H90" s="5" t="s">
        <v>61</v>
      </c>
      <c r="K90" s="5" t="s">
        <v>14</v>
      </c>
      <c r="L90" s="5" t="s">
        <v>15</v>
      </c>
      <c r="M90" s="5" t="str">
        <f>HYPERLINK("doors://fe-dorapcm3.de.bosch.com:36679/?version=2&amp;prodID=0&amp;view=00000015&amp;urn=urn:telelogic::1-52394082008461e6-O-8491-00059142","BSW_SWS_AR4_0_R2_DIODriver-8491")</f>
        <v>BSW_SWS_AR4_0_R2_DIODriver-8491</v>
      </c>
    </row>
    <row r="91" spans="1:13" s="5" customFormat="1" ht="129" thickTop="1" thickBot="1" x14ac:dyDescent="0.25">
      <c r="A91" s="5" t="s">
        <v>200</v>
      </c>
      <c r="B91" s="5" t="s">
        <v>44</v>
      </c>
      <c r="C91" s="5" t="s">
        <v>201</v>
      </c>
      <c r="D91" s="6" t="s">
        <v>256</v>
      </c>
      <c r="F91" s="5" t="s">
        <v>257</v>
      </c>
      <c r="H91" s="5" t="s">
        <v>197</v>
      </c>
      <c r="K91" s="5" t="s">
        <v>14</v>
      </c>
      <c r="L91" s="5" t="s">
        <v>15</v>
      </c>
      <c r="M91" s="5" t="str">
        <f>HYPERLINK("doors://fe-dorapcm3.de.bosch.com:36679/?version=2&amp;prodID=0&amp;view=00000015&amp;urn=urn:telelogic::1-52394082008461e6-O-8492-00059142","BSW_SWS_AR4_0_R2_DIODriver-8492")</f>
        <v>BSW_SWS_AR4_0_R2_DIODriver-8492</v>
      </c>
    </row>
    <row r="92" spans="1:13" s="5" customFormat="1" ht="15" customHeight="1" thickTop="1" thickBot="1" x14ac:dyDescent="0.25">
      <c r="A92" s="5" t="s">
        <v>202</v>
      </c>
      <c r="B92" s="5" t="s">
        <v>81</v>
      </c>
      <c r="C92" s="5" t="s">
        <v>203</v>
      </c>
      <c r="K92" s="5" t="s">
        <v>31</v>
      </c>
      <c r="L92" s="5" t="s">
        <v>15</v>
      </c>
      <c r="M92" s="5" t="str">
        <f>HYPERLINK("doors://fe-dorapcm3.de.bosch.com:36679/?version=2&amp;prodID=0&amp;view=00000015&amp;urn=urn:telelogic::1-52394082008461e6-O-8494-00059142","BSW_SWS_AR4_0_R2_DIODriver-8494")</f>
        <v>BSW_SWS_AR4_0_R2_DIODriver-8494</v>
      </c>
    </row>
    <row r="93" spans="1:13" s="5" customFormat="1" ht="14.25" thickTop="1" thickBot="1" x14ac:dyDescent="0.25">
      <c r="A93" s="5" t="s">
        <v>204</v>
      </c>
      <c r="B93" s="5" t="s">
        <v>44</v>
      </c>
      <c r="C93" s="5" t="s">
        <v>269</v>
      </c>
      <c r="H93" s="5" t="s">
        <v>13</v>
      </c>
      <c r="K93" s="5" t="s">
        <v>14</v>
      </c>
      <c r="L93" s="5" t="s">
        <v>15</v>
      </c>
      <c r="M93" s="5" t="str">
        <f>HYPERLINK("doors://fe-dorapcm3.de.bosch.com:36679/?version=2&amp;prodID=0&amp;view=00000015&amp;urn=urn:telelogic::1-52394082008461e6-O-8546-00059142","BSW_SWS_AR4_0_R2_DIODriver-8546")</f>
        <v>BSW_SWS_AR4_0_R2_DIODriver-8546</v>
      </c>
    </row>
    <row r="94" spans="1:13" hidden="1" x14ac:dyDescent="0.2">
      <c r="A94" t="s">
        <v>205</v>
      </c>
      <c r="B94" t="s">
        <v>11</v>
      </c>
      <c r="C94" s="3" t="s">
        <v>206</v>
      </c>
      <c r="D94" s="3"/>
      <c r="E94" s="3"/>
      <c r="F94" s="3"/>
      <c r="K94" s="3" t="s">
        <v>14</v>
      </c>
      <c r="L94" t="s">
        <v>15</v>
      </c>
      <c r="M94" s="2" t="str">
        <f>HYPERLINK("doors://fe-dorapcm3.de.bosch.com:36679/?version=2&amp;prodID=0&amp;view=00000015&amp;urn=urn:telelogic::1-52394082008461e6-O-8573-00059142","BSW_SWS_AR4_0_R2_DIODriver-8573")</f>
        <v>BSW_SWS_AR4_0_R2_DIODriver-8573</v>
      </c>
    </row>
    <row r="95" spans="1:13" hidden="1" x14ac:dyDescent="0.2">
      <c r="A95" t="s">
        <v>207</v>
      </c>
      <c r="B95" t="s">
        <v>11</v>
      </c>
      <c r="C95" s="3" t="s">
        <v>208</v>
      </c>
      <c r="D95" s="3"/>
      <c r="E95" s="3"/>
      <c r="F95" s="3"/>
      <c r="K95" s="3" t="s">
        <v>14</v>
      </c>
      <c r="L95" t="s">
        <v>15</v>
      </c>
      <c r="M95" s="2" t="str">
        <f>HYPERLINK("doors://fe-dorapcm3.de.bosch.com:36679/?version=2&amp;prodID=0&amp;view=00000015&amp;urn=urn:telelogic::1-52394082008461e6-O-8575-00059142","BSW_SWS_AR4_0_R2_DIODriver-8575")</f>
        <v>BSW_SWS_AR4_0_R2_DIODriver-8575</v>
      </c>
    </row>
    <row r="96" spans="1:13" ht="25.5" hidden="1" x14ac:dyDescent="0.2">
      <c r="A96" t="s">
        <v>209</v>
      </c>
      <c r="B96" t="s">
        <v>11</v>
      </c>
      <c r="C96" s="4" t="s">
        <v>210</v>
      </c>
      <c r="D96" s="4"/>
      <c r="E96" s="4"/>
      <c r="F96" s="4"/>
      <c r="K96" t="s">
        <v>31</v>
      </c>
      <c r="L96" t="s">
        <v>15</v>
      </c>
      <c r="M96" s="2" t="str">
        <f>HYPERLINK("doors://fe-dorapcm3.de.bosch.com:36679/?version=2&amp;prodID=0&amp;view=00000015&amp;urn=urn:telelogic::1-52394082008461e6-O-8577-00059142","BSW_SWS_AR4_0_R2_DIODriver-8577")</f>
        <v>BSW_SWS_AR4_0_R2_DIODriver-8577</v>
      </c>
    </row>
    <row r="97" spans="1:13" ht="25.5" hidden="1" x14ac:dyDescent="0.2">
      <c r="A97" t="s">
        <v>211</v>
      </c>
      <c r="B97" t="s">
        <v>11</v>
      </c>
      <c r="C97" s="4" t="s">
        <v>212</v>
      </c>
      <c r="D97" s="4"/>
      <c r="E97" s="4"/>
      <c r="F97" s="4"/>
      <c r="K97" t="s">
        <v>31</v>
      </c>
      <c r="L97" t="s">
        <v>15</v>
      </c>
      <c r="M97" s="2" t="str">
        <f>HYPERLINK("doors://fe-dorapcm3.de.bosch.com:36679/?version=2&amp;prodID=0&amp;view=00000015&amp;urn=urn:telelogic::1-52394082008461e6-O-8578-00059142","BSW_SWS_AR4_0_R2_DIODriver-8578")</f>
        <v>BSW_SWS_AR4_0_R2_DIODriver-8578</v>
      </c>
    </row>
    <row r="98" spans="1:13" ht="25.5" hidden="1" x14ac:dyDescent="0.2">
      <c r="A98" t="s">
        <v>213</v>
      </c>
      <c r="B98" t="s">
        <v>11</v>
      </c>
      <c r="C98" s="4" t="s">
        <v>214</v>
      </c>
      <c r="D98" s="4"/>
      <c r="E98" s="4"/>
      <c r="F98" s="4"/>
      <c r="H98" t="s">
        <v>13</v>
      </c>
      <c r="K98" t="s">
        <v>14</v>
      </c>
      <c r="L98" t="s">
        <v>15</v>
      </c>
      <c r="M98" s="2" t="str">
        <f>HYPERLINK("doors://fe-dorapcm3.de.bosch.com:36679/?version=2&amp;prodID=0&amp;view=00000015&amp;urn=urn:telelogic::1-52394082008461e6-O-8579-00059142","BSW_SWS_AR4_0_R2_DIODriver-8579")</f>
        <v>BSW_SWS_AR4_0_R2_DIODriver-8579</v>
      </c>
    </row>
    <row r="99" spans="1:13" hidden="1" x14ac:dyDescent="0.2">
      <c r="A99" t="s">
        <v>215</v>
      </c>
      <c r="B99" t="s">
        <v>11</v>
      </c>
      <c r="C99" t="s">
        <v>216</v>
      </c>
      <c r="H99" t="s">
        <v>13</v>
      </c>
      <c r="K99" t="s">
        <v>14</v>
      </c>
      <c r="L99" t="s">
        <v>15</v>
      </c>
      <c r="M99" s="2" t="str">
        <f>HYPERLINK("doors://fe-dorapcm3.de.bosch.com:36679/?version=2&amp;prodID=0&amp;view=00000015&amp;urn=urn:telelogic::1-52394082008461e6-O-8580-00059142","BSW_SWS_AR4_0_R2_DIODriver-8580")</f>
        <v>BSW_SWS_AR4_0_R2_DIODriver-8580</v>
      </c>
    </row>
    <row r="100" spans="1:13" ht="25.5" hidden="1" x14ac:dyDescent="0.2">
      <c r="A100" t="s">
        <v>217</v>
      </c>
      <c r="B100" t="s">
        <v>11</v>
      </c>
      <c r="C100" s="4" t="s">
        <v>218</v>
      </c>
      <c r="D100" s="4"/>
      <c r="E100" s="4"/>
      <c r="F100" s="4"/>
      <c r="H100" t="s">
        <v>13</v>
      </c>
      <c r="K100" t="s">
        <v>14</v>
      </c>
      <c r="L100" t="s">
        <v>15</v>
      </c>
      <c r="M100" s="2" t="str">
        <f>HYPERLINK("doors://fe-dorapcm3.de.bosch.com:36679/?version=2&amp;prodID=0&amp;view=00000015&amp;urn=urn:telelogic::1-52394082008461e6-O-8581-00059142","BSW_SWS_AR4_0_R2_DIODriver-8581")</f>
        <v>BSW_SWS_AR4_0_R2_DIODriver-8581</v>
      </c>
    </row>
    <row r="101" spans="1:13" hidden="1" x14ac:dyDescent="0.2">
      <c r="A101" t="s">
        <v>219</v>
      </c>
      <c r="B101" t="s">
        <v>11</v>
      </c>
      <c r="C101" s="3" t="s">
        <v>220</v>
      </c>
      <c r="D101" s="3"/>
      <c r="E101" s="3"/>
      <c r="F101" s="3"/>
      <c r="H101" s="3" t="s">
        <v>13</v>
      </c>
      <c r="K101" s="3" t="s">
        <v>14</v>
      </c>
      <c r="L101" t="s">
        <v>15</v>
      </c>
      <c r="M101" s="2" t="str">
        <f>HYPERLINK("doors://fe-dorapcm3.de.bosch.com:36679/?version=2&amp;prodID=0&amp;view=00000015&amp;urn=urn:telelogic::1-52394082008461e6-O-8582-00059142","BSW_SWS_AR4_0_R2_DIODriver-8582")</f>
        <v>BSW_SWS_AR4_0_R2_DIODriver-8582</v>
      </c>
    </row>
    <row r="102" spans="1:13" hidden="1" x14ac:dyDescent="0.2">
      <c r="A102" t="s">
        <v>221</v>
      </c>
      <c r="B102" t="s">
        <v>11</v>
      </c>
      <c r="C102" t="s">
        <v>222</v>
      </c>
      <c r="H102" t="s">
        <v>13</v>
      </c>
      <c r="K102" t="s">
        <v>14</v>
      </c>
      <c r="L102" t="s">
        <v>15</v>
      </c>
      <c r="M102" s="2" t="str">
        <f>HYPERLINK("doors://fe-dorapcm3.de.bosch.com:36679/?version=2&amp;prodID=0&amp;view=00000015&amp;urn=urn:telelogic::1-52394082008461e6-O-8590-00059142","BSW_SWS_AR4_0_R2_DIODriver-8590")</f>
        <v>BSW_SWS_AR4_0_R2_DIODriver-8590</v>
      </c>
    </row>
    <row r="103" spans="1:13" hidden="1" x14ac:dyDescent="0.2">
      <c r="A103" t="s">
        <v>223</v>
      </c>
      <c r="B103" t="s">
        <v>11</v>
      </c>
      <c r="C103" s="3" t="s">
        <v>224</v>
      </c>
      <c r="D103" s="3"/>
      <c r="E103" s="3"/>
      <c r="F103" s="3"/>
      <c r="H103" s="3" t="s">
        <v>13</v>
      </c>
      <c r="K103" s="3" t="s">
        <v>14</v>
      </c>
      <c r="L103" t="s">
        <v>15</v>
      </c>
      <c r="M103" s="2" t="str">
        <f>HYPERLINK("doors://fe-dorapcm3.de.bosch.com:36679/?version=2&amp;prodID=0&amp;view=00000015&amp;urn=urn:telelogic::1-52394082008461e6-O-8607-00059142","BSW_SWS_AR4_0_R2_DIODriver-8607")</f>
        <v>BSW_SWS_AR4_0_R2_DIODriver-8607</v>
      </c>
    </row>
    <row r="104" spans="1:13" hidden="1" x14ac:dyDescent="0.2">
      <c r="A104" t="s">
        <v>225</v>
      </c>
      <c r="B104" t="s">
        <v>11</v>
      </c>
      <c r="C104" t="s">
        <v>222</v>
      </c>
      <c r="H104" t="s">
        <v>13</v>
      </c>
      <c r="K104" t="s">
        <v>14</v>
      </c>
      <c r="L104" t="s">
        <v>15</v>
      </c>
      <c r="M104" s="2" t="str">
        <f>HYPERLINK("doors://fe-dorapcm3.de.bosch.com:36679/?version=2&amp;prodID=0&amp;view=00000015&amp;urn=urn:telelogic::1-52394082008461e6-O-8620-00059142","BSW_SWS_AR4_0_R2_DIODriver-8620")</f>
        <v>BSW_SWS_AR4_0_R2_DIODriver-8620</v>
      </c>
    </row>
    <row r="105" spans="1:13" hidden="1" x14ac:dyDescent="0.2">
      <c r="A105" t="s">
        <v>226</v>
      </c>
      <c r="B105" t="s">
        <v>11</v>
      </c>
      <c r="C105" t="s">
        <v>222</v>
      </c>
      <c r="K105" t="s">
        <v>31</v>
      </c>
      <c r="L105" t="s">
        <v>15</v>
      </c>
      <c r="M105" s="2" t="str">
        <f>HYPERLINK("doors://fe-dorapcm3.de.bosch.com:36679/?version=2&amp;prodID=0&amp;view=00000015&amp;urn=urn:telelogic::1-52394082008461e6-O-8658-00059142","BSW_SWS_AR4_0_R2_DIODriver-8658")</f>
        <v>BSW_SWS_AR4_0_R2_DIODriver-8658</v>
      </c>
    </row>
    <row r="106" spans="1:13" hidden="1" x14ac:dyDescent="0.2">
      <c r="A106" t="s">
        <v>227</v>
      </c>
      <c r="B106" t="s">
        <v>11</v>
      </c>
      <c r="C106" t="s">
        <v>222</v>
      </c>
      <c r="H106" t="s">
        <v>13</v>
      </c>
      <c r="K106" t="s">
        <v>14</v>
      </c>
      <c r="L106" t="s">
        <v>15</v>
      </c>
      <c r="M106" s="2" t="str">
        <f>HYPERLINK("doors://fe-dorapcm3.de.bosch.com:36679/?version=2&amp;prodID=0&amp;view=00000015&amp;urn=urn:telelogic::1-52394082008461e6-O-8696-00059142","BSW_SWS_AR4_0_R2_DIODriver-8696")</f>
        <v>BSW_SWS_AR4_0_R2_DIODriver-8696</v>
      </c>
    </row>
    <row r="107" spans="1:13" hidden="1" x14ac:dyDescent="0.2">
      <c r="A107" t="s">
        <v>228</v>
      </c>
      <c r="B107" t="s">
        <v>11</v>
      </c>
      <c r="C107" t="s">
        <v>222</v>
      </c>
      <c r="H107" t="s">
        <v>13</v>
      </c>
      <c r="K107" t="s">
        <v>14</v>
      </c>
      <c r="L107" t="s">
        <v>15</v>
      </c>
      <c r="M107" s="2" t="str">
        <f>HYPERLINK("doors://fe-dorapcm3.de.bosch.com:36679/?version=2&amp;prodID=0&amp;view=00000015&amp;urn=urn:telelogic::1-52394082008461e6-O-8734-00059142","BSW_SWS_AR4_0_R2_DIODriver-8734")</f>
        <v>BSW_SWS_AR4_0_R2_DIODriver-8734</v>
      </c>
    </row>
    <row r="108" spans="1:13" hidden="1" x14ac:dyDescent="0.2">
      <c r="A108" t="s">
        <v>229</v>
      </c>
      <c r="B108" t="s">
        <v>11</v>
      </c>
      <c r="C108" s="3" t="s">
        <v>230</v>
      </c>
      <c r="D108" s="3"/>
      <c r="E108" s="3"/>
      <c r="F108" s="3"/>
      <c r="H108" s="3" t="s">
        <v>13</v>
      </c>
      <c r="K108" s="3" t="s">
        <v>38</v>
      </c>
      <c r="L108" t="s">
        <v>15</v>
      </c>
      <c r="M108" s="2" t="str">
        <f>HYPERLINK("doors://fe-dorapcm3.de.bosch.com:36679/?version=2&amp;prodID=0&amp;view=00000015&amp;urn=urn:telelogic::1-52394082008461e6-O-8739-00059142","BSW_SWS_AR4_0_R2_DIODriver-8739")</f>
        <v>BSW_SWS_AR4_0_R2_DIODriver-8739</v>
      </c>
    </row>
    <row r="109" spans="1:13" hidden="1" x14ac:dyDescent="0.2">
      <c r="A109" t="s">
        <v>231</v>
      </c>
      <c r="B109" t="s">
        <v>11</v>
      </c>
      <c r="C109" t="s">
        <v>222</v>
      </c>
      <c r="K109" t="s">
        <v>31</v>
      </c>
      <c r="L109" t="s">
        <v>15</v>
      </c>
      <c r="M109" s="2" t="str">
        <f>HYPERLINK("doors://fe-dorapcm3.de.bosch.com:36679/?version=2&amp;prodID=0&amp;view=00000015&amp;urn=urn:telelogic::1-52394082008461e6-O-8752-00059142","BSW_SWS_AR4_0_R2_DIODriver-8752")</f>
        <v>BSW_SWS_AR4_0_R2_DIODriver-8752</v>
      </c>
    </row>
    <row r="110" spans="1:13" hidden="1" x14ac:dyDescent="0.2">
      <c r="A110" t="s">
        <v>232</v>
      </c>
      <c r="B110" t="s">
        <v>11</v>
      </c>
      <c r="C110" t="s">
        <v>222</v>
      </c>
      <c r="H110" t="s">
        <v>13</v>
      </c>
      <c r="K110" t="s">
        <v>14</v>
      </c>
      <c r="L110" t="s">
        <v>15</v>
      </c>
      <c r="M110" s="2" t="str">
        <f>HYPERLINK("doors://fe-dorapcm3.de.bosch.com:36679/?version=2&amp;prodID=0&amp;view=00000015&amp;urn=urn:telelogic::1-52394082008461e6-O-8794-00059142","BSW_SWS_AR4_0_R2_DIODriver-8794")</f>
        <v>BSW_SWS_AR4_0_R2_DIODriver-8794</v>
      </c>
    </row>
    <row r="111" spans="1:13" hidden="1" x14ac:dyDescent="0.2">
      <c r="A111" t="s">
        <v>233</v>
      </c>
      <c r="B111" t="s">
        <v>11</v>
      </c>
      <c r="C111" s="3" t="s">
        <v>234</v>
      </c>
      <c r="D111" s="3"/>
      <c r="E111" s="3"/>
      <c r="F111" s="3"/>
      <c r="H111" s="3" t="s">
        <v>13</v>
      </c>
      <c r="K111" s="3" t="s">
        <v>14</v>
      </c>
      <c r="L111" t="s">
        <v>15</v>
      </c>
      <c r="M111" s="2" t="str">
        <f>HYPERLINK("doors://fe-dorapcm3.de.bosch.com:36679/?version=2&amp;prodID=0&amp;view=00000015&amp;urn=urn:telelogic::1-52394082008461e6-O-8811-00059142","BSW_SWS_AR4_0_R2_DIODriver-8811")</f>
        <v>BSW_SWS_AR4_0_R2_DIODriver-8811</v>
      </c>
    </row>
    <row r="112" spans="1:13" hidden="1" x14ac:dyDescent="0.2">
      <c r="A112" t="s">
        <v>235</v>
      </c>
      <c r="B112" t="s">
        <v>11</v>
      </c>
      <c r="C112" t="s">
        <v>222</v>
      </c>
      <c r="H112" t="s">
        <v>13</v>
      </c>
      <c r="K112" t="s">
        <v>14</v>
      </c>
      <c r="L112" t="s">
        <v>15</v>
      </c>
      <c r="M112" s="2" t="str">
        <f>HYPERLINK("doors://fe-dorapcm3.de.bosch.com:36679/?version=2&amp;prodID=0&amp;view=00000015&amp;urn=urn:telelogic::1-52394082008461e6-O-8824-00059142","BSW_SWS_AR4_0_R2_DIODriver-8824")</f>
        <v>BSW_SWS_AR4_0_R2_DIODriver-8824</v>
      </c>
    </row>
    <row r="113" spans="1:13" hidden="1" x14ac:dyDescent="0.2">
      <c r="A113" t="s">
        <v>236</v>
      </c>
      <c r="B113" t="s">
        <v>11</v>
      </c>
      <c r="C113" t="s">
        <v>222</v>
      </c>
      <c r="H113" t="s">
        <v>13</v>
      </c>
      <c r="K113" t="s">
        <v>14</v>
      </c>
      <c r="L113" t="s">
        <v>15</v>
      </c>
      <c r="M113" s="2" t="str">
        <f>HYPERLINK("doors://fe-dorapcm3.de.bosch.com:36679/?version=2&amp;prodID=0&amp;view=00000015&amp;urn=urn:telelogic::1-52394082008461e6-O-8866-00059142","BSW_SWS_AR4_0_R2_DIODriver-8866")</f>
        <v>BSW_SWS_AR4_0_R2_DIODriver-8866</v>
      </c>
    </row>
    <row r="114" spans="1:13" hidden="1" x14ac:dyDescent="0.2">
      <c r="A114" t="s">
        <v>237</v>
      </c>
      <c r="B114" t="s">
        <v>11</v>
      </c>
      <c r="C114" t="s">
        <v>222</v>
      </c>
      <c r="H114" t="s">
        <v>13</v>
      </c>
      <c r="K114" t="s">
        <v>14</v>
      </c>
      <c r="L114" t="s">
        <v>15</v>
      </c>
      <c r="M114" s="2" t="str">
        <f>HYPERLINK("doors://fe-dorapcm3.de.bosch.com:36679/?version=2&amp;prodID=0&amp;view=00000015&amp;urn=urn:telelogic::1-52394082008461e6-O-8870-00059142","BSW_SWS_AR4_0_R2_DIODriver-8870")</f>
        <v>BSW_SWS_AR4_0_R2_DIODriver-8870</v>
      </c>
    </row>
    <row r="115" spans="1:13" hidden="1" x14ac:dyDescent="0.2">
      <c r="A115" t="s">
        <v>238</v>
      </c>
      <c r="B115" t="s">
        <v>11</v>
      </c>
      <c r="C115" s="3" t="s">
        <v>239</v>
      </c>
      <c r="D115" s="3"/>
      <c r="E115" s="3"/>
      <c r="F115" s="3"/>
      <c r="K115" s="3" t="s">
        <v>31</v>
      </c>
      <c r="L115" t="s">
        <v>15</v>
      </c>
      <c r="M115" s="2" t="str">
        <f>HYPERLINK("doors://fe-dorapcm3.de.bosch.com:36679/?version=2&amp;prodID=0&amp;view=00000015&amp;urn=urn:telelogic::1-52394082008461e6-O-8871-00059142","BSW_SWS_AR4_0_R2_DIODriver-8871")</f>
        <v>BSW_SWS_AR4_0_R2_DIODriver-8871</v>
      </c>
    </row>
    <row r="116" spans="1:13" hidden="1" x14ac:dyDescent="0.2">
      <c r="A116" t="s">
        <v>240</v>
      </c>
      <c r="B116" t="s">
        <v>11</v>
      </c>
      <c r="C116" t="s">
        <v>222</v>
      </c>
      <c r="K116" t="s">
        <v>31</v>
      </c>
      <c r="L116" t="s">
        <v>15</v>
      </c>
      <c r="M116" s="2" t="str">
        <f>HYPERLINK("doors://fe-dorapcm3.de.bosch.com:36679/?version=2&amp;prodID=0&amp;view=00000015&amp;urn=urn:telelogic::1-52394082008461e6-O-8884-00059142","BSW_SWS_AR4_0_R2_DIODriver-8884")</f>
        <v>BSW_SWS_AR4_0_R2_DIODriver-8884</v>
      </c>
    </row>
    <row r="117" spans="1:13" hidden="1" x14ac:dyDescent="0.2">
      <c r="A117" t="s">
        <v>241</v>
      </c>
      <c r="B117" t="s">
        <v>11</v>
      </c>
      <c r="C117" t="s">
        <v>222</v>
      </c>
      <c r="K117" t="s">
        <v>31</v>
      </c>
      <c r="L117" t="s">
        <v>15</v>
      </c>
      <c r="M117" s="2" t="str">
        <f>HYPERLINK("doors://fe-dorapcm3.de.bosch.com:36679/?version=2&amp;prodID=0&amp;view=00000015&amp;urn=urn:telelogic::1-52394082008461e6-O-8931-00059142","BSW_SWS_AR4_0_R2_DIODriver-8931")</f>
        <v>BSW_SWS_AR4_0_R2_DIODriver-8931</v>
      </c>
    </row>
    <row r="118" spans="1:13" hidden="1" x14ac:dyDescent="0.2">
      <c r="A118" t="s">
        <v>242</v>
      </c>
      <c r="B118" t="s">
        <v>11</v>
      </c>
      <c r="C118" t="s">
        <v>222</v>
      </c>
      <c r="K118" t="s">
        <v>31</v>
      </c>
      <c r="L118" t="s">
        <v>15</v>
      </c>
      <c r="M118" s="2" t="str">
        <f>HYPERLINK("doors://fe-dorapcm3.de.bosch.com:36679/?version=2&amp;prodID=0&amp;view=00000015&amp;urn=urn:telelogic::1-52394082008461e6-O-8973-00059142","BSW_SWS_AR4_0_R2_DIODriver-8973")</f>
        <v>BSW_SWS_AR4_0_R2_DIODriver-8973</v>
      </c>
    </row>
    <row r="119" spans="1:13" hidden="1" x14ac:dyDescent="0.2">
      <c r="A119" t="s">
        <v>243</v>
      </c>
      <c r="B119" t="s">
        <v>11</v>
      </c>
      <c r="C119" t="s">
        <v>222</v>
      </c>
      <c r="K119" t="s">
        <v>31</v>
      </c>
      <c r="L119" t="s">
        <v>15</v>
      </c>
      <c r="M119" s="2" t="str">
        <f>HYPERLINK("doors://fe-dorapcm3.de.bosch.com:36679/?version=2&amp;prodID=0&amp;view=00000015&amp;urn=urn:telelogic::1-52394082008461e6-O-9015-00059142","BSW_SWS_AR4_0_R2_DIODriver-9015")</f>
        <v>BSW_SWS_AR4_0_R2_DIODriver-9015</v>
      </c>
    </row>
    <row r="120" spans="1:13" hidden="1" x14ac:dyDescent="0.2">
      <c r="A120" t="s">
        <v>244</v>
      </c>
      <c r="B120" t="s">
        <v>11</v>
      </c>
      <c r="C120" s="3" t="s">
        <v>245</v>
      </c>
      <c r="D120" s="3"/>
      <c r="E120" s="3"/>
      <c r="F120" s="3"/>
      <c r="H120" s="3" t="s">
        <v>13</v>
      </c>
      <c r="K120" s="3" t="s">
        <v>14</v>
      </c>
      <c r="L120" t="s">
        <v>15</v>
      </c>
      <c r="M120" s="2" t="str">
        <f>HYPERLINK("doors://fe-dorapcm3.de.bosch.com:36679/?version=2&amp;prodID=0&amp;view=00000015&amp;urn=urn:telelogic::1-52394082008461e6-O-9020-00059142","BSW_SWS_AR4_0_R2_DIODriver-9020")</f>
        <v>BSW_SWS_AR4_0_R2_DIODriver-9020</v>
      </c>
    </row>
    <row r="121" spans="1:13" hidden="1" x14ac:dyDescent="0.2">
      <c r="A121" t="s">
        <v>246</v>
      </c>
      <c r="B121" t="s">
        <v>11</v>
      </c>
      <c r="C121" t="s">
        <v>222</v>
      </c>
      <c r="H121" t="s">
        <v>13</v>
      </c>
      <c r="K121" t="s">
        <v>14</v>
      </c>
      <c r="L121" t="s">
        <v>15</v>
      </c>
      <c r="M121" s="2" t="str">
        <f>HYPERLINK("doors://fe-dorapcm3.de.bosch.com:36679/?version=2&amp;prodID=0&amp;view=00000015&amp;urn=urn:telelogic::1-52394082008461e6-O-9033-00059142","BSW_SWS_AR4_0_R2_DIODriver-9033")</f>
        <v>BSW_SWS_AR4_0_R2_DIODriver-9033</v>
      </c>
    </row>
    <row r="122" spans="1:13" s="5" customFormat="1" ht="14.25" thickTop="1" thickBot="1" x14ac:dyDescent="0.25">
      <c r="A122" s="5" t="s">
        <v>247</v>
      </c>
      <c r="B122" s="5" t="s">
        <v>44</v>
      </c>
      <c r="C122" s="5" t="s">
        <v>248</v>
      </c>
      <c r="H122" s="5" t="s">
        <v>13</v>
      </c>
      <c r="K122" s="5" t="s">
        <v>14</v>
      </c>
      <c r="L122" s="5" t="s">
        <v>15</v>
      </c>
      <c r="M122" s="5" t="str">
        <f>HYPERLINK("doors://fe-dorapcm3.de.bosch.com:36679/?version=2&amp;prodID=0&amp;view=00000015&amp;urn=urn:telelogic::1-52394082008461e6-O-9047-00059142","BSW_SWS_AR4_0_R2_DIODriver-9047")</f>
        <v>BSW_SWS_AR4_0_R2_DIODriver-9047</v>
      </c>
    </row>
    <row r="123" spans="1:13" hidden="1" x14ac:dyDescent="0.2">
      <c r="A123" t="s">
        <v>249</v>
      </c>
      <c r="B123" t="s">
        <v>11</v>
      </c>
      <c r="C123" t="s">
        <v>250</v>
      </c>
      <c r="H123" t="s">
        <v>13</v>
      </c>
      <c r="K123" t="s">
        <v>14</v>
      </c>
      <c r="L123" t="s">
        <v>15</v>
      </c>
      <c r="M123" s="2" t="str">
        <f>HYPERLINK("doors://fe-dorapcm3.de.bosch.com:36679/?version=2&amp;prodID=0&amp;view=00000015&amp;urn=urn:telelogic::1-52394082008461e6-O-9048-00059142","BSW_SWS_AR4_0_R2_DIODriver-9048")</f>
        <v>BSW_SWS_AR4_0_R2_DIODriver-9048</v>
      </c>
    </row>
    <row r="124" spans="1:13" ht="13.5" thickTop="1" x14ac:dyDescent="0.2"/>
  </sheetData>
  <autoFilter ref="B1:B123">
    <filterColumn colId="0">
      <filters>
        <filter val="FUNC_REQ"/>
        <filter val="INTERFACE_REQ"/>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Khoi Nguyen (RBVH/EJV42)</dc:creator>
  <cp:lastModifiedBy>FIXED-TERM Truong Minh Khoi Nguyen (RBVH/EVH1)</cp:lastModifiedBy>
  <dcterms:created xsi:type="dcterms:W3CDTF">2019-03-12T03:39:39Z</dcterms:created>
  <dcterms:modified xsi:type="dcterms:W3CDTF">2019-03-12T10:05:38Z</dcterms:modified>
</cp:coreProperties>
</file>