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7E8940F-ED1E-48BF-96C2-42AF6412C2B1}" xr6:coauthVersionLast="41" xr6:coauthVersionMax="41" xr10:uidLastSave="{00000000-0000-0000-0000-000000000000}"/>
  <bookViews>
    <workbookView xWindow="-289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8" i="1"/>
  <c r="S19" i="1"/>
  <c r="S20" i="1"/>
  <c r="S21" i="1"/>
  <c r="S22" i="1"/>
  <c r="S23" i="1"/>
  <c r="S25" i="1"/>
  <c r="S26" i="1"/>
  <c r="S27" i="1"/>
  <c r="S3" i="1"/>
  <c r="T1" i="1"/>
  <c r="R26" i="1"/>
  <c r="R27" i="1"/>
  <c r="R25" i="1"/>
  <c r="Q27" i="1"/>
  <c r="Q26" i="1"/>
  <c r="Q25" i="1"/>
  <c r="N25" i="1"/>
  <c r="N27" i="1"/>
  <c r="N26" i="1"/>
  <c r="P27" i="1"/>
  <c r="P26" i="1"/>
  <c r="P25" i="1"/>
  <c r="D26" i="1"/>
  <c r="E26" i="1"/>
  <c r="D27" i="1"/>
  <c r="E27" i="1"/>
  <c r="F27" i="1"/>
  <c r="G27" i="1"/>
  <c r="H27" i="1"/>
  <c r="I27" i="1"/>
  <c r="K27" i="1"/>
  <c r="M27" i="1"/>
  <c r="C27" i="1"/>
  <c r="C26" i="1"/>
  <c r="C25" i="1"/>
  <c r="Q4" i="1"/>
  <c r="Q6" i="1"/>
  <c r="Q7" i="1"/>
  <c r="Q8" i="1"/>
  <c r="Q9" i="1"/>
  <c r="Q10" i="1"/>
  <c r="Q12" i="1"/>
  <c r="Q13" i="1"/>
  <c r="Q14" i="1"/>
  <c r="Q16" i="1"/>
  <c r="Q18" i="1"/>
  <c r="Q19" i="1"/>
  <c r="Q20" i="1"/>
  <c r="Q21" i="1"/>
  <c r="Q22" i="1"/>
  <c r="Q23" i="1"/>
  <c r="P11" i="1"/>
  <c r="Q11" i="1" s="1"/>
  <c r="N23" i="1" l="1"/>
  <c r="R23" i="1" s="1"/>
  <c r="N22" i="1"/>
  <c r="R22" i="1" s="1"/>
  <c r="N4" i="1" l="1"/>
  <c r="R4" i="1" s="1"/>
  <c r="N6" i="1"/>
  <c r="R6" i="1" s="1"/>
  <c r="N7" i="1"/>
  <c r="R7" i="1" s="1"/>
  <c r="N8" i="1"/>
  <c r="R8" i="1" s="1"/>
  <c r="N9" i="1"/>
  <c r="R9" i="1" s="1"/>
  <c r="N10" i="1"/>
  <c r="R10" i="1" s="1"/>
  <c r="N12" i="1"/>
  <c r="R12" i="1" s="1"/>
  <c r="N13" i="1"/>
  <c r="R13" i="1" s="1"/>
  <c r="N19" i="1"/>
  <c r="R19" i="1" s="1"/>
  <c r="N20" i="1"/>
  <c r="R20" i="1" s="1"/>
  <c r="N21" i="1"/>
  <c r="R21" i="1" s="1"/>
  <c r="N18" i="1"/>
  <c r="N14" i="1"/>
  <c r="R14" i="1" s="1"/>
  <c r="R18" i="1" l="1"/>
  <c r="N16" i="1"/>
  <c r="R16" i="1" s="1"/>
  <c r="M5" i="1"/>
  <c r="E15" i="1"/>
  <c r="C11" i="1"/>
  <c r="N11" i="1" s="1"/>
  <c r="R11" i="1" s="1"/>
  <c r="B3" i="1"/>
  <c r="B5" i="1"/>
  <c r="N3" i="1" l="1"/>
  <c r="Q3" i="1"/>
  <c r="N15" i="1"/>
  <c r="Q15" i="1"/>
  <c r="N5" i="1"/>
  <c r="Q5" i="1"/>
  <c r="R15" i="1" l="1"/>
  <c r="R5" i="1"/>
  <c r="R3" i="1"/>
</calcChain>
</file>

<file path=xl/sharedStrings.xml><?xml version="1.0" encoding="utf-8"?>
<sst xmlns="http://schemas.openxmlformats.org/spreadsheetml/2006/main" count="44" uniqueCount="44">
  <si>
    <t>Шуруп с полукруглой М3х12</t>
  </si>
  <si>
    <t>Винт с потайной М3х8 (двиг к стакану)</t>
  </si>
  <si>
    <t>Колесный блок с сервой</t>
  </si>
  <si>
    <t>Квадратная гайка М5_8х2.5</t>
  </si>
  <si>
    <t>Крепление к большой арке Морковки (пара)</t>
  </si>
  <si>
    <t>Крепление к малой арке Морковки (пара)</t>
  </si>
  <si>
    <t>Винт с полукруглой М3х16</t>
  </si>
  <si>
    <t>Винт с полукруглой М3х10</t>
  </si>
  <si>
    <t>Крепление аккумулятора</t>
  </si>
  <si>
    <t>Крепление ХТ60</t>
  </si>
  <si>
    <t>Крепление драйвера</t>
  </si>
  <si>
    <t>Крепление платы раздачи питания</t>
  </si>
  <si>
    <t>Крепление р-ра напр серв</t>
  </si>
  <si>
    <t>Крепление Raspberry</t>
  </si>
  <si>
    <t>Крепление подвески</t>
  </si>
  <si>
    <t>Шуруп с полукруглой М3х16</t>
  </si>
  <si>
    <t>Качалка</t>
  </si>
  <si>
    <t>Поворотная камера</t>
  </si>
  <si>
    <t>Шуруп с полукруглой М2,2х8</t>
  </si>
  <si>
    <t>Итого для Морковки</t>
  </si>
  <si>
    <t>Винт с внутр шестигр М4х50</t>
  </si>
  <si>
    <t>Винт с внутр шестигр М4х40</t>
  </si>
  <si>
    <t>Стопорный винт М5х16</t>
  </si>
  <si>
    <t>Винт с внутр шестигр М6х75</t>
  </si>
  <si>
    <t>Винт с внутр шестигр М4х35</t>
  </si>
  <si>
    <t>Метизы</t>
  </si>
  <si>
    <t>Подшипники</t>
  </si>
  <si>
    <t>55х72х9</t>
  </si>
  <si>
    <t>17х26х5</t>
  </si>
  <si>
    <t>4х13х5</t>
  </si>
  <si>
    <t>6х15х5</t>
  </si>
  <si>
    <t>Шайба 6х18х1,6</t>
  </si>
  <si>
    <t>Наконечник тяги М4</t>
  </si>
  <si>
    <t>Винт с потайной М3х25 (колено к серве)</t>
  </si>
  <si>
    <t>Винт с полукруглой М3х40 (крепление серв и малой арки к большой на винты вместо шурупов)</t>
  </si>
  <si>
    <t>Изменения в петрушке</t>
  </si>
  <si>
    <t>Крепление к арке Петрушки (пара)</t>
  </si>
  <si>
    <t>Итого для Петрушки</t>
  </si>
  <si>
    <t>Итого для двух роботов</t>
  </si>
  <si>
    <t>Гайки</t>
  </si>
  <si>
    <t>Самоконтрящая М6</t>
  </si>
  <si>
    <t>Самоконтрящая М4</t>
  </si>
  <si>
    <t>Самоконтрящая М3</t>
  </si>
  <si>
    <t>Коэфф запаса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</si>
</sst>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1" fillId="0" borderId="1" xfId="0" applyFont="1" applyBorder="1"/>
    <xf numFmtId="0" fontId="0" fillId="0" borderId="3" xfId="0" applyBorder="1"/>
    <xf numFmtId="0" fontId="1" fillId="0" borderId="3" xfId="0" applyFont="1" applyBorder="1"/>
    <xf numFmtId="0" fontId="1" fillId="0" borderId="0" xfId="0" applyFont="1" applyBorder="1"/>
    <xf numFmtId="1" fontId="0" fillId="0" borderId="0" xfId="0" applyNumberFormat="1" applyBorder="1"/>
    <xf numFmtId="165" fontId="0" fillId="0" borderId="0" xfId="0" applyNumberFormat="1" applyBorder="1" applyAlignment="1">
      <alignment wrapText="1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workbookViewId="0">
      <pane xSplit="1" topLeftCell="J1" activePane="topRight" state="frozen"/>
      <selection pane="topRight" activeCell="T13" sqref="T13"/>
    </sheetView>
  </sheetViews>
  <sheetFormatPr defaultRowHeight="15" x14ac:dyDescent="0.25"/>
  <cols>
    <col min="1" max="1" width="37.7109375" customWidth="1"/>
    <col min="2" max="2" width="16.5703125" customWidth="1"/>
    <col min="3" max="3" width="21.42578125" customWidth="1"/>
    <col min="4" max="4" width="22.28515625" customWidth="1"/>
    <col min="5" max="5" width="9.7109375" customWidth="1"/>
    <col min="6" max="6" width="18" customWidth="1"/>
    <col min="7" max="7" width="11.140625" customWidth="1"/>
    <col min="8" max="8" width="12.42578125" customWidth="1"/>
    <col min="9" max="9" width="17.7109375" customWidth="1"/>
    <col min="10" max="10" width="15.42578125" customWidth="1"/>
    <col min="11" max="11" width="11.28515625" customWidth="1"/>
    <col min="12" max="12" width="11.7109375" customWidth="1"/>
    <col min="13" max="13" width="12" customWidth="1"/>
    <col min="14" max="14" width="19.7109375" customWidth="1"/>
    <col min="16" max="16" width="19.28515625" customWidth="1"/>
    <col min="17" max="17" width="22.42578125" customWidth="1"/>
    <col min="18" max="18" width="21.42578125" customWidth="1"/>
    <col min="19" max="19" width="14.5703125" customWidth="1"/>
    <col min="20" max="20" width="5.28515625" customWidth="1"/>
    <col min="21" max="21" width="11" customWidth="1"/>
    <col min="22" max="22" width="12.28515625" customWidth="1"/>
    <col min="23" max="23" width="17.85546875" customWidth="1"/>
    <col min="24" max="24" width="16.140625" customWidth="1"/>
    <col min="25" max="25" width="13.140625" customWidth="1"/>
    <col min="26" max="26" width="13.85546875" customWidth="1"/>
  </cols>
  <sheetData>
    <row r="1" spans="1:28" x14ac:dyDescent="0.25">
      <c r="P1" s="7" t="s">
        <v>35</v>
      </c>
      <c r="Q1" s="7"/>
      <c r="R1" s="9"/>
      <c r="S1" t="s">
        <v>43</v>
      </c>
      <c r="T1" s="15">
        <f>1.2</f>
        <v>1.2</v>
      </c>
    </row>
    <row r="2" spans="1:28" ht="30.75" customHeight="1" x14ac:dyDescent="0.25">
      <c r="A2" s="10" t="s">
        <v>25</v>
      </c>
      <c r="B2" s="2" t="s">
        <v>2</v>
      </c>
      <c r="C2" s="2" t="s">
        <v>4</v>
      </c>
      <c r="D2" s="2" t="s">
        <v>5</v>
      </c>
      <c r="E2" s="2" t="s">
        <v>16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17</v>
      </c>
      <c r="N2" s="2" t="s">
        <v>19</v>
      </c>
      <c r="P2" s="2" t="s">
        <v>36</v>
      </c>
      <c r="Q2" s="2" t="s">
        <v>37</v>
      </c>
      <c r="R2" s="2" t="s">
        <v>38</v>
      </c>
      <c r="S2" s="1"/>
      <c r="T2" s="8"/>
      <c r="U2" s="8"/>
      <c r="V2" s="8"/>
      <c r="W2" s="8"/>
      <c r="X2" s="8"/>
      <c r="Y2" s="8"/>
      <c r="Z2" s="8"/>
      <c r="AA2" s="8"/>
      <c r="AB2" s="8"/>
    </row>
    <row r="3" spans="1:28" x14ac:dyDescent="0.25">
      <c r="A3" s="1" t="s">
        <v>0</v>
      </c>
      <c r="B3" s="1">
        <f>6+5+4+8+3+4</f>
        <v>30</v>
      </c>
      <c r="C3" s="1">
        <v>12</v>
      </c>
      <c r="D3" s="1">
        <v>8</v>
      </c>
      <c r="E3" s="1"/>
      <c r="F3" s="1">
        <v>4</v>
      </c>
      <c r="G3" s="1">
        <v>4</v>
      </c>
      <c r="H3" s="1"/>
      <c r="I3" s="1"/>
      <c r="J3" s="1"/>
      <c r="K3" s="1"/>
      <c r="L3" s="1">
        <v>8</v>
      </c>
      <c r="M3" s="1">
        <v>4</v>
      </c>
      <c r="N3" s="1">
        <f>B3*6+SUM(C3:M3)</f>
        <v>220</v>
      </c>
      <c r="P3" s="1">
        <v>12</v>
      </c>
      <c r="Q3" s="1">
        <f>B3*4+SUM(E3:M3)+P3</f>
        <v>152</v>
      </c>
      <c r="R3" s="1">
        <f>N3+Q3</f>
        <v>372</v>
      </c>
      <c r="S3" s="16">
        <f>$T$1*R3</f>
        <v>446.4</v>
      </c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 t="s">
        <v>15</v>
      </c>
      <c r="B4" s="1"/>
      <c r="C4" s="1"/>
      <c r="D4" s="1"/>
      <c r="E4" s="1"/>
      <c r="F4" s="1"/>
      <c r="G4" s="1"/>
      <c r="H4" s="1"/>
      <c r="I4" s="1"/>
      <c r="J4" s="1"/>
      <c r="K4" s="1">
        <v>4</v>
      </c>
      <c r="L4" s="1"/>
      <c r="M4" s="1"/>
      <c r="N4" s="1">
        <f t="shared" ref="N4:N13" si="0">B4*6+SUM(C4:M4)</f>
        <v>4</v>
      </c>
      <c r="P4" s="1"/>
      <c r="Q4" s="1">
        <f t="shared" ref="Q4:Q27" si="1">B4*4+SUM(E4:M4)+P4</f>
        <v>4</v>
      </c>
      <c r="R4" s="1">
        <f t="shared" ref="R4:R27" si="2">N4+Q4</f>
        <v>8</v>
      </c>
      <c r="S4" s="16">
        <f>$T$1*R4</f>
        <v>9.6</v>
      </c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 t="s">
        <v>18</v>
      </c>
      <c r="B5" s="1">
        <f>6+6+4</f>
        <v>16</v>
      </c>
      <c r="C5" s="1"/>
      <c r="D5" s="1"/>
      <c r="E5" s="1"/>
      <c r="F5" s="1"/>
      <c r="G5" s="1"/>
      <c r="H5" s="1"/>
      <c r="I5" s="1"/>
      <c r="J5" s="1"/>
      <c r="K5" s="1">
        <v>4</v>
      </c>
      <c r="L5" s="1"/>
      <c r="M5" s="1">
        <f>2+4+2</f>
        <v>8</v>
      </c>
      <c r="N5" s="1">
        <f t="shared" si="0"/>
        <v>108</v>
      </c>
      <c r="P5" s="1"/>
      <c r="Q5" s="1">
        <f>B5*4+SUM(E5:M5)+P5</f>
        <v>76</v>
      </c>
      <c r="R5" s="1">
        <f t="shared" si="2"/>
        <v>184</v>
      </c>
      <c r="S5" s="16">
        <f>$T$1*R5</f>
        <v>220.79999999999998</v>
      </c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 t="s">
        <v>3</v>
      </c>
      <c r="B6" s="1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f t="shared" si="0"/>
        <v>18</v>
      </c>
      <c r="P6" s="1"/>
      <c r="Q6" s="1">
        <f t="shared" si="1"/>
        <v>12</v>
      </c>
      <c r="R6" s="1">
        <f t="shared" si="2"/>
        <v>30</v>
      </c>
      <c r="S6" s="16">
        <f>$T$1*R6</f>
        <v>36</v>
      </c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 t="s">
        <v>22</v>
      </c>
      <c r="B7" s="1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18</v>
      </c>
      <c r="P7" s="1"/>
      <c r="Q7" s="1">
        <f t="shared" si="1"/>
        <v>12</v>
      </c>
      <c r="R7" s="1">
        <f t="shared" si="2"/>
        <v>30</v>
      </c>
      <c r="S7" s="16">
        <f>$T$1*R7</f>
        <v>36</v>
      </c>
      <c r="T7" s="6"/>
      <c r="U7" s="6"/>
      <c r="V7" s="6"/>
      <c r="W7" s="6"/>
      <c r="X7" s="6"/>
      <c r="Y7" s="6"/>
      <c r="Z7" s="6"/>
      <c r="AA7" s="6"/>
      <c r="AB7" s="6"/>
    </row>
    <row r="8" spans="1:28" x14ac:dyDescent="0.25">
      <c r="A8" s="1" t="s">
        <v>33</v>
      </c>
      <c r="B8" s="1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f t="shared" si="0"/>
        <v>12</v>
      </c>
      <c r="P8" s="1"/>
      <c r="Q8" s="1">
        <f t="shared" si="1"/>
        <v>8</v>
      </c>
      <c r="R8" s="1">
        <f t="shared" si="2"/>
        <v>20</v>
      </c>
      <c r="S8" s="16">
        <f>$T$1*R8</f>
        <v>24</v>
      </c>
      <c r="T8" s="6"/>
      <c r="U8" s="6"/>
      <c r="V8" s="6"/>
      <c r="W8" s="6"/>
      <c r="X8" s="6"/>
      <c r="Y8" s="6"/>
      <c r="Z8" s="6"/>
      <c r="AA8" s="6"/>
      <c r="AB8" s="6"/>
    </row>
    <row r="9" spans="1:28" x14ac:dyDescent="0.25">
      <c r="A9" s="1" t="s">
        <v>1</v>
      </c>
      <c r="B9" s="1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f t="shared" si="0"/>
        <v>36</v>
      </c>
      <c r="P9" s="1"/>
      <c r="Q9" s="1">
        <f t="shared" si="1"/>
        <v>24</v>
      </c>
      <c r="R9" s="1">
        <f t="shared" si="2"/>
        <v>60</v>
      </c>
      <c r="S9" s="16">
        <f>$T$1*R9</f>
        <v>72</v>
      </c>
      <c r="T9" s="6"/>
      <c r="U9" s="6"/>
      <c r="V9" s="6"/>
      <c r="W9" s="6"/>
      <c r="X9" s="6"/>
      <c r="Y9" s="6"/>
      <c r="Z9" s="6"/>
      <c r="AA9" s="6"/>
      <c r="AB9" s="6"/>
    </row>
    <row r="10" spans="1:28" x14ac:dyDescent="0.25">
      <c r="A10" s="3" t="s">
        <v>23</v>
      </c>
      <c r="B10" s="1"/>
      <c r="C10" s="1">
        <v>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2</v>
      </c>
      <c r="P10" s="1">
        <v>2</v>
      </c>
      <c r="Q10" s="1">
        <f t="shared" si="1"/>
        <v>2</v>
      </c>
      <c r="R10" s="1">
        <f t="shared" si="2"/>
        <v>4</v>
      </c>
      <c r="S10" s="16">
        <f>$T$1*R10</f>
        <v>4.8</v>
      </c>
      <c r="T10" s="6"/>
      <c r="U10" s="6"/>
      <c r="V10" s="6"/>
      <c r="W10" s="6"/>
      <c r="X10" s="6"/>
      <c r="Y10" s="6"/>
      <c r="Z10" s="6"/>
      <c r="AA10" s="6"/>
      <c r="AB10" s="6"/>
    </row>
    <row r="11" spans="1:28" x14ac:dyDescent="0.25">
      <c r="A11" s="1" t="s">
        <v>20</v>
      </c>
      <c r="B11" s="1"/>
      <c r="C11" s="1">
        <f>1*2</f>
        <v>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0"/>
        <v>2</v>
      </c>
      <c r="P11" s="1">
        <f>1*2</f>
        <v>2</v>
      </c>
      <c r="Q11" s="1">
        <f t="shared" si="1"/>
        <v>2</v>
      </c>
      <c r="R11" s="1">
        <f t="shared" si="2"/>
        <v>4</v>
      </c>
      <c r="S11" s="16">
        <f>$T$1*R11</f>
        <v>4.8</v>
      </c>
      <c r="T11" s="6"/>
      <c r="U11" s="6"/>
      <c r="V11" s="6"/>
      <c r="W11" s="6"/>
      <c r="X11" s="6"/>
      <c r="Y11" s="6"/>
      <c r="Z11" s="6"/>
      <c r="AA11" s="6"/>
      <c r="AB11" s="6"/>
    </row>
    <row r="12" spans="1:28" x14ac:dyDescent="0.25">
      <c r="A12" s="1" t="s">
        <v>21</v>
      </c>
      <c r="B12" s="1"/>
      <c r="C12" s="1"/>
      <c r="D12" s="1">
        <v>2</v>
      </c>
      <c r="E12" s="1"/>
      <c r="F12" s="1"/>
      <c r="G12" s="1"/>
      <c r="H12" s="1"/>
      <c r="I12" s="1"/>
      <c r="J12" s="1"/>
      <c r="K12" s="1"/>
      <c r="L12" s="1"/>
      <c r="M12" s="1"/>
      <c r="N12" s="1">
        <f t="shared" si="0"/>
        <v>2</v>
      </c>
      <c r="P12" s="1"/>
      <c r="Q12" s="1">
        <f t="shared" si="1"/>
        <v>0</v>
      </c>
      <c r="R12" s="1">
        <f t="shared" si="2"/>
        <v>2</v>
      </c>
      <c r="S12" s="16">
        <f>$T$1*R12</f>
        <v>2.4</v>
      </c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25">
      <c r="A13" s="1" t="s">
        <v>24</v>
      </c>
      <c r="B13" s="1"/>
      <c r="C13" s="1"/>
      <c r="D13" s="1"/>
      <c r="E13" s="1">
        <v>1</v>
      </c>
      <c r="F13" s="1"/>
      <c r="G13" s="1"/>
      <c r="H13" s="1"/>
      <c r="I13" s="1"/>
      <c r="J13" s="1"/>
      <c r="K13" s="1"/>
      <c r="L13" s="1"/>
      <c r="M13" s="1"/>
      <c r="N13" s="1">
        <f t="shared" si="0"/>
        <v>1</v>
      </c>
      <c r="P13" s="1"/>
      <c r="Q13" s="1">
        <f t="shared" si="1"/>
        <v>1</v>
      </c>
      <c r="R13" s="1">
        <f t="shared" si="2"/>
        <v>2</v>
      </c>
      <c r="S13" s="16">
        <f>$T$1*R13</f>
        <v>2.4</v>
      </c>
      <c r="T13" s="6"/>
      <c r="U13" s="6"/>
      <c r="V13" s="6"/>
      <c r="W13" s="6"/>
      <c r="X13" s="6"/>
      <c r="Y13" s="6"/>
      <c r="Z13" s="6"/>
      <c r="AA13" s="6"/>
      <c r="AB13" s="6"/>
    </row>
    <row r="14" spans="1:28" ht="48.75" customHeight="1" x14ac:dyDescent="0.25">
      <c r="A14" s="4" t="s">
        <v>34</v>
      </c>
      <c r="B14" s="1"/>
      <c r="C14" s="1">
        <v>8</v>
      </c>
      <c r="D14" s="1">
        <v>8</v>
      </c>
      <c r="E14" s="1"/>
      <c r="F14" s="1"/>
      <c r="G14" s="1"/>
      <c r="H14" s="1"/>
      <c r="I14" s="1"/>
      <c r="J14" s="1"/>
      <c r="K14" s="1"/>
      <c r="L14" s="1"/>
      <c r="M14" s="1"/>
      <c r="N14" s="1">
        <f t="shared" ref="N14:N16" si="3">B14*4+SUM(C14:M14)</f>
        <v>16</v>
      </c>
      <c r="P14" s="1">
        <v>8</v>
      </c>
      <c r="Q14" s="1">
        <f t="shared" si="1"/>
        <v>8</v>
      </c>
      <c r="R14" s="1">
        <f t="shared" si="2"/>
        <v>24</v>
      </c>
      <c r="S14" s="16">
        <f>$T$1*R14</f>
        <v>28.799999999999997</v>
      </c>
      <c r="T14" s="6"/>
      <c r="U14" s="6"/>
      <c r="V14" s="6"/>
      <c r="W14" s="6"/>
      <c r="X14" s="6"/>
      <c r="Y14" s="6"/>
      <c r="Z14" s="6"/>
      <c r="AA14" s="6"/>
      <c r="AB14" s="6"/>
    </row>
    <row r="15" spans="1:28" x14ac:dyDescent="0.25">
      <c r="A15" s="11" t="s">
        <v>6</v>
      </c>
      <c r="B15" s="11"/>
      <c r="C15" s="11"/>
      <c r="D15" s="11"/>
      <c r="E15" s="11">
        <f>2*2+2*2+2*2</f>
        <v>12</v>
      </c>
      <c r="F15" s="11"/>
      <c r="G15" s="11"/>
      <c r="H15" s="11">
        <v>4</v>
      </c>
      <c r="I15" s="11">
        <v>4</v>
      </c>
      <c r="J15" s="11"/>
      <c r="K15" s="11"/>
      <c r="L15" s="11"/>
      <c r="M15" s="11">
        <v>1</v>
      </c>
      <c r="N15" s="11">
        <f t="shared" si="3"/>
        <v>21</v>
      </c>
      <c r="P15" s="11"/>
      <c r="Q15" s="11">
        <f t="shared" si="1"/>
        <v>21</v>
      </c>
      <c r="R15" s="1">
        <f t="shared" si="2"/>
        <v>42</v>
      </c>
      <c r="S15" s="16">
        <f>$T$1*R15</f>
        <v>50.4</v>
      </c>
      <c r="T15" s="6"/>
      <c r="U15" s="6"/>
      <c r="V15" s="6"/>
      <c r="W15" s="6"/>
      <c r="X15" s="6"/>
      <c r="Y15" s="6"/>
      <c r="Z15" s="6"/>
      <c r="AA15" s="6"/>
      <c r="AB15" s="6"/>
    </row>
    <row r="16" spans="1:28" x14ac:dyDescent="0.25">
      <c r="A16" s="1" t="s">
        <v>7</v>
      </c>
      <c r="B16" s="1"/>
      <c r="C16" s="1"/>
      <c r="D16" s="1"/>
      <c r="E16" s="1"/>
      <c r="F16" s="1">
        <v>4</v>
      </c>
      <c r="G16" s="1">
        <v>2</v>
      </c>
      <c r="H16" s="1"/>
      <c r="I16" s="1"/>
      <c r="J16" s="1"/>
      <c r="K16" s="1">
        <v>4</v>
      </c>
      <c r="L16" s="1"/>
      <c r="M16" s="1"/>
      <c r="N16" s="1">
        <f t="shared" si="3"/>
        <v>10</v>
      </c>
      <c r="O16" s="1"/>
      <c r="P16" s="1"/>
      <c r="Q16" s="1">
        <f t="shared" si="1"/>
        <v>10</v>
      </c>
      <c r="R16" s="1">
        <f t="shared" si="2"/>
        <v>20</v>
      </c>
      <c r="S16" s="16">
        <f>$T$1*R16</f>
        <v>24</v>
      </c>
      <c r="T16" s="6"/>
      <c r="U16" s="6"/>
      <c r="V16" s="6"/>
      <c r="W16" s="6"/>
      <c r="X16" s="6"/>
      <c r="Y16" s="6"/>
      <c r="Z16" s="6"/>
      <c r="AA16" s="6"/>
      <c r="AB16" s="6"/>
    </row>
    <row r="17" spans="1:28" x14ac:dyDescent="0.25">
      <c r="A17" s="13" t="s">
        <v>26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14"/>
      <c r="T17" s="6"/>
      <c r="U17" s="14"/>
      <c r="V17" s="6"/>
      <c r="W17" s="6"/>
      <c r="X17" s="6"/>
      <c r="Y17" s="6"/>
      <c r="Z17" s="6"/>
      <c r="AA17" s="6"/>
      <c r="AB17" s="6"/>
    </row>
    <row r="18" spans="1:28" x14ac:dyDescent="0.25">
      <c r="A18" s="1" t="s">
        <v>27</v>
      </c>
      <c r="B18" s="1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>B18*6+SUM(C18:M18)</f>
        <v>6</v>
      </c>
      <c r="P18" s="1"/>
      <c r="Q18" s="1">
        <f t="shared" si="1"/>
        <v>4</v>
      </c>
      <c r="R18" s="1">
        <f t="shared" si="2"/>
        <v>10</v>
      </c>
      <c r="S18" s="16">
        <f>$T$1*R18</f>
        <v>12</v>
      </c>
      <c r="T18" s="6"/>
      <c r="U18" s="6"/>
      <c r="V18" s="6"/>
      <c r="W18" s="6"/>
      <c r="X18" s="6"/>
      <c r="Y18" s="6"/>
      <c r="Z18" s="6"/>
      <c r="AA18" s="6"/>
      <c r="AB18" s="6"/>
    </row>
    <row r="19" spans="1:28" x14ac:dyDescent="0.25">
      <c r="A19" s="1" t="s">
        <v>28</v>
      </c>
      <c r="B19" s="1">
        <v>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f t="shared" ref="N19:N21" si="4">B19*6+SUM(C19:M19)</f>
        <v>12</v>
      </c>
      <c r="P19" s="1"/>
      <c r="Q19" s="1">
        <f t="shared" si="1"/>
        <v>8</v>
      </c>
      <c r="R19" s="1">
        <f t="shared" si="2"/>
        <v>20</v>
      </c>
      <c r="S19" s="16">
        <f>$T$1*R19</f>
        <v>24</v>
      </c>
      <c r="T19" s="6"/>
      <c r="U19" s="6"/>
      <c r="V19" s="6"/>
      <c r="W19" s="6"/>
      <c r="X19" s="6"/>
      <c r="Y19" s="6"/>
      <c r="Z19" s="6"/>
      <c r="AA19" s="6"/>
      <c r="AB19" s="6"/>
    </row>
    <row r="20" spans="1:28" x14ac:dyDescent="0.25">
      <c r="A20" s="1" t="s">
        <v>29</v>
      </c>
      <c r="B20" s="1"/>
      <c r="C20" s="1"/>
      <c r="D20" s="1">
        <v>4</v>
      </c>
      <c r="E20" s="1">
        <v>2</v>
      </c>
      <c r="F20" s="1"/>
      <c r="G20" s="1"/>
      <c r="H20" s="1"/>
      <c r="I20" s="1"/>
      <c r="J20" s="1"/>
      <c r="K20" s="1"/>
      <c r="L20" s="1"/>
      <c r="M20" s="1"/>
      <c r="N20" s="1">
        <f t="shared" si="4"/>
        <v>6</v>
      </c>
      <c r="P20" s="1"/>
      <c r="Q20" s="1">
        <f t="shared" si="1"/>
        <v>2</v>
      </c>
      <c r="R20" s="1">
        <f t="shared" si="2"/>
        <v>8</v>
      </c>
      <c r="S20" s="16">
        <f>$T$1*R20</f>
        <v>9.6</v>
      </c>
      <c r="T20" s="6"/>
      <c r="U20" s="6"/>
      <c r="V20" s="6"/>
      <c r="W20" s="6"/>
      <c r="X20" s="6"/>
      <c r="Y20" s="6"/>
      <c r="Z20" s="6"/>
      <c r="AA20" s="6"/>
      <c r="AB20" s="6"/>
    </row>
    <row r="21" spans="1:28" x14ac:dyDescent="0.25">
      <c r="A21" s="1" t="s">
        <v>30</v>
      </c>
      <c r="B21" s="1"/>
      <c r="C21" s="1">
        <v>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si="4"/>
        <v>4</v>
      </c>
      <c r="P21" s="1">
        <v>4</v>
      </c>
      <c r="Q21" s="1">
        <f t="shared" si="1"/>
        <v>4</v>
      </c>
      <c r="R21" s="1">
        <f t="shared" si="2"/>
        <v>8</v>
      </c>
      <c r="S21" s="16">
        <f>$T$1*R21</f>
        <v>9.6</v>
      </c>
      <c r="T21" s="6"/>
      <c r="U21" s="6"/>
      <c r="V21" s="6"/>
      <c r="W21" s="6"/>
      <c r="X21" s="6"/>
      <c r="Y21" s="6"/>
      <c r="Z21" s="6"/>
      <c r="AA21" s="6"/>
      <c r="AB21" s="6"/>
    </row>
    <row r="22" spans="1:28" x14ac:dyDescent="0.25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4</v>
      </c>
      <c r="M22" s="1"/>
      <c r="N22" s="1">
        <f t="shared" ref="N22:N23" si="5">B22*6+SUM(C22:M22)</f>
        <v>4</v>
      </c>
      <c r="P22" s="1"/>
      <c r="Q22" s="1">
        <f t="shared" si="1"/>
        <v>4</v>
      </c>
      <c r="R22" s="1">
        <f t="shared" si="2"/>
        <v>8</v>
      </c>
      <c r="S22" s="16">
        <f>$T$1*R22</f>
        <v>9.6</v>
      </c>
      <c r="T22" s="6"/>
      <c r="U22" s="6"/>
      <c r="V22" s="6"/>
      <c r="W22" s="6"/>
      <c r="X22" s="6"/>
      <c r="Y22" s="6"/>
      <c r="Z22" s="6"/>
      <c r="AA22" s="6"/>
      <c r="AB22" s="6"/>
    </row>
    <row r="23" spans="1:28" x14ac:dyDescent="0.25">
      <c r="A23" s="1" t="s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v>4</v>
      </c>
      <c r="M23" s="1"/>
      <c r="N23" s="1">
        <f t="shared" si="5"/>
        <v>4</v>
      </c>
      <c r="P23" s="1"/>
      <c r="Q23" s="1">
        <f t="shared" si="1"/>
        <v>4</v>
      </c>
      <c r="R23" s="1">
        <f t="shared" si="2"/>
        <v>8</v>
      </c>
      <c r="S23" s="16">
        <f>$T$1*R23</f>
        <v>9.6</v>
      </c>
      <c r="T23" s="6"/>
      <c r="U23" s="6"/>
      <c r="V23" s="6"/>
      <c r="W23" s="6"/>
      <c r="X23" s="6"/>
      <c r="Y23" s="6"/>
      <c r="Z23" s="6"/>
      <c r="AA23" s="6"/>
      <c r="AB23" s="6"/>
    </row>
    <row r="24" spans="1:28" x14ac:dyDescent="0.25">
      <c r="A24" s="12" t="s">
        <v>39</v>
      </c>
      <c r="S24" s="14"/>
    </row>
    <row r="25" spans="1:28" x14ac:dyDescent="0.25">
      <c r="A25" s="5" t="s">
        <v>40</v>
      </c>
      <c r="B25" s="1"/>
      <c r="C25" s="1">
        <f>C10</f>
        <v>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>
        <f t="shared" ref="N25:N28" si="6">B25*6+SUM(C25:M25)</f>
        <v>2</v>
      </c>
      <c r="P25" s="1">
        <f t="shared" ref="P25" si="7">P10</f>
        <v>2</v>
      </c>
      <c r="Q25" s="1">
        <f t="shared" si="1"/>
        <v>2</v>
      </c>
      <c r="R25" s="1">
        <f t="shared" si="2"/>
        <v>4</v>
      </c>
      <c r="S25" s="16">
        <f>$T$1*R25</f>
        <v>4.8</v>
      </c>
    </row>
    <row r="26" spans="1:28" x14ac:dyDescent="0.25">
      <c r="A26" s="5" t="s">
        <v>41</v>
      </c>
      <c r="B26" s="1"/>
      <c r="C26" s="1">
        <f>C11+C12+C13</f>
        <v>2</v>
      </c>
      <c r="D26" s="1">
        <f t="shared" ref="D26:M26" si="8">D11+D12+D13</f>
        <v>2</v>
      </c>
      <c r="E26" s="1">
        <f t="shared" si="8"/>
        <v>1</v>
      </c>
      <c r="F26" s="1"/>
      <c r="G26" s="1"/>
      <c r="H26" s="1"/>
      <c r="I26" s="1"/>
      <c r="J26" s="1"/>
      <c r="K26" s="1"/>
      <c r="L26" s="1"/>
      <c r="M26" s="1"/>
      <c r="N26" s="1">
        <f t="shared" si="6"/>
        <v>5</v>
      </c>
      <c r="P26" s="1">
        <f t="shared" ref="P26" si="9">P11+P12+P13</f>
        <v>2</v>
      </c>
      <c r="Q26" s="1">
        <f t="shared" si="1"/>
        <v>3</v>
      </c>
      <c r="R26" s="1">
        <f t="shared" si="2"/>
        <v>8</v>
      </c>
      <c r="S26" s="16">
        <f>$T$1*R26</f>
        <v>9.6</v>
      </c>
    </row>
    <row r="27" spans="1:28" x14ac:dyDescent="0.25">
      <c r="A27" s="5" t="s">
        <v>42</v>
      </c>
      <c r="B27" s="1"/>
      <c r="C27" s="1">
        <f>C14+C15+C16</f>
        <v>8</v>
      </c>
      <c r="D27" s="1">
        <f t="shared" ref="D27:M27" si="10">D14+D15+D16</f>
        <v>8</v>
      </c>
      <c r="E27" s="1">
        <f t="shared" si="10"/>
        <v>12</v>
      </c>
      <c r="F27" s="1">
        <f t="shared" si="10"/>
        <v>4</v>
      </c>
      <c r="G27" s="1">
        <f t="shared" si="10"/>
        <v>2</v>
      </c>
      <c r="H27" s="1">
        <f t="shared" si="10"/>
        <v>4</v>
      </c>
      <c r="I27" s="1">
        <f t="shared" si="10"/>
        <v>4</v>
      </c>
      <c r="J27" s="1"/>
      <c r="K27" s="1">
        <f t="shared" si="10"/>
        <v>4</v>
      </c>
      <c r="L27" s="1"/>
      <c r="M27" s="1">
        <f t="shared" si="10"/>
        <v>1</v>
      </c>
      <c r="N27" s="1">
        <f t="shared" si="6"/>
        <v>47</v>
      </c>
      <c r="P27" s="1">
        <f t="shared" ref="P27" si="11">P14+P15+P16</f>
        <v>8</v>
      </c>
      <c r="Q27" s="1">
        <f>B27*4+SUM(E27:M27)+P27</f>
        <v>39</v>
      </c>
      <c r="R27" s="1">
        <f t="shared" si="2"/>
        <v>86</v>
      </c>
      <c r="S27" s="16">
        <f>$T$1*R27</f>
        <v>103.2</v>
      </c>
    </row>
    <row r="28" spans="1:28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</sheetData>
  <mergeCells count="1">
    <mergeCell ref="P1:Q1"/>
  </mergeCells>
  <pageMargins left="0.7" right="0.7" top="0.75" bottom="0.75" header="0.3" footer="0.3"/>
  <pageSetup paperSize="9" orientation="portrait" r:id="rId1"/>
  <ignoredErrors>
    <ignoredError sqref="Q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2019-07-22T11:36:50Z</dcterms:modified>
</cp:coreProperties>
</file>