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a120aaf8bfc300/Documents/"/>
    </mc:Choice>
  </mc:AlternateContent>
  <xr:revisionPtr revIDLastSave="332" documentId="8_{40B26528-730A-41EB-BE6C-9A682E5ECE3F}" xr6:coauthVersionLast="47" xr6:coauthVersionMax="47" xr10:uidLastSave="{CA5A3E00-5C83-445B-8808-41B4672E3346}"/>
  <bookViews>
    <workbookView xWindow="-108" yWindow="-108" windowWidth="23256" windowHeight="12456" xr2:uid="{EB2CCED4-AD24-4B25-B7D5-8539DF4D35C8}"/>
  </bookViews>
  <sheets>
    <sheet name="cost increse by 7%" sheetId="7" r:id="rId1"/>
    <sheet name="cost increse by 7% summary" sheetId="4" r:id="rId2"/>
    <sheet name="decrease by 5%" sheetId="3" r:id="rId3"/>
    <sheet name="decrese by 5% Summary " sheetId="6" r:id="rId4"/>
    <sheet name="cost increase by 5000" sheetId="5" r:id="rId5"/>
    <sheet name="cost increse summary" sheetId="8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7" l="1"/>
  <c r="B83" i="7"/>
  <c r="F82" i="7"/>
  <c r="F83" i="7" s="1"/>
  <c r="E82" i="7"/>
  <c r="E83" i="7" s="1"/>
  <c r="D82" i="7"/>
  <c r="D83" i="7" s="1"/>
  <c r="C82" i="7"/>
  <c r="B82" i="7"/>
  <c r="D81" i="7"/>
  <c r="C81" i="7"/>
  <c r="B81" i="7"/>
  <c r="B69" i="7"/>
  <c r="B70" i="7" s="1"/>
  <c r="B68" i="7"/>
  <c r="C67" i="7"/>
  <c r="C68" i="7" s="1"/>
  <c r="B67" i="7"/>
  <c r="C66" i="7"/>
  <c r="B66" i="7"/>
  <c r="E65" i="7"/>
  <c r="D65" i="7"/>
  <c r="C65" i="7"/>
  <c r="C64" i="7"/>
  <c r="D64" i="7" s="1"/>
  <c r="E64" i="7" s="1"/>
  <c r="F64" i="7" s="1"/>
  <c r="C63" i="7"/>
  <c r="D63" i="7" s="1"/>
  <c r="C62" i="7"/>
  <c r="D62" i="7" s="1"/>
  <c r="C61" i="7"/>
  <c r="D61" i="7" s="1"/>
  <c r="E61" i="7" s="1"/>
  <c r="F61" i="7" s="1"/>
  <c r="B57" i="7"/>
  <c r="B56" i="7"/>
  <c r="B54" i="7"/>
  <c r="B53" i="7"/>
  <c r="B55" i="7" s="1"/>
  <c r="C52" i="7"/>
  <c r="D51" i="7"/>
  <c r="C51" i="7"/>
  <c r="D50" i="7"/>
  <c r="C50" i="7"/>
  <c r="C53" i="7" s="1"/>
  <c r="D49" i="7"/>
  <c r="D54" i="7" s="1"/>
  <c r="D56" i="7" s="1"/>
  <c r="C49" i="7"/>
  <c r="C48" i="7"/>
  <c r="D48" i="7" s="1"/>
  <c r="B41" i="7"/>
  <c r="B43" i="7" s="1"/>
  <c r="B44" i="7" s="1"/>
  <c r="B40" i="7"/>
  <c r="B42" i="7" s="1"/>
  <c r="C39" i="7"/>
  <c r="C38" i="7"/>
  <c r="D38" i="7" s="1"/>
  <c r="C37" i="7"/>
  <c r="C40" i="7" s="1"/>
  <c r="C36" i="7"/>
  <c r="D36" i="7" s="1"/>
  <c r="C35" i="7"/>
  <c r="D35" i="7" s="1"/>
  <c r="D31" i="7"/>
  <c r="B27" i="7"/>
  <c r="B28" i="7" s="1"/>
  <c r="B26" i="7"/>
  <c r="C25" i="7"/>
  <c r="C26" i="7" s="1"/>
  <c r="B25" i="7"/>
  <c r="C24" i="7"/>
  <c r="B24" i="7"/>
  <c r="C23" i="7"/>
  <c r="C22" i="7"/>
  <c r="D22" i="7" s="1"/>
  <c r="E22" i="7" s="1"/>
  <c r="F22" i="7" s="1"/>
  <c r="C21" i="7"/>
  <c r="D21" i="7" s="1"/>
  <c r="C20" i="7"/>
  <c r="D20" i="7" s="1"/>
  <c r="C19" i="7"/>
  <c r="D19" i="7" s="1"/>
  <c r="E19" i="7" s="1"/>
  <c r="F19" i="7" s="1"/>
  <c r="C8" i="7"/>
  <c r="C10" i="7" s="1"/>
  <c r="C11" i="7" s="1"/>
  <c r="B8" i="7"/>
  <c r="B9" i="7" s="1"/>
  <c r="C7" i="7"/>
  <c r="C9" i="7" s="1"/>
  <c r="B7" i="7"/>
  <c r="D6" i="7"/>
  <c r="E6" i="7" s="1"/>
  <c r="C6" i="7"/>
  <c r="D5" i="7"/>
  <c r="E5" i="7" s="1"/>
  <c r="F5" i="7" s="1"/>
  <c r="C5" i="7"/>
  <c r="D4" i="7"/>
  <c r="D7" i="7" s="1"/>
  <c r="C4" i="7"/>
  <c r="D3" i="7"/>
  <c r="E3" i="7" s="1"/>
  <c r="C3" i="7"/>
  <c r="D2" i="7"/>
  <c r="E2" i="7" s="1"/>
  <c r="F2" i="7" s="1"/>
  <c r="C2" i="7"/>
  <c r="B68" i="5"/>
  <c r="B67" i="5"/>
  <c r="B69" i="5" s="1"/>
  <c r="B70" i="5" s="1"/>
  <c r="C66" i="5"/>
  <c r="B66" i="5"/>
  <c r="C65" i="5"/>
  <c r="D64" i="5"/>
  <c r="E64" i="5" s="1"/>
  <c r="F64" i="5" s="1"/>
  <c r="C64" i="5"/>
  <c r="C63" i="5"/>
  <c r="C67" i="5" s="1"/>
  <c r="C69" i="5" s="1"/>
  <c r="D62" i="5"/>
  <c r="C62" i="5"/>
  <c r="C61" i="5"/>
  <c r="D61" i="5" s="1"/>
  <c r="B55" i="3"/>
  <c r="B54" i="3"/>
  <c r="B56" i="3" s="1"/>
  <c r="B57" i="3" s="1"/>
  <c r="C53" i="3"/>
  <c r="B53" i="3"/>
  <c r="C52" i="3"/>
  <c r="D51" i="3"/>
  <c r="E51" i="3" s="1"/>
  <c r="F51" i="3" s="1"/>
  <c r="C51" i="3"/>
  <c r="C50" i="3"/>
  <c r="D50" i="3" s="1"/>
  <c r="D49" i="3"/>
  <c r="C49" i="3"/>
  <c r="C54" i="3" s="1"/>
  <c r="C56" i="3" s="1"/>
  <c r="C48" i="3"/>
  <c r="D48" i="3" s="1"/>
  <c r="E48" i="3" s="1"/>
  <c r="F48" i="3" s="1"/>
  <c r="C35" i="3"/>
  <c r="D35" i="3" s="1"/>
  <c r="D41" i="3" s="1"/>
  <c r="D43" i="3" s="1"/>
  <c r="C36" i="3"/>
  <c r="D36" i="3"/>
  <c r="E36" i="3"/>
  <c r="F36" i="3"/>
  <c r="C37" i="3"/>
  <c r="C40" i="3" s="1"/>
  <c r="C42" i="3" s="1"/>
  <c r="D37" i="3"/>
  <c r="E37" i="3" s="1"/>
  <c r="C38" i="3"/>
  <c r="D38" i="3"/>
  <c r="C39" i="3"/>
  <c r="D39" i="3"/>
  <c r="E39" i="3" s="1"/>
  <c r="B40" i="3"/>
  <c r="B41" i="3"/>
  <c r="B42" i="3" s="1"/>
  <c r="C41" i="3"/>
  <c r="C43" i="3" s="1"/>
  <c r="C44" i="3" s="1"/>
  <c r="B43" i="3"/>
  <c r="B44" i="3" s="1"/>
  <c r="F83" i="5"/>
  <c r="B83" i="5"/>
  <c r="F82" i="5"/>
  <c r="E82" i="5"/>
  <c r="E83" i="5" s="1"/>
  <c r="D82" i="5"/>
  <c r="D83" i="5" s="1"/>
  <c r="C82" i="5"/>
  <c r="C83" i="5" s="1"/>
  <c r="B82" i="5"/>
  <c r="D81" i="5"/>
  <c r="C81" i="5"/>
  <c r="B81" i="5"/>
  <c r="B54" i="5"/>
  <c r="B56" i="5" s="1"/>
  <c r="B57" i="5" s="1"/>
  <c r="B53" i="5"/>
  <c r="B55" i="5" s="1"/>
  <c r="C52" i="5"/>
  <c r="C57" i="5" s="1"/>
  <c r="C51" i="5"/>
  <c r="D51" i="5" s="1"/>
  <c r="C50" i="5"/>
  <c r="D50" i="5" s="1"/>
  <c r="C49" i="5"/>
  <c r="C54" i="5" s="1"/>
  <c r="C56" i="5" s="1"/>
  <c r="C48" i="5"/>
  <c r="D48" i="5" s="1"/>
  <c r="B41" i="5"/>
  <c r="B43" i="5" s="1"/>
  <c r="B44" i="5" s="1"/>
  <c r="C40" i="5"/>
  <c r="B40" i="5"/>
  <c r="D39" i="5"/>
  <c r="D44" i="5" s="1"/>
  <c r="C39" i="5"/>
  <c r="D38" i="5"/>
  <c r="C38" i="5"/>
  <c r="D37" i="5"/>
  <c r="E37" i="5" s="1"/>
  <c r="C37" i="5"/>
  <c r="D36" i="5"/>
  <c r="D41" i="5" s="1"/>
  <c r="D43" i="5" s="1"/>
  <c r="C36" i="5"/>
  <c r="C41" i="5" s="1"/>
  <c r="C43" i="5" s="1"/>
  <c r="C44" i="5" s="1"/>
  <c r="D35" i="5"/>
  <c r="C35" i="5"/>
  <c r="D31" i="5"/>
  <c r="B25" i="5"/>
  <c r="B27" i="5" s="1"/>
  <c r="B28" i="5" s="1"/>
  <c r="B24" i="5"/>
  <c r="B26" i="5" s="1"/>
  <c r="D23" i="5"/>
  <c r="C23" i="5"/>
  <c r="D22" i="5"/>
  <c r="E22" i="5" s="1"/>
  <c r="F22" i="5" s="1"/>
  <c r="C22" i="5"/>
  <c r="D21" i="5"/>
  <c r="D24" i="5" s="1"/>
  <c r="C21" i="5"/>
  <c r="C24" i="5" s="1"/>
  <c r="D20" i="5"/>
  <c r="E20" i="5" s="1"/>
  <c r="C20" i="5"/>
  <c r="C25" i="5" s="1"/>
  <c r="C27" i="5" s="1"/>
  <c r="C28" i="5" s="1"/>
  <c r="D19" i="5"/>
  <c r="E19" i="5" s="1"/>
  <c r="F19" i="5" s="1"/>
  <c r="C19" i="5"/>
  <c r="B9" i="5"/>
  <c r="B8" i="5"/>
  <c r="B10" i="5" s="1"/>
  <c r="B11" i="5" s="1"/>
  <c r="B7" i="5"/>
  <c r="C6" i="5"/>
  <c r="E5" i="5"/>
  <c r="F5" i="5" s="1"/>
  <c r="D5" i="5"/>
  <c r="C5" i="5"/>
  <c r="C4" i="5"/>
  <c r="C7" i="5" s="1"/>
  <c r="E3" i="5"/>
  <c r="D3" i="5"/>
  <c r="C3" i="5"/>
  <c r="C2" i="5"/>
  <c r="D2" i="5" s="1"/>
  <c r="E2" i="5" s="1"/>
  <c r="F2" i="5" s="1"/>
  <c r="D31" i="3"/>
  <c r="B8" i="3"/>
  <c r="B10" i="3" s="1"/>
  <c r="B7" i="3"/>
  <c r="B9" i="3" s="1"/>
  <c r="C6" i="3"/>
  <c r="D6" i="3" s="1"/>
  <c r="C5" i="3"/>
  <c r="D5" i="3" s="1"/>
  <c r="E5" i="3" s="1"/>
  <c r="F5" i="3" s="1"/>
  <c r="C4" i="3"/>
  <c r="D4" i="3" s="1"/>
  <c r="C3" i="3"/>
  <c r="D3" i="3" s="1"/>
  <c r="E3" i="3" s="1"/>
  <c r="C2" i="3"/>
  <c r="D2" i="3" s="1"/>
  <c r="E2" i="3" s="1"/>
  <c r="F2" i="3" s="1"/>
  <c r="B83" i="3"/>
  <c r="F82" i="3"/>
  <c r="F83" i="3" s="1"/>
  <c r="E82" i="3"/>
  <c r="E83" i="3" s="1"/>
  <c r="D82" i="3"/>
  <c r="D83" i="3" s="1"/>
  <c r="C82" i="3"/>
  <c r="C83" i="3" s="1"/>
  <c r="B82" i="3"/>
  <c r="D81" i="3"/>
  <c r="C81" i="3"/>
  <c r="B81" i="3"/>
  <c r="B67" i="3"/>
  <c r="B69" i="3" s="1"/>
  <c r="B70" i="3" s="1"/>
  <c r="B66" i="3"/>
  <c r="C65" i="3"/>
  <c r="D65" i="3" s="1"/>
  <c r="E65" i="3" s="1"/>
  <c r="C64" i="3"/>
  <c r="D64" i="3" s="1"/>
  <c r="E64" i="3" s="1"/>
  <c r="F64" i="3" s="1"/>
  <c r="C63" i="3"/>
  <c r="D63" i="3" s="1"/>
  <c r="C62" i="3"/>
  <c r="D62" i="3" s="1"/>
  <c r="E62" i="3" s="1"/>
  <c r="C61" i="3"/>
  <c r="D61" i="3" s="1"/>
  <c r="E61" i="3" s="1"/>
  <c r="F61" i="3" s="1"/>
  <c r="B25" i="3"/>
  <c r="B27" i="3" s="1"/>
  <c r="B28" i="3" s="1"/>
  <c r="B24" i="3"/>
  <c r="C23" i="3"/>
  <c r="D23" i="3" s="1"/>
  <c r="C22" i="3"/>
  <c r="D22" i="3" s="1"/>
  <c r="E22" i="3" s="1"/>
  <c r="F22" i="3" s="1"/>
  <c r="C21" i="3"/>
  <c r="C24" i="3" s="1"/>
  <c r="C20" i="3"/>
  <c r="D20" i="3" s="1"/>
  <c r="C19" i="3"/>
  <c r="D19" i="3" s="1"/>
  <c r="E19" i="3" s="1"/>
  <c r="F19" i="3" s="1"/>
  <c r="F3" i="7" l="1"/>
  <c r="E36" i="7"/>
  <c r="D41" i="7"/>
  <c r="D43" i="7" s="1"/>
  <c r="C55" i="7"/>
  <c r="E62" i="7"/>
  <c r="D67" i="7"/>
  <c r="D69" i="7" s="1"/>
  <c r="D70" i="7" s="1"/>
  <c r="E20" i="7"/>
  <c r="D25" i="7"/>
  <c r="D27" i="7" s="1"/>
  <c r="D66" i="7"/>
  <c r="D68" i="7" s="1"/>
  <c r="E63" i="7"/>
  <c r="E21" i="7"/>
  <c r="C57" i="7"/>
  <c r="F6" i="7"/>
  <c r="C70" i="7"/>
  <c r="D53" i="7"/>
  <c r="D55" i="7" s="1"/>
  <c r="E4" i="7"/>
  <c r="E8" i="7" s="1"/>
  <c r="E10" i="7" s="1"/>
  <c r="E11" i="7" s="1"/>
  <c r="D39" i="7"/>
  <c r="E49" i="7"/>
  <c r="D8" i="7"/>
  <c r="D10" i="7" s="1"/>
  <c r="D11" i="7" s="1"/>
  <c r="B10" i="7"/>
  <c r="B11" i="7" s="1"/>
  <c r="C27" i="7"/>
  <c r="C28" i="7" s="1"/>
  <c r="C41" i="7"/>
  <c r="C43" i="7" s="1"/>
  <c r="C44" i="7" s="1"/>
  <c r="D52" i="7"/>
  <c r="C69" i="7"/>
  <c r="D37" i="7"/>
  <c r="C54" i="7"/>
  <c r="C56" i="7" s="1"/>
  <c r="F65" i="7"/>
  <c r="E50" i="7"/>
  <c r="D23" i="7"/>
  <c r="C70" i="5"/>
  <c r="C68" i="5"/>
  <c r="E62" i="5"/>
  <c r="D63" i="5"/>
  <c r="D65" i="5"/>
  <c r="C55" i="3"/>
  <c r="D53" i="3"/>
  <c r="E50" i="3"/>
  <c r="D54" i="3"/>
  <c r="D56" i="3" s="1"/>
  <c r="D57" i="3" s="1"/>
  <c r="C57" i="3"/>
  <c r="E49" i="3"/>
  <c r="F37" i="3"/>
  <c r="E40" i="3"/>
  <c r="F41" i="3"/>
  <c r="F43" i="3" s="1"/>
  <c r="E41" i="3"/>
  <c r="E43" i="3" s="1"/>
  <c r="E44" i="3"/>
  <c r="F39" i="3"/>
  <c r="F44" i="3" s="1"/>
  <c r="D44" i="3"/>
  <c r="D40" i="3"/>
  <c r="D42" i="3" s="1"/>
  <c r="C9" i="5"/>
  <c r="C42" i="5"/>
  <c r="F37" i="5"/>
  <c r="F20" i="5"/>
  <c r="C26" i="5"/>
  <c r="E50" i="5"/>
  <c r="F3" i="5"/>
  <c r="D40" i="5"/>
  <c r="D42" i="5" s="1"/>
  <c r="B42" i="5"/>
  <c r="C53" i="5"/>
  <c r="C55" i="5" s="1"/>
  <c r="D4" i="5"/>
  <c r="D8" i="5" s="1"/>
  <c r="D10" i="5" s="1"/>
  <c r="D6" i="5"/>
  <c r="E21" i="5"/>
  <c r="E23" i="5"/>
  <c r="E36" i="5"/>
  <c r="D49" i="5"/>
  <c r="C8" i="5"/>
  <c r="C10" i="5" s="1"/>
  <c r="C11" i="5" s="1"/>
  <c r="D25" i="5"/>
  <c r="D27" i="5" s="1"/>
  <c r="D28" i="5" s="1"/>
  <c r="E39" i="5"/>
  <c r="E40" i="5" s="1"/>
  <c r="D52" i="5"/>
  <c r="E4" i="3"/>
  <c r="F4" i="3" s="1"/>
  <c r="D7" i="3"/>
  <c r="B68" i="3"/>
  <c r="B26" i="3"/>
  <c r="C70" i="3"/>
  <c r="C7" i="3"/>
  <c r="C25" i="3"/>
  <c r="C27" i="3" s="1"/>
  <c r="C8" i="3"/>
  <c r="C10" i="3" s="1"/>
  <c r="C11" i="3" s="1"/>
  <c r="C67" i="3"/>
  <c r="C69" i="3" s="1"/>
  <c r="C66" i="3"/>
  <c r="C68" i="3" s="1"/>
  <c r="E8" i="3"/>
  <c r="E10" i="3" s="1"/>
  <c r="F3" i="3"/>
  <c r="B11" i="3"/>
  <c r="E6" i="3"/>
  <c r="E7" i="3" s="1"/>
  <c r="D8" i="3"/>
  <c r="D10" i="3" s="1"/>
  <c r="D11" i="3" s="1"/>
  <c r="F65" i="3"/>
  <c r="F62" i="3"/>
  <c r="E63" i="3"/>
  <c r="E67" i="3" s="1"/>
  <c r="E69" i="3" s="1"/>
  <c r="E70" i="3" s="1"/>
  <c r="D66" i="3"/>
  <c r="D67" i="3"/>
  <c r="D69" i="3" s="1"/>
  <c r="D70" i="3" s="1"/>
  <c r="E23" i="3"/>
  <c r="C28" i="3"/>
  <c r="D21" i="3"/>
  <c r="E20" i="3"/>
  <c r="F62" i="7" l="1"/>
  <c r="E67" i="7"/>
  <c r="E69" i="7" s="1"/>
  <c r="E70" i="7" s="1"/>
  <c r="D28" i="7"/>
  <c r="E23" i="7"/>
  <c r="E24" i="7" s="1"/>
  <c r="E26" i="7" s="1"/>
  <c r="F21" i="7"/>
  <c r="E53" i="7"/>
  <c r="F50" i="7"/>
  <c r="C42" i="7"/>
  <c r="E66" i="7"/>
  <c r="E68" i="7" s="1"/>
  <c r="F63" i="7"/>
  <c r="F66" i="7" s="1"/>
  <c r="D24" i="7"/>
  <c r="D26" i="7" s="1"/>
  <c r="E54" i="7"/>
  <c r="E56" i="7" s="1"/>
  <c r="F49" i="7"/>
  <c r="F54" i="7" s="1"/>
  <c r="F56" i="7" s="1"/>
  <c r="D9" i="7"/>
  <c r="E37" i="7"/>
  <c r="D40" i="7"/>
  <c r="D42" i="7" s="1"/>
  <c r="D44" i="7"/>
  <c r="E39" i="7"/>
  <c r="E41" i="7"/>
  <c r="E43" i="7" s="1"/>
  <c r="F36" i="7"/>
  <c r="F11" i="7"/>
  <c r="B15" i="7" s="1"/>
  <c r="F20" i="7"/>
  <c r="E25" i="7"/>
  <c r="E27" i="7" s="1"/>
  <c r="D57" i="7"/>
  <c r="E52" i="7"/>
  <c r="E7" i="7"/>
  <c r="E9" i="7" s="1"/>
  <c r="F4" i="7"/>
  <c r="F7" i="7" s="1"/>
  <c r="F8" i="7"/>
  <c r="F10" i="7" s="1"/>
  <c r="E65" i="5"/>
  <c r="E63" i="5"/>
  <c r="D66" i="5"/>
  <c r="E67" i="5"/>
  <c r="E69" i="5" s="1"/>
  <c r="F62" i="5"/>
  <c r="D67" i="5"/>
  <c r="D69" i="5" s="1"/>
  <c r="D70" i="5" s="1"/>
  <c r="F50" i="3"/>
  <c r="E53" i="3"/>
  <c r="D55" i="3"/>
  <c r="E54" i="3"/>
  <c r="E56" i="3" s="1"/>
  <c r="E57" i="3" s="1"/>
  <c r="F49" i="3"/>
  <c r="F54" i="3" s="1"/>
  <c r="F56" i="3" s="1"/>
  <c r="E42" i="3"/>
  <c r="F40" i="3"/>
  <c r="F42" i="3" s="1"/>
  <c r="E41" i="5"/>
  <c r="E43" i="5" s="1"/>
  <c r="E44" i="5" s="1"/>
  <c r="F36" i="5"/>
  <c r="F41" i="5" s="1"/>
  <c r="F43" i="5" s="1"/>
  <c r="E52" i="5"/>
  <c r="F21" i="5"/>
  <c r="E24" i="5"/>
  <c r="F25" i="5"/>
  <c r="F27" i="5" s="1"/>
  <c r="F50" i="5"/>
  <c r="E28" i="5"/>
  <c r="F23" i="5"/>
  <c r="F28" i="5" s="1"/>
  <c r="F39" i="5"/>
  <c r="E25" i="5"/>
  <c r="E27" i="5" s="1"/>
  <c r="F40" i="5"/>
  <c r="D11" i="5"/>
  <c r="E6" i="5"/>
  <c r="E4" i="5"/>
  <c r="D7" i="5"/>
  <c r="D9" i="5" s="1"/>
  <c r="D53" i="5"/>
  <c r="D54" i="5"/>
  <c r="D56" i="5" s="1"/>
  <c r="D57" i="5" s="1"/>
  <c r="E49" i="5"/>
  <c r="D26" i="5"/>
  <c r="D9" i="3"/>
  <c r="E9" i="3"/>
  <c r="F8" i="3"/>
  <c r="F10" i="3" s="1"/>
  <c r="C9" i="3"/>
  <c r="C26" i="3"/>
  <c r="E11" i="3"/>
  <c r="B15" i="3" s="1"/>
  <c r="F6" i="3"/>
  <c r="F11" i="3" s="1"/>
  <c r="E66" i="3"/>
  <c r="F63" i="3"/>
  <c r="F66" i="3" s="1"/>
  <c r="D68" i="3"/>
  <c r="D24" i="3"/>
  <c r="E21" i="3"/>
  <c r="E25" i="3" s="1"/>
  <c r="E27" i="3" s="1"/>
  <c r="E28" i="3" s="1"/>
  <c r="F23" i="3"/>
  <c r="F20" i="3"/>
  <c r="D25" i="3"/>
  <c r="D27" i="3" s="1"/>
  <c r="D28" i="3" s="1"/>
  <c r="E55" i="7" l="1"/>
  <c r="F9" i="7"/>
  <c r="E44" i="7"/>
  <c r="F39" i="7"/>
  <c r="F53" i="7"/>
  <c r="F55" i="7" s="1"/>
  <c r="F68" i="7"/>
  <c r="E40" i="7"/>
  <c r="E42" i="7" s="1"/>
  <c r="F37" i="7"/>
  <c r="F41" i="7" s="1"/>
  <c r="F43" i="7" s="1"/>
  <c r="F52" i="7"/>
  <c r="F57" i="7" s="1"/>
  <c r="E57" i="7"/>
  <c r="E28" i="7"/>
  <c r="F23" i="7"/>
  <c r="F24" i="7" s="1"/>
  <c r="F26" i="7" s="1"/>
  <c r="F25" i="7"/>
  <c r="F27" i="7" s="1"/>
  <c r="A15" i="7"/>
  <c r="F67" i="7"/>
  <c r="F69" i="7" s="1"/>
  <c r="F70" i="7" s="1"/>
  <c r="D68" i="5"/>
  <c r="F63" i="5"/>
  <c r="E66" i="5"/>
  <c r="E68" i="5" s="1"/>
  <c r="E70" i="5"/>
  <c r="F65" i="5"/>
  <c r="F42" i="5"/>
  <c r="E55" i="3"/>
  <c r="F57" i="3"/>
  <c r="F53" i="3"/>
  <c r="F55" i="3" s="1"/>
  <c r="F49" i="5"/>
  <c r="F54" i="5" s="1"/>
  <c r="F56" i="5" s="1"/>
  <c r="E54" i="5"/>
  <c r="E56" i="5" s="1"/>
  <c r="E57" i="5"/>
  <c r="F52" i="5"/>
  <c r="F57" i="5" s="1"/>
  <c r="D55" i="5"/>
  <c r="E53" i="5"/>
  <c r="E55" i="5" s="1"/>
  <c r="F4" i="5"/>
  <c r="E7" i="5"/>
  <c r="E8" i="5"/>
  <c r="E10" i="5" s="1"/>
  <c r="F44" i="5"/>
  <c r="E11" i="5"/>
  <c r="F6" i="5"/>
  <c r="E26" i="5"/>
  <c r="E42" i="5"/>
  <c r="F24" i="5"/>
  <c r="F26" i="5" s="1"/>
  <c r="F67" i="3"/>
  <c r="F69" i="3" s="1"/>
  <c r="F70" i="3" s="1"/>
  <c r="F7" i="3"/>
  <c r="F9" i="3" s="1"/>
  <c r="A15" i="3" s="1"/>
  <c r="F21" i="3"/>
  <c r="F24" i="3" s="1"/>
  <c r="E24" i="3"/>
  <c r="E26" i="3" s="1"/>
  <c r="D26" i="3"/>
  <c r="F44" i="7" l="1"/>
  <c r="F28" i="7"/>
  <c r="F40" i="7"/>
  <c r="F42" i="7" s="1"/>
  <c r="F66" i="5"/>
  <c r="F67" i="5"/>
  <c r="F69" i="5" s="1"/>
  <c r="F70" i="5" s="1"/>
  <c r="F7" i="5"/>
  <c r="F9" i="5" s="1"/>
  <c r="F8" i="5"/>
  <c r="F10" i="5" s="1"/>
  <c r="F11" i="5"/>
  <c r="B15" i="5" s="1"/>
  <c r="E9" i="5"/>
  <c r="F53" i="5"/>
  <c r="F55" i="5" s="1"/>
  <c r="F25" i="3"/>
  <c r="F27" i="3" s="1"/>
  <c r="F28" i="3" s="1"/>
  <c r="F68" i="5" l="1"/>
  <c r="A15" i="5"/>
  <c r="F26" i="3"/>
</calcChain>
</file>

<file path=xl/sharedStrings.xml><?xml version="1.0" encoding="utf-8"?>
<sst xmlns="http://schemas.openxmlformats.org/spreadsheetml/2006/main" count="281" uniqueCount="60">
  <si>
    <t>Year</t>
  </si>
  <si>
    <t>Overhead Costs</t>
  </si>
  <si>
    <t>Purchase Price per Car</t>
  </si>
  <si>
    <t>Sales Volume</t>
  </si>
  <si>
    <t>Sales Price per Car</t>
  </si>
  <si>
    <t>Total Cost</t>
  </si>
  <si>
    <t>Total Revenue</t>
  </si>
  <si>
    <t>Profit (EBITDA)</t>
  </si>
  <si>
    <t>Profit Margin</t>
  </si>
  <si>
    <t>Repair Cost per Car</t>
  </si>
  <si>
    <t>Avg  Totalcost per car</t>
  </si>
  <si>
    <t>Average EBITDA</t>
  </si>
  <si>
    <t>Average Profit Margin</t>
  </si>
  <si>
    <t>How many cars must be sold to cover the overhead costs in Year 1</t>
  </si>
  <si>
    <t>Overhead Cost</t>
  </si>
  <si>
    <t>Total Cost Per Car</t>
  </si>
  <si>
    <t>What is the breakeven point in year 1 – meaning, how many cars must be sold to cover the
overhead costs.</t>
  </si>
  <si>
    <t>Purchase Price Per Car</t>
  </si>
  <si>
    <t>Sales Voume</t>
  </si>
  <si>
    <t>What-if: All other things equal, what happens to overall EBITDA if overall costs increase by 7% in
years 4 and 5?</t>
  </si>
  <si>
    <t>What-if: All other things equal, what happens to EBITDA if sales price suddenly decreases in
years 3-5 by 5% each year from our assumed initial levels of the original model?</t>
  </si>
  <si>
    <t xml:space="preserve">What-if: All other things equal, what happens if the landlord increases rent and our overhead
costs goes up by $5,000 for years 4 and 5? </t>
  </si>
  <si>
    <t xml:space="preserve">The bank requires a profit margin / EBITDA of 25%. How can you get to 25% EBITDA? This is a
goal-seek challenge with Profit margin as the variable and either cost or revenue as the target. </t>
  </si>
  <si>
    <t>$E$35</t>
  </si>
  <si>
    <t>$F$35</t>
  </si>
  <si>
    <t>$E$38</t>
  </si>
  <si>
    <t>$F$38</t>
  </si>
  <si>
    <t>$E$42</t>
  </si>
  <si>
    <t>$F$42</t>
  </si>
  <si>
    <t>cost increase</t>
  </si>
  <si>
    <t>Created by 01khu on 3/22/2025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</si>
  <si>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</si>
  <si>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</si>
  <si>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</si>
  <si>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</si>
  <si>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</si>
  <si>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</si>
  <si>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</si>
  <si>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Year 4-OC</t>
  </si>
  <si>
    <t>Year 5-OC</t>
  </si>
  <si>
    <t>Year 4-RC</t>
  </si>
  <si>
    <t>Year 5-RC</t>
  </si>
  <si>
    <t>Year 4-EBITDA</t>
  </si>
  <si>
    <t>Year 5-EBITDA</t>
  </si>
  <si>
    <t>$D$52</t>
  </si>
  <si>
    <t>$E$52</t>
  </si>
  <si>
    <t>$F$52</t>
  </si>
  <si>
    <t>$D$55</t>
  </si>
  <si>
    <t>$E$55</t>
  </si>
  <si>
    <t>$F$55</t>
  </si>
  <si>
    <t>decrease by 5%</t>
  </si>
  <si>
    <t>Year 4</t>
  </si>
  <si>
    <t>Year 5</t>
  </si>
  <si>
    <t>Year 3</t>
  </si>
  <si>
    <t>Year 3-EBITDA</t>
  </si>
  <si>
    <t>$E$61</t>
  </si>
  <si>
    <t>$F$61</t>
  </si>
  <si>
    <t>$E$68</t>
  </si>
  <si>
    <t>$F$68</t>
  </si>
  <si>
    <t>cost increase by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</si>
</sst>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4">
    <xf numFmtId="0" fontId="0" fillId="0" borderId="0" xfId="0"/>
    <xf numFmtId="6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wrapText="1"/>
    </xf>
    <xf numFmtId="2" fontId="0" fillId="0" borderId="1" xfId="0" applyNumberFormat="1" applyBorder="1"/>
    <xf numFmtId="10" fontId="0" fillId="0" borderId="1" xfId="1" applyNumberFormat="1" applyFont="1" applyBorder="1"/>
    <xf numFmtId="0" fontId="0" fillId="0" borderId="1" xfId="0" applyFont="1" applyBorder="1" applyAlignment="1">
      <alignment horizontal="right" vertical="center" wrapText="1"/>
    </xf>
    <xf numFmtId="4" fontId="0" fillId="0" borderId="1" xfId="0" applyNumberFormat="1" applyFont="1" applyBorder="1" applyAlignment="1">
      <alignment horizontal="right" vertical="center" wrapText="1"/>
    </xf>
    <xf numFmtId="4" fontId="0" fillId="0" borderId="1" xfId="0" applyNumberFormat="1" applyFont="1" applyBorder="1" applyAlignment="1">
      <alignment horizontal="right" wrapText="1"/>
    </xf>
    <xf numFmtId="4" fontId="0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10" fontId="3" fillId="0" borderId="1" xfId="1" applyNumberFormat="1" applyFont="1" applyBorder="1"/>
    <xf numFmtId="0" fontId="1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8" fontId="0" fillId="0" borderId="1" xfId="0" applyNumberFormat="1" applyBorder="1"/>
    <xf numFmtId="0" fontId="0" fillId="0" borderId="0" xfId="0" applyFill="1" applyBorder="1" applyAlignment="1"/>
    <xf numFmtId="2" fontId="0" fillId="0" borderId="0" xfId="0" applyNumberFormat="1" applyFill="1" applyBorder="1" applyAlignment="1"/>
    <xf numFmtId="2" fontId="0" fillId="0" borderId="4" xfId="0" applyNumberFormat="1" applyFill="1" applyBorder="1" applyAlignment="1"/>
    <xf numFmtId="0" fontId="4" fillId="2" borderId="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5" fillId="3" borderId="0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7" fillId="2" borderId="5" xfId="0" applyFont="1" applyFill="1" applyBorder="1" applyAlignment="1">
      <alignment horizontal="right"/>
    </xf>
    <xf numFmtId="0" fontId="0" fillId="4" borderId="0" xfId="0" applyFill="1" applyBorder="1" applyAlignment="1"/>
    <xf numFmtId="0" fontId="8" fillId="0" borderId="0" xfId="0" applyFont="1" applyFill="1" applyBorder="1" applyAlignment="1">
      <alignment vertical="top" wrapText="1"/>
    </xf>
    <xf numFmtId="2" fontId="0" fillId="0" borderId="6" xfId="0" applyNumberFormat="1" applyFill="1" applyBorder="1" applyAlignment="1"/>
    <xf numFmtId="0" fontId="4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left"/>
    </xf>
    <xf numFmtId="0" fontId="8" fillId="0" borderId="12" xfId="0" applyFont="1" applyFill="1" applyBorder="1" applyAlignment="1">
      <alignment vertical="top" wrapText="1"/>
    </xf>
    <xf numFmtId="0" fontId="6" fillId="3" borderId="13" xfId="0" applyFont="1" applyFill="1" applyBorder="1" applyAlignment="1">
      <alignment horizontal="left"/>
    </xf>
    <xf numFmtId="0" fontId="0" fillId="0" borderId="14" xfId="0" applyFill="1" applyBorder="1" applyAlignment="1"/>
    <xf numFmtId="2" fontId="0" fillId="4" borderId="12" xfId="0" applyNumberFormat="1" applyFill="1" applyBorder="1" applyAlignment="1"/>
    <xf numFmtId="2" fontId="0" fillId="0" borderId="14" xfId="0" applyNumberFormat="1" applyFill="1" applyBorder="1" applyAlignment="1"/>
    <xf numFmtId="2" fontId="0" fillId="0" borderId="12" xfId="0" applyNumberFormat="1" applyFill="1" applyBorder="1" applyAlignment="1"/>
    <xf numFmtId="0" fontId="5" fillId="3" borderId="15" xfId="0" applyFont="1" applyFill="1" applyBorder="1" applyAlignment="1">
      <alignment horizontal="left"/>
    </xf>
    <xf numFmtId="2" fontId="0" fillId="0" borderId="16" xfId="0" applyNumberFormat="1" applyFill="1" applyBorder="1" applyAlignment="1"/>
    <xf numFmtId="0" fontId="0" fillId="4" borderId="12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007C-6E15-4B5A-8455-FD8691AD463C}">
  <dimension ref="A1:I83"/>
  <sheetViews>
    <sheetView tabSelected="1" topLeftCell="A66" zoomScaleNormal="100" workbookViewId="0">
      <selection activeCell="G73" activeCellId="1" sqref="F77 G73:I83"/>
    </sheetView>
  </sheetViews>
  <sheetFormatPr defaultRowHeight="14.4" x14ac:dyDescent="0.3"/>
  <cols>
    <col min="1" max="1" width="19.6640625" bestFit="1" customWidth="1"/>
    <col min="2" max="2" width="18.6640625" bestFit="1" customWidth="1"/>
    <col min="3" max="6" width="12.5546875" bestFit="1" customWidth="1"/>
  </cols>
  <sheetData>
    <row r="1" spans="1:6" x14ac:dyDescent="0.3">
      <c r="A1" s="23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 x14ac:dyDescent="0.3">
      <c r="A2" s="23" t="s">
        <v>1</v>
      </c>
      <c r="B2" s="9">
        <v>45000</v>
      </c>
      <c r="C2" s="9">
        <f>B2*1.05</f>
        <v>47250</v>
      </c>
      <c r="D2" s="9">
        <f>C2*1.05</f>
        <v>49612.5</v>
      </c>
      <c r="E2" s="9">
        <f>D2*1.05</f>
        <v>52093.125</v>
      </c>
      <c r="F2" s="9">
        <f>E2*1.05</f>
        <v>54697.78125</v>
      </c>
    </row>
    <row r="3" spans="1:6" x14ac:dyDescent="0.3">
      <c r="A3" s="23" t="s">
        <v>2</v>
      </c>
      <c r="B3" s="9">
        <v>15000</v>
      </c>
      <c r="C3" s="9">
        <f>B3*1.02</f>
        <v>15300</v>
      </c>
      <c r="D3" s="9">
        <f>C3*1.02</f>
        <v>15606</v>
      </c>
      <c r="E3" s="9">
        <f>D3*1.02</f>
        <v>15918.12</v>
      </c>
      <c r="F3" s="9">
        <f>E3*1.02</f>
        <v>16236.482400000001</v>
      </c>
    </row>
    <row r="4" spans="1:6" x14ac:dyDescent="0.3">
      <c r="A4" s="23" t="s">
        <v>3</v>
      </c>
      <c r="B4" s="9">
        <v>20</v>
      </c>
      <c r="C4" s="9">
        <f>+ROUND(B4*1.1,0)</f>
        <v>22</v>
      </c>
      <c r="D4" s="9">
        <f>+ROUND(C4*1.1,0)</f>
        <v>24</v>
      </c>
      <c r="E4" s="9">
        <f>+ROUND(D4*1.1,0)</f>
        <v>26</v>
      </c>
      <c r="F4" s="9">
        <f>+ROUND(E4*1.1,0)</f>
        <v>29</v>
      </c>
    </row>
    <row r="5" spans="1:6" x14ac:dyDescent="0.3">
      <c r="A5" s="23" t="s">
        <v>9</v>
      </c>
      <c r="B5" s="9">
        <v>2000</v>
      </c>
      <c r="C5" s="9">
        <f>B5*1.05</f>
        <v>2100</v>
      </c>
      <c r="D5" s="9">
        <f>C5*1.05</f>
        <v>2205</v>
      </c>
      <c r="E5" s="9">
        <f>D5*1.05</f>
        <v>2315.25</v>
      </c>
      <c r="F5" s="9">
        <f>E5*1.05</f>
        <v>2431.0125000000003</v>
      </c>
    </row>
    <row r="6" spans="1:6" x14ac:dyDescent="0.3">
      <c r="A6" s="23" t="s">
        <v>4</v>
      </c>
      <c r="B6" s="9">
        <v>22500</v>
      </c>
      <c r="C6" s="9">
        <f>B6*1.025</f>
        <v>23062.499999999996</v>
      </c>
      <c r="D6" s="9">
        <f>C6*1.025</f>
        <v>23639.062499999993</v>
      </c>
      <c r="E6" s="9">
        <f>D6*1.025</f>
        <v>24230.039062499989</v>
      </c>
      <c r="F6" s="9">
        <f>E6*1.025</f>
        <v>24835.790039062485</v>
      </c>
    </row>
    <row r="7" spans="1:6" x14ac:dyDescent="0.3">
      <c r="A7" s="23" t="s">
        <v>6</v>
      </c>
      <c r="B7" s="9">
        <f>B4*B6</f>
        <v>450000</v>
      </c>
      <c r="C7" s="9">
        <f>C4*C6</f>
        <v>507374.99999999994</v>
      </c>
      <c r="D7" s="9">
        <f>D4*D6</f>
        <v>567337.49999999977</v>
      </c>
      <c r="E7" s="9">
        <f>E4*E6</f>
        <v>629981.01562499977</v>
      </c>
      <c r="F7" s="9">
        <f>F4*F6</f>
        <v>720237.91113281203</v>
      </c>
    </row>
    <row r="8" spans="1:6" x14ac:dyDescent="0.3">
      <c r="A8" s="23" t="s">
        <v>5</v>
      </c>
      <c r="B8" s="9">
        <f>(B3+B5)*B4+B2</f>
        <v>385000</v>
      </c>
      <c r="C8" s="9">
        <f>(C3+C5)*C4+C2</f>
        <v>430050</v>
      </c>
      <c r="D8" s="9">
        <f>(D3+D5)*D4+D2</f>
        <v>477076.5</v>
      </c>
      <c r="E8" s="9">
        <f>(E3+E5)*E4+E2</f>
        <v>526160.74500000011</v>
      </c>
      <c r="F8" s="9">
        <f>(F3+F5)*F4+F2</f>
        <v>596055.13335000002</v>
      </c>
    </row>
    <row r="9" spans="1:6" x14ac:dyDescent="0.3">
      <c r="A9" s="23" t="s">
        <v>7</v>
      </c>
      <c r="B9" s="9">
        <f>B7-B8</f>
        <v>65000</v>
      </c>
      <c r="C9" s="9">
        <f>C7-C8</f>
        <v>77324.999999999942</v>
      </c>
      <c r="D9" s="9">
        <f>D7-D8</f>
        <v>90260.999999999767</v>
      </c>
      <c r="E9" s="9">
        <f>E7-E8</f>
        <v>103820.27062499966</v>
      </c>
      <c r="F9" s="9">
        <f>F7-F8</f>
        <v>124182.77778281202</v>
      </c>
    </row>
    <row r="10" spans="1:6" x14ac:dyDescent="0.3">
      <c r="A10" s="23" t="s">
        <v>10</v>
      </c>
      <c r="B10" s="9">
        <f>B8/B4</f>
        <v>19250</v>
      </c>
      <c r="C10" s="9">
        <f>C8/C4</f>
        <v>19547.727272727272</v>
      </c>
      <c r="D10" s="9">
        <f>D8/D4</f>
        <v>19878.1875</v>
      </c>
      <c r="E10" s="9">
        <f>E8/E4</f>
        <v>20236.951730769237</v>
      </c>
      <c r="F10" s="9">
        <f>F8/F4</f>
        <v>20553.625287931034</v>
      </c>
    </row>
    <row r="11" spans="1:6" x14ac:dyDescent="0.3">
      <c r="A11" s="23" t="s">
        <v>8</v>
      </c>
      <c r="B11" s="9">
        <f>(B6-B10)/B6*100</f>
        <v>14.444444444444443</v>
      </c>
      <c r="C11" s="9">
        <f>(C6-C10)/C6*100</f>
        <v>15.24020694752401</v>
      </c>
      <c r="D11" s="9">
        <f>(D6-D10)/D6*100</f>
        <v>15.909577632361662</v>
      </c>
      <c r="E11" s="9">
        <f>(E6-E10)/E6*100</f>
        <v>16.479904639983509</v>
      </c>
      <c r="F11" s="9">
        <f>(F6-F10)/F6*100</f>
        <v>17.241910744116986</v>
      </c>
    </row>
    <row r="14" spans="1:6" x14ac:dyDescent="0.3">
      <c r="A14" s="24" t="s">
        <v>11</v>
      </c>
      <c r="B14" s="24" t="s">
        <v>12</v>
      </c>
    </row>
    <row r="15" spans="1:6" x14ac:dyDescent="0.3">
      <c r="A15" s="25">
        <f>AVERAGE(B9:F9)</f>
        <v>92117.80968156227</v>
      </c>
      <c r="B15" s="9">
        <f>AVERAGE(B11:F11)</f>
        <v>15.86320888168612</v>
      </c>
    </row>
    <row r="16" spans="1:6" x14ac:dyDescent="0.3">
      <c r="A16" s="1"/>
    </row>
    <row r="18" spans="1:9" x14ac:dyDescent="0.3">
      <c r="A18" s="3" t="s">
        <v>0</v>
      </c>
      <c r="B18" s="11">
        <v>1</v>
      </c>
      <c r="C18" s="11">
        <v>2</v>
      </c>
      <c r="D18" s="11">
        <v>3</v>
      </c>
      <c r="E18" s="11">
        <v>4</v>
      </c>
      <c r="F18" s="11">
        <v>5</v>
      </c>
      <c r="G18" s="18" t="s">
        <v>16</v>
      </c>
      <c r="H18" s="19"/>
      <c r="I18" s="19"/>
    </row>
    <row r="19" spans="1:9" x14ac:dyDescent="0.3">
      <c r="A19" s="3" t="s">
        <v>14</v>
      </c>
      <c r="B19" s="12">
        <v>45000</v>
      </c>
      <c r="C19" s="12">
        <f>B19*5%+B19</f>
        <v>47250</v>
      </c>
      <c r="D19" s="12">
        <f>C19*5%+C19</f>
        <v>49612.5</v>
      </c>
      <c r="E19" s="12">
        <f>D19*5%+D19</f>
        <v>52093.125</v>
      </c>
      <c r="F19" s="12">
        <f>E19*5%+E19</f>
        <v>54697.78125</v>
      </c>
      <c r="G19" s="20"/>
      <c r="H19" s="19"/>
      <c r="I19" s="19"/>
    </row>
    <row r="20" spans="1:9" ht="28.8" x14ac:dyDescent="0.3">
      <c r="A20" s="3" t="s">
        <v>2</v>
      </c>
      <c r="B20" s="12">
        <v>15000</v>
      </c>
      <c r="C20" s="12">
        <f>B20*2%+B20</f>
        <v>15300</v>
      </c>
      <c r="D20" s="12">
        <f>C20*2%+C20</f>
        <v>15606</v>
      </c>
      <c r="E20" s="12">
        <f>D20*2%+D20</f>
        <v>15918.12</v>
      </c>
      <c r="F20" s="12">
        <f>E20*2%+E20</f>
        <v>16236.482400000001</v>
      </c>
      <c r="G20" s="20"/>
      <c r="H20" s="19"/>
      <c r="I20" s="19"/>
    </row>
    <row r="21" spans="1:9" x14ac:dyDescent="0.3">
      <c r="A21" s="3" t="s">
        <v>3</v>
      </c>
      <c r="B21" s="12">
        <v>8.1818181818181834</v>
      </c>
      <c r="C21" s="12">
        <f>ROUND(B21*10%,0)+B21</f>
        <v>9.1818181818181834</v>
      </c>
      <c r="D21" s="12">
        <f>ROUND(C21*10%,0)+C21</f>
        <v>10.181818181818183</v>
      </c>
      <c r="E21" s="12">
        <f>ROUND(D21*10%,0)+D21</f>
        <v>11.181818181818183</v>
      </c>
      <c r="F21" s="12">
        <f>ROUND(E21*10%,0)+E21</f>
        <v>12.181818181818183</v>
      </c>
      <c r="G21" s="20"/>
      <c r="H21" s="19"/>
      <c r="I21" s="19"/>
    </row>
    <row r="22" spans="1:9" x14ac:dyDescent="0.3">
      <c r="A22" s="3" t="s">
        <v>9</v>
      </c>
      <c r="B22" s="12">
        <v>2000</v>
      </c>
      <c r="C22" s="12">
        <f>B22*5%+B22</f>
        <v>2100</v>
      </c>
      <c r="D22" s="12">
        <f>C22*5%+C22</f>
        <v>2205</v>
      </c>
      <c r="E22" s="12">
        <f>D22*5%+D22</f>
        <v>2315.25</v>
      </c>
      <c r="F22" s="12">
        <f>E22*5%+E22</f>
        <v>2431.0124999999998</v>
      </c>
      <c r="G22" s="20"/>
      <c r="H22" s="19"/>
      <c r="I22" s="19"/>
    </row>
    <row r="23" spans="1:9" x14ac:dyDescent="0.3">
      <c r="A23" s="3" t="s">
        <v>4</v>
      </c>
      <c r="B23" s="12">
        <v>22500</v>
      </c>
      <c r="C23" s="12">
        <f>B23*2.5%+B23</f>
        <v>23062.5</v>
      </c>
      <c r="D23" s="12">
        <f>C23*2.5%+C23</f>
        <v>23639.0625</v>
      </c>
      <c r="E23" s="12">
        <f>D23*2.5%+D23</f>
        <v>24230.0390625</v>
      </c>
      <c r="F23" s="12">
        <f>E23*2.5%+E23</f>
        <v>24835.7900390625</v>
      </c>
      <c r="G23" s="20"/>
      <c r="H23" s="19"/>
      <c r="I23" s="19"/>
    </row>
    <row r="24" spans="1:9" x14ac:dyDescent="0.3">
      <c r="A24" s="3" t="s">
        <v>6</v>
      </c>
      <c r="B24" s="13">
        <f>B21*B23</f>
        <v>184090.90909090912</v>
      </c>
      <c r="C24" s="13">
        <f>C21*C23</f>
        <v>211755.68181818185</v>
      </c>
      <c r="D24" s="13">
        <f>D21*D23</f>
        <v>240688.63636363641</v>
      </c>
      <c r="E24" s="13">
        <f>E21*E23</f>
        <v>270935.89133522729</v>
      </c>
      <c r="F24" s="13">
        <f>F21*F23</f>
        <v>302545.07865767047</v>
      </c>
      <c r="G24" s="20"/>
      <c r="H24" s="19"/>
      <c r="I24" s="19"/>
    </row>
    <row r="25" spans="1:9" x14ac:dyDescent="0.3">
      <c r="A25" s="3" t="s">
        <v>5</v>
      </c>
      <c r="B25" s="14">
        <f>(B20+B22)*B21+B19</f>
        <v>184090.90909090912</v>
      </c>
      <c r="C25" s="14">
        <f>(C20+C22)*C21+C19</f>
        <v>207013.63636363638</v>
      </c>
      <c r="D25" s="14">
        <f>(D20+D22)*D21+D19</f>
        <v>230960.86363636368</v>
      </c>
      <c r="E25" s="14">
        <f>(E20+E22)*E21+E19</f>
        <v>255975.35318181824</v>
      </c>
      <c r="F25" s="14">
        <f>(F20+F22)*F21+F19</f>
        <v>282101.81003181823</v>
      </c>
      <c r="G25" s="20"/>
      <c r="H25" s="19"/>
      <c r="I25" s="19"/>
    </row>
    <row r="26" spans="1:9" x14ac:dyDescent="0.3">
      <c r="A26" s="4" t="s">
        <v>7</v>
      </c>
      <c r="B26" s="14">
        <f>B24-B25</f>
        <v>0</v>
      </c>
      <c r="C26" s="14">
        <f>C24-C25</f>
        <v>4742.0454545454704</v>
      </c>
      <c r="D26" s="14">
        <f>D24-D25</f>
        <v>9727.7727272727352</v>
      </c>
      <c r="E26" s="14">
        <f>E24-E25</f>
        <v>14960.538153409056</v>
      </c>
      <c r="F26" s="14">
        <f>F24-F25</f>
        <v>20443.268625852244</v>
      </c>
      <c r="G26" s="20"/>
      <c r="H26" s="19"/>
      <c r="I26" s="19"/>
    </row>
    <row r="27" spans="1:9" x14ac:dyDescent="0.3">
      <c r="A27" s="3" t="s">
        <v>15</v>
      </c>
      <c r="B27" s="15">
        <f>B25/B21</f>
        <v>22500</v>
      </c>
      <c r="C27" s="15">
        <f>C25/C21</f>
        <v>22546.039603960395</v>
      </c>
      <c r="D27" s="15">
        <f>D25/D21</f>
        <v>22683.65625</v>
      </c>
      <c r="E27" s="15">
        <f>E25/E21</f>
        <v>22892.104756097564</v>
      </c>
      <c r="F27" s="15">
        <f>F25/F21</f>
        <v>23157.611271268659</v>
      </c>
      <c r="G27" s="20"/>
      <c r="H27" s="19"/>
      <c r="I27" s="19"/>
    </row>
    <row r="28" spans="1:9" x14ac:dyDescent="0.3">
      <c r="A28" s="3" t="s">
        <v>8</v>
      </c>
      <c r="B28" s="16">
        <f>(B23-B27)/B23</f>
        <v>0</v>
      </c>
      <c r="C28" s="16">
        <f>(C23-C27)/C23</f>
        <v>2.2393946711744401E-2</v>
      </c>
      <c r="D28" s="16">
        <f>(D23-D27)/D23</f>
        <v>4.0416418798334325E-2</v>
      </c>
      <c r="E28" s="16">
        <f>(E23-E27)/E23</f>
        <v>5.521800038998332E-2</v>
      </c>
      <c r="F28" s="16">
        <f>(F23-F27)/F23</f>
        <v>6.7570983856537259E-2</v>
      </c>
      <c r="G28" s="20"/>
      <c r="H28" s="19"/>
      <c r="I28" s="19"/>
    </row>
    <row r="30" spans="1:9" x14ac:dyDescent="0.3">
      <c r="A30" s="17" t="s">
        <v>13</v>
      </c>
      <c r="B30" s="17"/>
      <c r="C30" s="17"/>
    </row>
    <row r="31" spans="1:9" x14ac:dyDescent="0.3">
      <c r="A31" s="2">
        <v>8.1818181820000007</v>
      </c>
      <c r="B31" s="2"/>
      <c r="C31" s="2"/>
      <c r="D31">
        <f>ROUND(A31,0)</f>
        <v>8</v>
      </c>
    </row>
    <row r="34" spans="1:9" x14ac:dyDescent="0.3">
      <c r="A34" s="23" t="s">
        <v>0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18" t="s">
        <v>19</v>
      </c>
      <c r="H34" s="19"/>
      <c r="I34" s="19"/>
    </row>
    <row r="35" spans="1:9" x14ac:dyDescent="0.3">
      <c r="A35" s="23" t="s">
        <v>1</v>
      </c>
      <c r="B35" s="9">
        <v>45000</v>
      </c>
      <c r="C35" s="9">
        <f>B35*1.05</f>
        <v>47250</v>
      </c>
      <c r="D35" s="9">
        <f>C35*1.05</f>
        <v>49612.5</v>
      </c>
      <c r="E35" s="9">
        <v>53085.38</v>
      </c>
      <c r="F35" s="9">
        <v>56801.35</v>
      </c>
      <c r="G35" s="20"/>
      <c r="H35" s="19"/>
      <c r="I35" s="19"/>
    </row>
    <row r="36" spans="1:9" x14ac:dyDescent="0.3">
      <c r="A36" s="23" t="s">
        <v>2</v>
      </c>
      <c r="B36" s="9">
        <v>15000</v>
      </c>
      <c r="C36" s="9">
        <f>B36*1.02</f>
        <v>15300</v>
      </c>
      <c r="D36" s="9">
        <f>C36*1.02</f>
        <v>15606</v>
      </c>
      <c r="E36" s="9">
        <f>D36*1.02</f>
        <v>15918.12</v>
      </c>
      <c r="F36" s="9">
        <f>E36*1.02</f>
        <v>16236.482400000001</v>
      </c>
      <c r="G36" s="20"/>
      <c r="H36" s="19"/>
      <c r="I36" s="19"/>
    </row>
    <row r="37" spans="1:9" x14ac:dyDescent="0.3">
      <c r="A37" s="23" t="s">
        <v>3</v>
      </c>
      <c r="B37" s="9">
        <v>20</v>
      </c>
      <c r="C37" s="9">
        <f>+ROUND(B37*1.1,0)</f>
        <v>22</v>
      </c>
      <c r="D37" s="9">
        <f>+ROUND(C37*1.1,0)</f>
        <v>24</v>
      </c>
      <c r="E37" s="9">
        <f>+ROUND(D37*1.1,0)</f>
        <v>26</v>
      </c>
      <c r="F37" s="9">
        <f>+ROUND(E37*1.1,0)</f>
        <v>29</v>
      </c>
      <c r="G37" s="20"/>
      <c r="H37" s="19"/>
      <c r="I37" s="19"/>
    </row>
    <row r="38" spans="1:9" x14ac:dyDescent="0.3">
      <c r="A38" s="23" t="s">
        <v>9</v>
      </c>
      <c r="B38" s="9">
        <v>2000</v>
      </c>
      <c r="C38" s="9">
        <f>B38*1.05</f>
        <v>2100</v>
      </c>
      <c r="D38" s="9">
        <f>C38*1.05</f>
        <v>2205</v>
      </c>
      <c r="E38" s="9">
        <v>2359.35</v>
      </c>
      <c r="F38" s="9">
        <v>2524.5</v>
      </c>
      <c r="G38" s="20"/>
      <c r="H38" s="19"/>
      <c r="I38" s="19"/>
    </row>
    <row r="39" spans="1:9" x14ac:dyDescent="0.3">
      <c r="A39" s="23" t="s">
        <v>4</v>
      </c>
      <c r="B39" s="9">
        <v>22500</v>
      </c>
      <c r="C39" s="9">
        <f>B39*1.025</f>
        <v>23062.499999999996</v>
      </c>
      <c r="D39" s="9">
        <f>C39*1.025</f>
        <v>23639.062499999993</v>
      </c>
      <c r="E39" s="9">
        <f>D39*1.025</f>
        <v>24230.039062499989</v>
      </c>
      <c r="F39" s="9">
        <f>E39*1.025</f>
        <v>24835.790039062485</v>
      </c>
      <c r="G39" s="20"/>
      <c r="H39" s="19"/>
      <c r="I39" s="19"/>
    </row>
    <row r="40" spans="1:9" x14ac:dyDescent="0.3">
      <c r="A40" s="23" t="s">
        <v>6</v>
      </c>
      <c r="B40" s="9">
        <f>B37*B39</f>
        <v>450000</v>
      </c>
      <c r="C40" s="9">
        <f>C37*C39</f>
        <v>507374.99999999994</v>
      </c>
      <c r="D40" s="9">
        <f>D37*D39</f>
        <v>567337.49999999977</v>
      </c>
      <c r="E40" s="9">
        <f>E37*E39</f>
        <v>629981.01562499977</v>
      </c>
      <c r="F40" s="9">
        <f>F37*F39</f>
        <v>720237.91113281203</v>
      </c>
      <c r="G40" s="20"/>
      <c r="H40" s="19"/>
      <c r="I40" s="19"/>
    </row>
    <row r="41" spans="1:9" x14ac:dyDescent="0.3">
      <c r="A41" s="23" t="s">
        <v>5</v>
      </c>
      <c r="B41" s="9">
        <f>(B36+B38)*B37+B35</f>
        <v>385000</v>
      </c>
      <c r="C41" s="9">
        <f>(C36+C38)*C37+C35</f>
        <v>430050</v>
      </c>
      <c r="D41" s="9">
        <f>(D36+D38)*D37+D35</f>
        <v>477076.5</v>
      </c>
      <c r="E41" s="9">
        <f>(E36+E38)*E37+E35</f>
        <v>528299.6</v>
      </c>
      <c r="F41" s="9">
        <f>(F36+F38)*F37+F35</f>
        <v>600869.83959999995</v>
      </c>
      <c r="G41" s="20"/>
      <c r="H41" s="19"/>
      <c r="I41" s="19"/>
    </row>
    <row r="42" spans="1:9" x14ac:dyDescent="0.3">
      <c r="A42" s="23" t="s">
        <v>7</v>
      </c>
      <c r="B42" s="9">
        <f>B40-B41</f>
        <v>65000</v>
      </c>
      <c r="C42" s="9">
        <f>C40-C41</f>
        <v>77324.999999999942</v>
      </c>
      <c r="D42" s="9">
        <f>D40-D41</f>
        <v>90260.999999999767</v>
      </c>
      <c r="E42" s="9">
        <f>E40-E41</f>
        <v>101681.41562499979</v>
      </c>
      <c r="F42" s="9">
        <f>F40-F41</f>
        <v>119368.07153281209</v>
      </c>
      <c r="G42" s="20"/>
      <c r="H42" s="19"/>
      <c r="I42" s="19"/>
    </row>
    <row r="43" spans="1:9" x14ac:dyDescent="0.3">
      <c r="A43" s="23" t="s">
        <v>10</v>
      </c>
      <c r="B43" s="9">
        <f>B41/B37</f>
        <v>19250</v>
      </c>
      <c r="C43" s="9">
        <f>C41/C37</f>
        <v>19547.727272727272</v>
      </c>
      <c r="D43" s="9">
        <f>D41/D37</f>
        <v>19878.1875</v>
      </c>
      <c r="E43" s="9">
        <f>E41/E37</f>
        <v>20319.215384615385</v>
      </c>
      <c r="F43" s="9">
        <f>F41/F37</f>
        <v>20719.64964137931</v>
      </c>
      <c r="G43" s="20"/>
      <c r="H43" s="19"/>
      <c r="I43" s="19"/>
    </row>
    <row r="44" spans="1:9" x14ac:dyDescent="0.3">
      <c r="A44" s="23" t="s">
        <v>8</v>
      </c>
      <c r="B44" s="9">
        <f>(B39-B43)/B39*100</f>
        <v>14.444444444444443</v>
      </c>
      <c r="C44" s="9">
        <f>(C39-C43)/C39*100</f>
        <v>15.24020694752401</v>
      </c>
      <c r="D44" s="9">
        <f>(D39-D43)/D39*100</f>
        <v>15.909577632361662</v>
      </c>
      <c r="E44" s="9">
        <f>(E39-E43)/E39*100</f>
        <v>16.140393615531778</v>
      </c>
      <c r="F44" s="9">
        <f>(F39-F43)/F39*100</f>
        <v>16.573422432743971</v>
      </c>
      <c r="G44" s="20"/>
      <c r="H44" s="19"/>
      <c r="I44" s="19"/>
    </row>
    <row r="47" spans="1:9" x14ac:dyDescent="0.3">
      <c r="A47" s="3" t="s">
        <v>0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18" t="s">
        <v>20</v>
      </c>
      <c r="H47" s="19"/>
      <c r="I47" s="19"/>
    </row>
    <row r="48" spans="1:9" x14ac:dyDescent="0.3">
      <c r="A48" s="3" t="s">
        <v>14</v>
      </c>
      <c r="B48" s="6">
        <v>45000</v>
      </c>
      <c r="C48" s="6">
        <f>B48*5%+B48</f>
        <v>47250</v>
      </c>
      <c r="D48" s="6">
        <f>C48*5%+C48</f>
        <v>49612.5</v>
      </c>
      <c r="E48" s="6">
        <v>53085.38</v>
      </c>
      <c r="F48" s="6">
        <v>56801.35</v>
      </c>
      <c r="G48" s="20"/>
      <c r="H48" s="19"/>
      <c r="I48" s="19"/>
    </row>
    <row r="49" spans="1:9" x14ac:dyDescent="0.3">
      <c r="A49" s="23" t="s">
        <v>17</v>
      </c>
      <c r="B49" s="6">
        <v>15000</v>
      </c>
      <c r="C49" s="6">
        <f>B49*2%+B49</f>
        <v>15300</v>
      </c>
      <c r="D49" s="6">
        <f>C49*2%+C49</f>
        <v>15606</v>
      </c>
      <c r="E49" s="6">
        <f>D49*2%+D49</f>
        <v>15918.12</v>
      </c>
      <c r="F49" s="6">
        <f>E49*2%+E49</f>
        <v>16236.482400000001</v>
      </c>
      <c r="G49" s="20"/>
      <c r="H49" s="19"/>
      <c r="I49" s="19"/>
    </row>
    <row r="50" spans="1:9" x14ac:dyDescent="0.3">
      <c r="A50" s="3" t="s">
        <v>18</v>
      </c>
      <c r="B50" s="6">
        <v>20</v>
      </c>
      <c r="C50" s="6">
        <f>ROUND(B50*10%,0)+B50</f>
        <v>22</v>
      </c>
      <c r="D50" s="6">
        <f>ROUND(C50*10%,0)+C50</f>
        <v>24</v>
      </c>
      <c r="E50" s="6">
        <f>ROUND(D50*10%,0)+D50</f>
        <v>26</v>
      </c>
      <c r="F50" s="6">
        <f>ROUND(E50*10%,0)+E50</f>
        <v>29</v>
      </c>
      <c r="G50" s="20"/>
      <c r="H50" s="19"/>
      <c r="I50" s="19"/>
    </row>
    <row r="51" spans="1:9" x14ac:dyDescent="0.3">
      <c r="A51" s="3" t="s">
        <v>9</v>
      </c>
      <c r="B51" s="6">
        <v>2000</v>
      </c>
      <c r="C51" s="6">
        <f>B51*5%+B51</f>
        <v>2100</v>
      </c>
      <c r="D51" s="6">
        <f>C51*5%+C51</f>
        <v>2205</v>
      </c>
      <c r="E51" s="6">
        <v>2359.35</v>
      </c>
      <c r="F51" s="6">
        <v>2524.5</v>
      </c>
      <c r="G51" s="20"/>
      <c r="H51" s="19"/>
      <c r="I51" s="19"/>
    </row>
    <row r="52" spans="1:9" x14ac:dyDescent="0.3">
      <c r="A52" s="3" t="s">
        <v>4</v>
      </c>
      <c r="B52" s="6">
        <v>22500</v>
      </c>
      <c r="C52" s="6">
        <f>B52*2.5%+B52</f>
        <v>23062.5</v>
      </c>
      <c r="D52" s="6">
        <f>C52*0.95</f>
        <v>21909.375</v>
      </c>
      <c r="E52" s="6">
        <f>D52*0.9025</f>
        <v>19773.2109375</v>
      </c>
      <c r="F52" s="6">
        <f>E52*0.857</f>
        <v>16945.641773437499</v>
      </c>
      <c r="G52" s="20"/>
      <c r="H52" s="19"/>
      <c r="I52" s="19"/>
    </row>
    <row r="53" spans="1:9" x14ac:dyDescent="0.3">
      <c r="A53" s="3" t="s">
        <v>6</v>
      </c>
      <c r="B53" s="7">
        <f>B50*B52</f>
        <v>450000</v>
      </c>
      <c r="C53" s="7">
        <f>C50*C52</f>
        <v>507375</v>
      </c>
      <c r="D53" s="7">
        <f>D50*D52</f>
        <v>525825</v>
      </c>
      <c r="E53" s="7">
        <f>E50*E52</f>
        <v>514103.484375</v>
      </c>
      <c r="F53" s="7">
        <f>F50*F52</f>
        <v>491423.61142968747</v>
      </c>
      <c r="G53" s="20"/>
      <c r="H53" s="19"/>
      <c r="I53" s="19"/>
    </row>
    <row r="54" spans="1:9" x14ac:dyDescent="0.3">
      <c r="A54" s="3" t="s">
        <v>5</v>
      </c>
      <c r="B54" s="8">
        <f>(B49+B51)*B50+B48</f>
        <v>385000</v>
      </c>
      <c r="C54" s="8">
        <f>(C49+C51)*C50+C48</f>
        <v>430050</v>
      </c>
      <c r="D54" s="8">
        <f>(D49+D51)*D50+D48</f>
        <v>477076.5</v>
      </c>
      <c r="E54" s="8">
        <f>(E49+E51)*E50+E48</f>
        <v>528299.6</v>
      </c>
      <c r="F54" s="8">
        <f>(F49+F51)*F50+F48</f>
        <v>600869.83959999995</v>
      </c>
      <c r="G54" s="20"/>
      <c r="H54" s="19"/>
      <c r="I54" s="19"/>
    </row>
    <row r="55" spans="1:9" x14ac:dyDescent="0.3">
      <c r="A55" s="3" t="s">
        <v>7</v>
      </c>
      <c r="B55" s="8">
        <f>B53-B54</f>
        <v>65000</v>
      </c>
      <c r="C55" s="8">
        <f>C53-C54</f>
        <v>77325</v>
      </c>
      <c r="D55" s="8">
        <f>D53-D54</f>
        <v>48748.5</v>
      </c>
      <c r="E55" s="8">
        <f>E53-E54</f>
        <v>-14196.115624999977</v>
      </c>
      <c r="F55" s="8">
        <f>F53-F54</f>
        <v>-109446.22817031248</v>
      </c>
      <c r="G55" s="20"/>
      <c r="H55" s="19"/>
      <c r="I55" s="19"/>
    </row>
    <row r="56" spans="1:9" x14ac:dyDescent="0.3">
      <c r="A56" s="3" t="s">
        <v>15</v>
      </c>
      <c r="B56" s="9">
        <f>B54/B50</f>
        <v>19250</v>
      </c>
      <c r="C56" s="9">
        <f>C54/C50</f>
        <v>19547.727272727272</v>
      </c>
      <c r="D56" s="9">
        <f>D54/D50</f>
        <v>19878.1875</v>
      </c>
      <c r="E56" s="9">
        <f>E54/E50</f>
        <v>20319.215384615385</v>
      </c>
      <c r="F56" s="9">
        <f>F54/F50</f>
        <v>20719.64964137931</v>
      </c>
      <c r="G56" s="20"/>
      <c r="H56" s="19"/>
      <c r="I56" s="19"/>
    </row>
    <row r="57" spans="1:9" x14ac:dyDescent="0.3">
      <c r="A57" s="3" t="s">
        <v>8</v>
      </c>
      <c r="B57" s="10">
        <f>(B52-B56)/B52</f>
        <v>0.14444444444444443</v>
      </c>
      <c r="C57" s="10">
        <f>(C52-C56)/C52</f>
        <v>0.15240206947524024</v>
      </c>
      <c r="D57" s="10">
        <f>(D52-D56)/D52</f>
        <v>9.2708600770218225E-2</v>
      </c>
      <c r="E57" s="10">
        <f>(E52-E56)/E52</f>
        <v>-2.761334255934552E-2</v>
      </c>
      <c r="F57" s="10">
        <f>(F52-F56)/F52</f>
        <v>-0.22271259586388842</v>
      </c>
      <c r="G57" s="20"/>
      <c r="H57" s="19"/>
      <c r="I57" s="19"/>
    </row>
    <row r="60" spans="1:9" x14ac:dyDescent="0.3">
      <c r="A60" s="23" t="s">
        <v>0</v>
      </c>
      <c r="B60" s="9">
        <v>1</v>
      </c>
      <c r="C60" s="9">
        <v>2</v>
      </c>
      <c r="D60" s="9">
        <v>3</v>
      </c>
      <c r="E60" s="9">
        <v>4</v>
      </c>
      <c r="F60" s="9">
        <v>5</v>
      </c>
      <c r="G60" s="18" t="s">
        <v>21</v>
      </c>
      <c r="H60" s="19"/>
      <c r="I60" s="19"/>
    </row>
    <row r="61" spans="1:9" x14ac:dyDescent="0.3">
      <c r="A61" s="23" t="s">
        <v>1</v>
      </c>
      <c r="B61" s="9">
        <v>45000</v>
      </c>
      <c r="C61" s="9">
        <f>B61*1.05</f>
        <v>47250</v>
      </c>
      <c r="D61" s="9">
        <f>C61*1.05</f>
        <v>49612.5</v>
      </c>
      <c r="E61" s="9">
        <f>D61*1.05</f>
        <v>52093.125</v>
      </c>
      <c r="F61" s="9">
        <f>E61*1.05</f>
        <v>54697.78125</v>
      </c>
      <c r="G61" s="20"/>
      <c r="H61" s="19"/>
      <c r="I61" s="19"/>
    </row>
    <row r="62" spans="1:9" x14ac:dyDescent="0.3">
      <c r="A62" s="23" t="s">
        <v>2</v>
      </c>
      <c r="B62" s="9">
        <v>15000</v>
      </c>
      <c r="C62" s="9">
        <f>B62*1.02</f>
        <v>15300</v>
      </c>
      <c r="D62" s="9">
        <f>C62*1.02</f>
        <v>15606</v>
      </c>
      <c r="E62" s="9">
        <f>D62*1.02</f>
        <v>15918.12</v>
      </c>
      <c r="F62" s="9">
        <f>E62*1.02</f>
        <v>16236.482400000001</v>
      </c>
      <c r="G62" s="20"/>
      <c r="H62" s="19"/>
      <c r="I62" s="19"/>
    </row>
    <row r="63" spans="1:9" x14ac:dyDescent="0.3">
      <c r="A63" s="23" t="s">
        <v>3</v>
      </c>
      <c r="B63" s="9">
        <v>20</v>
      </c>
      <c r="C63" s="9">
        <f>+ROUND(B63*1.1,0)</f>
        <v>22</v>
      </c>
      <c r="D63" s="9">
        <f>+ROUND(C63*1.1,0)</f>
        <v>24</v>
      </c>
      <c r="E63" s="9">
        <f>+ROUND(D63*1.1,0)</f>
        <v>26</v>
      </c>
      <c r="F63" s="9">
        <f>+ROUND(E63*1.1,0)</f>
        <v>29</v>
      </c>
      <c r="G63" s="20"/>
      <c r="H63" s="19"/>
      <c r="I63" s="19"/>
    </row>
    <row r="64" spans="1:9" x14ac:dyDescent="0.3">
      <c r="A64" s="23" t="s">
        <v>9</v>
      </c>
      <c r="B64" s="9">
        <v>2000</v>
      </c>
      <c r="C64" s="9">
        <f>B64*1.05</f>
        <v>2100</v>
      </c>
      <c r="D64" s="9">
        <f>C64*1.05</f>
        <v>2205</v>
      </c>
      <c r="E64" s="9">
        <f>D64*1.05</f>
        <v>2315.25</v>
      </c>
      <c r="F64" s="9">
        <f>E64*1.05</f>
        <v>2431.0125000000003</v>
      </c>
      <c r="G64" s="20"/>
      <c r="H64" s="19"/>
      <c r="I64" s="19"/>
    </row>
    <row r="65" spans="1:9" x14ac:dyDescent="0.3">
      <c r="A65" s="23" t="s">
        <v>4</v>
      </c>
      <c r="B65" s="9">
        <v>22500</v>
      </c>
      <c r="C65" s="9">
        <f>B65*1.025</f>
        <v>23062.499999999996</v>
      </c>
      <c r="D65" s="9">
        <f>C65*1.025</f>
        <v>23639.062499999993</v>
      </c>
      <c r="E65" s="9">
        <f>D65*1.025</f>
        <v>24230.039062499989</v>
      </c>
      <c r="F65" s="9">
        <f>E65*1.025</f>
        <v>24835.790039062485</v>
      </c>
      <c r="G65" s="20"/>
      <c r="H65" s="19"/>
      <c r="I65" s="19"/>
    </row>
    <row r="66" spans="1:9" x14ac:dyDescent="0.3">
      <c r="A66" s="23" t="s">
        <v>6</v>
      </c>
      <c r="B66" s="9">
        <f>B63*B65</f>
        <v>450000</v>
      </c>
      <c r="C66" s="9">
        <f>C63*C65</f>
        <v>507374.99999999994</v>
      </c>
      <c r="D66" s="9">
        <f>D63*D65</f>
        <v>567337.49999999977</v>
      </c>
      <c r="E66" s="9">
        <f>E63*E65</f>
        <v>629981.01562499977</v>
      </c>
      <c r="F66" s="9">
        <f>F63*F65</f>
        <v>720237.91113281203</v>
      </c>
      <c r="G66" s="20"/>
      <c r="H66" s="19"/>
      <c r="I66" s="19"/>
    </row>
    <row r="67" spans="1:9" x14ac:dyDescent="0.3">
      <c r="A67" s="23" t="s">
        <v>5</v>
      </c>
      <c r="B67" s="9">
        <f>(B62+B64)*B63+B61</f>
        <v>385000</v>
      </c>
      <c r="C67" s="9">
        <f>(C62+C64)*C63+C61</f>
        <v>430050</v>
      </c>
      <c r="D67" s="9">
        <f>(D62+D64)*D63+D61</f>
        <v>477076.5</v>
      </c>
      <c r="E67" s="9">
        <f>(E62+E64)*E63+E61</f>
        <v>526160.74500000011</v>
      </c>
      <c r="F67" s="9">
        <f>(F62+F64)*F63+F61</f>
        <v>596055.13335000002</v>
      </c>
      <c r="G67" s="20"/>
      <c r="H67" s="19"/>
      <c r="I67" s="19"/>
    </row>
    <row r="68" spans="1:9" x14ac:dyDescent="0.3">
      <c r="A68" s="23" t="s">
        <v>7</v>
      </c>
      <c r="B68" s="9">
        <f>B66-B67</f>
        <v>65000</v>
      </c>
      <c r="C68" s="9">
        <f>C66-C67</f>
        <v>77324.999999999942</v>
      </c>
      <c r="D68" s="9">
        <f>D66-D67</f>
        <v>90260.999999999767</v>
      </c>
      <c r="E68" s="9">
        <f>E66-E67</f>
        <v>103820.27062499966</v>
      </c>
      <c r="F68" s="9">
        <f>F66-F67</f>
        <v>124182.77778281202</v>
      </c>
      <c r="G68" s="20"/>
      <c r="H68" s="19"/>
      <c r="I68" s="19"/>
    </row>
    <row r="69" spans="1:9" x14ac:dyDescent="0.3">
      <c r="A69" s="23" t="s">
        <v>10</v>
      </c>
      <c r="B69" s="9">
        <f>B67/B63</f>
        <v>19250</v>
      </c>
      <c r="C69" s="9">
        <f>C67/C63</f>
        <v>19547.727272727272</v>
      </c>
      <c r="D69" s="9">
        <f>D67/D63</f>
        <v>19878.1875</v>
      </c>
      <c r="E69" s="9">
        <f>E67/E63</f>
        <v>20236.951730769237</v>
      </c>
      <c r="F69" s="9">
        <f>F67/F63</f>
        <v>20553.625287931034</v>
      </c>
      <c r="G69" s="20"/>
      <c r="H69" s="19"/>
      <c r="I69" s="19"/>
    </row>
    <row r="70" spans="1:9" x14ac:dyDescent="0.3">
      <c r="A70" s="23" t="s">
        <v>8</v>
      </c>
      <c r="B70" s="9">
        <f>(B65-B69)/B65*100</f>
        <v>14.444444444444443</v>
      </c>
      <c r="C70" s="9">
        <f>(C65-C69)/C65*100</f>
        <v>15.24020694752401</v>
      </c>
      <c r="D70" s="9">
        <f>(D65-D69)/D65*100</f>
        <v>15.909577632361662</v>
      </c>
      <c r="E70" s="9">
        <f>(E65-E69)/E65*100</f>
        <v>16.479904639983509</v>
      </c>
      <c r="F70" s="9">
        <f>(F65-F69)/F65*100</f>
        <v>17.241910744116986</v>
      </c>
      <c r="G70" s="20"/>
      <c r="H70" s="19"/>
      <c r="I70" s="19"/>
    </row>
    <row r="73" spans="1:9" x14ac:dyDescent="0.3">
      <c r="A73" s="3" t="s">
        <v>0</v>
      </c>
      <c r="B73" s="5">
        <v>1</v>
      </c>
      <c r="C73" s="5">
        <v>2</v>
      </c>
      <c r="D73" s="5">
        <v>3</v>
      </c>
      <c r="E73" s="5">
        <v>4</v>
      </c>
      <c r="F73" s="5">
        <v>5</v>
      </c>
      <c r="G73" s="18" t="s">
        <v>22</v>
      </c>
      <c r="H73" s="19"/>
      <c r="I73" s="19"/>
    </row>
    <row r="74" spans="1:9" x14ac:dyDescent="0.3">
      <c r="A74" s="3" t="s">
        <v>14</v>
      </c>
      <c r="B74" s="21">
        <v>45000</v>
      </c>
      <c r="C74" s="21">
        <v>47250</v>
      </c>
      <c r="D74" s="21">
        <v>49612.5</v>
      </c>
      <c r="E74" s="21">
        <v>52093.125</v>
      </c>
      <c r="F74" s="21">
        <v>54697.78125</v>
      </c>
      <c r="G74" s="20"/>
      <c r="H74" s="19"/>
      <c r="I74" s="19"/>
    </row>
    <row r="75" spans="1:9" x14ac:dyDescent="0.3">
      <c r="A75" s="23" t="s">
        <v>17</v>
      </c>
      <c r="B75" s="21">
        <v>15000</v>
      </c>
      <c r="C75" s="21">
        <v>15300</v>
      </c>
      <c r="D75" s="21">
        <v>15606</v>
      </c>
      <c r="E75" s="21">
        <v>15918.12</v>
      </c>
      <c r="F75" s="21">
        <v>16236.482400000001</v>
      </c>
      <c r="G75" s="20"/>
      <c r="H75" s="19"/>
      <c r="I75" s="19"/>
    </row>
    <row r="76" spans="1:9" x14ac:dyDescent="0.3">
      <c r="A76" s="3" t="s">
        <v>18</v>
      </c>
      <c r="B76" s="22">
        <v>20</v>
      </c>
      <c r="C76" s="22">
        <v>22</v>
      </c>
      <c r="D76" s="22">
        <v>24</v>
      </c>
      <c r="E76" s="22">
        <v>26</v>
      </c>
      <c r="F76" s="22">
        <v>29</v>
      </c>
      <c r="G76" s="20"/>
      <c r="H76" s="19"/>
      <c r="I76" s="19"/>
    </row>
    <row r="77" spans="1:9" x14ac:dyDescent="0.3">
      <c r="A77" s="3" t="s">
        <v>9</v>
      </c>
      <c r="B77" s="21">
        <v>2000</v>
      </c>
      <c r="C77" s="21">
        <v>2100</v>
      </c>
      <c r="D77" s="21">
        <v>2205</v>
      </c>
      <c r="E77" s="21">
        <v>2315.25</v>
      </c>
      <c r="F77" s="21">
        <v>2431.0124999999998</v>
      </c>
      <c r="G77" s="20"/>
      <c r="H77" s="19"/>
      <c r="I77" s="19"/>
    </row>
    <row r="78" spans="1:9" x14ac:dyDescent="0.3">
      <c r="A78" s="3" t="s">
        <v>4</v>
      </c>
      <c r="B78" s="21">
        <v>22500</v>
      </c>
      <c r="C78" s="21">
        <v>23062.5</v>
      </c>
      <c r="D78" s="21">
        <v>23639.0625</v>
      </c>
      <c r="E78" s="21">
        <v>24230.0390625</v>
      </c>
      <c r="F78" s="21">
        <v>24835.7900390625</v>
      </c>
      <c r="G78" s="20"/>
      <c r="H78" s="19"/>
      <c r="I78" s="19"/>
    </row>
    <row r="79" spans="1:9" x14ac:dyDescent="0.3">
      <c r="A79" s="3" t="s">
        <v>6</v>
      </c>
      <c r="B79" s="21">
        <v>450000</v>
      </c>
      <c r="C79" s="21">
        <v>507375</v>
      </c>
      <c r="D79" s="21">
        <v>567337.5</v>
      </c>
      <c r="E79" s="21">
        <v>629981.015625</v>
      </c>
      <c r="F79" s="21">
        <v>720237.9111328125</v>
      </c>
      <c r="G79" s="20"/>
      <c r="H79" s="19"/>
      <c r="I79" s="19"/>
    </row>
    <row r="80" spans="1:9" x14ac:dyDescent="0.3">
      <c r="A80" s="3" t="s">
        <v>5</v>
      </c>
      <c r="B80" s="21">
        <v>337500</v>
      </c>
      <c r="C80" s="21">
        <v>380531.25</v>
      </c>
      <c r="D80" s="21">
        <v>425503.12499999988</v>
      </c>
      <c r="E80" s="21">
        <v>472485.76171875064</v>
      </c>
      <c r="F80" s="21">
        <v>540178.43334960926</v>
      </c>
      <c r="G80" s="20"/>
      <c r="H80" s="19"/>
      <c r="I80" s="19"/>
    </row>
    <row r="81" spans="1:9" x14ac:dyDescent="0.3">
      <c r="A81" s="3" t="s">
        <v>7</v>
      </c>
      <c r="B81" s="8">
        <f>B79-B80</f>
        <v>112500</v>
      </c>
      <c r="C81" s="8">
        <f>C79-C80</f>
        <v>126843.75</v>
      </c>
      <c r="D81" s="8">
        <f>D79-D80</f>
        <v>141834.37500000012</v>
      </c>
      <c r="E81" s="8">
        <v>103820.27</v>
      </c>
      <c r="F81" s="8">
        <v>124182.777782812</v>
      </c>
      <c r="G81" s="20"/>
      <c r="H81" s="19"/>
      <c r="I81" s="19"/>
    </row>
    <row r="82" spans="1:9" x14ac:dyDescent="0.3">
      <c r="A82" s="3" t="s">
        <v>15</v>
      </c>
      <c r="B82" s="9">
        <f>B80/B76</f>
        <v>16875</v>
      </c>
      <c r="C82" s="9">
        <f>C80/C76</f>
        <v>17296.875</v>
      </c>
      <c r="D82" s="9">
        <f>D80/D76</f>
        <v>17729.296874999996</v>
      </c>
      <c r="E82" s="9">
        <f>E80/E76</f>
        <v>18172.529296875025</v>
      </c>
      <c r="F82" s="9">
        <f>F80/F76</f>
        <v>18626.842529296871</v>
      </c>
      <c r="G82" s="20"/>
      <c r="H82" s="19"/>
      <c r="I82" s="19"/>
    </row>
    <row r="83" spans="1:9" x14ac:dyDescent="0.3">
      <c r="A83" s="3" t="s">
        <v>8</v>
      </c>
      <c r="B83" s="10">
        <f>(B78-B82)/B78</f>
        <v>0.25</v>
      </c>
      <c r="C83" s="10">
        <f>(C78-C82)/C78</f>
        <v>0.25</v>
      </c>
      <c r="D83" s="10">
        <f>(D78-D82)/D78</f>
        <v>0.25000000000000017</v>
      </c>
      <c r="E83" s="10">
        <f>(E78-E82)/E78</f>
        <v>0.24999999999999895</v>
      </c>
      <c r="F83" s="10">
        <f>(F78-F82)/F78</f>
        <v>0.25000000000000017</v>
      </c>
      <c r="G83" s="20"/>
      <c r="H83" s="19"/>
      <c r="I83" s="19"/>
    </row>
  </sheetData>
  <scenarios current="0" show="0" sqref="E42:F42">
    <scenario name="cost increase" locked="1" count="4" user="01khu" comment="Created by 01khu on 3/22/2025">
      <inputCells r="E35" val="53085.38"/>
      <inputCells r="F35" val="56801.35"/>
      <inputCells r="E38" val="2359.35"/>
      <inputCells r="F38" val="2524.5"/>
    </scenario>
  </scenarios>
  <mergeCells count="6">
    <mergeCell ref="G18:I28"/>
    <mergeCell ref="A31:C31"/>
    <mergeCell ref="G34:I44"/>
    <mergeCell ref="G47:I57"/>
    <mergeCell ref="G60:I70"/>
    <mergeCell ref="G73:I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C859-1AA8-42CB-B6C7-D7018DC00B96}">
  <sheetPr>
    <outlinePr summaryBelow="0"/>
  </sheetPr>
  <dimension ref="B1:E15"/>
  <sheetViews>
    <sheetView showGridLines="0" workbookViewId="0">
      <selection activeCell="I22" sqref="I22"/>
    </sheetView>
  </sheetViews>
  <sheetFormatPr defaultRowHeight="14.4" outlineLevelRow="1" outlineLevelCol="1" x14ac:dyDescent="0.3"/>
  <cols>
    <col min="2" max="2" width="15.33203125" customWidth="1"/>
    <col min="3" max="3" width="6" bestFit="1" customWidth="1"/>
    <col min="4" max="5" width="12.6640625" bestFit="1" customWidth="1" outlineLevel="1"/>
  </cols>
  <sheetData>
    <row r="1" spans="2:5" ht="15" thickBot="1" x14ac:dyDescent="0.35"/>
    <row r="2" spans="2:5" ht="15.6" x14ac:dyDescent="0.3">
      <c r="B2" s="40" t="s">
        <v>31</v>
      </c>
      <c r="C2" s="30"/>
      <c r="D2" s="35"/>
      <c r="E2" s="41"/>
    </row>
    <row r="3" spans="2:5" ht="15.6" collapsed="1" x14ac:dyDescent="0.3">
      <c r="B3" s="42"/>
      <c r="C3" s="29"/>
      <c r="D3" s="36" t="s">
        <v>33</v>
      </c>
      <c r="E3" s="43" t="s">
        <v>29</v>
      </c>
    </row>
    <row r="4" spans="2:5" ht="21.6" hidden="1" outlineLevel="1" x14ac:dyDescent="0.3">
      <c r="B4" s="44"/>
      <c r="C4" s="32"/>
      <c r="D4" s="26"/>
      <c r="E4" s="45" t="s">
        <v>30</v>
      </c>
    </row>
    <row r="5" spans="2:5" x14ac:dyDescent="0.3">
      <c r="B5" s="46" t="s">
        <v>32</v>
      </c>
      <c r="C5" s="33"/>
      <c r="D5" s="31"/>
      <c r="E5" s="47"/>
    </row>
    <row r="6" spans="2:5" outlineLevel="1" x14ac:dyDescent="0.3">
      <c r="B6" s="44" t="s">
        <v>38</v>
      </c>
      <c r="C6" s="32" t="s">
        <v>23</v>
      </c>
      <c r="D6" s="27">
        <v>52093.125</v>
      </c>
      <c r="E6" s="48">
        <v>53085.38</v>
      </c>
    </row>
    <row r="7" spans="2:5" outlineLevel="1" x14ac:dyDescent="0.3">
      <c r="B7" s="44" t="s">
        <v>39</v>
      </c>
      <c r="C7" s="32" t="s">
        <v>24</v>
      </c>
      <c r="D7" s="27">
        <v>54697.78125</v>
      </c>
      <c r="E7" s="48">
        <v>56801.35</v>
      </c>
    </row>
    <row r="8" spans="2:5" outlineLevel="1" x14ac:dyDescent="0.3">
      <c r="B8" s="44" t="s">
        <v>40</v>
      </c>
      <c r="C8" s="32" t="s">
        <v>25</v>
      </c>
      <c r="D8" s="27">
        <v>2315.25</v>
      </c>
      <c r="E8" s="48">
        <v>2359.35</v>
      </c>
    </row>
    <row r="9" spans="2:5" outlineLevel="1" x14ac:dyDescent="0.3">
      <c r="B9" s="44" t="s">
        <v>41</v>
      </c>
      <c r="C9" s="32" t="s">
        <v>26</v>
      </c>
      <c r="D9" s="27">
        <v>2431.0124999999998</v>
      </c>
      <c r="E9" s="48">
        <v>2524.5</v>
      </c>
    </row>
    <row r="10" spans="2:5" x14ac:dyDescent="0.3">
      <c r="B10" s="46" t="s">
        <v>34</v>
      </c>
      <c r="C10" s="33"/>
      <c r="D10" s="39"/>
      <c r="E10" s="49"/>
    </row>
    <row r="11" spans="2:5" outlineLevel="1" x14ac:dyDescent="0.3">
      <c r="B11" s="44" t="s">
        <v>42</v>
      </c>
      <c r="C11" s="32" t="s">
        <v>27</v>
      </c>
      <c r="D11" s="27">
        <v>103820.270625</v>
      </c>
      <c r="E11" s="50">
        <v>101681.41562499999</v>
      </c>
    </row>
    <row r="12" spans="2:5" ht="15" outlineLevel="1" thickBot="1" x14ac:dyDescent="0.35">
      <c r="B12" s="51" t="s">
        <v>43</v>
      </c>
      <c r="C12" s="34" t="s">
        <v>28</v>
      </c>
      <c r="D12" s="28">
        <v>124182.777782812</v>
      </c>
      <c r="E12" s="52">
        <v>119368.071532812</v>
      </c>
    </row>
    <row r="13" spans="2:5" x14ac:dyDescent="0.3">
      <c r="B13" t="s">
        <v>35</v>
      </c>
    </row>
    <row r="14" spans="2:5" x14ac:dyDescent="0.3">
      <c r="B14" t="s">
        <v>36</v>
      </c>
    </row>
    <row r="15" spans="2:5" x14ac:dyDescent="0.3">
      <c r="B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E8AD-CCC5-4AD1-9FB8-0D3DD44AFC65}">
  <dimension ref="A1:I83"/>
  <sheetViews>
    <sheetView topLeftCell="A24" workbookViewId="0">
      <selection activeCell="D50" sqref="D50"/>
    </sheetView>
  </sheetViews>
  <sheetFormatPr defaultRowHeight="14.4" x14ac:dyDescent="0.3"/>
  <cols>
    <col min="1" max="1" width="19.6640625" bestFit="1" customWidth="1"/>
    <col min="2" max="2" width="18.6640625" bestFit="1" customWidth="1"/>
    <col min="3" max="6" width="12.5546875" bestFit="1" customWidth="1"/>
  </cols>
  <sheetData>
    <row r="1" spans="1:6" x14ac:dyDescent="0.3">
      <c r="A1" s="23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 x14ac:dyDescent="0.3">
      <c r="A2" s="23" t="s">
        <v>1</v>
      </c>
      <c r="B2" s="9">
        <v>45000</v>
      </c>
      <c r="C2" s="9">
        <f>B2*1.05</f>
        <v>47250</v>
      </c>
      <c r="D2" s="9">
        <f>C2*1.05</f>
        <v>49612.5</v>
      </c>
      <c r="E2" s="9">
        <f>D2*1.05</f>
        <v>52093.125</v>
      </c>
      <c r="F2" s="9">
        <f>E2*1.05</f>
        <v>54697.78125</v>
      </c>
    </row>
    <row r="3" spans="1:6" x14ac:dyDescent="0.3">
      <c r="A3" s="23" t="s">
        <v>2</v>
      </c>
      <c r="B3" s="9">
        <v>15000</v>
      </c>
      <c r="C3" s="9">
        <f>B3*1.02</f>
        <v>15300</v>
      </c>
      <c r="D3" s="9">
        <f>C3*1.02</f>
        <v>15606</v>
      </c>
      <c r="E3" s="9">
        <f>D3*1.02</f>
        <v>15918.12</v>
      </c>
      <c r="F3" s="9">
        <f>E3*1.02</f>
        <v>16236.482400000001</v>
      </c>
    </row>
    <row r="4" spans="1:6" x14ac:dyDescent="0.3">
      <c r="A4" s="23" t="s">
        <v>3</v>
      </c>
      <c r="B4" s="9">
        <v>20</v>
      </c>
      <c r="C4" s="9">
        <f>+ROUND(B4*1.1,0)</f>
        <v>22</v>
      </c>
      <c r="D4" s="9">
        <f>+ROUND(C4*1.1,0)</f>
        <v>24</v>
      </c>
      <c r="E4" s="9">
        <f>+ROUND(D4*1.1,0)</f>
        <v>26</v>
      </c>
      <c r="F4" s="9">
        <f>+ROUND(E4*1.1,0)</f>
        <v>29</v>
      </c>
    </row>
    <row r="5" spans="1:6" x14ac:dyDescent="0.3">
      <c r="A5" s="23" t="s">
        <v>9</v>
      </c>
      <c r="B5" s="9">
        <v>2000</v>
      </c>
      <c r="C5" s="9">
        <f>B5*1.05</f>
        <v>2100</v>
      </c>
      <c r="D5" s="9">
        <f>C5*1.05</f>
        <v>2205</v>
      </c>
      <c r="E5" s="9">
        <f>D5*1.05</f>
        <v>2315.25</v>
      </c>
      <c r="F5" s="9">
        <f>E5*1.05</f>
        <v>2431.0125000000003</v>
      </c>
    </row>
    <row r="6" spans="1:6" x14ac:dyDescent="0.3">
      <c r="A6" s="23" t="s">
        <v>4</v>
      </c>
      <c r="B6" s="9">
        <v>22500</v>
      </c>
      <c r="C6" s="9">
        <f>B6*1.025</f>
        <v>23062.499999999996</v>
      </c>
      <c r="D6" s="9">
        <f>C6*1.025</f>
        <v>23639.062499999993</v>
      </c>
      <c r="E6" s="9">
        <f>D6*1.025</f>
        <v>24230.039062499989</v>
      </c>
      <c r="F6" s="9">
        <f>E6*1.025</f>
        <v>24835.790039062485</v>
      </c>
    </row>
    <row r="7" spans="1:6" x14ac:dyDescent="0.3">
      <c r="A7" s="23" t="s">
        <v>6</v>
      </c>
      <c r="B7" s="9">
        <f>B4*B6</f>
        <v>450000</v>
      </c>
      <c r="C7" s="9">
        <f>C4*C6</f>
        <v>507374.99999999994</v>
      </c>
      <c r="D7" s="9">
        <f>D4*D6</f>
        <v>567337.49999999977</v>
      </c>
      <c r="E7" s="9">
        <f>E4*E6</f>
        <v>629981.01562499977</v>
      </c>
      <c r="F7" s="9">
        <f>F4*F6</f>
        <v>720237.91113281203</v>
      </c>
    </row>
    <row r="8" spans="1:6" x14ac:dyDescent="0.3">
      <c r="A8" s="23" t="s">
        <v>5</v>
      </c>
      <c r="B8" s="9">
        <f>(B3+B5)*B4+B2</f>
        <v>385000</v>
      </c>
      <c r="C8" s="9">
        <f>(C3+C5)*C4+C2</f>
        <v>430050</v>
      </c>
      <c r="D8" s="9">
        <f>(D3+D5)*D4+D2</f>
        <v>477076.5</v>
      </c>
      <c r="E8" s="9">
        <f>(E3+E5)*E4+E2</f>
        <v>526160.74500000011</v>
      </c>
      <c r="F8" s="9">
        <f>(F3+F5)*F4+F2</f>
        <v>596055.13335000002</v>
      </c>
    </row>
    <row r="9" spans="1:6" x14ac:dyDescent="0.3">
      <c r="A9" s="23" t="s">
        <v>7</v>
      </c>
      <c r="B9" s="9">
        <f>B7-B8</f>
        <v>65000</v>
      </c>
      <c r="C9" s="9">
        <f>C7-C8</f>
        <v>77324.999999999942</v>
      </c>
      <c r="D9" s="9">
        <f>D7-D8</f>
        <v>90260.999999999767</v>
      </c>
      <c r="E9" s="9">
        <f>E7-E8</f>
        <v>103820.27062499966</v>
      </c>
      <c r="F9" s="9">
        <f>F7-F8</f>
        <v>124182.77778281202</v>
      </c>
    </row>
    <row r="10" spans="1:6" x14ac:dyDescent="0.3">
      <c r="A10" s="23" t="s">
        <v>10</v>
      </c>
      <c r="B10" s="9">
        <f>B8/B4</f>
        <v>19250</v>
      </c>
      <c r="C10" s="9">
        <f>C8/C4</f>
        <v>19547.727272727272</v>
      </c>
      <c r="D10" s="9">
        <f>D8/D4</f>
        <v>19878.1875</v>
      </c>
      <c r="E10" s="9">
        <f>E8/E4</f>
        <v>20236.951730769237</v>
      </c>
      <c r="F10" s="9">
        <f>F8/F4</f>
        <v>20553.625287931034</v>
      </c>
    </row>
    <row r="11" spans="1:6" x14ac:dyDescent="0.3">
      <c r="A11" s="23" t="s">
        <v>8</v>
      </c>
      <c r="B11" s="9">
        <f>(B6-B10)/B6*100</f>
        <v>14.444444444444443</v>
      </c>
      <c r="C11" s="9">
        <f>(C6-C10)/C6*100</f>
        <v>15.24020694752401</v>
      </c>
      <c r="D11" s="9">
        <f>(D6-D10)/D6*100</f>
        <v>15.909577632361662</v>
      </c>
      <c r="E11" s="9">
        <f>(E6-E10)/E6*100</f>
        <v>16.479904639983509</v>
      </c>
      <c r="F11" s="9">
        <f>(F6-F10)/F6*100</f>
        <v>17.241910744116986</v>
      </c>
    </row>
    <row r="14" spans="1:6" x14ac:dyDescent="0.3">
      <c r="A14" s="24" t="s">
        <v>11</v>
      </c>
      <c r="B14" s="24" t="s">
        <v>12</v>
      </c>
    </row>
    <row r="15" spans="1:6" x14ac:dyDescent="0.3">
      <c r="A15" s="25">
        <f>AVERAGE(B9:F9)</f>
        <v>92117.80968156227</v>
      </c>
      <c r="B15" s="9">
        <f>AVERAGE(B11:F11)</f>
        <v>15.86320888168612</v>
      </c>
    </row>
    <row r="16" spans="1:6" x14ac:dyDescent="0.3">
      <c r="A16" s="1"/>
    </row>
    <row r="18" spans="1:9" x14ac:dyDescent="0.3">
      <c r="A18" s="3" t="s">
        <v>0</v>
      </c>
      <c r="B18" s="11">
        <v>1</v>
      </c>
      <c r="C18" s="11">
        <v>2</v>
      </c>
      <c r="D18" s="11">
        <v>3</v>
      </c>
      <c r="E18" s="11">
        <v>4</v>
      </c>
      <c r="F18" s="11">
        <v>5</v>
      </c>
      <c r="G18" s="18" t="s">
        <v>16</v>
      </c>
      <c r="H18" s="19"/>
      <c r="I18" s="19"/>
    </row>
    <row r="19" spans="1:9" x14ac:dyDescent="0.3">
      <c r="A19" s="3" t="s">
        <v>14</v>
      </c>
      <c r="B19" s="12">
        <v>45000</v>
      </c>
      <c r="C19" s="12">
        <f>B19*5%+B19</f>
        <v>47250</v>
      </c>
      <c r="D19" s="12">
        <f>C19*5%+C19</f>
        <v>49612.5</v>
      </c>
      <c r="E19" s="12">
        <f>D19*5%+D19</f>
        <v>52093.125</v>
      </c>
      <c r="F19" s="12">
        <f>E19*5%+E19</f>
        <v>54697.78125</v>
      </c>
      <c r="G19" s="20"/>
      <c r="H19" s="19"/>
      <c r="I19" s="19"/>
    </row>
    <row r="20" spans="1:9" ht="28.8" x14ac:dyDescent="0.3">
      <c r="A20" s="3" t="s">
        <v>2</v>
      </c>
      <c r="B20" s="12">
        <v>15000</v>
      </c>
      <c r="C20" s="12">
        <f>B20*2%+B20</f>
        <v>15300</v>
      </c>
      <c r="D20" s="12">
        <f>C20*2%+C20</f>
        <v>15606</v>
      </c>
      <c r="E20" s="12">
        <f>D20*2%+D20</f>
        <v>15918.12</v>
      </c>
      <c r="F20" s="12">
        <f>E20*2%+E20</f>
        <v>16236.482400000001</v>
      </c>
      <c r="G20" s="20"/>
      <c r="H20" s="19"/>
      <c r="I20" s="19"/>
    </row>
    <row r="21" spans="1:9" x14ac:dyDescent="0.3">
      <c r="A21" s="3" t="s">
        <v>3</v>
      </c>
      <c r="B21" s="12">
        <v>8.1818181818181834</v>
      </c>
      <c r="C21" s="12">
        <f>ROUND(B21*10%,0)+B21</f>
        <v>9.1818181818181834</v>
      </c>
      <c r="D21" s="12">
        <f>ROUND(C21*10%,0)+C21</f>
        <v>10.181818181818183</v>
      </c>
      <c r="E21" s="12">
        <f>ROUND(D21*10%,0)+D21</f>
        <v>11.181818181818183</v>
      </c>
      <c r="F21" s="12">
        <f>ROUND(E21*10%,0)+E21</f>
        <v>12.181818181818183</v>
      </c>
      <c r="G21" s="20"/>
      <c r="H21" s="19"/>
      <c r="I21" s="19"/>
    </row>
    <row r="22" spans="1:9" x14ac:dyDescent="0.3">
      <c r="A22" s="3" t="s">
        <v>9</v>
      </c>
      <c r="B22" s="12">
        <v>2000</v>
      </c>
      <c r="C22" s="12">
        <f>B22*5%+B22</f>
        <v>2100</v>
      </c>
      <c r="D22" s="12">
        <f>C22*5%+C22</f>
        <v>2205</v>
      </c>
      <c r="E22" s="12">
        <f>D22*5%+D22</f>
        <v>2315.25</v>
      </c>
      <c r="F22" s="12">
        <f>E22*5%+E22</f>
        <v>2431.0124999999998</v>
      </c>
      <c r="G22" s="20"/>
      <c r="H22" s="19"/>
      <c r="I22" s="19"/>
    </row>
    <row r="23" spans="1:9" x14ac:dyDescent="0.3">
      <c r="A23" s="3" t="s">
        <v>4</v>
      </c>
      <c r="B23" s="12">
        <v>22500</v>
      </c>
      <c r="C23" s="12">
        <f>B23*2.5%+B23</f>
        <v>23062.5</v>
      </c>
      <c r="D23" s="12">
        <f>C23*2.5%+C23</f>
        <v>23639.0625</v>
      </c>
      <c r="E23" s="12">
        <f>D23*2.5%+D23</f>
        <v>24230.0390625</v>
      </c>
      <c r="F23" s="12">
        <f>E23*2.5%+E23</f>
        <v>24835.7900390625</v>
      </c>
      <c r="G23" s="20"/>
      <c r="H23" s="19"/>
      <c r="I23" s="19"/>
    </row>
    <row r="24" spans="1:9" x14ac:dyDescent="0.3">
      <c r="A24" s="3" t="s">
        <v>6</v>
      </c>
      <c r="B24" s="13">
        <f>B21*B23</f>
        <v>184090.90909090912</v>
      </c>
      <c r="C24" s="13">
        <f>C21*C23</f>
        <v>211755.68181818185</v>
      </c>
      <c r="D24" s="13">
        <f>D21*D23</f>
        <v>240688.63636363641</v>
      </c>
      <c r="E24" s="13">
        <f>E21*E23</f>
        <v>270935.89133522729</v>
      </c>
      <c r="F24" s="13">
        <f>F21*F23</f>
        <v>302545.07865767047</v>
      </c>
      <c r="G24" s="20"/>
      <c r="H24" s="19"/>
      <c r="I24" s="19"/>
    </row>
    <row r="25" spans="1:9" x14ac:dyDescent="0.3">
      <c r="A25" s="3" t="s">
        <v>5</v>
      </c>
      <c r="B25" s="14">
        <f>(B20+B22)*B21+B19</f>
        <v>184090.90909090912</v>
      </c>
      <c r="C25" s="14">
        <f>(C20+C22)*C21+C19</f>
        <v>207013.63636363638</v>
      </c>
      <c r="D25" s="14">
        <f>(D20+D22)*D21+D19</f>
        <v>230960.86363636368</v>
      </c>
      <c r="E25" s="14">
        <f>(E20+E22)*E21+E19</f>
        <v>255975.35318181824</v>
      </c>
      <c r="F25" s="14">
        <f>(F20+F22)*F21+F19</f>
        <v>282101.81003181823</v>
      </c>
      <c r="G25" s="20"/>
      <c r="H25" s="19"/>
      <c r="I25" s="19"/>
    </row>
    <row r="26" spans="1:9" x14ac:dyDescent="0.3">
      <c r="A26" s="4" t="s">
        <v>7</v>
      </c>
      <c r="B26" s="14">
        <f>B24-B25</f>
        <v>0</v>
      </c>
      <c r="C26" s="14">
        <f>C24-C25</f>
        <v>4742.0454545454704</v>
      </c>
      <c r="D26" s="14">
        <f>D24-D25</f>
        <v>9727.7727272727352</v>
      </c>
      <c r="E26" s="14">
        <f>E24-E25</f>
        <v>14960.538153409056</v>
      </c>
      <c r="F26" s="14">
        <f>F24-F25</f>
        <v>20443.268625852244</v>
      </c>
      <c r="G26" s="20"/>
      <c r="H26" s="19"/>
      <c r="I26" s="19"/>
    </row>
    <row r="27" spans="1:9" x14ac:dyDescent="0.3">
      <c r="A27" s="3" t="s">
        <v>15</v>
      </c>
      <c r="B27" s="15">
        <f>B25/B21</f>
        <v>22500</v>
      </c>
      <c r="C27" s="15">
        <f>C25/C21</f>
        <v>22546.039603960395</v>
      </c>
      <c r="D27" s="15">
        <f>D25/D21</f>
        <v>22683.65625</v>
      </c>
      <c r="E27" s="15">
        <f>E25/E21</f>
        <v>22892.104756097564</v>
      </c>
      <c r="F27" s="15">
        <f>F25/F21</f>
        <v>23157.611271268659</v>
      </c>
      <c r="G27" s="20"/>
      <c r="H27" s="19"/>
      <c r="I27" s="19"/>
    </row>
    <row r="28" spans="1:9" x14ac:dyDescent="0.3">
      <c r="A28" s="3" t="s">
        <v>8</v>
      </c>
      <c r="B28" s="16">
        <f>(B23-B27)/B23</f>
        <v>0</v>
      </c>
      <c r="C28" s="16">
        <f>(C23-C27)/C23</f>
        <v>2.2393946711744401E-2</v>
      </c>
      <c r="D28" s="16">
        <f>(D23-D27)/D23</f>
        <v>4.0416418798334325E-2</v>
      </c>
      <c r="E28" s="16">
        <f>(E23-E27)/E23</f>
        <v>5.521800038998332E-2</v>
      </c>
      <c r="F28" s="16">
        <f>(F23-F27)/F23</f>
        <v>6.7570983856537259E-2</v>
      </c>
      <c r="G28" s="20"/>
      <c r="H28" s="19"/>
      <c r="I28" s="19"/>
    </row>
    <row r="30" spans="1:9" x14ac:dyDescent="0.3">
      <c r="A30" s="17" t="s">
        <v>13</v>
      </c>
      <c r="B30" s="17"/>
      <c r="C30" s="17"/>
    </row>
    <row r="31" spans="1:9" x14ac:dyDescent="0.3">
      <c r="A31" s="2">
        <v>8.1818181820000007</v>
      </c>
      <c r="B31" s="2"/>
      <c r="C31" s="2"/>
      <c r="D31">
        <f>ROUND(A31,0)</f>
        <v>8</v>
      </c>
    </row>
    <row r="34" spans="1:9" x14ac:dyDescent="0.3">
      <c r="A34" s="23" t="s">
        <v>0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18" t="s">
        <v>19</v>
      </c>
      <c r="H34" s="19"/>
      <c r="I34" s="19"/>
    </row>
    <row r="35" spans="1:9" x14ac:dyDescent="0.3">
      <c r="A35" s="23" t="s">
        <v>1</v>
      </c>
      <c r="B35" s="9">
        <v>45000</v>
      </c>
      <c r="C35" s="9">
        <f>B35*1.05</f>
        <v>47250</v>
      </c>
      <c r="D35" s="9">
        <f>C35*1.05</f>
        <v>49612.5</v>
      </c>
      <c r="E35" s="9">
        <v>52093.125</v>
      </c>
      <c r="F35" s="9">
        <v>54697.78125</v>
      </c>
      <c r="G35" s="20"/>
      <c r="H35" s="19"/>
      <c r="I35" s="19"/>
    </row>
    <row r="36" spans="1:9" x14ac:dyDescent="0.3">
      <c r="A36" s="23" t="s">
        <v>2</v>
      </c>
      <c r="B36" s="9">
        <v>15000</v>
      </c>
      <c r="C36" s="9">
        <f>B36*1.02</f>
        <v>15300</v>
      </c>
      <c r="D36" s="9">
        <f>C36*1.02</f>
        <v>15606</v>
      </c>
      <c r="E36" s="9">
        <f>D36*1.02</f>
        <v>15918.12</v>
      </c>
      <c r="F36" s="9">
        <f>E36*1.02</f>
        <v>16236.482400000001</v>
      </c>
      <c r="G36" s="20"/>
      <c r="H36" s="19"/>
      <c r="I36" s="19"/>
    </row>
    <row r="37" spans="1:9" x14ac:dyDescent="0.3">
      <c r="A37" s="23" t="s">
        <v>3</v>
      </c>
      <c r="B37" s="9">
        <v>20</v>
      </c>
      <c r="C37" s="9">
        <f>+ROUND(B37*1.1,0)</f>
        <v>22</v>
      </c>
      <c r="D37" s="9">
        <f>+ROUND(C37*1.1,0)</f>
        <v>24</v>
      </c>
      <c r="E37" s="9">
        <f>+ROUND(D37*1.1,0)</f>
        <v>26</v>
      </c>
      <c r="F37" s="9">
        <f>+ROUND(E37*1.1,0)</f>
        <v>29</v>
      </c>
      <c r="G37" s="20"/>
      <c r="H37" s="19"/>
      <c r="I37" s="19"/>
    </row>
    <row r="38" spans="1:9" x14ac:dyDescent="0.3">
      <c r="A38" s="23" t="s">
        <v>9</v>
      </c>
      <c r="B38" s="9">
        <v>2000</v>
      </c>
      <c r="C38" s="9">
        <f>B38*1.05</f>
        <v>2100</v>
      </c>
      <c r="D38" s="9">
        <f>C38*1.05</f>
        <v>2205</v>
      </c>
      <c r="E38" s="9">
        <v>2315.25</v>
      </c>
      <c r="F38" s="9">
        <v>2431.0124999999998</v>
      </c>
      <c r="G38" s="20"/>
      <c r="H38" s="19"/>
      <c r="I38" s="19"/>
    </row>
    <row r="39" spans="1:9" x14ac:dyDescent="0.3">
      <c r="A39" s="23" t="s">
        <v>4</v>
      </c>
      <c r="B39" s="9">
        <v>22500</v>
      </c>
      <c r="C39" s="9">
        <f>B39*1.025</f>
        <v>23062.499999999996</v>
      </c>
      <c r="D39" s="9">
        <f>C39*1.025</f>
        <v>23639.062499999993</v>
      </c>
      <c r="E39" s="9">
        <f>D39*1.025</f>
        <v>24230.039062499989</v>
      </c>
      <c r="F39" s="9">
        <f>E39*1.025</f>
        <v>24835.790039062485</v>
      </c>
      <c r="G39" s="20"/>
      <c r="H39" s="19"/>
      <c r="I39" s="19"/>
    </row>
    <row r="40" spans="1:9" x14ac:dyDescent="0.3">
      <c r="A40" s="23" t="s">
        <v>6</v>
      </c>
      <c r="B40" s="9">
        <f>B37*B39</f>
        <v>450000</v>
      </c>
      <c r="C40" s="9">
        <f>C37*C39</f>
        <v>507374.99999999994</v>
      </c>
      <c r="D40" s="9">
        <f>D37*D39</f>
        <v>567337.49999999977</v>
      </c>
      <c r="E40" s="9">
        <f>E37*E39</f>
        <v>629981.01562499977</v>
      </c>
      <c r="F40" s="9">
        <f>F37*F39</f>
        <v>720237.91113281203</v>
      </c>
      <c r="G40" s="20"/>
      <c r="H40" s="19"/>
      <c r="I40" s="19"/>
    </row>
    <row r="41" spans="1:9" x14ac:dyDescent="0.3">
      <c r="A41" s="23" t="s">
        <v>5</v>
      </c>
      <c r="B41" s="9">
        <f>(B36+B38)*B37+B35</f>
        <v>385000</v>
      </c>
      <c r="C41" s="9">
        <f>(C36+C38)*C37+C35</f>
        <v>430050</v>
      </c>
      <c r="D41" s="9">
        <f>(D36+D38)*D37+D35</f>
        <v>477076.5</v>
      </c>
      <c r="E41" s="9">
        <f>(E36+E38)*E37+E35</f>
        <v>526160.74500000011</v>
      </c>
      <c r="F41" s="9">
        <f>(F36+F38)*F37+F35</f>
        <v>596055.13335000002</v>
      </c>
      <c r="G41" s="20"/>
      <c r="H41" s="19"/>
      <c r="I41" s="19"/>
    </row>
    <row r="42" spans="1:9" x14ac:dyDescent="0.3">
      <c r="A42" s="23" t="s">
        <v>7</v>
      </c>
      <c r="B42" s="9">
        <f>B40-B41</f>
        <v>65000</v>
      </c>
      <c r="C42" s="9">
        <f>C40-C41</f>
        <v>77324.999999999942</v>
      </c>
      <c r="D42" s="9">
        <f>D40-D41</f>
        <v>90260.999999999767</v>
      </c>
      <c r="E42" s="9">
        <f>E40-E41</f>
        <v>103820.27062499966</v>
      </c>
      <c r="F42" s="9">
        <f>F40-F41</f>
        <v>124182.77778281202</v>
      </c>
      <c r="G42" s="20"/>
      <c r="H42" s="19"/>
      <c r="I42" s="19"/>
    </row>
    <row r="43" spans="1:9" x14ac:dyDescent="0.3">
      <c r="A43" s="23" t="s">
        <v>10</v>
      </c>
      <c r="B43" s="9">
        <f>B41/B37</f>
        <v>19250</v>
      </c>
      <c r="C43" s="9">
        <f>C41/C37</f>
        <v>19547.727272727272</v>
      </c>
      <c r="D43" s="9">
        <f>D41/D37</f>
        <v>19878.1875</v>
      </c>
      <c r="E43" s="9">
        <f>E41/E37</f>
        <v>20236.951730769237</v>
      </c>
      <c r="F43" s="9">
        <f>F41/F37</f>
        <v>20553.625287931034</v>
      </c>
      <c r="G43" s="20"/>
      <c r="H43" s="19"/>
      <c r="I43" s="19"/>
    </row>
    <row r="44" spans="1:9" x14ac:dyDescent="0.3">
      <c r="A44" s="23" t="s">
        <v>8</v>
      </c>
      <c r="B44" s="9">
        <f>(B39-B43)/B39*100</f>
        <v>14.444444444444443</v>
      </c>
      <c r="C44" s="9">
        <f>(C39-C43)/C39*100</f>
        <v>15.24020694752401</v>
      </c>
      <c r="D44" s="9">
        <f>(D39-D43)/D39*100</f>
        <v>15.909577632361662</v>
      </c>
      <c r="E44" s="9">
        <f>(E39-E43)/E39*100</f>
        <v>16.479904639983509</v>
      </c>
      <c r="F44" s="9">
        <f>(F39-F43)/F39*100</f>
        <v>17.241910744116986</v>
      </c>
      <c r="G44" s="20"/>
      <c r="H44" s="19"/>
      <c r="I44" s="19"/>
    </row>
    <row r="47" spans="1:9" x14ac:dyDescent="0.3">
      <c r="A47" s="23" t="s">
        <v>0</v>
      </c>
      <c r="B47" s="9">
        <v>1</v>
      </c>
      <c r="C47" s="9">
        <v>2</v>
      </c>
      <c r="D47" s="9">
        <v>3</v>
      </c>
      <c r="E47" s="9">
        <v>4</v>
      </c>
      <c r="F47" s="9">
        <v>5</v>
      </c>
      <c r="G47" s="18" t="s">
        <v>20</v>
      </c>
      <c r="H47" s="19"/>
      <c r="I47" s="19"/>
    </row>
    <row r="48" spans="1:9" x14ac:dyDescent="0.3">
      <c r="A48" s="23" t="s">
        <v>1</v>
      </c>
      <c r="B48" s="9">
        <v>45000</v>
      </c>
      <c r="C48" s="9">
        <f>B48*1.05</f>
        <v>47250</v>
      </c>
      <c r="D48" s="9">
        <f>C48*1.05</f>
        <v>49612.5</v>
      </c>
      <c r="E48" s="9">
        <f>D48*1.05</f>
        <v>52093.125</v>
      </c>
      <c r="F48" s="9">
        <f>E48*1.05</f>
        <v>54697.78125</v>
      </c>
      <c r="G48" s="20"/>
      <c r="H48" s="19"/>
      <c r="I48" s="19"/>
    </row>
    <row r="49" spans="1:9" x14ac:dyDescent="0.3">
      <c r="A49" s="23" t="s">
        <v>2</v>
      </c>
      <c r="B49" s="9">
        <v>15000</v>
      </c>
      <c r="C49" s="9">
        <f>B49*1.02</f>
        <v>15300</v>
      </c>
      <c r="D49" s="9">
        <f>C49*1.02</f>
        <v>15606</v>
      </c>
      <c r="E49" s="9">
        <f>D49*1.02</f>
        <v>15918.12</v>
      </c>
      <c r="F49" s="9">
        <f>E49*1.02</f>
        <v>16236.482400000001</v>
      </c>
      <c r="G49" s="20"/>
      <c r="H49" s="19"/>
      <c r="I49" s="19"/>
    </row>
    <row r="50" spans="1:9" x14ac:dyDescent="0.3">
      <c r="A50" s="23" t="s">
        <v>3</v>
      </c>
      <c r="B50" s="9">
        <v>20</v>
      </c>
      <c r="C50" s="9">
        <f>+ROUND(B50*1.1,0)</f>
        <v>22</v>
      </c>
      <c r="D50" s="9">
        <f>+ROUND(C50*1.1,0)</f>
        <v>24</v>
      </c>
      <c r="E50" s="9">
        <f>+ROUND(D50*1.1,0)</f>
        <v>26</v>
      </c>
      <c r="F50" s="9">
        <f>+ROUND(E50*1.1,0)</f>
        <v>29</v>
      </c>
      <c r="G50" s="20"/>
      <c r="H50" s="19"/>
      <c r="I50" s="19"/>
    </row>
    <row r="51" spans="1:9" x14ac:dyDescent="0.3">
      <c r="A51" s="23" t="s">
        <v>9</v>
      </c>
      <c r="B51" s="9">
        <v>2000</v>
      </c>
      <c r="C51" s="9">
        <f>B51*1.05</f>
        <v>2100</v>
      </c>
      <c r="D51" s="9">
        <f>C51*1.05</f>
        <v>2205</v>
      </c>
      <c r="E51" s="9">
        <f>D51*1.05</f>
        <v>2315.25</v>
      </c>
      <c r="F51" s="9">
        <f>E51*1.05</f>
        <v>2431.0125000000003</v>
      </c>
      <c r="G51" s="20"/>
      <c r="H51" s="19"/>
      <c r="I51" s="19"/>
    </row>
    <row r="52" spans="1:9" x14ac:dyDescent="0.3">
      <c r="A52" s="23" t="s">
        <v>4</v>
      </c>
      <c r="B52" s="9">
        <v>22500</v>
      </c>
      <c r="C52" s="9">
        <f>B52*1.025</f>
        <v>23062.499999999996</v>
      </c>
      <c r="D52" s="9">
        <v>21909.38</v>
      </c>
      <c r="E52" s="9">
        <v>19773.21</v>
      </c>
      <c r="F52" s="9">
        <v>16945.64</v>
      </c>
      <c r="G52" s="20"/>
      <c r="H52" s="19"/>
      <c r="I52" s="19"/>
    </row>
    <row r="53" spans="1:9" x14ac:dyDescent="0.3">
      <c r="A53" s="23" t="s">
        <v>6</v>
      </c>
      <c r="B53" s="9">
        <f>B50*B52</f>
        <v>450000</v>
      </c>
      <c r="C53" s="9">
        <f>C50*C52</f>
        <v>507374.99999999994</v>
      </c>
      <c r="D53" s="9">
        <f>D50*D52</f>
        <v>525825.12</v>
      </c>
      <c r="E53" s="9">
        <f>E50*E52</f>
        <v>514103.45999999996</v>
      </c>
      <c r="F53" s="9">
        <f>F50*F52</f>
        <v>491423.56</v>
      </c>
      <c r="G53" s="20"/>
      <c r="H53" s="19"/>
      <c r="I53" s="19"/>
    </row>
    <row r="54" spans="1:9" x14ac:dyDescent="0.3">
      <c r="A54" s="23" t="s">
        <v>5</v>
      </c>
      <c r="B54" s="9">
        <f>(B49+B51)*B50+B48</f>
        <v>385000</v>
      </c>
      <c r="C54" s="9">
        <f>(C49+C51)*C50+C48</f>
        <v>430050</v>
      </c>
      <c r="D54" s="9">
        <f>(D49+D51)*D50+D48</f>
        <v>477076.5</v>
      </c>
      <c r="E54" s="9">
        <f>(E49+E51)*E50+E48</f>
        <v>526160.74500000011</v>
      </c>
      <c r="F54" s="9">
        <f>(F49+F51)*F50+F48</f>
        <v>596055.13335000002</v>
      </c>
      <c r="G54" s="20"/>
      <c r="H54" s="19"/>
      <c r="I54" s="19"/>
    </row>
    <row r="55" spans="1:9" x14ac:dyDescent="0.3">
      <c r="A55" s="23" t="s">
        <v>7</v>
      </c>
      <c r="B55" s="9">
        <f>B53-B54</f>
        <v>65000</v>
      </c>
      <c r="C55" s="9">
        <f>C53-C54</f>
        <v>77324.999999999942</v>
      </c>
      <c r="D55" s="9">
        <f>D53-D54</f>
        <v>48748.619999999995</v>
      </c>
      <c r="E55" s="9">
        <f>E53-E54</f>
        <v>-12057.285000000149</v>
      </c>
      <c r="F55" s="9">
        <f>F53-F54</f>
        <v>-104631.57335000002</v>
      </c>
      <c r="G55" s="20"/>
      <c r="H55" s="19"/>
      <c r="I55" s="19"/>
    </row>
    <row r="56" spans="1:9" x14ac:dyDescent="0.3">
      <c r="A56" s="23" t="s">
        <v>10</v>
      </c>
      <c r="B56" s="9">
        <f>B54/B50</f>
        <v>19250</v>
      </c>
      <c r="C56" s="9">
        <f>C54/C50</f>
        <v>19547.727272727272</v>
      </c>
      <c r="D56" s="9">
        <f>D54/D50</f>
        <v>19878.1875</v>
      </c>
      <c r="E56" s="9">
        <f>E54/E50</f>
        <v>20236.951730769237</v>
      </c>
      <c r="F56" s="9">
        <f>F54/F50</f>
        <v>20553.625287931034</v>
      </c>
      <c r="G56" s="20"/>
      <c r="H56" s="19"/>
      <c r="I56" s="19"/>
    </row>
    <row r="57" spans="1:9" x14ac:dyDescent="0.3">
      <c r="A57" s="23" t="s">
        <v>8</v>
      </c>
      <c r="B57" s="9">
        <f>(B52-B56)/B52*100</f>
        <v>14.444444444444443</v>
      </c>
      <c r="C57" s="9">
        <f>(C52-C56)/C52*100</f>
        <v>15.24020694752401</v>
      </c>
      <c r="D57" s="9">
        <f>(D52-D56)/D52*100</f>
        <v>9.2708807825689306</v>
      </c>
      <c r="E57" s="9">
        <f>(E52-E56)/E52*100</f>
        <v>-2.3453032197060448</v>
      </c>
      <c r="F57" s="9">
        <f>(F52-F56)/F52*100</f>
        <v>-21.29152565456976</v>
      </c>
      <c r="G57" s="20"/>
      <c r="H57" s="19"/>
      <c r="I57" s="19"/>
    </row>
    <row r="60" spans="1:9" x14ac:dyDescent="0.3">
      <c r="A60" s="3" t="s">
        <v>0</v>
      </c>
      <c r="B60" s="5">
        <v>1</v>
      </c>
      <c r="C60" s="5">
        <v>2</v>
      </c>
      <c r="D60" s="5">
        <v>3</v>
      </c>
      <c r="E60" s="5">
        <v>4</v>
      </c>
      <c r="F60" s="5">
        <v>5</v>
      </c>
      <c r="G60" s="18" t="s">
        <v>21</v>
      </c>
      <c r="H60" s="19"/>
      <c r="I60" s="19"/>
    </row>
    <row r="61" spans="1:9" x14ac:dyDescent="0.3">
      <c r="A61" s="3" t="s">
        <v>14</v>
      </c>
      <c r="B61" s="6">
        <v>45000</v>
      </c>
      <c r="C61" s="6">
        <f>B61*5%+B61</f>
        <v>47250</v>
      </c>
      <c r="D61" s="6">
        <f>C61*5%+C61</f>
        <v>49612.5</v>
      </c>
      <c r="E61" s="6">
        <f>D61*5%+D61+5000</f>
        <v>57093.125</v>
      </c>
      <c r="F61" s="6">
        <f>E61*5%+E61+5000</f>
        <v>64947.78125</v>
      </c>
      <c r="G61" s="20"/>
      <c r="H61" s="19"/>
      <c r="I61" s="19"/>
    </row>
    <row r="62" spans="1:9" x14ac:dyDescent="0.3">
      <c r="A62" s="23" t="s">
        <v>17</v>
      </c>
      <c r="B62" s="6">
        <v>15000</v>
      </c>
      <c r="C62" s="6">
        <f>B62*2%+B62</f>
        <v>15300</v>
      </c>
      <c r="D62" s="6">
        <f>C62*2%+C62</f>
        <v>15606</v>
      </c>
      <c r="E62" s="6">
        <f>D62*2%+D62</f>
        <v>15918.12</v>
      </c>
      <c r="F62" s="6">
        <f>E62*2%+E62</f>
        <v>16236.482400000001</v>
      </c>
      <c r="G62" s="20"/>
      <c r="H62" s="19"/>
      <c r="I62" s="19"/>
    </row>
    <row r="63" spans="1:9" x14ac:dyDescent="0.3">
      <c r="A63" s="3" t="s">
        <v>18</v>
      </c>
      <c r="B63" s="6">
        <v>20</v>
      </c>
      <c r="C63" s="6">
        <f>ROUND(B63*10%,0)+B63</f>
        <v>22</v>
      </c>
      <c r="D63" s="6">
        <f>ROUND(C63*10%,0)+C63</f>
        <v>24</v>
      </c>
      <c r="E63" s="6">
        <f>ROUND(D63*10%,0)+D63</f>
        <v>26</v>
      </c>
      <c r="F63" s="6">
        <f>ROUND(E63*10%,0)+E63</f>
        <v>29</v>
      </c>
      <c r="G63" s="20"/>
      <c r="H63" s="19"/>
      <c r="I63" s="19"/>
    </row>
    <row r="64" spans="1:9" x14ac:dyDescent="0.3">
      <c r="A64" s="3" t="s">
        <v>9</v>
      </c>
      <c r="B64" s="6">
        <v>2000</v>
      </c>
      <c r="C64" s="6">
        <f>B64*5%+B64</f>
        <v>2100</v>
      </c>
      <c r="D64" s="6">
        <f>C64*5%+C64</f>
        <v>2205</v>
      </c>
      <c r="E64" s="6">
        <f>D64*5%+D64</f>
        <v>2315.25</v>
      </c>
      <c r="F64" s="6">
        <f>E64*5%+E64</f>
        <v>2431.0124999999998</v>
      </c>
      <c r="G64" s="20"/>
      <c r="H64" s="19"/>
      <c r="I64" s="19"/>
    </row>
    <row r="65" spans="1:9" x14ac:dyDescent="0.3">
      <c r="A65" s="3" t="s">
        <v>4</v>
      </c>
      <c r="B65" s="6">
        <v>22500</v>
      </c>
      <c r="C65" s="6">
        <f>B65*2.5%+B65</f>
        <v>23062.5</v>
      </c>
      <c r="D65" s="6">
        <f>C65*2.5%+C65</f>
        <v>23639.0625</v>
      </c>
      <c r="E65" s="6">
        <f>D65*2.5%+D65</f>
        <v>24230.0390625</v>
      </c>
      <c r="F65" s="6">
        <f>E65*2.5%+E65</f>
        <v>24835.7900390625</v>
      </c>
      <c r="G65" s="20"/>
      <c r="H65" s="19"/>
      <c r="I65" s="19"/>
    </row>
    <row r="66" spans="1:9" x14ac:dyDescent="0.3">
      <c r="A66" s="3" t="s">
        <v>6</v>
      </c>
      <c r="B66" s="7">
        <f>B63*B65</f>
        <v>450000</v>
      </c>
      <c r="C66" s="7">
        <f>C63*C65</f>
        <v>507375</v>
      </c>
      <c r="D66" s="7">
        <f>D63*D65</f>
        <v>567337.5</v>
      </c>
      <c r="E66" s="7">
        <f>E63*E65</f>
        <v>629981.015625</v>
      </c>
      <c r="F66" s="7">
        <f>F63*F65</f>
        <v>720237.9111328125</v>
      </c>
      <c r="G66" s="20"/>
      <c r="H66" s="19"/>
      <c r="I66" s="19"/>
    </row>
    <row r="67" spans="1:9" x14ac:dyDescent="0.3">
      <c r="A67" s="3" t="s">
        <v>5</v>
      </c>
      <c r="B67" s="8">
        <f>(B62+B64)*B63+B61</f>
        <v>385000</v>
      </c>
      <c r="C67" s="8">
        <f>(C62+C64)*C63+C61</f>
        <v>430050</v>
      </c>
      <c r="D67" s="8">
        <f>(D62+D64)*D63+D61</f>
        <v>477076.5</v>
      </c>
      <c r="E67" s="8">
        <f>(E62+E64)*E63+E61</f>
        <v>531160.74500000011</v>
      </c>
      <c r="F67" s="8">
        <f>(F62+F64)*F63+F61</f>
        <v>606305.13335000002</v>
      </c>
      <c r="G67" s="20"/>
      <c r="H67" s="19"/>
      <c r="I67" s="19"/>
    </row>
    <row r="68" spans="1:9" x14ac:dyDescent="0.3">
      <c r="A68" s="3" t="s">
        <v>7</v>
      </c>
      <c r="B68" s="8">
        <f>B66-B67</f>
        <v>65000</v>
      </c>
      <c r="C68" s="8">
        <f>C66-C67</f>
        <v>77325</v>
      </c>
      <c r="D68" s="8">
        <f>D66-D67</f>
        <v>90261</v>
      </c>
      <c r="E68" s="8">
        <v>103820.27</v>
      </c>
      <c r="F68" s="8">
        <v>124182.777782812</v>
      </c>
      <c r="G68" s="20"/>
      <c r="H68" s="19"/>
      <c r="I68" s="19"/>
    </row>
    <row r="69" spans="1:9" x14ac:dyDescent="0.3">
      <c r="A69" s="3" t="s">
        <v>15</v>
      </c>
      <c r="B69" s="9">
        <f>B67/B63</f>
        <v>19250</v>
      </c>
      <c r="C69" s="9">
        <f>C67/C63</f>
        <v>19547.727272727272</v>
      </c>
      <c r="D69" s="9">
        <f>D67/D63</f>
        <v>19878.1875</v>
      </c>
      <c r="E69" s="9">
        <f>E67/E63</f>
        <v>20429.259423076928</v>
      </c>
      <c r="F69" s="9">
        <f>F67/F63</f>
        <v>20907.073563793103</v>
      </c>
      <c r="G69" s="20"/>
      <c r="H69" s="19"/>
      <c r="I69" s="19"/>
    </row>
    <row r="70" spans="1:9" x14ac:dyDescent="0.3">
      <c r="A70" s="3" t="s">
        <v>8</v>
      </c>
      <c r="B70" s="10">
        <f>(B65-B69)/B65</f>
        <v>0.14444444444444443</v>
      </c>
      <c r="C70" s="10">
        <f>(C65-C69)/C65</f>
        <v>0.15240206947524024</v>
      </c>
      <c r="D70" s="10">
        <f>(D65-D69)/D65</f>
        <v>0.15909577632361691</v>
      </c>
      <c r="E70" s="10">
        <f>(E65-E69)/E65</f>
        <v>0.15686229929795731</v>
      </c>
      <c r="F70" s="10">
        <f>(F65-F69)/F65</f>
        <v>0.15818769884469913</v>
      </c>
      <c r="G70" s="20"/>
      <c r="H70" s="19"/>
      <c r="I70" s="19"/>
    </row>
    <row r="73" spans="1:9" x14ac:dyDescent="0.3">
      <c r="A73" s="3" t="s">
        <v>0</v>
      </c>
      <c r="B73" s="5">
        <v>1</v>
      </c>
      <c r="C73" s="5">
        <v>2</v>
      </c>
      <c r="D73" s="5">
        <v>3</v>
      </c>
      <c r="E73" s="5">
        <v>4</v>
      </c>
      <c r="F73" s="5">
        <v>5</v>
      </c>
      <c r="G73" s="18" t="s">
        <v>22</v>
      </c>
      <c r="H73" s="19"/>
      <c r="I73" s="19"/>
    </row>
    <row r="74" spans="1:9" x14ac:dyDescent="0.3">
      <c r="A74" s="3" t="s">
        <v>14</v>
      </c>
      <c r="B74" s="21">
        <v>45000</v>
      </c>
      <c r="C74" s="21">
        <v>47250</v>
      </c>
      <c r="D74" s="21">
        <v>49612.5</v>
      </c>
      <c r="E74" s="21">
        <v>52093.125</v>
      </c>
      <c r="F74" s="21">
        <v>54697.78125</v>
      </c>
      <c r="G74" s="20"/>
      <c r="H74" s="19"/>
      <c r="I74" s="19"/>
    </row>
    <row r="75" spans="1:9" x14ac:dyDescent="0.3">
      <c r="A75" s="23" t="s">
        <v>17</v>
      </c>
      <c r="B75" s="21">
        <v>15000</v>
      </c>
      <c r="C75" s="21">
        <v>15300</v>
      </c>
      <c r="D75" s="21">
        <v>15606</v>
      </c>
      <c r="E75" s="21">
        <v>15918.12</v>
      </c>
      <c r="F75" s="21">
        <v>16236.482400000001</v>
      </c>
      <c r="G75" s="20"/>
      <c r="H75" s="19"/>
      <c r="I75" s="19"/>
    </row>
    <row r="76" spans="1:9" x14ac:dyDescent="0.3">
      <c r="A76" s="3" t="s">
        <v>18</v>
      </c>
      <c r="B76" s="22">
        <v>20</v>
      </c>
      <c r="C76" s="22">
        <v>22</v>
      </c>
      <c r="D76" s="22">
        <v>24</v>
      </c>
      <c r="E76" s="22">
        <v>26</v>
      </c>
      <c r="F76" s="22">
        <v>29</v>
      </c>
      <c r="G76" s="20"/>
      <c r="H76" s="19"/>
      <c r="I76" s="19"/>
    </row>
    <row r="77" spans="1:9" x14ac:dyDescent="0.3">
      <c r="A77" s="3" t="s">
        <v>9</v>
      </c>
      <c r="B77" s="21">
        <v>2000</v>
      </c>
      <c r="C77" s="21">
        <v>2100</v>
      </c>
      <c r="D77" s="21">
        <v>2205</v>
      </c>
      <c r="E77" s="21">
        <v>2315.25</v>
      </c>
      <c r="F77" s="21">
        <v>2431.0124999999998</v>
      </c>
      <c r="G77" s="20"/>
      <c r="H77" s="19"/>
      <c r="I77" s="19"/>
    </row>
    <row r="78" spans="1:9" x14ac:dyDescent="0.3">
      <c r="A78" s="3" t="s">
        <v>4</v>
      </c>
      <c r="B78" s="21">
        <v>22500</v>
      </c>
      <c r="C78" s="21">
        <v>23062.5</v>
      </c>
      <c r="D78" s="21">
        <v>23639.0625</v>
      </c>
      <c r="E78" s="21">
        <v>24230.0390625</v>
      </c>
      <c r="F78" s="21">
        <v>24835.7900390625</v>
      </c>
      <c r="G78" s="20"/>
      <c r="H78" s="19"/>
      <c r="I78" s="19"/>
    </row>
    <row r="79" spans="1:9" x14ac:dyDescent="0.3">
      <c r="A79" s="3" t="s">
        <v>6</v>
      </c>
      <c r="B79" s="21">
        <v>450000</v>
      </c>
      <c r="C79" s="21">
        <v>507375</v>
      </c>
      <c r="D79" s="21">
        <v>567337.5</v>
      </c>
      <c r="E79" s="21">
        <v>629981.015625</v>
      </c>
      <c r="F79" s="21">
        <v>720237.9111328125</v>
      </c>
      <c r="G79" s="20"/>
      <c r="H79" s="19"/>
      <c r="I79" s="19"/>
    </row>
    <row r="80" spans="1:9" x14ac:dyDescent="0.3">
      <c r="A80" s="3" t="s">
        <v>5</v>
      </c>
      <c r="B80" s="21">
        <v>337500</v>
      </c>
      <c r="C80" s="21">
        <v>380531.25</v>
      </c>
      <c r="D80" s="21">
        <v>425503.12499999988</v>
      </c>
      <c r="E80" s="21">
        <v>472485.76171875064</v>
      </c>
      <c r="F80" s="21">
        <v>540178.43334960926</v>
      </c>
      <c r="G80" s="20"/>
      <c r="H80" s="19"/>
      <c r="I80" s="19"/>
    </row>
    <row r="81" spans="1:9" x14ac:dyDescent="0.3">
      <c r="A81" s="3" t="s">
        <v>7</v>
      </c>
      <c r="B81" s="8">
        <f>B79-B80</f>
        <v>112500</v>
      </c>
      <c r="C81" s="8">
        <f>C79-C80</f>
        <v>126843.75</v>
      </c>
      <c r="D81" s="8">
        <f>D79-D80</f>
        <v>141834.37500000012</v>
      </c>
      <c r="E81" s="8">
        <v>103820.27</v>
      </c>
      <c r="F81" s="8">
        <v>124182.777782812</v>
      </c>
      <c r="G81" s="20"/>
      <c r="H81" s="19"/>
      <c r="I81" s="19"/>
    </row>
    <row r="82" spans="1:9" x14ac:dyDescent="0.3">
      <c r="A82" s="3" t="s">
        <v>15</v>
      </c>
      <c r="B82" s="9">
        <f>B80/B76</f>
        <v>16875</v>
      </c>
      <c r="C82" s="9">
        <f>C80/C76</f>
        <v>17296.875</v>
      </c>
      <c r="D82" s="9">
        <f>D80/D76</f>
        <v>17729.296874999996</v>
      </c>
      <c r="E82" s="9">
        <f>E80/E76</f>
        <v>18172.529296875025</v>
      </c>
      <c r="F82" s="9">
        <f>F80/F76</f>
        <v>18626.842529296871</v>
      </c>
      <c r="G82" s="20"/>
      <c r="H82" s="19"/>
      <c r="I82" s="19"/>
    </row>
    <row r="83" spans="1:9" x14ac:dyDescent="0.3">
      <c r="A83" s="3" t="s">
        <v>8</v>
      </c>
      <c r="B83" s="10">
        <f>(B78-B82)/B78</f>
        <v>0.25</v>
      </c>
      <c r="C83" s="10">
        <f>(C78-C82)/C78</f>
        <v>0.25</v>
      </c>
      <c r="D83" s="10">
        <f>(D78-D82)/D78</f>
        <v>0.25000000000000017</v>
      </c>
      <c r="E83" s="10">
        <f>(E78-E82)/E78</f>
        <v>0.24999999999999895</v>
      </c>
      <c r="F83" s="10">
        <f>(F78-F82)/F78</f>
        <v>0.25000000000000017</v>
      </c>
      <c r="G83" s="20"/>
      <c r="H83" s="19"/>
      <c r="I83" s="19"/>
    </row>
  </sheetData>
  <scenarios current="0" show="0" sqref="D55:F55">
    <scenario name="decrease by 5%" locked="1" count="3" user="01khu" comment="Created by 01khu on 3/22/2025">
      <inputCells r="D52" val="21909.38"/>
      <inputCells r="E52" val="19773.21"/>
      <inputCells r="F52" val="16945.64"/>
    </scenario>
  </scenarios>
  <mergeCells count="6">
    <mergeCell ref="A31:C31"/>
    <mergeCell ref="G18:I28"/>
    <mergeCell ref="G34:I44"/>
    <mergeCell ref="G47:I57"/>
    <mergeCell ref="G60:I70"/>
    <mergeCell ref="G73:I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1A53-760C-4692-89C1-E87DE95F594C}">
  <sheetPr>
    <outlinePr summaryBelow="0"/>
  </sheetPr>
  <dimension ref="B1:E15"/>
  <sheetViews>
    <sheetView showGridLines="0" workbookViewId="0">
      <selection activeCell="H22" sqref="H22"/>
    </sheetView>
  </sheetViews>
  <sheetFormatPr defaultRowHeight="14.4" outlineLevelRow="1" outlineLevelCol="1" x14ac:dyDescent="0.3"/>
  <cols>
    <col min="2" max="2" width="15.5546875" customWidth="1"/>
    <col min="3" max="3" width="6.21875" bestFit="1" customWidth="1"/>
    <col min="4" max="5" width="12.77734375" bestFit="1" customWidth="1" outlineLevel="1"/>
  </cols>
  <sheetData>
    <row r="1" spans="2:5" ht="15" thickBot="1" x14ac:dyDescent="0.35"/>
    <row r="2" spans="2:5" ht="15.6" x14ac:dyDescent="0.3">
      <c r="B2" s="40" t="s">
        <v>31</v>
      </c>
      <c r="C2" s="30"/>
      <c r="D2" s="35"/>
      <c r="E2" s="41"/>
    </row>
    <row r="3" spans="2:5" ht="15.6" collapsed="1" x14ac:dyDescent="0.3">
      <c r="B3" s="42"/>
      <c r="C3" s="29"/>
      <c r="D3" s="36" t="s">
        <v>33</v>
      </c>
      <c r="E3" s="43" t="s">
        <v>50</v>
      </c>
    </row>
    <row r="4" spans="2:5" ht="21.6" hidden="1" outlineLevel="1" x14ac:dyDescent="0.3">
      <c r="B4" s="44"/>
      <c r="C4" s="32"/>
      <c r="D4" s="26"/>
      <c r="E4" s="45" t="s">
        <v>30</v>
      </c>
    </row>
    <row r="5" spans="2:5" x14ac:dyDescent="0.3">
      <c r="B5" s="46" t="s">
        <v>32</v>
      </c>
      <c r="C5" s="33"/>
      <c r="D5" s="31"/>
      <c r="E5" s="47"/>
    </row>
    <row r="6" spans="2:5" outlineLevel="1" x14ac:dyDescent="0.3">
      <c r="B6" s="44" t="s">
        <v>53</v>
      </c>
      <c r="C6" s="32" t="s">
        <v>44</v>
      </c>
      <c r="D6" s="26">
        <v>23639.0625</v>
      </c>
      <c r="E6" s="53">
        <v>21909.38</v>
      </c>
    </row>
    <row r="7" spans="2:5" outlineLevel="1" x14ac:dyDescent="0.3">
      <c r="B7" s="44" t="s">
        <v>51</v>
      </c>
      <c r="C7" s="32" t="s">
        <v>45</v>
      </c>
      <c r="D7" s="26">
        <v>24230.0390625</v>
      </c>
      <c r="E7" s="53">
        <v>19773.21</v>
      </c>
    </row>
    <row r="8" spans="2:5" outlineLevel="1" x14ac:dyDescent="0.3">
      <c r="B8" s="44" t="s">
        <v>52</v>
      </c>
      <c r="C8" s="32" t="s">
        <v>46</v>
      </c>
      <c r="D8" s="26">
        <v>24835.7900390625</v>
      </c>
      <c r="E8" s="53">
        <v>16945.64</v>
      </c>
    </row>
    <row r="9" spans="2:5" x14ac:dyDescent="0.3">
      <c r="B9" s="46" t="s">
        <v>34</v>
      </c>
      <c r="C9" s="33"/>
      <c r="D9" s="31"/>
      <c r="E9" s="47"/>
    </row>
    <row r="10" spans="2:5" outlineLevel="1" x14ac:dyDescent="0.3">
      <c r="B10" s="44" t="s">
        <v>54</v>
      </c>
      <c r="C10" s="32" t="s">
        <v>47</v>
      </c>
      <c r="D10" s="27">
        <v>90261</v>
      </c>
      <c r="E10" s="50">
        <v>48748.62</v>
      </c>
    </row>
    <row r="11" spans="2:5" outlineLevel="1" x14ac:dyDescent="0.3">
      <c r="B11" s="44" t="s">
        <v>42</v>
      </c>
      <c r="C11" s="32" t="s">
        <v>48</v>
      </c>
      <c r="D11" s="27">
        <v>103820.270625</v>
      </c>
      <c r="E11" s="50">
        <v>-12057.2850000001</v>
      </c>
    </row>
    <row r="12" spans="2:5" ht="15" outlineLevel="1" thickBot="1" x14ac:dyDescent="0.35">
      <c r="B12" s="51" t="s">
        <v>43</v>
      </c>
      <c r="C12" s="34" t="s">
        <v>49</v>
      </c>
      <c r="D12" s="28">
        <v>124182.777782812</v>
      </c>
      <c r="E12" s="52">
        <v>-104631.57335000001</v>
      </c>
    </row>
    <row r="13" spans="2:5" x14ac:dyDescent="0.3">
      <c r="B13" t="s">
        <v>35</v>
      </c>
    </row>
    <row r="14" spans="2:5" x14ac:dyDescent="0.3">
      <c r="B14" t="s">
        <v>36</v>
      </c>
    </row>
    <row r="15" spans="2:5" x14ac:dyDescent="0.3">
      <c r="B15" t="s">
        <v>37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1FC7-B6AE-4DF3-B587-173633E6F4B8}">
  <dimension ref="A1:I83"/>
  <sheetViews>
    <sheetView topLeftCell="A48" zoomScaleNormal="100" workbookViewId="0">
      <selection activeCell="E66" sqref="E66"/>
    </sheetView>
  </sheetViews>
  <sheetFormatPr defaultRowHeight="14.4" x14ac:dyDescent="0.3"/>
  <cols>
    <col min="1" max="1" width="19.6640625" bestFit="1" customWidth="1"/>
    <col min="2" max="2" width="18.6640625" bestFit="1" customWidth="1"/>
    <col min="3" max="6" width="12.5546875" bestFit="1" customWidth="1"/>
  </cols>
  <sheetData>
    <row r="1" spans="1:6" x14ac:dyDescent="0.3">
      <c r="A1" s="23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 x14ac:dyDescent="0.3">
      <c r="A2" s="23" t="s">
        <v>1</v>
      </c>
      <c r="B2" s="9">
        <v>45000</v>
      </c>
      <c r="C2" s="9">
        <f>B2*1.05</f>
        <v>47250</v>
      </c>
      <c r="D2" s="9">
        <f>C2*1.05</f>
        <v>49612.5</v>
      </c>
      <c r="E2" s="9">
        <f>D2*1.05</f>
        <v>52093.125</v>
      </c>
      <c r="F2" s="9">
        <f>E2*1.05</f>
        <v>54697.78125</v>
      </c>
    </row>
    <row r="3" spans="1:6" x14ac:dyDescent="0.3">
      <c r="A3" s="23" t="s">
        <v>2</v>
      </c>
      <c r="B3" s="9">
        <v>15000</v>
      </c>
      <c r="C3" s="9">
        <f>B3*1.02</f>
        <v>15300</v>
      </c>
      <c r="D3" s="9">
        <f>C3*1.02</f>
        <v>15606</v>
      </c>
      <c r="E3" s="9">
        <f>D3*1.02</f>
        <v>15918.12</v>
      </c>
      <c r="F3" s="9">
        <f>E3*1.02</f>
        <v>16236.482400000001</v>
      </c>
    </row>
    <row r="4" spans="1:6" x14ac:dyDescent="0.3">
      <c r="A4" s="23" t="s">
        <v>3</v>
      </c>
      <c r="B4" s="9">
        <v>20</v>
      </c>
      <c r="C4" s="9">
        <f>+ROUND(B4*1.1,0)</f>
        <v>22</v>
      </c>
      <c r="D4" s="9">
        <f>+ROUND(C4*1.1,0)</f>
        <v>24</v>
      </c>
      <c r="E4" s="9">
        <f>+ROUND(D4*1.1,0)</f>
        <v>26</v>
      </c>
      <c r="F4" s="9">
        <f>+ROUND(E4*1.1,0)</f>
        <v>29</v>
      </c>
    </row>
    <row r="5" spans="1:6" x14ac:dyDescent="0.3">
      <c r="A5" s="23" t="s">
        <v>9</v>
      </c>
      <c r="B5" s="9">
        <v>2000</v>
      </c>
      <c r="C5" s="9">
        <f>B5*1.05</f>
        <v>2100</v>
      </c>
      <c r="D5" s="9">
        <f>C5*1.05</f>
        <v>2205</v>
      </c>
      <c r="E5" s="9">
        <f>D5*1.05</f>
        <v>2315.25</v>
      </c>
      <c r="F5" s="9">
        <f>E5*1.05</f>
        <v>2431.0125000000003</v>
      </c>
    </row>
    <row r="6" spans="1:6" x14ac:dyDescent="0.3">
      <c r="A6" s="23" t="s">
        <v>4</v>
      </c>
      <c r="B6" s="9">
        <v>22500</v>
      </c>
      <c r="C6" s="9">
        <f>B6*1.025</f>
        <v>23062.499999999996</v>
      </c>
      <c r="D6" s="9">
        <f>C6*1.025</f>
        <v>23639.062499999993</v>
      </c>
      <c r="E6" s="9">
        <f>D6*1.025</f>
        <v>24230.039062499989</v>
      </c>
      <c r="F6" s="9">
        <f>E6*1.025</f>
        <v>24835.790039062485</v>
      </c>
    </row>
    <row r="7" spans="1:6" x14ac:dyDescent="0.3">
      <c r="A7" s="23" t="s">
        <v>6</v>
      </c>
      <c r="B7" s="9">
        <f>B4*B6</f>
        <v>450000</v>
      </c>
      <c r="C7" s="9">
        <f>C4*C6</f>
        <v>507374.99999999994</v>
      </c>
      <c r="D7" s="9">
        <f>D4*D6</f>
        <v>567337.49999999977</v>
      </c>
      <c r="E7" s="9">
        <f>E4*E6</f>
        <v>629981.01562499977</v>
      </c>
      <c r="F7" s="9">
        <f>F4*F6</f>
        <v>720237.91113281203</v>
      </c>
    </row>
    <row r="8" spans="1:6" x14ac:dyDescent="0.3">
      <c r="A8" s="23" t="s">
        <v>5</v>
      </c>
      <c r="B8" s="9">
        <f>(B3+B5)*B4+B2</f>
        <v>385000</v>
      </c>
      <c r="C8" s="9">
        <f>(C3+C5)*C4+C2</f>
        <v>430050</v>
      </c>
      <c r="D8" s="9">
        <f>(D3+D5)*D4+D2</f>
        <v>477076.5</v>
      </c>
      <c r="E8" s="9">
        <f>(E3+E5)*E4+E2</f>
        <v>526160.74500000011</v>
      </c>
      <c r="F8" s="9">
        <f>(F3+F5)*F4+F2</f>
        <v>596055.13335000002</v>
      </c>
    </row>
    <row r="9" spans="1:6" x14ac:dyDescent="0.3">
      <c r="A9" s="23" t="s">
        <v>7</v>
      </c>
      <c r="B9" s="9">
        <f>B7-B8</f>
        <v>65000</v>
      </c>
      <c r="C9" s="9">
        <f>C7-C8</f>
        <v>77324.999999999942</v>
      </c>
      <c r="D9" s="9">
        <f>D7-D8</f>
        <v>90260.999999999767</v>
      </c>
      <c r="E9" s="9">
        <f>E7-E8</f>
        <v>103820.27062499966</v>
      </c>
      <c r="F9" s="9">
        <f>F7-F8</f>
        <v>124182.77778281202</v>
      </c>
    </row>
    <row r="10" spans="1:6" x14ac:dyDescent="0.3">
      <c r="A10" s="23" t="s">
        <v>10</v>
      </c>
      <c r="B10" s="9">
        <f>B8/B4</f>
        <v>19250</v>
      </c>
      <c r="C10" s="9">
        <f>C8/C4</f>
        <v>19547.727272727272</v>
      </c>
      <c r="D10" s="9">
        <f>D8/D4</f>
        <v>19878.1875</v>
      </c>
      <c r="E10" s="9">
        <f>E8/E4</f>
        <v>20236.951730769237</v>
      </c>
      <c r="F10" s="9">
        <f>F8/F4</f>
        <v>20553.625287931034</v>
      </c>
    </row>
    <row r="11" spans="1:6" x14ac:dyDescent="0.3">
      <c r="A11" s="23" t="s">
        <v>8</v>
      </c>
      <c r="B11" s="9">
        <f>(B6-B10)/B6*100</f>
        <v>14.444444444444443</v>
      </c>
      <c r="C11" s="9">
        <f>(C6-C10)/C6*100</f>
        <v>15.24020694752401</v>
      </c>
      <c r="D11" s="9">
        <f>(D6-D10)/D6*100</f>
        <v>15.909577632361662</v>
      </c>
      <c r="E11" s="9">
        <f>(E6-E10)/E6*100</f>
        <v>16.479904639983509</v>
      </c>
      <c r="F11" s="9">
        <f>(F6-F10)/F6*100</f>
        <v>17.241910744116986</v>
      </c>
    </row>
    <row r="14" spans="1:6" x14ac:dyDescent="0.3">
      <c r="A14" s="24" t="s">
        <v>11</v>
      </c>
      <c r="B14" s="24" t="s">
        <v>12</v>
      </c>
    </row>
    <row r="15" spans="1:6" x14ac:dyDescent="0.3">
      <c r="A15" s="25">
        <f>AVERAGE(B9:F9)</f>
        <v>92117.80968156227</v>
      </c>
      <c r="B15" s="9">
        <f>AVERAGE(B11:F11)</f>
        <v>15.86320888168612</v>
      </c>
    </row>
    <row r="16" spans="1:6" x14ac:dyDescent="0.3">
      <c r="A16" s="1"/>
    </row>
    <row r="18" spans="1:9" x14ac:dyDescent="0.3">
      <c r="A18" s="3" t="s">
        <v>0</v>
      </c>
      <c r="B18" s="11">
        <v>1</v>
      </c>
      <c r="C18" s="11">
        <v>2</v>
      </c>
      <c r="D18" s="11">
        <v>3</v>
      </c>
      <c r="E18" s="11">
        <v>4</v>
      </c>
      <c r="F18" s="11">
        <v>5</v>
      </c>
      <c r="G18" s="18" t="s">
        <v>16</v>
      </c>
      <c r="H18" s="19"/>
      <c r="I18" s="19"/>
    </row>
    <row r="19" spans="1:9" x14ac:dyDescent="0.3">
      <c r="A19" s="3" t="s">
        <v>14</v>
      </c>
      <c r="B19" s="12">
        <v>45000</v>
      </c>
      <c r="C19" s="12">
        <f>B19*5%+B19</f>
        <v>47250</v>
      </c>
      <c r="D19" s="12">
        <f>C19*5%+C19</f>
        <v>49612.5</v>
      </c>
      <c r="E19" s="12">
        <f>D19*5%+D19</f>
        <v>52093.125</v>
      </c>
      <c r="F19" s="12">
        <f>E19*5%+E19</f>
        <v>54697.78125</v>
      </c>
      <c r="G19" s="20"/>
      <c r="H19" s="19"/>
      <c r="I19" s="19"/>
    </row>
    <row r="20" spans="1:9" ht="28.8" x14ac:dyDescent="0.3">
      <c r="A20" s="3" t="s">
        <v>2</v>
      </c>
      <c r="B20" s="12">
        <v>15000</v>
      </c>
      <c r="C20" s="12">
        <f>B20*2%+B20</f>
        <v>15300</v>
      </c>
      <c r="D20" s="12">
        <f>C20*2%+C20</f>
        <v>15606</v>
      </c>
      <c r="E20" s="12">
        <f>D20*2%+D20</f>
        <v>15918.12</v>
      </c>
      <c r="F20" s="12">
        <f>E20*2%+E20</f>
        <v>16236.482400000001</v>
      </c>
      <c r="G20" s="20"/>
      <c r="H20" s="19"/>
      <c r="I20" s="19"/>
    </row>
    <row r="21" spans="1:9" x14ac:dyDescent="0.3">
      <c r="A21" s="3" t="s">
        <v>3</v>
      </c>
      <c r="B21" s="12">
        <v>8.1818181818181834</v>
      </c>
      <c r="C21" s="12">
        <f>ROUND(B21*10%,0)+B21</f>
        <v>9.1818181818181834</v>
      </c>
      <c r="D21" s="12">
        <f>ROUND(C21*10%,0)+C21</f>
        <v>10.181818181818183</v>
      </c>
      <c r="E21" s="12">
        <f>ROUND(D21*10%,0)+D21</f>
        <v>11.181818181818183</v>
      </c>
      <c r="F21" s="12">
        <f>ROUND(E21*10%,0)+E21</f>
        <v>12.181818181818183</v>
      </c>
      <c r="G21" s="20"/>
      <c r="H21" s="19"/>
      <c r="I21" s="19"/>
    </row>
    <row r="22" spans="1:9" x14ac:dyDescent="0.3">
      <c r="A22" s="3" t="s">
        <v>9</v>
      </c>
      <c r="B22" s="12">
        <v>2000</v>
      </c>
      <c r="C22" s="12">
        <f>B22*5%+B22</f>
        <v>2100</v>
      </c>
      <c r="D22" s="12">
        <f>C22*5%+C22</f>
        <v>2205</v>
      </c>
      <c r="E22" s="12">
        <f>D22*5%+D22</f>
        <v>2315.25</v>
      </c>
      <c r="F22" s="12">
        <f>E22*5%+E22</f>
        <v>2431.0124999999998</v>
      </c>
      <c r="G22" s="20"/>
      <c r="H22" s="19"/>
      <c r="I22" s="19"/>
    </row>
    <row r="23" spans="1:9" x14ac:dyDescent="0.3">
      <c r="A23" s="3" t="s">
        <v>4</v>
      </c>
      <c r="B23" s="12">
        <v>22500</v>
      </c>
      <c r="C23" s="12">
        <f>B23*2.5%+B23</f>
        <v>23062.5</v>
      </c>
      <c r="D23" s="12">
        <f>C23*2.5%+C23</f>
        <v>23639.0625</v>
      </c>
      <c r="E23" s="12">
        <f>D23*2.5%+D23</f>
        <v>24230.0390625</v>
      </c>
      <c r="F23" s="12">
        <f>E23*2.5%+E23</f>
        <v>24835.7900390625</v>
      </c>
      <c r="G23" s="20"/>
      <c r="H23" s="19"/>
      <c r="I23" s="19"/>
    </row>
    <row r="24" spans="1:9" x14ac:dyDescent="0.3">
      <c r="A24" s="3" t="s">
        <v>6</v>
      </c>
      <c r="B24" s="13">
        <f>B21*B23</f>
        <v>184090.90909090912</v>
      </c>
      <c r="C24" s="13">
        <f>C21*C23</f>
        <v>211755.68181818185</v>
      </c>
      <c r="D24" s="13">
        <f>D21*D23</f>
        <v>240688.63636363641</v>
      </c>
      <c r="E24" s="13">
        <f>E21*E23</f>
        <v>270935.89133522729</v>
      </c>
      <c r="F24" s="13">
        <f>F21*F23</f>
        <v>302545.07865767047</v>
      </c>
      <c r="G24" s="20"/>
      <c r="H24" s="19"/>
      <c r="I24" s="19"/>
    </row>
    <row r="25" spans="1:9" x14ac:dyDescent="0.3">
      <c r="A25" s="3" t="s">
        <v>5</v>
      </c>
      <c r="B25" s="14">
        <f>(B20+B22)*B21+B19</f>
        <v>184090.90909090912</v>
      </c>
      <c r="C25" s="14">
        <f>(C20+C22)*C21+C19</f>
        <v>207013.63636363638</v>
      </c>
      <c r="D25" s="14">
        <f>(D20+D22)*D21+D19</f>
        <v>230960.86363636368</v>
      </c>
      <c r="E25" s="14">
        <f>(E20+E22)*E21+E19</f>
        <v>255975.35318181824</v>
      </c>
      <c r="F25" s="14">
        <f>(F20+F22)*F21+F19</f>
        <v>282101.81003181823</v>
      </c>
      <c r="G25" s="20"/>
      <c r="H25" s="19"/>
      <c r="I25" s="19"/>
    </row>
    <row r="26" spans="1:9" x14ac:dyDescent="0.3">
      <c r="A26" s="4" t="s">
        <v>7</v>
      </c>
      <c r="B26" s="14">
        <f>B24-B25</f>
        <v>0</v>
      </c>
      <c r="C26" s="14">
        <f>C24-C25</f>
        <v>4742.0454545454704</v>
      </c>
      <c r="D26" s="14">
        <f>D24-D25</f>
        <v>9727.7727272727352</v>
      </c>
      <c r="E26" s="14">
        <f>E24-E25</f>
        <v>14960.538153409056</v>
      </c>
      <c r="F26" s="14">
        <f>F24-F25</f>
        <v>20443.268625852244</v>
      </c>
      <c r="G26" s="20"/>
      <c r="H26" s="19"/>
      <c r="I26" s="19"/>
    </row>
    <row r="27" spans="1:9" x14ac:dyDescent="0.3">
      <c r="A27" s="3" t="s">
        <v>15</v>
      </c>
      <c r="B27" s="15">
        <f>B25/B21</f>
        <v>22500</v>
      </c>
      <c r="C27" s="15">
        <f>C25/C21</f>
        <v>22546.039603960395</v>
      </c>
      <c r="D27" s="15">
        <f>D25/D21</f>
        <v>22683.65625</v>
      </c>
      <c r="E27" s="15">
        <f>E25/E21</f>
        <v>22892.104756097564</v>
      </c>
      <c r="F27" s="15">
        <f>F25/F21</f>
        <v>23157.611271268659</v>
      </c>
      <c r="G27" s="20"/>
      <c r="H27" s="19"/>
      <c r="I27" s="19"/>
    </row>
    <row r="28" spans="1:9" x14ac:dyDescent="0.3">
      <c r="A28" s="3" t="s">
        <v>8</v>
      </c>
      <c r="B28" s="16">
        <f>(B23-B27)/B23</f>
        <v>0</v>
      </c>
      <c r="C28" s="16">
        <f>(C23-C27)/C23</f>
        <v>2.2393946711744401E-2</v>
      </c>
      <c r="D28" s="16">
        <f>(D23-D27)/D23</f>
        <v>4.0416418798334325E-2</v>
      </c>
      <c r="E28" s="16">
        <f>(E23-E27)/E23</f>
        <v>5.521800038998332E-2</v>
      </c>
      <c r="F28" s="16">
        <f>(F23-F27)/F23</f>
        <v>6.7570983856537259E-2</v>
      </c>
      <c r="G28" s="20"/>
      <c r="H28" s="19"/>
      <c r="I28" s="19"/>
    </row>
    <row r="30" spans="1:9" x14ac:dyDescent="0.3">
      <c r="A30" s="17" t="s">
        <v>13</v>
      </c>
      <c r="B30" s="17"/>
      <c r="C30" s="17"/>
    </row>
    <row r="31" spans="1:9" x14ac:dyDescent="0.3">
      <c r="A31" s="2">
        <v>8.1818181820000007</v>
      </c>
      <c r="B31" s="2"/>
      <c r="C31" s="2"/>
      <c r="D31">
        <f>ROUND(A31,0)</f>
        <v>8</v>
      </c>
    </row>
    <row r="34" spans="1:9" x14ac:dyDescent="0.3">
      <c r="A34" s="23" t="s">
        <v>0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18" t="s">
        <v>19</v>
      </c>
      <c r="H34" s="19"/>
      <c r="I34" s="19"/>
    </row>
    <row r="35" spans="1:9" x14ac:dyDescent="0.3">
      <c r="A35" s="23" t="s">
        <v>1</v>
      </c>
      <c r="B35" s="9">
        <v>45000</v>
      </c>
      <c r="C35" s="9">
        <f>B35*1.05</f>
        <v>47250</v>
      </c>
      <c r="D35" s="9">
        <f>C35*1.05</f>
        <v>49612.5</v>
      </c>
      <c r="E35" s="9">
        <v>53085.38</v>
      </c>
      <c r="F35" s="9">
        <v>56801.35</v>
      </c>
      <c r="G35" s="20"/>
      <c r="H35" s="19"/>
      <c r="I35" s="19"/>
    </row>
    <row r="36" spans="1:9" x14ac:dyDescent="0.3">
      <c r="A36" s="23" t="s">
        <v>2</v>
      </c>
      <c r="B36" s="9">
        <v>15000</v>
      </c>
      <c r="C36" s="9">
        <f>B36*1.02</f>
        <v>15300</v>
      </c>
      <c r="D36" s="9">
        <f>C36*1.02</f>
        <v>15606</v>
      </c>
      <c r="E36" s="9">
        <f>D36*1.02</f>
        <v>15918.12</v>
      </c>
      <c r="F36" s="9">
        <f>E36*1.02</f>
        <v>16236.482400000001</v>
      </c>
      <c r="G36" s="20"/>
      <c r="H36" s="19"/>
      <c r="I36" s="19"/>
    </row>
    <row r="37" spans="1:9" x14ac:dyDescent="0.3">
      <c r="A37" s="23" t="s">
        <v>3</v>
      </c>
      <c r="B37" s="9">
        <v>20</v>
      </c>
      <c r="C37" s="9">
        <f>+ROUND(B37*1.1,0)</f>
        <v>22</v>
      </c>
      <c r="D37" s="9">
        <f>+ROUND(C37*1.1,0)</f>
        <v>24</v>
      </c>
      <c r="E37" s="9">
        <f>+ROUND(D37*1.1,0)</f>
        <v>26</v>
      </c>
      <c r="F37" s="9">
        <f>+ROUND(E37*1.1,0)</f>
        <v>29</v>
      </c>
      <c r="G37" s="20"/>
      <c r="H37" s="19"/>
      <c r="I37" s="19"/>
    </row>
    <row r="38" spans="1:9" x14ac:dyDescent="0.3">
      <c r="A38" s="23" t="s">
        <v>9</v>
      </c>
      <c r="B38" s="9">
        <v>2000</v>
      </c>
      <c r="C38" s="9">
        <f>B38*1.05</f>
        <v>2100</v>
      </c>
      <c r="D38" s="9">
        <f>C38*1.05</f>
        <v>2205</v>
      </c>
      <c r="E38" s="9">
        <v>2359.35</v>
      </c>
      <c r="F38" s="9">
        <v>2524.5</v>
      </c>
      <c r="G38" s="20"/>
      <c r="H38" s="19"/>
      <c r="I38" s="19"/>
    </row>
    <row r="39" spans="1:9" x14ac:dyDescent="0.3">
      <c r="A39" s="23" t="s">
        <v>4</v>
      </c>
      <c r="B39" s="9">
        <v>22500</v>
      </c>
      <c r="C39" s="9">
        <f>B39*1.025</f>
        <v>23062.499999999996</v>
      </c>
      <c r="D39" s="9">
        <f>C39*1.025</f>
        <v>23639.062499999993</v>
      </c>
      <c r="E39" s="9">
        <f>D39*1.025</f>
        <v>24230.039062499989</v>
      </c>
      <c r="F39" s="9">
        <f>E39*1.025</f>
        <v>24835.790039062485</v>
      </c>
      <c r="G39" s="20"/>
      <c r="H39" s="19"/>
      <c r="I39" s="19"/>
    </row>
    <row r="40" spans="1:9" x14ac:dyDescent="0.3">
      <c r="A40" s="23" t="s">
        <v>6</v>
      </c>
      <c r="B40" s="9">
        <f>B37*B39</f>
        <v>450000</v>
      </c>
      <c r="C40" s="9">
        <f>C37*C39</f>
        <v>507374.99999999994</v>
      </c>
      <c r="D40" s="9">
        <f>D37*D39</f>
        <v>567337.49999999977</v>
      </c>
      <c r="E40" s="9">
        <f>E37*E39</f>
        <v>629981.01562499977</v>
      </c>
      <c r="F40" s="9">
        <f>F37*F39</f>
        <v>720237.91113281203</v>
      </c>
      <c r="G40" s="20"/>
      <c r="H40" s="19"/>
      <c r="I40" s="19"/>
    </row>
    <row r="41" spans="1:9" x14ac:dyDescent="0.3">
      <c r="A41" s="23" t="s">
        <v>5</v>
      </c>
      <c r="B41" s="9">
        <f>(B36+B38)*B37+B35</f>
        <v>385000</v>
      </c>
      <c r="C41" s="9">
        <f>(C36+C38)*C37+C35</f>
        <v>430050</v>
      </c>
      <c r="D41" s="9">
        <f>(D36+D38)*D37+D35</f>
        <v>477076.5</v>
      </c>
      <c r="E41" s="9">
        <f>(E36+E38)*E37+E35</f>
        <v>528299.6</v>
      </c>
      <c r="F41" s="9">
        <f>(F36+F38)*F37+F35</f>
        <v>600869.83959999995</v>
      </c>
      <c r="G41" s="20"/>
      <c r="H41" s="19"/>
      <c r="I41" s="19"/>
    </row>
    <row r="42" spans="1:9" x14ac:dyDescent="0.3">
      <c r="A42" s="23" t="s">
        <v>7</v>
      </c>
      <c r="B42" s="9">
        <f>B40-B41</f>
        <v>65000</v>
      </c>
      <c r="C42" s="9">
        <f>C40-C41</f>
        <v>77324.999999999942</v>
      </c>
      <c r="D42" s="9">
        <f>D40-D41</f>
        <v>90260.999999999767</v>
      </c>
      <c r="E42" s="9">
        <f>E40-E41</f>
        <v>101681.41562499979</v>
      </c>
      <c r="F42" s="9">
        <f>F40-F41</f>
        <v>119368.07153281209</v>
      </c>
      <c r="G42" s="20"/>
      <c r="H42" s="19"/>
      <c r="I42" s="19"/>
    </row>
    <row r="43" spans="1:9" x14ac:dyDescent="0.3">
      <c r="A43" s="23" t="s">
        <v>10</v>
      </c>
      <c r="B43" s="9">
        <f>B41/B37</f>
        <v>19250</v>
      </c>
      <c r="C43" s="9">
        <f>C41/C37</f>
        <v>19547.727272727272</v>
      </c>
      <c r="D43" s="9">
        <f>D41/D37</f>
        <v>19878.1875</v>
      </c>
      <c r="E43" s="9">
        <f>E41/E37</f>
        <v>20319.215384615385</v>
      </c>
      <c r="F43" s="9">
        <f>F41/F37</f>
        <v>20719.64964137931</v>
      </c>
      <c r="G43" s="20"/>
      <c r="H43" s="19"/>
      <c r="I43" s="19"/>
    </row>
    <row r="44" spans="1:9" x14ac:dyDescent="0.3">
      <c r="A44" s="23" t="s">
        <v>8</v>
      </c>
      <c r="B44" s="9">
        <f>(B39-B43)/B39*100</f>
        <v>14.444444444444443</v>
      </c>
      <c r="C44" s="9">
        <f>(C39-C43)/C39*100</f>
        <v>15.24020694752401</v>
      </c>
      <c r="D44" s="9">
        <f>(D39-D43)/D39*100</f>
        <v>15.909577632361662</v>
      </c>
      <c r="E44" s="9">
        <f>(E39-E43)/E39*100</f>
        <v>16.140393615531778</v>
      </c>
      <c r="F44" s="9">
        <f>(F39-F43)/F39*100</f>
        <v>16.573422432743971</v>
      </c>
      <c r="G44" s="20"/>
      <c r="H44" s="19"/>
      <c r="I44" s="19"/>
    </row>
    <row r="47" spans="1:9" x14ac:dyDescent="0.3">
      <c r="A47" s="3" t="s">
        <v>0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18" t="s">
        <v>20</v>
      </c>
      <c r="H47" s="19"/>
      <c r="I47" s="19"/>
    </row>
    <row r="48" spans="1:9" x14ac:dyDescent="0.3">
      <c r="A48" s="3" t="s">
        <v>14</v>
      </c>
      <c r="B48" s="6">
        <v>45000</v>
      </c>
      <c r="C48" s="6">
        <f>B48*5%+B48</f>
        <v>47250</v>
      </c>
      <c r="D48" s="6">
        <f>C48*5%+C48</f>
        <v>49612.5</v>
      </c>
      <c r="E48" s="6">
        <v>53085.38</v>
      </c>
      <c r="F48" s="6">
        <v>56801.35</v>
      </c>
      <c r="G48" s="20"/>
      <c r="H48" s="19"/>
      <c r="I48" s="19"/>
    </row>
    <row r="49" spans="1:9" x14ac:dyDescent="0.3">
      <c r="A49" s="23" t="s">
        <v>17</v>
      </c>
      <c r="B49" s="6">
        <v>15000</v>
      </c>
      <c r="C49" s="6">
        <f>B49*2%+B49</f>
        <v>15300</v>
      </c>
      <c r="D49" s="6">
        <f>C49*2%+C49</f>
        <v>15606</v>
      </c>
      <c r="E49" s="6">
        <f>D49*2%+D49</f>
        <v>15918.12</v>
      </c>
      <c r="F49" s="6">
        <f>E49*2%+E49</f>
        <v>16236.482400000001</v>
      </c>
      <c r="G49" s="20"/>
      <c r="H49" s="19"/>
      <c r="I49" s="19"/>
    </row>
    <row r="50" spans="1:9" x14ac:dyDescent="0.3">
      <c r="A50" s="3" t="s">
        <v>18</v>
      </c>
      <c r="B50" s="6">
        <v>20</v>
      </c>
      <c r="C50" s="6">
        <f>ROUND(B50*10%,0)+B50</f>
        <v>22</v>
      </c>
      <c r="D50" s="6">
        <f>ROUND(C50*10%,0)+C50</f>
        <v>24</v>
      </c>
      <c r="E50" s="6">
        <f>ROUND(D50*10%,0)+D50</f>
        <v>26</v>
      </c>
      <c r="F50" s="6">
        <f>ROUND(E50*10%,0)+E50</f>
        <v>29</v>
      </c>
      <c r="G50" s="20"/>
      <c r="H50" s="19"/>
      <c r="I50" s="19"/>
    </row>
    <row r="51" spans="1:9" x14ac:dyDescent="0.3">
      <c r="A51" s="3" t="s">
        <v>9</v>
      </c>
      <c r="B51" s="6">
        <v>2000</v>
      </c>
      <c r="C51" s="6">
        <f>B51*5%+B51</f>
        <v>2100</v>
      </c>
      <c r="D51" s="6">
        <f>C51*5%+C51</f>
        <v>2205</v>
      </c>
      <c r="E51" s="6">
        <v>2359.35</v>
      </c>
      <c r="F51" s="6">
        <v>2524.5</v>
      </c>
      <c r="G51" s="20"/>
      <c r="H51" s="19"/>
      <c r="I51" s="19"/>
    </row>
    <row r="52" spans="1:9" x14ac:dyDescent="0.3">
      <c r="A52" s="3" t="s">
        <v>4</v>
      </c>
      <c r="B52" s="6">
        <v>22500</v>
      </c>
      <c r="C52" s="6">
        <f>B52*2.5%+B52</f>
        <v>23062.5</v>
      </c>
      <c r="D52" s="6">
        <f>C52*0.95</f>
        <v>21909.375</v>
      </c>
      <c r="E52" s="6">
        <f>D52*0.9025</f>
        <v>19773.2109375</v>
      </c>
      <c r="F52" s="6">
        <f>E52*0.857</f>
        <v>16945.641773437499</v>
      </c>
      <c r="G52" s="20"/>
      <c r="H52" s="19"/>
      <c r="I52" s="19"/>
    </row>
    <row r="53" spans="1:9" x14ac:dyDescent="0.3">
      <c r="A53" s="3" t="s">
        <v>6</v>
      </c>
      <c r="B53" s="7">
        <f>B50*B52</f>
        <v>450000</v>
      </c>
      <c r="C53" s="7">
        <f>C50*C52</f>
        <v>507375</v>
      </c>
      <c r="D53" s="7">
        <f>D50*D52</f>
        <v>525825</v>
      </c>
      <c r="E53" s="7">
        <f>E50*E52</f>
        <v>514103.484375</v>
      </c>
      <c r="F53" s="7">
        <f>F50*F52</f>
        <v>491423.61142968747</v>
      </c>
      <c r="G53" s="20"/>
      <c r="H53" s="19"/>
      <c r="I53" s="19"/>
    </row>
    <row r="54" spans="1:9" x14ac:dyDescent="0.3">
      <c r="A54" s="3" t="s">
        <v>5</v>
      </c>
      <c r="B54" s="8">
        <f>(B49+B51)*B50+B48</f>
        <v>385000</v>
      </c>
      <c r="C54" s="8">
        <f>(C49+C51)*C50+C48</f>
        <v>430050</v>
      </c>
      <c r="D54" s="8">
        <f>(D49+D51)*D50+D48</f>
        <v>477076.5</v>
      </c>
      <c r="E54" s="8">
        <f>(E49+E51)*E50+E48</f>
        <v>528299.6</v>
      </c>
      <c r="F54" s="8">
        <f>(F49+F51)*F50+F48</f>
        <v>600869.83959999995</v>
      </c>
      <c r="G54" s="20"/>
      <c r="H54" s="19"/>
      <c r="I54" s="19"/>
    </row>
    <row r="55" spans="1:9" x14ac:dyDescent="0.3">
      <c r="A55" s="3" t="s">
        <v>7</v>
      </c>
      <c r="B55" s="8">
        <f>B53-B54</f>
        <v>65000</v>
      </c>
      <c r="C55" s="8">
        <f>C53-C54</f>
        <v>77325</v>
      </c>
      <c r="D55" s="8">
        <f>D53-D54</f>
        <v>48748.5</v>
      </c>
      <c r="E55" s="8">
        <f>E53-E54</f>
        <v>-14196.115624999977</v>
      </c>
      <c r="F55" s="8">
        <f>F53-F54</f>
        <v>-109446.22817031248</v>
      </c>
      <c r="G55" s="20"/>
      <c r="H55" s="19"/>
      <c r="I55" s="19"/>
    </row>
    <row r="56" spans="1:9" x14ac:dyDescent="0.3">
      <c r="A56" s="3" t="s">
        <v>15</v>
      </c>
      <c r="B56" s="9">
        <f>B54/B50</f>
        <v>19250</v>
      </c>
      <c r="C56" s="9">
        <f>C54/C50</f>
        <v>19547.727272727272</v>
      </c>
      <c r="D56" s="9">
        <f>D54/D50</f>
        <v>19878.1875</v>
      </c>
      <c r="E56" s="9">
        <f>E54/E50</f>
        <v>20319.215384615385</v>
      </c>
      <c r="F56" s="9">
        <f>F54/F50</f>
        <v>20719.64964137931</v>
      </c>
      <c r="G56" s="20"/>
      <c r="H56" s="19"/>
      <c r="I56" s="19"/>
    </row>
    <row r="57" spans="1:9" x14ac:dyDescent="0.3">
      <c r="A57" s="3" t="s">
        <v>8</v>
      </c>
      <c r="B57" s="10">
        <f>(B52-B56)/B52</f>
        <v>0.14444444444444443</v>
      </c>
      <c r="C57" s="10">
        <f>(C52-C56)/C52</f>
        <v>0.15240206947524024</v>
      </c>
      <c r="D57" s="10">
        <f>(D52-D56)/D52</f>
        <v>9.2708600770218225E-2</v>
      </c>
      <c r="E57" s="10">
        <f>(E52-E56)/E52</f>
        <v>-2.761334255934552E-2</v>
      </c>
      <c r="F57" s="10">
        <f>(F52-F56)/F52</f>
        <v>-0.22271259586388842</v>
      </c>
      <c r="G57" s="20"/>
      <c r="H57" s="19"/>
      <c r="I57" s="19"/>
    </row>
    <row r="60" spans="1:9" x14ac:dyDescent="0.3">
      <c r="A60" s="23" t="s">
        <v>0</v>
      </c>
      <c r="B60" s="9">
        <v>1</v>
      </c>
      <c r="C60" s="9">
        <v>2</v>
      </c>
      <c r="D60" s="9">
        <v>3</v>
      </c>
      <c r="E60" s="9">
        <v>4</v>
      </c>
      <c r="F60" s="9">
        <v>5</v>
      </c>
      <c r="G60" s="18" t="s">
        <v>21</v>
      </c>
      <c r="H60" s="19"/>
      <c r="I60" s="19"/>
    </row>
    <row r="61" spans="1:9" x14ac:dyDescent="0.3">
      <c r="A61" s="23" t="s">
        <v>1</v>
      </c>
      <c r="B61" s="9">
        <v>45000</v>
      </c>
      <c r="C61" s="9">
        <f>B61*1.05</f>
        <v>47250</v>
      </c>
      <c r="D61" s="9">
        <f>C61*1.05</f>
        <v>49612.5</v>
      </c>
      <c r="E61" s="9">
        <v>57093.13</v>
      </c>
      <c r="F61" s="9">
        <v>64947.78</v>
      </c>
      <c r="G61" s="20"/>
      <c r="H61" s="19"/>
      <c r="I61" s="19"/>
    </row>
    <row r="62" spans="1:9" x14ac:dyDescent="0.3">
      <c r="A62" s="23" t="s">
        <v>2</v>
      </c>
      <c r="B62" s="9">
        <v>15000</v>
      </c>
      <c r="C62" s="9">
        <f>B62*1.02</f>
        <v>15300</v>
      </c>
      <c r="D62" s="9">
        <f>C62*1.02</f>
        <v>15606</v>
      </c>
      <c r="E62" s="9">
        <f>D62*1.02</f>
        <v>15918.12</v>
      </c>
      <c r="F62" s="9">
        <f>E62*1.02</f>
        <v>16236.482400000001</v>
      </c>
      <c r="G62" s="20"/>
      <c r="H62" s="19"/>
      <c r="I62" s="19"/>
    </row>
    <row r="63" spans="1:9" x14ac:dyDescent="0.3">
      <c r="A63" s="23" t="s">
        <v>3</v>
      </c>
      <c r="B63" s="9">
        <v>20</v>
      </c>
      <c r="C63" s="9">
        <f>+ROUND(B63*1.1,0)</f>
        <v>22</v>
      </c>
      <c r="D63" s="9">
        <f>+ROUND(C63*1.1,0)</f>
        <v>24</v>
      </c>
      <c r="E63" s="9">
        <f>+ROUND(D63*1.1,0)</f>
        <v>26</v>
      </c>
      <c r="F63" s="9">
        <f>+ROUND(E63*1.1,0)</f>
        <v>29</v>
      </c>
      <c r="G63" s="20"/>
      <c r="H63" s="19"/>
      <c r="I63" s="19"/>
    </row>
    <row r="64" spans="1:9" x14ac:dyDescent="0.3">
      <c r="A64" s="23" t="s">
        <v>9</v>
      </c>
      <c r="B64" s="9">
        <v>2000</v>
      </c>
      <c r="C64" s="9">
        <f>B64*1.05</f>
        <v>2100</v>
      </c>
      <c r="D64" s="9">
        <f>C64*1.05</f>
        <v>2205</v>
      </c>
      <c r="E64" s="9">
        <f>D64*1.05</f>
        <v>2315.25</v>
      </c>
      <c r="F64" s="9">
        <f>E64*1.05</f>
        <v>2431.0125000000003</v>
      </c>
      <c r="G64" s="20"/>
      <c r="H64" s="19"/>
      <c r="I64" s="19"/>
    </row>
    <row r="65" spans="1:9" x14ac:dyDescent="0.3">
      <c r="A65" s="23" t="s">
        <v>4</v>
      </c>
      <c r="B65" s="9">
        <v>22500</v>
      </c>
      <c r="C65" s="9">
        <f>B65*1.025</f>
        <v>23062.499999999996</v>
      </c>
      <c r="D65" s="9">
        <f>C65*1.025</f>
        <v>23639.062499999993</v>
      </c>
      <c r="E65" s="9">
        <f>D65*1.025</f>
        <v>24230.039062499989</v>
      </c>
      <c r="F65" s="9">
        <f>E65*1.025</f>
        <v>24835.790039062485</v>
      </c>
      <c r="G65" s="20"/>
      <c r="H65" s="19"/>
      <c r="I65" s="19"/>
    </row>
    <row r="66" spans="1:9" x14ac:dyDescent="0.3">
      <c r="A66" s="23" t="s">
        <v>6</v>
      </c>
      <c r="B66" s="9">
        <f>B63*B65</f>
        <v>450000</v>
      </c>
      <c r="C66" s="9">
        <f>C63*C65</f>
        <v>507374.99999999994</v>
      </c>
      <c r="D66" s="9">
        <f>D63*D65</f>
        <v>567337.49999999977</v>
      </c>
      <c r="E66" s="9">
        <f>E63*E65</f>
        <v>629981.01562499977</v>
      </c>
      <c r="F66" s="9">
        <f>F63*F65</f>
        <v>720237.91113281203</v>
      </c>
      <c r="G66" s="20"/>
      <c r="H66" s="19"/>
      <c r="I66" s="19"/>
    </row>
    <row r="67" spans="1:9" x14ac:dyDescent="0.3">
      <c r="A67" s="23" t="s">
        <v>5</v>
      </c>
      <c r="B67" s="9">
        <f>(B62+B64)*B63+B61</f>
        <v>385000</v>
      </c>
      <c r="C67" s="9">
        <f>(C62+C64)*C63+C61</f>
        <v>430050</v>
      </c>
      <c r="D67" s="9">
        <f>(D62+D64)*D63+D61</f>
        <v>477076.5</v>
      </c>
      <c r="E67" s="9">
        <f>(E62+E64)*E63+E61</f>
        <v>531160.75</v>
      </c>
      <c r="F67" s="9">
        <f>(F62+F64)*F63+F61</f>
        <v>606305.13210000005</v>
      </c>
      <c r="G67" s="20"/>
      <c r="H67" s="19"/>
      <c r="I67" s="19"/>
    </row>
    <row r="68" spans="1:9" x14ac:dyDescent="0.3">
      <c r="A68" s="23" t="s">
        <v>7</v>
      </c>
      <c r="B68" s="9">
        <f>B66-B67</f>
        <v>65000</v>
      </c>
      <c r="C68" s="9">
        <f>C66-C67</f>
        <v>77324.999999999942</v>
      </c>
      <c r="D68" s="9">
        <f>D66-D67</f>
        <v>90260.999999999767</v>
      </c>
      <c r="E68" s="9">
        <f>E66-E67</f>
        <v>98820.265624999767</v>
      </c>
      <c r="F68" s="9">
        <f>F66-F67</f>
        <v>113932.77903281199</v>
      </c>
      <c r="G68" s="20"/>
      <c r="H68" s="19"/>
      <c r="I68" s="19"/>
    </row>
    <row r="69" spans="1:9" x14ac:dyDescent="0.3">
      <c r="A69" s="23" t="s">
        <v>10</v>
      </c>
      <c r="B69" s="9">
        <f>B67/B63</f>
        <v>19250</v>
      </c>
      <c r="C69" s="9">
        <f>C67/C63</f>
        <v>19547.727272727272</v>
      </c>
      <c r="D69" s="9">
        <f>D67/D63</f>
        <v>19878.1875</v>
      </c>
      <c r="E69" s="9">
        <f>E67/E63</f>
        <v>20429.259615384617</v>
      </c>
      <c r="F69" s="9">
        <f>F67/F63</f>
        <v>20907.073520689657</v>
      </c>
      <c r="G69" s="20"/>
      <c r="H69" s="19"/>
      <c r="I69" s="19"/>
    </row>
    <row r="70" spans="1:9" x14ac:dyDescent="0.3">
      <c r="A70" s="23" t="s">
        <v>8</v>
      </c>
      <c r="B70" s="9">
        <f>(B65-B69)/B65*100</f>
        <v>14.444444444444443</v>
      </c>
      <c r="C70" s="9">
        <f>(C65-C69)/C65*100</f>
        <v>15.24020694752401</v>
      </c>
      <c r="D70" s="9">
        <f>(D65-D69)/D65*100</f>
        <v>15.909577632361662</v>
      </c>
      <c r="E70" s="9">
        <f>(E65-E69)/E65*100</f>
        <v>15.686229136120996</v>
      </c>
      <c r="F70" s="9">
        <f>(F65-F69)/F65*100</f>
        <v>15.818770058023619</v>
      </c>
      <c r="G70" s="20"/>
      <c r="H70" s="19"/>
      <c r="I70" s="19"/>
    </row>
    <row r="73" spans="1:9" x14ac:dyDescent="0.3">
      <c r="A73" s="3" t="s">
        <v>0</v>
      </c>
      <c r="B73" s="5">
        <v>1</v>
      </c>
      <c r="C73" s="5">
        <v>2</v>
      </c>
      <c r="D73" s="5">
        <v>3</v>
      </c>
      <c r="E73" s="5">
        <v>4</v>
      </c>
      <c r="F73" s="5">
        <v>5</v>
      </c>
      <c r="G73" s="18" t="s">
        <v>22</v>
      </c>
      <c r="H73" s="19"/>
      <c r="I73" s="19"/>
    </row>
    <row r="74" spans="1:9" x14ac:dyDescent="0.3">
      <c r="A74" s="3" t="s">
        <v>14</v>
      </c>
      <c r="B74" s="21">
        <v>45000</v>
      </c>
      <c r="C74" s="21">
        <v>47250</v>
      </c>
      <c r="D74" s="21">
        <v>49612.5</v>
      </c>
      <c r="E74" s="21">
        <v>52093.125</v>
      </c>
      <c r="F74" s="21">
        <v>54697.78125</v>
      </c>
      <c r="G74" s="20"/>
      <c r="H74" s="19"/>
      <c r="I74" s="19"/>
    </row>
    <row r="75" spans="1:9" x14ac:dyDescent="0.3">
      <c r="A75" s="23" t="s">
        <v>17</v>
      </c>
      <c r="B75" s="21">
        <v>15000</v>
      </c>
      <c r="C75" s="21">
        <v>15300</v>
      </c>
      <c r="D75" s="21">
        <v>15606</v>
      </c>
      <c r="E75" s="21">
        <v>15918.12</v>
      </c>
      <c r="F75" s="21">
        <v>16236.482400000001</v>
      </c>
      <c r="G75" s="20"/>
      <c r="H75" s="19"/>
      <c r="I75" s="19"/>
    </row>
    <row r="76" spans="1:9" x14ac:dyDescent="0.3">
      <c r="A76" s="3" t="s">
        <v>18</v>
      </c>
      <c r="B76" s="22">
        <v>20</v>
      </c>
      <c r="C76" s="22">
        <v>22</v>
      </c>
      <c r="D76" s="22">
        <v>24</v>
      </c>
      <c r="E76" s="22">
        <v>26</v>
      </c>
      <c r="F76" s="22">
        <v>29</v>
      </c>
      <c r="G76" s="20"/>
      <c r="H76" s="19"/>
      <c r="I76" s="19"/>
    </row>
    <row r="77" spans="1:9" x14ac:dyDescent="0.3">
      <c r="A77" s="3" t="s">
        <v>9</v>
      </c>
      <c r="B77" s="21">
        <v>2000</v>
      </c>
      <c r="C77" s="21">
        <v>2100</v>
      </c>
      <c r="D77" s="21">
        <v>2205</v>
      </c>
      <c r="E77" s="21">
        <v>2315.25</v>
      </c>
      <c r="F77" s="21">
        <v>2431.0124999999998</v>
      </c>
      <c r="G77" s="20"/>
      <c r="H77" s="19"/>
      <c r="I77" s="19"/>
    </row>
    <row r="78" spans="1:9" x14ac:dyDescent="0.3">
      <c r="A78" s="3" t="s">
        <v>4</v>
      </c>
      <c r="B78" s="21">
        <v>22500</v>
      </c>
      <c r="C78" s="21">
        <v>23062.5</v>
      </c>
      <c r="D78" s="21">
        <v>23639.0625</v>
      </c>
      <c r="E78" s="21">
        <v>24230.0390625</v>
      </c>
      <c r="F78" s="21">
        <v>24835.7900390625</v>
      </c>
      <c r="G78" s="20"/>
      <c r="H78" s="19"/>
      <c r="I78" s="19"/>
    </row>
    <row r="79" spans="1:9" x14ac:dyDescent="0.3">
      <c r="A79" s="3" t="s">
        <v>6</v>
      </c>
      <c r="B79" s="21">
        <v>450000</v>
      </c>
      <c r="C79" s="21">
        <v>507375</v>
      </c>
      <c r="D79" s="21">
        <v>567337.5</v>
      </c>
      <c r="E79" s="21">
        <v>629981.015625</v>
      </c>
      <c r="F79" s="21">
        <v>720237.9111328125</v>
      </c>
      <c r="G79" s="20"/>
      <c r="H79" s="19"/>
      <c r="I79" s="19"/>
    </row>
    <row r="80" spans="1:9" x14ac:dyDescent="0.3">
      <c r="A80" s="3" t="s">
        <v>5</v>
      </c>
      <c r="B80" s="21">
        <v>337500</v>
      </c>
      <c r="C80" s="21">
        <v>380531.25</v>
      </c>
      <c r="D80" s="21">
        <v>425503.12499999988</v>
      </c>
      <c r="E80" s="21">
        <v>472485.76171875064</v>
      </c>
      <c r="F80" s="21">
        <v>540178.43334960926</v>
      </c>
      <c r="G80" s="20"/>
      <c r="H80" s="19"/>
      <c r="I80" s="19"/>
    </row>
    <row r="81" spans="1:9" x14ac:dyDescent="0.3">
      <c r="A81" s="3" t="s">
        <v>7</v>
      </c>
      <c r="B81" s="8">
        <f>B79-B80</f>
        <v>112500</v>
      </c>
      <c r="C81" s="8">
        <f>C79-C80</f>
        <v>126843.75</v>
      </c>
      <c r="D81" s="8">
        <f>D79-D80</f>
        <v>141834.37500000012</v>
      </c>
      <c r="E81" s="8">
        <v>103820.27</v>
      </c>
      <c r="F81" s="8">
        <v>124182.777782812</v>
      </c>
      <c r="G81" s="20"/>
      <c r="H81" s="19"/>
      <c r="I81" s="19"/>
    </row>
    <row r="82" spans="1:9" x14ac:dyDescent="0.3">
      <c r="A82" s="3" t="s">
        <v>15</v>
      </c>
      <c r="B82" s="9">
        <f>B80/B76</f>
        <v>16875</v>
      </c>
      <c r="C82" s="9">
        <f>C80/C76</f>
        <v>17296.875</v>
      </c>
      <c r="D82" s="9">
        <f>D80/D76</f>
        <v>17729.296874999996</v>
      </c>
      <c r="E82" s="9">
        <f>E80/E76</f>
        <v>18172.529296875025</v>
      </c>
      <c r="F82" s="9">
        <f>F80/F76</f>
        <v>18626.842529296871</v>
      </c>
      <c r="G82" s="20"/>
      <c r="H82" s="19"/>
      <c r="I82" s="19"/>
    </row>
    <row r="83" spans="1:9" x14ac:dyDescent="0.3">
      <c r="A83" s="3" t="s">
        <v>8</v>
      </c>
      <c r="B83" s="10">
        <f>(B78-B82)/B78</f>
        <v>0.25</v>
      </c>
      <c r="C83" s="10">
        <f>(C78-C82)/C78</f>
        <v>0.25</v>
      </c>
      <c r="D83" s="10">
        <f>(D78-D82)/D78</f>
        <v>0.25000000000000017</v>
      </c>
      <c r="E83" s="10">
        <f>(E78-E82)/E78</f>
        <v>0.24999999999999895</v>
      </c>
      <c r="F83" s="10">
        <f>(F78-F82)/F78</f>
        <v>0.25000000000000017</v>
      </c>
      <c r="G83" s="20"/>
      <c r="H83" s="19"/>
      <c r="I83" s="19"/>
    </row>
  </sheetData>
  <scenarios current="0" show="0" sqref="E68:F68">
    <scenario name="cost increase by 5000" locked="1" count="2" user="01khu" comment="Created by 01khu on 3/22/2025">
      <inputCells r="E61" val="57093.13"/>
      <inputCells r="F61" val="64947.78"/>
    </scenario>
  </scenarios>
  <mergeCells count="6">
    <mergeCell ref="G18:I28"/>
    <mergeCell ref="A31:C31"/>
    <mergeCell ref="G34:I44"/>
    <mergeCell ref="G47:I57"/>
    <mergeCell ref="G60:I70"/>
    <mergeCell ref="G73:I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911-7D46-42BE-BAE7-7920F17A7B5D}">
  <sheetPr>
    <outlinePr summaryBelow="0"/>
  </sheetPr>
  <dimension ref="B1:E13"/>
  <sheetViews>
    <sheetView showGridLines="0" workbookViewId="0">
      <selection activeCell="E20" sqref="E20"/>
    </sheetView>
  </sheetViews>
  <sheetFormatPr defaultRowHeight="14.4" outlineLevelRow="1" outlineLevelCol="1" x14ac:dyDescent="0.3"/>
  <cols>
    <col min="3" max="3" width="6" bestFit="1" customWidth="1"/>
    <col min="4" max="5" width="17.77734375" bestFit="1" customWidth="1" outlineLevel="1"/>
  </cols>
  <sheetData>
    <row r="1" spans="2:5" ht="15" thickBot="1" x14ac:dyDescent="0.35"/>
    <row r="2" spans="2:5" ht="15.6" x14ac:dyDescent="0.3">
      <c r="B2" s="30" t="s">
        <v>31</v>
      </c>
      <c r="C2" s="30"/>
      <c r="D2" s="35"/>
      <c r="E2" s="35"/>
    </row>
    <row r="3" spans="2:5" ht="15.6" collapsed="1" x14ac:dyDescent="0.3">
      <c r="B3" s="29"/>
      <c r="C3" s="29"/>
      <c r="D3" s="36" t="s">
        <v>33</v>
      </c>
      <c r="E3" s="36" t="s">
        <v>59</v>
      </c>
    </row>
    <row r="4" spans="2:5" ht="21.6" hidden="1" outlineLevel="1" x14ac:dyDescent="0.3">
      <c r="B4" s="32"/>
      <c r="C4" s="32"/>
      <c r="D4" s="26"/>
      <c r="E4" s="38" t="s">
        <v>30</v>
      </c>
    </row>
    <row r="5" spans="2:5" x14ac:dyDescent="0.3">
      <c r="B5" s="33" t="s">
        <v>32</v>
      </c>
      <c r="C5" s="33"/>
      <c r="D5" s="31"/>
      <c r="E5" s="31"/>
    </row>
    <row r="6" spans="2:5" outlineLevel="1" x14ac:dyDescent="0.3">
      <c r="B6" s="32" t="s">
        <v>51</v>
      </c>
      <c r="C6" s="32" t="s">
        <v>55</v>
      </c>
      <c r="D6" s="26">
        <v>52093.125</v>
      </c>
      <c r="E6" s="37">
        <v>57093.13</v>
      </c>
    </row>
    <row r="7" spans="2:5" outlineLevel="1" x14ac:dyDescent="0.3">
      <c r="B7" s="32" t="s">
        <v>52</v>
      </c>
      <c r="C7" s="32" t="s">
        <v>56</v>
      </c>
      <c r="D7" s="26">
        <v>54697.78125</v>
      </c>
      <c r="E7" s="37">
        <v>64947.78</v>
      </c>
    </row>
    <row r="8" spans="2:5" x14ac:dyDescent="0.3">
      <c r="B8" s="33" t="s">
        <v>34</v>
      </c>
      <c r="C8" s="33"/>
      <c r="D8" s="31"/>
      <c r="E8" s="31"/>
    </row>
    <row r="9" spans="2:5" outlineLevel="1" x14ac:dyDescent="0.3">
      <c r="B9" s="44" t="s">
        <v>42</v>
      </c>
      <c r="C9" s="32" t="s">
        <v>57</v>
      </c>
      <c r="D9" s="27">
        <v>103820.270625</v>
      </c>
      <c r="E9" s="27">
        <v>98820.265624999796</v>
      </c>
    </row>
    <row r="10" spans="2:5" ht="15" outlineLevel="1" thickBot="1" x14ac:dyDescent="0.35">
      <c r="B10" s="51" t="s">
        <v>43</v>
      </c>
      <c r="C10" s="34" t="s">
        <v>58</v>
      </c>
      <c r="D10" s="28">
        <v>124182.777782812</v>
      </c>
      <c r="E10" s="28">
        <v>113932.779032812</v>
      </c>
    </row>
    <row r="11" spans="2:5" x14ac:dyDescent="0.3">
      <c r="B11" t="s">
        <v>35</v>
      </c>
    </row>
    <row r="12" spans="2:5" x14ac:dyDescent="0.3">
      <c r="B12" t="s">
        <v>36</v>
      </c>
    </row>
    <row r="13" spans="2:5" x14ac:dyDescent="0.3">
      <c r="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 increse by 7%</vt:lpstr>
      <vt:lpstr>cost increse by 7% summary</vt:lpstr>
      <vt:lpstr>decrease by 5%</vt:lpstr>
      <vt:lpstr>decrese by 5% Summary </vt:lpstr>
      <vt:lpstr>cost increase by 5000</vt:lpstr>
      <vt:lpstr>cost increse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Patel</dc:creator>
  <cp:lastModifiedBy>01khushi.p@gmail.com</cp:lastModifiedBy>
  <dcterms:created xsi:type="dcterms:W3CDTF">2025-03-21T18:02:34Z</dcterms:created>
  <dcterms:modified xsi:type="dcterms:W3CDTF">2025-03-23T06:32:50Z</dcterms:modified>
</cp:coreProperties>
</file>