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R Assignments\"/>
    </mc:Choice>
  </mc:AlternateContent>
  <xr:revisionPtr revIDLastSave="0" documentId="8_{B4EB90FE-C79C-4467-BF19-EB34FC1CB0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 1 ExcelR (Khushmeet 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6" i="1" l="1"/>
  <c r="U155" i="1"/>
  <c r="M156" i="1"/>
  <c r="M155" i="1"/>
  <c r="D156" i="1"/>
  <c r="D155" i="1"/>
  <c r="B114" i="1"/>
  <c r="U153" i="1"/>
  <c r="U154" i="1" s="1"/>
  <c r="M153" i="1"/>
  <c r="M154" i="1" s="1"/>
  <c r="D153" i="1"/>
  <c r="D154" i="1" s="1"/>
  <c r="S152" i="1"/>
  <c r="K152" i="1"/>
  <c r="B152" i="1"/>
  <c r="T121" i="1"/>
  <c r="U121" i="1" s="1"/>
  <c r="T122" i="1"/>
  <c r="U122" i="1" s="1"/>
  <c r="T123" i="1"/>
  <c r="U123" i="1" s="1"/>
  <c r="T124" i="1"/>
  <c r="U124" i="1" s="1"/>
  <c r="T129" i="1"/>
  <c r="U129" i="1" s="1"/>
  <c r="T130" i="1"/>
  <c r="U130" i="1" s="1"/>
  <c r="T131" i="1"/>
  <c r="U131" i="1" s="1"/>
  <c r="T132" i="1"/>
  <c r="U132" i="1" s="1"/>
  <c r="T137" i="1"/>
  <c r="U137" i="1" s="1"/>
  <c r="T138" i="1"/>
  <c r="U138" i="1" s="1"/>
  <c r="T139" i="1"/>
  <c r="U139" i="1" s="1"/>
  <c r="T140" i="1"/>
  <c r="U140" i="1" s="1"/>
  <c r="T145" i="1"/>
  <c r="U145" i="1" s="1"/>
  <c r="T146" i="1"/>
  <c r="U146" i="1" s="1"/>
  <c r="T147" i="1"/>
  <c r="U147" i="1" s="1"/>
  <c r="T148" i="1"/>
  <c r="U148" i="1" s="1"/>
  <c r="L121" i="1"/>
  <c r="M121" i="1" s="1"/>
  <c r="L122" i="1"/>
  <c r="M122" i="1" s="1"/>
  <c r="L123" i="1"/>
  <c r="M123" i="1" s="1"/>
  <c r="L124" i="1"/>
  <c r="M124" i="1" s="1"/>
  <c r="L129" i="1"/>
  <c r="M129" i="1" s="1"/>
  <c r="L130" i="1"/>
  <c r="M130" i="1" s="1"/>
  <c r="L131" i="1"/>
  <c r="M131" i="1" s="1"/>
  <c r="L132" i="1"/>
  <c r="M132" i="1" s="1"/>
  <c r="L137" i="1"/>
  <c r="M137" i="1" s="1"/>
  <c r="L138" i="1"/>
  <c r="M138" i="1" s="1"/>
  <c r="L139" i="1"/>
  <c r="M139" i="1" s="1"/>
  <c r="L140" i="1"/>
  <c r="M140" i="1" s="1"/>
  <c r="L145" i="1"/>
  <c r="M145" i="1" s="1"/>
  <c r="L146" i="1"/>
  <c r="M146" i="1" s="1"/>
  <c r="L147" i="1"/>
  <c r="M147" i="1" s="1"/>
  <c r="L148" i="1"/>
  <c r="M148" i="1" s="1"/>
  <c r="C121" i="1"/>
  <c r="D121" i="1" s="1"/>
  <c r="C122" i="1"/>
  <c r="D122" i="1" s="1"/>
  <c r="C123" i="1"/>
  <c r="D123" i="1" s="1"/>
  <c r="C124" i="1"/>
  <c r="D124" i="1" s="1"/>
  <c r="C129" i="1"/>
  <c r="D129" i="1" s="1"/>
  <c r="C130" i="1"/>
  <c r="D130" i="1" s="1"/>
  <c r="C131" i="1"/>
  <c r="D131" i="1" s="1"/>
  <c r="C132" i="1"/>
  <c r="D132" i="1" s="1"/>
  <c r="C137" i="1"/>
  <c r="D137" i="1" s="1"/>
  <c r="C138" i="1"/>
  <c r="D138" i="1" s="1"/>
  <c r="C139" i="1"/>
  <c r="D139" i="1" s="1"/>
  <c r="C140" i="1"/>
  <c r="D140" i="1" s="1"/>
  <c r="C145" i="1"/>
  <c r="D145" i="1" s="1"/>
  <c r="C146" i="1"/>
  <c r="D146" i="1" s="1"/>
  <c r="C147" i="1"/>
  <c r="D147" i="1" s="1"/>
  <c r="C148" i="1"/>
  <c r="D148" i="1" s="1"/>
  <c r="G81" i="1" a="1"/>
  <c r="G81" i="1" s="1"/>
  <c r="H81" i="1" s="1"/>
  <c r="B81" i="1" a="1"/>
  <c r="B81" i="1" s="1"/>
  <c r="C81" i="1" s="1"/>
  <c r="L81" i="1" a="1"/>
  <c r="L81" i="1" s="1"/>
  <c r="L114" i="1" s="1"/>
  <c r="P45" i="1"/>
  <c r="Q45" i="1"/>
  <c r="O45" i="1"/>
  <c r="P42" i="1"/>
  <c r="P43" i="1" s="1"/>
  <c r="P44" i="1" s="1"/>
  <c r="Q42" i="1"/>
  <c r="Q43" i="1" s="1"/>
  <c r="Q44" i="1" s="1"/>
  <c r="O42" i="1"/>
  <c r="O43" i="1" s="1"/>
  <c r="O44" i="1" s="1"/>
  <c r="D73" i="1"/>
  <c r="T126" i="1" s="1"/>
  <c r="U126" i="1" s="1"/>
  <c r="C73" i="1"/>
  <c r="L126" i="1" s="1"/>
  <c r="M126" i="1" s="1"/>
  <c r="B73" i="1"/>
  <c r="C126" i="1" s="1"/>
  <c r="D126" i="1" s="1"/>
  <c r="G114" i="1" l="1"/>
  <c r="C82" i="1"/>
  <c r="M81" i="1"/>
  <c r="M95" i="1"/>
  <c r="C95" i="1"/>
  <c r="C87" i="1"/>
  <c r="H107" i="1"/>
  <c r="H99" i="1"/>
  <c r="H91" i="1"/>
  <c r="H83" i="1"/>
  <c r="M108" i="1"/>
  <c r="M100" i="1"/>
  <c r="M92" i="1"/>
  <c r="M84" i="1"/>
  <c r="C149" i="1"/>
  <c r="D149" i="1" s="1"/>
  <c r="C141" i="1"/>
  <c r="D141" i="1" s="1"/>
  <c r="C133" i="1"/>
  <c r="D133" i="1" s="1"/>
  <c r="C125" i="1"/>
  <c r="D125" i="1" s="1"/>
  <c r="L149" i="1"/>
  <c r="M149" i="1" s="1"/>
  <c r="L141" i="1"/>
  <c r="M141" i="1" s="1"/>
  <c r="L133" i="1"/>
  <c r="M133" i="1" s="1"/>
  <c r="L125" i="1"/>
  <c r="M125" i="1" s="1"/>
  <c r="T149" i="1"/>
  <c r="U149" i="1" s="1"/>
  <c r="T141" i="1"/>
  <c r="U141" i="1" s="1"/>
  <c r="T133" i="1"/>
  <c r="U133" i="1" s="1"/>
  <c r="T125" i="1"/>
  <c r="U125" i="1" s="1"/>
  <c r="M106" i="1"/>
  <c r="M98" i="1"/>
  <c r="M90" i="1"/>
  <c r="M82" i="1"/>
  <c r="C100" i="1"/>
  <c r="C92" i="1"/>
  <c r="C84" i="1"/>
  <c r="H104" i="1"/>
  <c r="H96" i="1"/>
  <c r="H88" i="1"/>
  <c r="C102" i="1"/>
  <c r="C94" i="1"/>
  <c r="C86" i="1"/>
  <c r="H106" i="1"/>
  <c r="H98" i="1"/>
  <c r="H90" i="1"/>
  <c r="H82" i="1"/>
  <c r="M107" i="1"/>
  <c r="M99" i="1"/>
  <c r="M91" i="1"/>
  <c r="M83" i="1"/>
  <c r="C101" i="1"/>
  <c r="H105" i="1"/>
  <c r="H89" i="1"/>
  <c r="C93" i="1"/>
  <c r="C85" i="1"/>
  <c r="H97" i="1"/>
  <c r="C144" i="1"/>
  <c r="D144" i="1" s="1"/>
  <c r="C136" i="1"/>
  <c r="D136" i="1" s="1"/>
  <c r="C128" i="1"/>
  <c r="D128" i="1" s="1"/>
  <c r="C120" i="1"/>
  <c r="D120" i="1" s="1"/>
  <c r="L144" i="1"/>
  <c r="M144" i="1" s="1"/>
  <c r="L136" i="1"/>
  <c r="M136" i="1" s="1"/>
  <c r="L128" i="1"/>
  <c r="M128" i="1" s="1"/>
  <c r="L120" i="1"/>
  <c r="M120" i="1" s="1"/>
  <c r="T144" i="1"/>
  <c r="U144" i="1" s="1"/>
  <c r="T136" i="1"/>
  <c r="U136" i="1" s="1"/>
  <c r="T128" i="1"/>
  <c r="U128" i="1" s="1"/>
  <c r="T120" i="1"/>
  <c r="U120" i="1" s="1"/>
  <c r="M104" i="1"/>
  <c r="M88" i="1"/>
  <c r="C98" i="1"/>
  <c r="H102" i="1"/>
  <c r="M103" i="1"/>
  <c r="C97" i="1"/>
  <c r="C89" i="1"/>
  <c r="H109" i="1"/>
  <c r="H101" i="1"/>
  <c r="H93" i="1"/>
  <c r="H85" i="1"/>
  <c r="M110" i="1"/>
  <c r="M102" i="1"/>
  <c r="M94" i="1"/>
  <c r="M86" i="1"/>
  <c r="C119" i="1"/>
  <c r="D119" i="1" s="1"/>
  <c r="C143" i="1"/>
  <c r="D143" i="1" s="1"/>
  <c r="C135" i="1"/>
  <c r="D135" i="1" s="1"/>
  <c r="C127" i="1"/>
  <c r="D127" i="1" s="1"/>
  <c r="L119" i="1"/>
  <c r="M119" i="1" s="1"/>
  <c r="L143" i="1"/>
  <c r="M143" i="1" s="1"/>
  <c r="L135" i="1"/>
  <c r="M135" i="1" s="1"/>
  <c r="L127" i="1"/>
  <c r="M127" i="1" s="1"/>
  <c r="T119" i="1"/>
  <c r="U119" i="1" s="1"/>
  <c r="T143" i="1"/>
  <c r="U143" i="1" s="1"/>
  <c r="T135" i="1"/>
  <c r="U135" i="1" s="1"/>
  <c r="T127" i="1"/>
  <c r="U127" i="1" s="1"/>
  <c r="M105" i="1"/>
  <c r="M97" i="1"/>
  <c r="M89" i="1"/>
  <c r="C99" i="1"/>
  <c r="C91" i="1"/>
  <c r="C83" i="1"/>
  <c r="H103" i="1"/>
  <c r="H95" i="1"/>
  <c r="H87" i="1"/>
  <c r="M96" i="1"/>
  <c r="C90" i="1"/>
  <c r="H94" i="1"/>
  <c r="H86" i="1"/>
  <c r="M87" i="1"/>
  <c r="C96" i="1"/>
  <c r="C88" i="1"/>
  <c r="H108" i="1"/>
  <c r="H100" i="1"/>
  <c r="H92" i="1"/>
  <c r="H84" i="1"/>
  <c r="M109" i="1"/>
  <c r="M101" i="1"/>
  <c r="M93" i="1"/>
  <c r="M85" i="1"/>
  <c r="C150" i="1"/>
  <c r="D150" i="1" s="1"/>
  <c r="C142" i="1"/>
  <c r="D142" i="1" s="1"/>
  <c r="C134" i="1"/>
  <c r="D134" i="1" s="1"/>
  <c r="L150" i="1"/>
  <c r="M150" i="1" s="1"/>
  <c r="L142" i="1"/>
  <c r="M142" i="1" s="1"/>
  <c r="L134" i="1"/>
  <c r="M134" i="1" s="1"/>
  <c r="T150" i="1"/>
  <c r="U150" i="1" s="1"/>
  <c r="T142" i="1"/>
  <c r="U142" i="1" s="1"/>
  <c r="T134" i="1"/>
  <c r="U134" i="1" s="1"/>
  <c r="M152" i="1" l="1"/>
  <c r="U152" i="1"/>
  <c r="D1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<sst xmlns="http://schemas.openxmlformats.org/spreadsheetml/2006/main" count="197" uniqueCount="129">
  <si>
    <t>Points</t>
  </si>
  <si>
    <t>Score</t>
  </si>
  <si>
    <t>Weigh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</si>
  <si>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</si>
  <si>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</si>
  <si>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</si>
  <si>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</si>
  <si>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</si>
  <si>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</si>
  <si>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</si>
  <si>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</si>
  <si>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</si>
  <si>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</si>
  <si>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</si>
  <si>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</si>
  <si>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</si>
  <si>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</si>
  <si>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</si>
  <si>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</si>
  <si>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</si>
  <si>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</si>
  <si>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</si>
  <si>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</si>
  <si>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</si>
  <si>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</si>
  <si>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</si>
  <si>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</si>
  <si>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</si>
  <si>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</si>
  <si>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</si>
  <si>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</si>
  <si>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</si>
  <si>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</si>
  <si>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</si>
  <si>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</si>
  <si>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MEAN</t>
  </si>
  <si>
    <t>MEDIAN</t>
  </si>
  <si>
    <t>Point</t>
  </si>
  <si>
    <t>COUNT</t>
  </si>
  <si>
    <t>COUNT/2</t>
  </si>
  <si>
    <t>(COUNT/2)+1</t>
  </si>
  <si>
    <t>INDEX1</t>
  </si>
  <si>
    <t>INDEX2</t>
  </si>
  <si>
    <t>INDEX</t>
  </si>
  <si>
    <t>Average of the INDEX1 &amp; INDEX2 of each Column</t>
  </si>
  <si>
    <t>MODE</t>
  </si>
  <si>
    <t>VALUE</t>
  </si>
  <si>
    <t>FREQUENCY</t>
  </si>
  <si>
    <t>(3.07,3.92) Bimodal</t>
  </si>
  <si>
    <t>(3.44) Unimodal</t>
  </si>
  <si>
    <t>(17.02,18.9) Bimodal</t>
  </si>
  <si>
    <t>RANGE</t>
  </si>
  <si>
    <t>Point - MEAN</t>
  </si>
  <si>
    <t>Score - MEAN</t>
  </si>
  <si>
    <t>Weigh - MEAN</t>
  </si>
  <si>
    <t>(Point - MEAN)^2</t>
  </si>
  <si>
    <t>(Score - MEAN)^2</t>
  </si>
  <si>
    <t>(Weigh - MEAN)^2</t>
  </si>
  <si>
    <t>Sum of squared differences from the mean</t>
  </si>
  <si>
    <t>Count of the data</t>
  </si>
  <si>
    <t>Count of the  data minus - 1</t>
  </si>
  <si>
    <t>Variance</t>
  </si>
  <si>
    <t>Standard Deviation</t>
  </si>
  <si>
    <t>firstly sorting all elements of the given data</t>
  </si>
  <si>
    <t>a by using sort &amp; filter</t>
  </si>
  <si>
    <t>mean</t>
  </si>
  <si>
    <t>median</t>
  </si>
  <si>
    <t>mode</t>
  </si>
  <si>
    <t>variance</t>
  </si>
  <si>
    <t>std</t>
  </si>
  <si>
    <t>min</t>
  </si>
  <si>
    <t>max</t>
  </si>
  <si>
    <t>Range</t>
  </si>
  <si>
    <t>points</t>
  </si>
  <si>
    <t>score</t>
  </si>
  <si>
    <t>weigh</t>
  </si>
  <si>
    <t>these are the final values for the mean,median,mode,variance,std,range</t>
  </si>
  <si>
    <t>Q9)</t>
  </si>
  <si>
    <t>Index</t>
  </si>
  <si>
    <t>speed</t>
  </si>
  <si>
    <t>dist</t>
  </si>
  <si>
    <t>skew</t>
  </si>
  <si>
    <t>kurtosis</t>
  </si>
  <si>
    <t>SKEWNESS</t>
  </si>
  <si>
    <t>Negative value (or) Left skewed data</t>
  </si>
  <si>
    <t>KURTOSIS</t>
  </si>
  <si>
    <t>Negative values contains= Mesokurtic data</t>
  </si>
  <si>
    <t>Positive  value  (or) Right skewed data</t>
  </si>
  <si>
    <t>Positive values contains= Leptokurtic  data</t>
  </si>
  <si>
    <t>SP</t>
  </si>
  <si>
    <t>WT</t>
  </si>
  <si>
    <t>Positive value (or) Right  skewed   data</t>
  </si>
  <si>
    <t>KORTOSIS</t>
  </si>
  <si>
    <t>Positive  values contains = Leptokurtic  data</t>
  </si>
  <si>
    <t>Negative value(or) Left skewed  data</t>
  </si>
  <si>
    <t>Positive values contains =platykurtic  data</t>
  </si>
  <si>
    <t>Q11</t>
  </si>
  <si>
    <t xml:space="preserve"> Random sample(n sample size)</t>
  </si>
  <si>
    <t>sample  std  Dev</t>
  </si>
  <si>
    <t>Average person weight(sample mean)</t>
  </si>
  <si>
    <t>degree of freedom</t>
  </si>
  <si>
    <t>t-94%</t>
  </si>
  <si>
    <t>when  population  standard deviation is not given for 94 %</t>
  </si>
  <si>
    <t>94% of the copnfidence level when sample  std deviation is 30 &amp; average person weight (sample mean is )= 200</t>
  </si>
  <si>
    <t>std Error</t>
  </si>
  <si>
    <t>Formulae(sample std Dev/sqrt(random sample)</t>
  </si>
  <si>
    <t>Lower Limit</t>
  </si>
  <si>
    <t>Formulae( Average person weight(sample mean)-(t* std error))</t>
  </si>
  <si>
    <t>Upper Limit</t>
  </si>
  <si>
    <t>Formulae( Average person weight(sample mean)+(t* std error))</t>
  </si>
  <si>
    <t xml:space="preserve"> Random sample</t>
  </si>
  <si>
    <t>t-98%</t>
  </si>
  <si>
    <t>when  population  standard deviation is not given for 98 %</t>
  </si>
  <si>
    <t>98% of the copnfidence level when sample  std deviation is 30 &amp; average person weight (sample mean is )= 200</t>
  </si>
  <si>
    <t>t-96%</t>
  </si>
  <si>
    <t>when  population  standard deviation is not given for 96 %</t>
  </si>
  <si>
    <t>96% of the copnfidence level when sample  std deviation is 30 &amp; average person weight (sample mean is )= 200</t>
  </si>
  <si>
    <r>
      <rPr>
        <sz val="11"/>
        <color rgb="FFFF0000"/>
        <rFont val="Calibri"/>
        <family val="2"/>
        <scheme val="minor"/>
      </rPr>
      <t>confidence interval</t>
    </r>
    <r>
      <rPr>
        <sz val="11"/>
        <color theme="1"/>
        <rFont val="Calibri"/>
        <family val="2"/>
        <scheme val="minor"/>
      </rPr>
      <t xml:space="preserve"> :</t>
    </r>
  </si>
  <si>
    <t>This is the confidence  interval for 94 % is  1.962 approximately</t>
  </si>
  <si>
    <t>This is the confidence  interval for 98 % is  2.330 approximately</t>
  </si>
  <si>
    <t>This is the confidence  interval for 96 % is  2.330 approximately</t>
  </si>
  <si>
    <t>Q12</t>
  </si>
  <si>
    <t>Mean</t>
  </si>
  <si>
    <t>Based on the information  it can be concluded that  the student has</t>
  </si>
  <si>
    <t>std Dev</t>
  </si>
  <si>
    <t>achieved a range of scores, with some consistency around the median</t>
  </si>
  <si>
    <t>Indicating  variations in  performance across different tests</t>
  </si>
  <si>
    <t>1st part)</t>
  </si>
  <si>
    <t>2nd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</si>
</sst>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168" fontId="0" fillId="0" borderId="0" xfId="0" applyNumberFormat="1"/>
    <xf numFmtId="169" fontId="0" fillId="0" borderId="0" xfId="0" applyNumberFormat="1"/>
    <xf numFmtId="0" fontId="0" fillId="0" borderId="0" xfId="0"/>
    <xf numFmtId="0" fontId="20" fillId="0" borderId="0" xfId="0" applyFont="1"/>
    <xf numFmtId="0" fontId="14" fillId="0" borderId="0" xfId="0" applyFont="1"/>
    <xf numFmtId="0" fontId="0" fillId="0" borderId="0" xfId="0"/>
    <xf numFmtId="0" fontId="20" fillId="0" borderId="0" xfId="0" applyFont="1"/>
    <xf numFmtId="0" fontId="14" fillId="0" borderId="0" xfId="0" applyFont="1"/>
    <xf numFmtId="0" fontId="0" fillId="0" borderId="0" xfId="0"/>
    <xf numFmtId="0" fontId="18" fillId="0" borderId="0" xfId="0" applyFont="1" applyAlignment="1">
      <alignment vertical="center"/>
    </xf>
    <xf numFmtId="2" fontId="0" fillId="0" borderId="0" xfId="0" applyNumberFormat="1"/>
    <xf numFmtId="1" fontId="0" fillId="0" borderId="0" xfId="0" applyNumberFormat="1"/>
    <xf numFmtId="169" fontId="0" fillId="0" borderId="0" xfId="0" applyNumberFormat="1"/>
    <xf numFmtId="0" fontId="20" fillId="0" borderId="0" xfId="0" applyFont="1"/>
    <xf numFmtId="0" fontId="14" fillId="0" borderId="0" xfId="0" applyFont="1"/>
    <xf numFmtId="0" fontId="0" fillId="0" borderId="0" xfId="0"/>
    <xf numFmtId="0" fontId="19" fillId="0" borderId="0" xfId="0" applyFont="1" applyAlignment="1">
      <alignment horizontal="left" vertical="center" indent="5"/>
    </xf>
    <xf numFmtId="0" fontId="19" fillId="0" borderId="0" xfId="0" applyFont="1" applyAlignment="1">
      <alignment horizontal="left" vertical="center" indent="7"/>
    </xf>
    <xf numFmtId="0" fontId="20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8"/>
  <sheetViews>
    <sheetView tabSelected="1" workbookViewId="0">
      <selection activeCell="F299" sqref="F299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</row>
    <row r="2" spans="1:17" x14ac:dyDescent="0.3">
      <c r="A2" t="s">
        <v>3</v>
      </c>
      <c r="B2">
        <v>3.9</v>
      </c>
      <c r="C2">
        <v>2.62</v>
      </c>
      <c r="D2">
        <v>16.46</v>
      </c>
    </row>
    <row r="3" spans="1:17" x14ac:dyDescent="0.3">
      <c r="A3" t="s">
        <v>4</v>
      </c>
      <c r="B3">
        <v>3.9</v>
      </c>
      <c r="C3">
        <v>2.875</v>
      </c>
      <c r="D3">
        <v>17.02</v>
      </c>
    </row>
    <row r="4" spans="1:17" x14ac:dyDescent="0.3">
      <c r="A4" t="s">
        <v>5</v>
      </c>
      <c r="B4">
        <v>3.85</v>
      </c>
      <c r="C4">
        <v>2.3199999999999998</v>
      </c>
      <c r="D4">
        <v>18.61</v>
      </c>
    </row>
    <row r="5" spans="1:17" x14ac:dyDescent="0.3">
      <c r="A5" t="s">
        <v>6</v>
      </c>
      <c r="B5">
        <v>3.08</v>
      </c>
      <c r="C5">
        <v>3.2149999999999999</v>
      </c>
      <c r="D5">
        <v>19.440000000000001</v>
      </c>
    </row>
    <row r="6" spans="1:17" x14ac:dyDescent="0.3">
      <c r="A6" t="s">
        <v>7</v>
      </c>
      <c r="B6">
        <v>3.15</v>
      </c>
      <c r="C6">
        <v>3.44</v>
      </c>
      <c r="D6">
        <v>17.02</v>
      </c>
      <c r="I6" s="1"/>
      <c r="J6" s="1" t="s">
        <v>63</v>
      </c>
      <c r="K6" s="1"/>
      <c r="L6" s="1"/>
      <c r="M6" s="1"/>
      <c r="N6" s="1" t="s">
        <v>64</v>
      </c>
      <c r="O6" s="1"/>
      <c r="P6" s="1"/>
      <c r="Q6" s="1"/>
    </row>
    <row r="7" spans="1:17" x14ac:dyDescent="0.3">
      <c r="A7" t="s">
        <v>8</v>
      </c>
      <c r="B7">
        <v>2.76</v>
      </c>
      <c r="C7">
        <v>3.46</v>
      </c>
      <c r="D7">
        <v>20.22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t="s">
        <v>9</v>
      </c>
      <c r="B8">
        <v>3.21</v>
      </c>
      <c r="C8">
        <v>3.57</v>
      </c>
      <c r="D8">
        <v>15.84</v>
      </c>
      <c r="I8" s="1"/>
      <c r="J8" s="1" t="s">
        <v>65</v>
      </c>
      <c r="K8" s="1" t="s">
        <v>66</v>
      </c>
      <c r="L8" s="1" t="s">
        <v>67</v>
      </c>
      <c r="M8" s="1" t="s">
        <v>68</v>
      </c>
      <c r="N8" s="1" t="s">
        <v>69</v>
      </c>
      <c r="O8" s="1" t="s">
        <v>70</v>
      </c>
      <c r="P8" s="1" t="s">
        <v>71</v>
      </c>
      <c r="Q8" s="1" t="s">
        <v>72</v>
      </c>
    </row>
    <row r="9" spans="1:17" x14ac:dyDescent="0.3">
      <c r="A9" t="s">
        <v>10</v>
      </c>
      <c r="B9">
        <v>3.69</v>
      </c>
      <c r="C9">
        <v>3.19</v>
      </c>
      <c r="D9">
        <v>20</v>
      </c>
      <c r="I9" s="1" t="s">
        <v>73</v>
      </c>
      <c r="J9" s="3">
        <v>3.5965625000000001</v>
      </c>
      <c r="K9" s="1">
        <v>3.6950000000000003</v>
      </c>
      <c r="L9" s="1">
        <v>3.92</v>
      </c>
      <c r="M9" s="1">
        <v>0.28588135080644861</v>
      </c>
      <c r="N9" s="1">
        <v>0.53467873607096872</v>
      </c>
      <c r="O9" s="1">
        <v>2.76</v>
      </c>
      <c r="P9" s="1">
        <v>4.93</v>
      </c>
      <c r="Q9" s="1">
        <v>2.17</v>
      </c>
    </row>
    <row r="10" spans="1:17" x14ac:dyDescent="0.3">
      <c r="A10" t="s">
        <v>11</v>
      </c>
      <c r="B10">
        <v>3.92</v>
      </c>
      <c r="C10">
        <v>3.15</v>
      </c>
      <c r="D10">
        <v>22.9</v>
      </c>
      <c r="I10" s="1" t="s">
        <v>74</v>
      </c>
      <c r="J10" s="2">
        <v>3.2172499999999995</v>
      </c>
      <c r="K10" s="1">
        <v>3.3250000000000002</v>
      </c>
      <c r="L10" s="1">
        <v>3.44</v>
      </c>
      <c r="M10" s="1">
        <v>0.95737896774193498</v>
      </c>
      <c r="N10" s="1">
        <v>0.97845744298969639</v>
      </c>
      <c r="O10" s="1">
        <v>1.5129999999999999</v>
      </c>
      <c r="P10" s="1">
        <v>5.4240000000000004</v>
      </c>
      <c r="Q10" s="1">
        <v>3.9110000000000005</v>
      </c>
    </row>
    <row r="11" spans="1:17" x14ac:dyDescent="0.3">
      <c r="A11" t="s">
        <v>12</v>
      </c>
      <c r="B11">
        <v>3.92</v>
      </c>
      <c r="C11">
        <v>3.44</v>
      </c>
      <c r="D11">
        <v>18.3</v>
      </c>
      <c r="I11" s="1" t="s">
        <v>75</v>
      </c>
      <c r="J11" s="1">
        <v>17.848749999999999</v>
      </c>
      <c r="K11" s="1">
        <v>17.71</v>
      </c>
      <c r="L11" s="1">
        <v>17.02</v>
      </c>
      <c r="M11" s="1">
        <v>3.1931661290322588</v>
      </c>
      <c r="N11" s="1">
        <v>1.7869432360968434</v>
      </c>
      <c r="O11" s="1">
        <v>14.5</v>
      </c>
      <c r="P11" s="1">
        <v>22.9</v>
      </c>
      <c r="Q11" s="1">
        <v>8.3999999999999986</v>
      </c>
    </row>
    <row r="12" spans="1:17" x14ac:dyDescent="0.3">
      <c r="A12" t="s">
        <v>13</v>
      </c>
      <c r="B12">
        <v>3.92</v>
      </c>
      <c r="C12">
        <v>3.44</v>
      </c>
      <c r="D12">
        <v>18.899999999999999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t="s">
        <v>14</v>
      </c>
      <c r="B13">
        <v>3.07</v>
      </c>
      <c r="C13">
        <v>4.07</v>
      </c>
      <c r="D13">
        <v>17.399999999999999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t="s">
        <v>15</v>
      </c>
      <c r="B14">
        <v>3.07</v>
      </c>
      <c r="C14">
        <v>3.73</v>
      </c>
      <c r="D14">
        <v>17.600000000000001</v>
      </c>
      <c r="I14" s="1" t="s">
        <v>76</v>
      </c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t="s">
        <v>16</v>
      </c>
      <c r="B15">
        <v>3.07</v>
      </c>
      <c r="C15">
        <v>3.78</v>
      </c>
      <c r="D15">
        <v>18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t="s">
        <v>17</v>
      </c>
      <c r="B16">
        <v>2.93</v>
      </c>
      <c r="C16">
        <v>5.25</v>
      </c>
      <c r="D16">
        <v>17.98</v>
      </c>
    </row>
    <row r="17" spans="1:4" x14ac:dyDescent="0.3">
      <c r="A17" t="s">
        <v>18</v>
      </c>
      <c r="B17">
        <v>3</v>
      </c>
      <c r="C17">
        <v>5.4240000000000004</v>
      </c>
      <c r="D17">
        <v>17.82</v>
      </c>
    </row>
    <row r="18" spans="1:4" x14ac:dyDescent="0.3">
      <c r="A18" t="s">
        <v>19</v>
      </c>
      <c r="B18">
        <v>3.23</v>
      </c>
      <c r="C18">
        <v>5.3449999999999998</v>
      </c>
      <c r="D18">
        <v>17.420000000000002</v>
      </c>
    </row>
    <row r="19" spans="1:4" x14ac:dyDescent="0.3">
      <c r="A19" t="s">
        <v>20</v>
      </c>
      <c r="B19">
        <v>4.08</v>
      </c>
      <c r="C19">
        <v>2.2000000000000002</v>
      </c>
      <c r="D19">
        <v>19.47</v>
      </c>
    </row>
    <row r="20" spans="1:4" x14ac:dyDescent="0.3">
      <c r="A20" t="s">
        <v>21</v>
      </c>
      <c r="B20">
        <v>4.93</v>
      </c>
      <c r="C20">
        <v>1.615</v>
      </c>
      <c r="D20">
        <v>18.52</v>
      </c>
    </row>
    <row r="21" spans="1:4" x14ac:dyDescent="0.3">
      <c r="A21" t="s">
        <v>22</v>
      </c>
      <c r="B21">
        <v>4.22</v>
      </c>
      <c r="C21">
        <v>1.835</v>
      </c>
      <c r="D21">
        <v>19.899999999999999</v>
      </c>
    </row>
    <row r="22" spans="1:4" x14ac:dyDescent="0.3">
      <c r="A22" t="s">
        <v>23</v>
      </c>
      <c r="B22">
        <v>3.7</v>
      </c>
      <c r="C22">
        <v>2.4649999999999999</v>
      </c>
      <c r="D22">
        <v>20.010000000000002</v>
      </c>
    </row>
    <row r="23" spans="1:4" x14ac:dyDescent="0.3">
      <c r="A23" t="s">
        <v>24</v>
      </c>
      <c r="B23">
        <v>2.76</v>
      </c>
      <c r="C23">
        <v>3.52</v>
      </c>
      <c r="D23">
        <v>16.87</v>
      </c>
    </row>
    <row r="24" spans="1:4" x14ac:dyDescent="0.3">
      <c r="A24" t="s">
        <v>25</v>
      </c>
      <c r="B24">
        <v>3.15</v>
      </c>
      <c r="C24">
        <v>3.4350000000000001</v>
      </c>
      <c r="D24">
        <v>17.3</v>
      </c>
    </row>
    <row r="25" spans="1:4" x14ac:dyDescent="0.3">
      <c r="A25" t="s">
        <v>26</v>
      </c>
      <c r="B25">
        <v>3.73</v>
      </c>
      <c r="C25">
        <v>3.84</v>
      </c>
      <c r="D25">
        <v>15.41</v>
      </c>
    </row>
    <row r="26" spans="1:4" x14ac:dyDescent="0.3">
      <c r="A26" t="s">
        <v>27</v>
      </c>
      <c r="B26">
        <v>3.08</v>
      </c>
      <c r="C26">
        <v>3.8450000000000002</v>
      </c>
      <c r="D26">
        <v>17.05</v>
      </c>
    </row>
    <row r="27" spans="1:4" x14ac:dyDescent="0.3">
      <c r="A27" t="s">
        <v>28</v>
      </c>
      <c r="B27">
        <v>4.08</v>
      </c>
      <c r="C27">
        <v>1.9350000000000001</v>
      </c>
      <c r="D27">
        <v>18.899999999999999</v>
      </c>
    </row>
    <row r="28" spans="1:4" x14ac:dyDescent="0.3">
      <c r="A28" t="s">
        <v>29</v>
      </c>
      <c r="B28">
        <v>4.43</v>
      </c>
      <c r="C28">
        <v>2.14</v>
      </c>
      <c r="D28">
        <v>16.7</v>
      </c>
    </row>
    <row r="29" spans="1:4" x14ac:dyDescent="0.3">
      <c r="A29" t="s">
        <v>30</v>
      </c>
      <c r="B29">
        <v>3.77</v>
      </c>
      <c r="C29">
        <v>1.5129999999999999</v>
      </c>
      <c r="D29">
        <v>16.899999999999999</v>
      </c>
    </row>
    <row r="30" spans="1:4" x14ac:dyDescent="0.3">
      <c r="A30" t="s">
        <v>31</v>
      </c>
      <c r="B30">
        <v>4.22</v>
      </c>
      <c r="C30">
        <v>3.17</v>
      </c>
      <c r="D30">
        <v>14.5</v>
      </c>
    </row>
    <row r="31" spans="1:4" x14ac:dyDescent="0.3">
      <c r="A31" t="s">
        <v>32</v>
      </c>
      <c r="B31">
        <v>3.62</v>
      </c>
      <c r="C31">
        <v>2.77</v>
      </c>
      <c r="D31">
        <v>15.5</v>
      </c>
    </row>
    <row r="32" spans="1:4" x14ac:dyDescent="0.3">
      <c r="A32" t="s">
        <v>33</v>
      </c>
      <c r="B32">
        <v>3.54</v>
      </c>
      <c r="C32">
        <v>3.57</v>
      </c>
      <c r="D32">
        <v>14.6</v>
      </c>
    </row>
    <row r="33" spans="1:18" x14ac:dyDescent="0.3">
      <c r="A33" t="s">
        <v>34</v>
      </c>
      <c r="B33">
        <v>4.1100000000000003</v>
      </c>
      <c r="C33">
        <v>2.78</v>
      </c>
      <c r="D33">
        <v>18.600000000000001</v>
      </c>
    </row>
    <row r="37" spans="1:18" x14ac:dyDescent="0.3">
      <c r="A37" t="s">
        <v>35</v>
      </c>
      <c r="H37" t="s">
        <v>36</v>
      </c>
    </row>
    <row r="40" spans="1:18" x14ac:dyDescent="0.3">
      <c r="B40" t="s">
        <v>37</v>
      </c>
      <c r="C40" t="s">
        <v>1</v>
      </c>
      <c r="D40" t="s">
        <v>2</v>
      </c>
      <c r="H40" t="s">
        <v>37</v>
      </c>
      <c r="I40" t="s">
        <v>1</v>
      </c>
      <c r="J40" t="s">
        <v>2</v>
      </c>
      <c r="K40" t="s">
        <v>43</v>
      </c>
      <c r="O40" t="s">
        <v>37</v>
      </c>
      <c r="P40" t="s">
        <v>1</v>
      </c>
      <c r="Q40" t="s">
        <v>2</v>
      </c>
    </row>
    <row r="41" spans="1:18" x14ac:dyDescent="0.3">
      <c r="B41">
        <v>3.9</v>
      </c>
      <c r="C41">
        <v>2.62</v>
      </c>
      <c r="D41">
        <v>16.46</v>
      </c>
      <c r="H41">
        <v>2.76</v>
      </c>
      <c r="I41">
        <v>1.5129999999999999</v>
      </c>
      <c r="J41">
        <v>14.5</v>
      </c>
      <c r="K41">
        <v>1</v>
      </c>
    </row>
    <row r="42" spans="1:18" x14ac:dyDescent="0.3">
      <c r="B42">
        <v>3.9</v>
      </c>
      <c r="C42">
        <v>2.875</v>
      </c>
      <c r="D42">
        <v>17.02</v>
      </c>
      <c r="H42">
        <v>2.76</v>
      </c>
      <c r="I42">
        <v>1.615</v>
      </c>
      <c r="J42">
        <v>14.6</v>
      </c>
      <c r="K42">
        <v>2</v>
      </c>
      <c r="N42" t="s">
        <v>38</v>
      </c>
      <c r="O42">
        <f>COUNT(H41:H72)</f>
        <v>32</v>
      </c>
      <c r="P42">
        <f>COUNT(I41:I72)</f>
        <v>32</v>
      </c>
      <c r="Q42">
        <f>COUNT(J41:J72)</f>
        <v>32</v>
      </c>
    </row>
    <row r="43" spans="1:18" x14ac:dyDescent="0.3">
      <c r="B43">
        <v>3.85</v>
      </c>
      <c r="C43">
        <v>2.3199999999999998</v>
      </c>
      <c r="D43">
        <v>18.61</v>
      </c>
      <c r="H43">
        <v>2.93</v>
      </c>
      <c r="I43">
        <v>1.835</v>
      </c>
      <c r="J43">
        <v>15.41</v>
      </c>
      <c r="K43">
        <v>3</v>
      </c>
      <c r="N43" t="s">
        <v>39</v>
      </c>
      <c r="O43">
        <f>O42/2</f>
        <v>16</v>
      </c>
      <c r="P43">
        <f>P42/2</f>
        <v>16</v>
      </c>
      <c r="Q43">
        <f>Q42/2</f>
        <v>16</v>
      </c>
      <c r="R43" t="s">
        <v>41</v>
      </c>
    </row>
    <row r="44" spans="1:18" x14ac:dyDescent="0.3">
      <c r="B44">
        <v>3.08</v>
      </c>
      <c r="C44">
        <v>3.2149999999999999</v>
      </c>
      <c r="D44">
        <v>19.440000000000001</v>
      </c>
      <c r="H44">
        <v>3</v>
      </c>
      <c r="I44">
        <v>1.9350000000000001</v>
      </c>
      <c r="J44">
        <v>15.5</v>
      </c>
      <c r="K44">
        <v>4</v>
      </c>
      <c r="M44" t="s">
        <v>40</v>
      </c>
      <c r="O44">
        <f>O43+1</f>
        <v>17</v>
      </c>
      <c r="P44">
        <f>P43+1</f>
        <v>17</v>
      </c>
      <c r="Q44">
        <f>Q43+1</f>
        <v>17</v>
      </c>
      <c r="R44" t="s">
        <v>42</v>
      </c>
    </row>
    <row r="45" spans="1:18" x14ac:dyDescent="0.3">
      <c r="B45">
        <v>3.15</v>
      </c>
      <c r="C45">
        <v>3.44</v>
      </c>
      <c r="D45">
        <v>17.02</v>
      </c>
      <c r="H45">
        <v>3.07</v>
      </c>
      <c r="I45">
        <v>2.14</v>
      </c>
      <c r="J45">
        <v>15.84</v>
      </c>
      <c r="K45">
        <v>5</v>
      </c>
      <c r="N45" t="s">
        <v>36</v>
      </c>
      <c r="O45">
        <f>AVERAGE(H56:H57)</f>
        <v>3.6950000000000003</v>
      </c>
      <c r="P45">
        <f>AVERAGE(I56:I57)</f>
        <v>3.3250000000000002</v>
      </c>
      <c r="Q45">
        <f>AVERAGE(J56:J57)</f>
        <v>17.71</v>
      </c>
      <c r="R45" t="s">
        <v>44</v>
      </c>
    </row>
    <row r="46" spans="1:18" x14ac:dyDescent="0.3">
      <c r="B46">
        <v>2.76</v>
      </c>
      <c r="C46">
        <v>3.46</v>
      </c>
      <c r="D46">
        <v>20.22</v>
      </c>
      <c r="H46">
        <v>3.07</v>
      </c>
      <c r="I46">
        <v>2.2000000000000002</v>
      </c>
      <c r="J46">
        <v>16.46</v>
      </c>
      <c r="K46">
        <v>6</v>
      </c>
    </row>
    <row r="47" spans="1:18" x14ac:dyDescent="0.3">
      <c r="B47">
        <v>3.21</v>
      </c>
      <c r="C47">
        <v>3.57</v>
      </c>
      <c r="D47">
        <v>15.84</v>
      </c>
      <c r="H47">
        <v>3.07</v>
      </c>
      <c r="I47">
        <v>2.3199999999999998</v>
      </c>
      <c r="J47">
        <v>16.7</v>
      </c>
      <c r="K47">
        <v>7</v>
      </c>
    </row>
    <row r="48" spans="1:18" x14ac:dyDescent="0.3">
      <c r="B48">
        <v>3.69</v>
      </c>
      <c r="C48">
        <v>3.19</v>
      </c>
      <c r="D48">
        <v>20</v>
      </c>
      <c r="H48">
        <v>3.08</v>
      </c>
      <c r="I48">
        <v>2.4649999999999999</v>
      </c>
      <c r="J48">
        <v>16.87</v>
      </c>
      <c r="K48">
        <v>8</v>
      </c>
    </row>
    <row r="49" spans="2:12" x14ac:dyDescent="0.3">
      <c r="B49">
        <v>3.92</v>
      </c>
      <c r="C49">
        <v>3.15</v>
      </c>
      <c r="D49">
        <v>22.9</v>
      </c>
      <c r="H49">
        <v>3.08</v>
      </c>
      <c r="I49">
        <v>2.62</v>
      </c>
      <c r="J49">
        <v>16.899999999999999</v>
      </c>
      <c r="K49">
        <v>9</v>
      </c>
    </row>
    <row r="50" spans="2:12" x14ac:dyDescent="0.3">
      <c r="B50">
        <v>3.92</v>
      </c>
      <c r="C50">
        <v>3.44</v>
      </c>
      <c r="D50">
        <v>18.3</v>
      </c>
      <c r="H50">
        <v>3.15</v>
      </c>
      <c r="I50">
        <v>2.77</v>
      </c>
      <c r="J50">
        <v>17.02</v>
      </c>
      <c r="K50">
        <v>10</v>
      </c>
    </row>
    <row r="51" spans="2:12" x14ac:dyDescent="0.3">
      <c r="B51">
        <v>3.92</v>
      </c>
      <c r="C51">
        <v>3.44</v>
      </c>
      <c r="D51">
        <v>18.899999999999999</v>
      </c>
      <c r="H51">
        <v>3.15</v>
      </c>
      <c r="I51">
        <v>2.78</v>
      </c>
      <c r="J51">
        <v>17.02</v>
      </c>
      <c r="K51">
        <v>11</v>
      </c>
    </row>
    <row r="52" spans="2:12" x14ac:dyDescent="0.3">
      <c r="B52">
        <v>3.07</v>
      </c>
      <c r="C52">
        <v>4.07</v>
      </c>
      <c r="D52">
        <v>17.399999999999999</v>
      </c>
      <c r="H52">
        <v>3.21</v>
      </c>
      <c r="I52">
        <v>2.875</v>
      </c>
      <c r="J52">
        <v>17.05</v>
      </c>
      <c r="K52">
        <v>12</v>
      </c>
    </row>
    <row r="53" spans="2:12" x14ac:dyDescent="0.3">
      <c r="B53">
        <v>3.07</v>
      </c>
      <c r="C53">
        <v>3.73</v>
      </c>
      <c r="D53">
        <v>17.600000000000001</v>
      </c>
      <c r="H53">
        <v>3.23</v>
      </c>
      <c r="I53">
        <v>3.15</v>
      </c>
      <c r="J53">
        <v>17.3</v>
      </c>
      <c r="K53">
        <v>13</v>
      </c>
    </row>
    <row r="54" spans="2:12" x14ac:dyDescent="0.3">
      <c r="B54">
        <v>3.07</v>
      </c>
      <c r="C54">
        <v>3.78</v>
      </c>
      <c r="D54">
        <v>18</v>
      </c>
      <c r="H54">
        <v>3.54</v>
      </c>
      <c r="I54">
        <v>3.17</v>
      </c>
      <c r="J54">
        <v>17.399999999999999</v>
      </c>
      <c r="K54">
        <v>14</v>
      </c>
    </row>
    <row r="55" spans="2:12" x14ac:dyDescent="0.3">
      <c r="B55">
        <v>2.93</v>
      </c>
      <c r="C55">
        <v>5.25</v>
      </c>
      <c r="D55">
        <v>17.98</v>
      </c>
      <c r="H55">
        <v>3.62</v>
      </c>
      <c r="I55">
        <v>3.19</v>
      </c>
      <c r="J55">
        <v>17.420000000000002</v>
      </c>
      <c r="K55">
        <v>15</v>
      </c>
    </row>
    <row r="56" spans="2:12" x14ac:dyDescent="0.3">
      <c r="B56">
        <v>3</v>
      </c>
      <c r="C56">
        <v>5.4240000000000004</v>
      </c>
      <c r="D56">
        <v>17.82</v>
      </c>
      <c r="H56">
        <v>3.69</v>
      </c>
      <c r="I56">
        <v>3.2149999999999999</v>
      </c>
      <c r="J56">
        <v>17.600000000000001</v>
      </c>
      <c r="K56">
        <v>16</v>
      </c>
      <c r="L56" t="s">
        <v>41</v>
      </c>
    </row>
    <row r="57" spans="2:12" x14ac:dyDescent="0.3">
      <c r="B57">
        <v>3.23</v>
      </c>
      <c r="C57">
        <v>5.3449999999999998</v>
      </c>
      <c r="D57">
        <v>17.420000000000002</v>
      </c>
      <c r="H57">
        <v>3.7</v>
      </c>
      <c r="I57">
        <v>3.4350000000000001</v>
      </c>
      <c r="J57">
        <v>17.82</v>
      </c>
      <c r="K57">
        <v>17</v>
      </c>
      <c r="L57" t="s">
        <v>42</v>
      </c>
    </row>
    <row r="58" spans="2:12" x14ac:dyDescent="0.3">
      <c r="B58">
        <v>4.08</v>
      </c>
      <c r="C58">
        <v>2.2000000000000002</v>
      </c>
      <c r="D58">
        <v>19.47</v>
      </c>
      <c r="H58">
        <v>3.73</v>
      </c>
      <c r="I58">
        <v>3.44</v>
      </c>
      <c r="J58">
        <v>17.98</v>
      </c>
      <c r="K58">
        <v>18</v>
      </c>
    </row>
    <row r="59" spans="2:12" x14ac:dyDescent="0.3">
      <c r="B59">
        <v>4.93</v>
      </c>
      <c r="C59">
        <v>1.615</v>
      </c>
      <c r="D59">
        <v>18.52</v>
      </c>
      <c r="H59">
        <v>3.77</v>
      </c>
      <c r="I59">
        <v>3.44</v>
      </c>
      <c r="J59">
        <v>18</v>
      </c>
      <c r="K59">
        <v>19</v>
      </c>
    </row>
    <row r="60" spans="2:12" x14ac:dyDescent="0.3">
      <c r="B60">
        <v>4.22</v>
      </c>
      <c r="C60">
        <v>1.835</v>
      </c>
      <c r="D60">
        <v>19.899999999999999</v>
      </c>
      <c r="H60">
        <v>3.85</v>
      </c>
      <c r="I60">
        <v>3.44</v>
      </c>
      <c r="J60">
        <v>18.3</v>
      </c>
      <c r="K60">
        <v>20</v>
      </c>
    </row>
    <row r="61" spans="2:12" x14ac:dyDescent="0.3">
      <c r="B61">
        <v>3.7</v>
      </c>
      <c r="C61">
        <v>2.4649999999999999</v>
      </c>
      <c r="D61">
        <v>20.010000000000002</v>
      </c>
      <c r="H61">
        <v>3.9</v>
      </c>
      <c r="I61">
        <v>3.46</v>
      </c>
      <c r="J61">
        <v>18.52</v>
      </c>
      <c r="K61">
        <v>21</v>
      </c>
    </row>
    <row r="62" spans="2:12" x14ac:dyDescent="0.3">
      <c r="B62">
        <v>2.76</v>
      </c>
      <c r="C62">
        <v>3.52</v>
      </c>
      <c r="D62">
        <v>16.87</v>
      </c>
      <c r="H62">
        <v>3.9</v>
      </c>
      <c r="I62">
        <v>3.52</v>
      </c>
      <c r="J62">
        <v>18.600000000000001</v>
      </c>
      <c r="K62">
        <v>22</v>
      </c>
    </row>
    <row r="63" spans="2:12" x14ac:dyDescent="0.3">
      <c r="B63">
        <v>3.15</v>
      </c>
      <c r="C63">
        <v>3.4350000000000001</v>
      </c>
      <c r="D63">
        <v>17.3</v>
      </c>
      <c r="H63">
        <v>3.92</v>
      </c>
      <c r="I63">
        <v>3.57</v>
      </c>
      <c r="J63">
        <v>18.61</v>
      </c>
      <c r="K63">
        <v>23</v>
      </c>
    </row>
    <row r="64" spans="2:12" x14ac:dyDescent="0.3">
      <c r="B64">
        <v>3.73</v>
      </c>
      <c r="C64">
        <v>3.84</v>
      </c>
      <c r="D64">
        <v>15.41</v>
      </c>
      <c r="H64">
        <v>3.92</v>
      </c>
      <c r="I64">
        <v>3.57</v>
      </c>
      <c r="J64">
        <v>18.899999999999999</v>
      </c>
      <c r="K64">
        <v>24</v>
      </c>
    </row>
    <row r="65" spans="1:13" x14ac:dyDescent="0.3">
      <c r="B65">
        <v>3.08</v>
      </c>
      <c r="C65">
        <v>3.8450000000000002</v>
      </c>
      <c r="D65">
        <v>17.05</v>
      </c>
      <c r="H65">
        <v>3.92</v>
      </c>
      <c r="I65">
        <v>3.73</v>
      </c>
      <c r="J65">
        <v>18.899999999999999</v>
      </c>
      <c r="K65">
        <v>25</v>
      </c>
    </row>
    <row r="66" spans="1:13" x14ac:dyDescent="0.3">
      <c r="B66">
        <v>4.08</v>
      </c>
      <c r="C66">
        <v>1.9350000000000001</v>
      </c>
      <c r="D66">
        <v>18.899999999999999</v>
      </c>
      <c r="H66">
        <v>4.08</v>
      </c>
      <c r="I66">
        <v>3.78</v>
      </c>
      <c r="J66">
        <v>19.440000000000001</v>
      </c>
      <c r="K66">
        <v>26</v>
      </c>
    </row>
    <row r="67" spans="1:13" x14ac:dyDescent="0.3">
      <c r="B67">
        <v>4.43</v>
      </c>
      <c r="C67">
        <v>2.14</v>
      </c>
      <c r="D67">
        <v>16.7</v>
      </c>
      <c r="H67">
        <v>4.08</v>
      </c>
      <c r="I67">
        <v>3.84</v>
      </c>
      <c r="J67">
        <v>19.47</v>
      </c>
      <c r="K67">
        <v>27</v>
      </c>
    </row>
    <row r="68" spans="1:13" x14ac:dyDescent="0.3">
      <c r="B68">
        <v>3.77</v>
      </c>
      <c r="C68">
        <v>1.5129999999999999</v>
      </c>
      <c r="D68">
        <v>16.899999999999999</v>
      </c>
      <c r="H68">
        <v>4.1100000000000003</v>
      </c>
      <c r="I68">
        <v>3.8450000000000002</v>
      </c>
      <c r="J68">
        <v>19.899999999999999</v>
      </c>
      <c r="K68">
        <v>28</v>
      </c>
    </row>
    <row r="69" spans="1:13" x14ac:dyDescent="0.3">
      <c r="B69">
        <v>4.22</v>
      </c>
      <c r="C69">
        <v>3.17</v>
      </c>
      <c r="D69">
        <v>14.5</v>
      </c>
      <c r="H69">
        <v>4.22</v>
      </c>
      <c r="I69">
        <v>4.07</v>
      </c>
      <c r="J69">
        <v>20</v>
      </c>
      <c r="K69">
        <v>29</v>
      </c>
    </row>
    <row r="70" spans="1:13" x14ac:dyDescent="0.3">
      <c r="B70">
        <v>3.62</v>
      </c>
      <c r="C70">
        <v>2.77</v>
      </c>
      <c r="D70">
        <v>15.5</v>
      </c>
      <c r="H70">
        <v>4.22</v>
      </c>
      <c r="I70">
        <v>5.25</v>
      </c>
      <c r="J70">
        <v>20.010000000000002</v>
      </c>
      <c r="K70">
        <v>30</v>
      </c>
    </row>
    <row r="71" spans="1:13" x14ac:dyDescent="0.3">
      <c r="B71">
        <v>3.54</v>
      </c>
      <c r="C71">
        <v>3.57</v>
      </c>
      <c r="D71">
        <v>14.6</v>
      </c>
      <c r="H71">
        <v>4.43</v>
      </c>
      <c r="I71">
        <v>5.3449999999999998</v>
      </c>
      <c r="J71">
        <v>20.22</v>
      </c>
      <c r="K71">
        <v>31</v>
      </c>
    </row>
    <row r="72" spans="1:13" x14ac:dyDescent="0.3">
      <c r="B72">
        <v>4.1100000000000003</v>
      </c>
      <c r="C72">
        <v>2.78</v>
      </c>
      <c r="D72">
        <v>18.600000000000001</v>
      </c>
      <c r="H72">
        <v>4.93</v>
      </c>
      <c r="I72">
        <v>5.4240000000000004</v>
      </c>
      <c r="J72">
        <v>22.9</v>
      </c>
      <c r="K72">
        <v>32</v>
      </c>
    </row>
    <row r="73" spans="1:13" x14ac:dyDescent="0.3">
      <c r="A73" t="s">
        <v>35</v>
      </c>
      <c r="B73">
        <f>AVERAGE(B41:B72)</f>
        <v>3.5965625000000006</v>
      </c>
      <c r="C73">
        <f>AVERAGE(C41:C72)</f>
        <v>3.2172499999999995</v>
      </c>
      <c r="D73">
        <f>AVERAGE(D41:D72)</f>
        <v>17.848750000000003</v>
      </c>
    </row>
    <row r="79" spans="1:13" x14ac:dyDescent="0.3">
      <c r="A79" t="s">
        <v>45</v>
      </c>
      <c r="B79" t="s">
        <v>37</v>
      </c>
      <c r="G79" t="s">
        <v>1</v>
      </c>
      <c r="L79" t="s">
        <v>2</v>
      </c>
    </row>
    <row r="80" spans="1:13" x14ac:dyDescent="0.3">
      <c r="B80" t="s">
        <v>46</v>
      </c>
      <c r="C80" t="s">
        <v>47</v>
      </c>
      <c r="G80" t="s">
        <v>46</v>
      </c>
      <c r="H80" t="s">
        <v>47</v>
      </c>
      <c r="L80" t="s">
        <v>46</v>
      </c>
      <c r="M80" t="s">
        <v>47</v>
      </c>
    </row>
    <row r="81" spans="2:13" x14ac:dyDescent="0.3">
      <c r="B81" cm="1">
        <f t="array" ref="B81:B102">_xlfn.UNIQUE(H41:H72)</f>
        <v>2.76</v>
      </c>
      <c r="C81">
        <f>COUNTIF(H$41:H$72,B81)</f>
        <v>2</v>
      </c>
      <c r="G81" cm="1">
        <f t="array" ref="G81:G109">_xlfn.UNIQUE(I41:I72)</f>
        <v>1.5129999999999999</v>
      </c>
      <c r="H81">
        <f>COUNTIF(I$41:I$72,G81)</f>
        <v>1</v>
      </c>
      <c r="L81" cm="1">
        <f t="array" ref="L81:L110">_xlfn.UNIQUE(J41:J72)</f>
        <v>14.5</v>
      </c>
      <c r="M81">
        <f>COUNTIF(J$41:J$72,L81)</f>
        <v>1</v>
      </c>
    </row>
    <row r="82" spans="2:13" x14ac:dyDescent="0.3">
      <c r="B82">
        <v>2.93</v>
      </c>
      <c r="C82">
        <f t="shared" ref="C82:C102" si="0">COUNTIF(H$41:H$72,B82)</f>
        <v>1</v>
      </c>
      <c r="G82">
        <v>1.615</v>
      </c>
      <c r="H82">
        <f t="shared" ref="H82:H109" si="1">COUNTIF(I$41:I$72,G82)</f>
        <v>1</v>
      </c>
      <c r="L82">
        <v>14.6</v>
      </c>
      <c r="M82">
        <f t="shared" ref="M82:M110" si="2">COUNTIF(J$41:J$72,L82)</f>
        <v>1</v>
      </c>
    </row>
    <row r="83" spans="2:13" x14ac:dyDescent="0.3">
      <c r="B83">
        <v>3</v>
      </c>
      <c r="C83">
        <f t="shared" si="0"/>
        <v>1</v>
      </c>
      <c r="G83">
        <v>1.835</v>
      </c>
      <c r="H83">
        <f t="shared" si="1"/>
        <v>1</v>
      </c>
      <c r="L83">
        <v>15.41</v>
      </c>
      <c r="M83">
        <f t="shared" si="2"/>
        <v>1</v>
      </c>
    </row>
    <row r="84" spans="2:13" x14ac:dyDescent="0.3">
      <c r="B84">
        <v>3.07</v>
      </c>
      <c r="C84">
        <f t="shared" si="0"/>
        <v>3</v>
      </c>
      <c r="G84">
        <v>1.9350000000000001</v>
      </c>
      <c r="H84">
        <f t="shared" si="1"/>
        <v>1</v>
      </c>
      <c r="L84">
        <v>15.5</v>
      </c>
      <c r="M84">
        <f t="shared" si="2"/>
        <v>1</v>
      </c>
    </row>
    <row r="85" spans="2:13" x14ac:dyDescent="0.3">
      <c r="B85">
        <v>3.08</v>
      </c>
      <c r="C85">
        <f t="shared" si="0"/>
        <v>2</v>
      </c>
      <c r="G85">
        <v>2.14</v>
      </c>
      <c r="H85">
        <f t="shared" si="1"/>
        <v>1</v>
      </c>
      <c r="L85">
        <v>15.84</v>
      </c>
      <c r="M85">
        <f t="shared" si="2"/>
        <v>1</v>
      </c>
    </row>
    <row r="86" spans="2:13" x14ac:dyDescent="0.3">
      <c r="B86">
        <v>3.15</v>
      </c>
      <c r="C86">
        <f t="shared" si="0"/>
        <v>2</v>
      </c>
      <c r="G86">
        <v>2.2000000000000002</v>
      </c>
      <c r="H86">
        <f t="shared" si="1"/>
        <v>1</v>
      </c>
      <c r="L86">
        <v>16.46</v>
      </c>
      <c r="M86">
        <f t="shared" si="2"/>
        <v>1</v>
      </c>
    </row>
    <row r="87" spans="2:13" x14ac:dyDescent="0.3">
      <c r="B87">
        <v>3.21</v>
      </c>
      <c r="C87">
        <f t="shared" si="0"/>
        <v>1</v>
      </c>
      <c r="G87">
        <v>2.3199999999999998</v>
      </c>
      <c r="H87">
        <f t="shared" si="1"/>
        <v>1</v>
      </c>
      <c r="L87">
        <v>16.7</v>
      </c>
      <c r="M87">
        <f t="shared" si="2"/>
        <v>1</v>
      </c>
    </row>
    <row r="88" spans="2:13" x14ac:dyDescent="0.3">
      <c r="B88">
        <v>3.23</v>
      </c>
      <c r="C88">
        <f t="shared" si="0"/>
        <v>1</v>
      </c>
      <c r="G88">
        <v>2.4649999999999999</v>
      </c>
      <c r="H88">
        <f t="shared" si="1"/>
        <v>1</v>
      </c>
      <c r="L88">
        <v>16.87</v>
      </c>
      <c r="M88">
        <f t="shared" si="2"/>
        <v>1</v>
      </c>
    </row>
    <row r="89" spans="2:13" x14ac:dyDescent="0.3">
      <c r="B89">
        <v>3.54</v>
      </c>
      <c r="C89">
        <f t="shared" si="0"/>
        <v>1</v>
      </c>
      <c r="G89">
        <v>2.62</v>
      </c>
      <c r="H89">
        <f t="shared" si="1"/>
        <v>1</v>
      </c>
      <c r="L89">
        <v>16.899999999999999</v>
      </c>
      <c r="M89">
        <f t="shared" si="2"/>
        <v>1</v>
      </c>
    </row>
    <row r="90" spans="2:13" x14ac:dyDescent="0.3">
      <c r="B90">
        <v>3.62</v>
      </c>
      <c r="C90">
        <f t="shared" si="0"/>
        <v>1</v>
      </c>
      <c r="G90">
        <v>2.77</v>
      </c>
      <c r="H90">
        <f t="shared" si="1"/>
        <v>1</v>
      </c>
      <c r="L90">
        <v>17.02</v>
      </c>
      <c r="M90">
        <f t="shared" si="2"/>
        <v>2</v>
      </c>
    </row>
    <row r="91" spans="2:13" x14ac:dyDescent="0.3">
      <c r="B91">
        <v>3.69</v>
      </c>
      <c r="C91">
        <f t="shared" si="0"/>
        <v>1</v>
      </c>
      <c r="G91">
        <v>2.78</v>
      </c>
      <c r="H91">
        <f t="shared" si="1"/>
        <v>1</v>
      </c>
      <c r="L91">
        <v>17.05</v>
      </c>
      <c r="M91">
        <f t="shared" si="2"/>
        <v>1</v>
      </c>
    </row>
    <row r="92" spans="2:13" x14ac:dyDescent="0.3">
      <c r="B92">
        <v>3.7</v>
      </c>
      <c r="C92">
        <f t="shared" si="0"/>
        <v>1</v>
      </c>
      <c r="G92">
        <v>2.875</v>
      </c>
      <c r="H92">
        <f t="shared" si="1"/>
        <v>1</v>
      </c>
      <c r="L92">
        <v>17.3</v>
      </c>
      <c r="M92">
        <f t="shared" si="2"/>
        <v>1</v>
      </c>
    </row>
    <row r="93" spans="2:13" x14ac:dyDescent="0.3">
      <c r="B93">
        <v>3.73</v>
      </c>
      <c r="C93">
        <f t="shared" si="0"/>
        <v>1</v>
      </c>
      <c r="G93">
        <v>3.15</v>
      </c>
      <c r="H93">
        <f t="shared" si="1"/>
        <v>1</v>
      </c>
      <c r="L93">
        <v>17.399999999999999</v>
      </c>
      <c r="M93">
        <f t="shared" si="2"/>
        <v>1</v>
      </c>
    </row>
    <row r="94" spans="2:13" x14ac:dyDescent="0.3">
      <c r="B94">
        <v>3.77</v>
      </c>
      <c r="C94">
        <f t="shared" si="0"/>
        <v>1</v>
      </c>
      <c r="G94">
        <v>3.17</v>
      </c>
      <c r="H94">
        <f t="shared" si="1"/>
        <v>1</v>
      </c>
      <c r="L94">
        <v>17.420000000000002</v>
      </c>
      <c r="M94">
        <f t="shared" si="2"/>
        <v>1</v>
      </c>
    </row>
    <row r="95" spans="2:13" x14ac:dyDescent="0.3">
      <c r="B95">
        <v>3.85</v>
      </c>
      <c r="C95">
        <f t="shared" si="0"/>
        <v>1</v>
      </c>
      <c r="G95">
        <v>3.19</v>
      </c>
      <c r="H95">
        <f t="shared" si="1"/>
        <v>1</v>
      </c>
      <c r="L95">
        <v>17.600000000000001</v>
      </c>
      <c r="M95">
        <f t="shared" si="2"/>
        <v>1</v>
      </c>
    </row>
    <row r="96" spans="2:13" x14ac:dyDescent="0.3">
      <c r="B96">
        <v>3.9</v>
      </c>
      <c r="C96">
        <f t="shared" si="0"/>
        <v>2</v>
      </c>
      <c r="G96">
        <v>3.2149999999999999</v>
      </c>
      <c r="H96">
        <f t="shared" si="1"/>
        <v>1</v>
      </c>
      <c r="L96">
        <v>17.82</v>
      </c>
      <c r="M96">
        <f t="shared" si="2"/>
        <v>1</v>
      </c>
    </row>
    <row r="97" spans="1:13" x14ac:dyDescent="0.3">
      <c r="B97">
        <v>3.92</v>
      </c>
      <c r="C97">
        <f t="shared" si="0"/>
        <v>3</v>
      </c>
      <c r="G97">
        <v>3.4350000000000001</v>
      </c>
      <c r="H97">
        <f t="shared" si="1"/>
        <v>1</v>
      </c>
      <c r="L97">
        <v>17.98</v>
      </c>
      <c r="M97">
        <f t="shared" si="2"/>
        <v>1</v>
      </c>
    </row>
    <row r="98" spans="1:13" x14ac:dyDescent="0.3">
      <c r="B98">
        <v>4.08</v>
      </c>
      <c r="C98">
        <f t="shared" si="0"/>
        <v>2</v>
      </c>
      <c r="G98">
        <v>3.44</v>
      </c>
      <c r="H98">
        <f t="shared" si="1"/>
        <v>3</v>
      </c>
      <c r="L98">
        <v>18</v>
      </c>
      <c r="M98">
        <f t="shared" si="2"/>
        <v>1</v>
      </c>
    </row>
    <row r="99" spans="1:13" x14ac:dyDescent="0.3">
      <c r="B99">
        <v>4.1100000000000003</v>
      </c>
      <c r="C99">
        <f t="shared" si="0"/>
        <v>1</v>
      </c>
      <c r="G99">
        <v>3.46</v>
      </c>
      <c r="H99">
        <f t="shared" si="1"/>
        <v>1</v>
      </c>
      <c r="L99">
        <v>18.3</v>
      </c>
      <c r="M99">
        <f t="shared" si="2"/>
        <v>1</v>
      </c>
    </row>
    <row r="100" spans="1:13" x14ac:dyDescent="0.3">
      <c r="B100">
        <v>4.22</v>
      </c>
      <c r="C100">
        <f t="shared" si="0"/>
        <v>2</v>
      </c>
      <c r="G100">
        <v>3.52</v>
      </c>
      <c r="H100">
        <f t="shared" si="1"/>
        <v>1</v>
      </c>
      <c r="L100">
        <v>18.52</v>
      </c>
      <c r="M100">
        <f t="shared" si="2"/>
        <v>1</v>
      </c>
    </row>
    <row r="101" spans="1:13" x14ac:dyDescent="0.3">
      <c r="B101">
        <v>4.43</v>
      </c>
      <c r="C101">
        <f t="shared" si="0"/>
        <v>1</v>
      </c>
      <c r="G101">
        <v>3.57</v>
      </c>
      <c r="H101">
        <f t="shared" si="1"/>
        <v>2</v>
      </c>
      <c r="L101">
        <v>18.600000000000001</v>
      </c>
      <c r="M101">
        <f t="shared" si="2"/>
        <v>1</v>
      </c>
    </row>
    <row r="102" spans="1:13" x14ac:dyDescent="0.3">
      <c r="B102">
        <v>4.93</v>
      </c>
      <c r="C102">
        <f t="shared" si="0"/>
        <v>1</v>
      </c>
      <c r="G102">
        <v>3.73</v>
      </c>
      <c r="H102">
        <f t="shared" si="1"/>
        <v>1</v>
      </c>
      <c r="L102">
        <v>18.61</v>
      </c>
      <c r="M102">
        <f t="shared" si="2"/>
        <v>1</v>
      </c>
    </row>
    <row r="103" spans="1:13" x14ac:dyDescent="0.3">
      <c r="G103">
        <v>3.78</v>
      </c>
      <c r="H103">
        <f t="shared" si="1"/>
        <v>1</v>
      </c>
      <c r="L103">
        <v>18.899999999999999</v>
      </c>
      <c r="M103">
        <f t="shared" si="2"/>
        <v>2</v>
      </c>
    </row>
    <row r="104" spans="1:13" x14ac:dyDescent="0.3">
      <c r="G104">
        <v>3.84</v>
      </c>
      <c r="H104">
        <f t="shared" si="1"/>
        <v>1</v>
      </c>
      <c r="L104">
        <v>19.440000000000001</v>
      </c>
      <c r="M104">
        <f t="shared" si="2"/>
        <v>1</v>
      </c>
    </row>
    <row r="105" spans="1:13" x14ac:dyDescent="0.3">
      <c r="G105">
        <v>3.8450000000000002</v>
      </c>
      <c r="H105">
        <f t="shared" si="1"/>
        <v>1</v>
      </c>
      <c r="L105">
        <v>19.47</v>
      </c>
      <c r="M105">
        <f t="shared" si="2"/>
        <v>1</v>
      </c>
    </row>
    <row r="106" spans="1:13" x14ac:dyDescent="0.3">
      <c r="G106">
        <v>4.07</v>
      </c>
      <c r="H106">
        <f t="shared" si="1"/>
        <v>1</v>
      </c>
      <c r="L106">
        <v>19.899999999999999</v>
      </c>
      <c r="M106">
        <f t="shared" si="2"/>
        <v>1</v>
      </c>
    </row>
    <row r="107" spans="1:13" x14ac:dyDescent="0.3">
      <c r="G107">
        <v>5.25</v>
      </c>
      <c r="H107">
        <f t="shared" si="1"/>
        <v>1</v>
      </c>
      <c r="L107">
        <v>20</v>
      </c>
      <c r="M107">
        <f t="shared" si="2"/>
        <v>1</v>
      </c>
    </row>
    <row r="108" spans="1:13" x14ac:dyDescent="0.3">
      <c r="G108">
        <v>5.3449999999999998</v>
      </c>
      <c r="H108">
        <f t="shared" si="1"/>
        <v>1</v>
      </c>
      <c r="L108">
        <v>20.010000000000002</v>
      </c>
      <c r="M108">
        <f t="shared" si="2"/>
        <v>1</v>
      </c>
    </row>
    <row r="109" spans="1:13" x14ac:dyDescent="0.3">
      <c r="G109">
        <v>5.4240000000000004</v>
      </c>
      <c r="H109">
        <f t="shared" si="1"/>
        <v>1</v>
      </c>
      <c r="L109">
        <v>20.22</v>
      </c>
      <c r="M109">
        <f t="shared" si="2"/>
        <v>1</v>
      </c>
    </row>
    <row r="110" spans="1:13" x14ac:dyDescent="0.3">
      <c r="L110">
        <v>22.9</v>
      </c>
      <c r="M110">
        <f t="shared" si="2"/>
        <v>1</v>
      </c>
    </row>
    <row r="112" spans="1:13" x14ac:dyDescent="0.3">
      <c r="A112" t="s">
        <v>45</v>
      </c>
      <c r="B112" t="s">
        <v>48</v>
      </c>
      <c r="G112" t="s">
        <v>49</v>
      </c>
      <c r="L112" t="s">
        <v>50</v>
      </c>
    </row>
    <row r="114" spans="1:21" x14ac:dyDescent="0.3">
      <c r="A114" t="s">
        <v>51</v>
      </c>
      <c r="B114">
        <f>MAX(_xlfn.ANCHORARRAY(B81))-MIN(_xlfn.ANCHORARRAY(B81))</f>
        <v>2.17</v>
      </c>
      <c r="G114">
        <f>MAX(_xlfn.ANCHORARRAY(G81))-MIN(_xlfn.ANCHORARRAY(G81))</f>
        <v>3.9110000000000005</v>
      </c>
      <c r="L114">
        <f>MAX(_xlfn.ANCHORARRAY(L81))-MIN(_xlfn.ANCHORARRAY(L81))</f>
        <v>8.3999999999999986</v>
      </c>
    </row>
    <row r="118" spans="1:21" x14ac:dyDescent="0.3">
      <c r="B118" t="s">
        <v>37</v>
      </c>
      <c r="C118" t="s">
        <v>52</v>
      </c>
      <c r="D118" t="s">
        <v>55</v>
      </c>
      <c r="K118" t="s">
        <v>1</v>
      </c>
      <c r="L118" t="s">
        <v>53</v>
      </c>
      <c r="M118" t="s">
        <v>56</v>
      </c>
      <c r="S118" t="s">
        <v>2</v>
      </c>
      <c r="T118" t="s">
        <v>54</v>
      </c>
      <c r="U118" t="s">
        <v>57</v>
      </c>
    </row>
    <row r="119" spans="1:21" x14ac:dyDescent="0.3">
      <c r="B119">
        <v>3.9</v>
      </c>
      <c r="C119">
        <f>B119 - B$73</f>
        <v>0.30343749999999936</v>
      </c>
      <c r="D119">
        <f>C119^2</f>
        <v>9.2074316406249607E-2</v>
      </c>
      <c r="K119">
        <v>2.62</v>
      </c>
      <c r="L119">
        <f>K119 - C$73</f>
        <v>-0.59724999999999939</v>
      </c>
      <c r="M119">
        <f>L119^2</f>
        <v>0.3567075624999993</v>
      </c>
      <c r="S119">
        <v>16.46</v>
      </c>
      <c r="T119">
        <f t="shared" ref="T119:T150" si="3">S119 - D$73</f>
        <v>-1.3887500000000017</v>
      </c>
      <c r="U119">
        <f>T119^2</f>
        <v>1.9286265625000047</v>
      </c>
    </row>
    <row r="120" spans="1:21" x14ac:dyDescent="0.3">
      <c r="B120">
        <v>3.9</v>
      </c>
      <c r="C120">
        <f t="shared" ref="C120:C150" si="4">B120 - B$73</f>
        <v>0.30343749999999936</v>
      </c>
      <c r="D120">
        <f t="shared" ref="D120:D150" si="5">C120^2</f>
        <v>9.2074316406249607E-2</v>
      </c>
      <c r="K120">
        <v>2.875</v>
      </c>
      <c r="L120">
        <f t="shared" ref="L120:L150" si="6">K120 - C$73</f>
        <v>-0.3422499999999995</v>
      </c>
      <c r="M120">
        <f t="shared" ref="M120:M150" si="7">L120^2</f>
        <v>0.11713506249999965</v>
      </c>
      <c r="S120">
        <v>17.02</v>
      </c>
      <c r="T120">
        <f t="shared" si="3"/>
        <v>-0.82875000000000298</v>
      </c>
      <c r="U120">
        <f t="shared" ref="U120:U150" si="8">T120^2</f>
        <v>0.68682656250000496</v>
      </c>
    </row>
    <row r="121" spans="1:21" x14ac:dyDescent="0.3">
      <c r="B121">
        <v>3.85</v>
      </c>
      <c r="C121">
        <f t="shared" si="4"/>
        <v>0.25343749999999954</v>
      </c>
      <c r="D121">
        <f t="shared" si="5"/>
        <v>6.4230566406249773E-2</v>
      </c>
      <c r="K121">
        <v>2.3199999999999998</v>
      </c>
      <c r="L121">
        <f t="shared" si="6"/>
        <v>-0.89724999999999966</v>
      </c>
      <c r="M121">
        <f t="shared" si="7"/>
        <v>0.80505756249999938</v>
      </c>
      <c r="S121">
        <v>18.61</v>
      </c>
      <c r="T121">
        <f t="shared" si="3"/>
        <v>0.76124999999999687</v>
      </c>
      <c r="U121">
        <f t="shared" si="8"/>
        <v>0.57950156249999529</v>
      </c>
    </row>
    <row r="122" spans="1:21" x14ac:dyDescent="0.3">
      <c r="B122">
        <v>3.08</v>
      </c>
      <c r="C122">
        <f t="shared" si="4"/>
        <v>-0.51656250000000048</v>
      </c>
      <c r="D122">
        <f t="shared" si="5"/>
        <v>0.26683681640625051</v>
      </c>
      <c r="K122">
        <v>3.2149999999999999</v>
      </c>
      <c r="L122">
        <f t="shared" si="6"/>
        <v>-2.2499999999996412E-3</v>
      </c>
      <c r="M122">
        <f t="shared" si="7"/>
        <v>5.0624999999983849E-6</v>
      </c>
      <c r="S122">
        <v>19.440000000000001</v>
      </c>
      <c r="T122">
        <f t="shared" si="3"/>
        <v>1.5912499999999987</v>
      </c>
      <c r="U122">
        <f t="shared" si="8"/>
        <v>2.5320765624999959</v>
      </c>
    </row>
    <row r="123" spans="1:21" x14ac:dyDescent="0.3">
      <c r="B123">
        <v>3.15</v>
      </c>
      <c r="C123">
        <f t="shared" si="4"/>
        <v>-0.44656250000000064</v>
      </c>
      <c r="D123">
        <f t="shared" si="5"/>
        <v>0.19941806640625057</v>
      </c>
      <c r="K123">
        <v>3.44</v>
      </c>
      <c r="L123">
        <f t="shared" si="6"/>
        <v>0.22275000000000045</v>
      </c>
      <c r="M123">
        <f t="shared" si="7"/>
        <v>4.9617562500000198E-2</v>
      </c>
      <c r="S123">
        <v>17.02</v>
      </c>
      <c r="T123">
        <f t="shared" si="3"/>
        <v>-0.82875000000000298</v>
      </c>
      <c r="U123">
        <f t="shared" si="8"/>
        <v>0.68682656250000496</v>
      </c>
    </row>
    <row r="124" spans="1:21" x14ac:dyDescent="0.3">
      <c r="B124">
        <v>2.76</v>
      </c>
      <c r="C124">
        <f t="shared" si="4"/>
        <v>-0.83656250000000076</v>
      </c>
      <c r="D124">
        <f t="shared" si="5"/>
        <v>0.69983681640625128</v>
      </c>
      <c r="K124">
        <v>3.46</v>
      </c>
      <c r="L124">
        <f t="shared" si="6"/>
        <v>0.24275000000000047</v>
      </c>
      <c r="M124">
        <f t="shared" si="7"/>
        <v>5.8927562500000225E-2</v>
      </c>
      <c r="S124">
        <v>20.22</v>
      </c>
      <c r="T124">
        <f t="shared" si="3"/>
        <v>2.3712499999999963</v>
      </c>
      <c r="U124">
        <f t="shared" si="8"/>
        <v>5.6228265624999825</v>
      </c>
    </row>
    <row r="125" spans="1:21" x14ac:dyDescent="0.3">
      <c r="B125">
        <v>3.21</v>
      </c>
      <c r="C125">
        <f t="shared" si="4"/>
        <v>-0.38656250000000059</v>
      </c>
      <c r="D125">
        <f t="shared" si="5"/>
        <v>0.14943056640625046</v>
      </c>
      <c r="K125">
        <v>3.57</v>
      </c>
      <c r="L125">
        <f t="shared" si="6"/>
        <v>0.35275000000000034</v>
      </c>
      <c r="M125">
        <f t="shared" si="7"/>
        <v>0.12443256250000025</v>
      </c>
      <c r="S125">
        <v>15.84</v>
      </c>
      <c r="T125">
        <f t="shared" si="3"/>
        <v>-2.0087500000000027</v>
      </c>
      <c r="U125">
        <f t="shared" si="8"/>
        <v>4.0350765625000111</v>
      </c>
    </row>
    <row r="126" spans="1:21" x14ac:dyDescent="0.3">
      <c r="B126">
        <v>3.69</v>
      </c>
      <c r="C126">
        <f t="shared" si="4"/>
        <v>9.3437499999999396E-2</v>
      </c>
      <c r="D126">
        <f t="shared" si="5"/>
        <v>8.7305664062498865E-3</v>
      </c>
      <c r="K126">
        <v>3.19</v>
      </c>
      <c r="L126">
        <f t="shared" si="6"/>
        <v>-2.7249999999999552E-2</v>
      </c>
      <c r="M126">
        <f t="shared" si="7"/>
        <v>7.4256249999997556E-4</v>
      </c>
      <c r="S126">
        <v>20</v>
      </c>
      <c r="T126">
        <f t="shared" si="3"/>
        <v>2.1512499999999974</v>
      </c>
      <c r="U126">
        <f t="shared" si="8"/>
        <v>4.6278765624999894</v>
      </c>
    </row>
    <row r="127" spans="1:21" x14ac:dyDescent="0.3">
      <c r="B127">
        <v>3.92</v>
      </c>
      <c r="C127">
        <f t="shared" si="4"/>
        <v>0.32343749999999938</v>
      </c>
      <c r="D127">
        <f t="shared" si="5"/>
        <v>0.1046118164062496</v>
      </c>
      <c r="K127">
        <v>3.15</v>
      </c>
      <c r="L127">
        <f t="shared" si="6"/>
        <v>-6.7249999999999588E-2</v>
      </c>
      <c r="M127">
        <f t="shared" si="7"/>
        <v>4.5225624999999442E-3</v>
      </c>
      <c r="S127">
        <v>22.9</v>
      </c>
      <c r="T127">
        <f t="shared" si="3"/>
        <v>5.051249999999996</v>
      </c>
      <c r="U127">
        <f t="shared" si="8"/>
        <v>25.515126562499958</v>
      </c>
    </row>
    <row r="128" spans="1:21" x14ac:dyDescent="0.3">
      <c r="B128">
        <v>3.92</v>
      </c>
      <c r="C128">
        <f t="shared" si="4"/>
        <v>0.32343749999999938</v>
      </c>
      <c r="D128">
        <f t="shared" si="5"/>
        <v>0.1046118164062496</v>
      </c>
      <c r="K128">
        <v>3.44</v>
      </c>
      <c r="L128">
        <f t="shared" si="6"/>
        <v>0.22275000000000045</v>
      </c>
      <c r="M128">
        <f t="shared" si="7"/>
        <v>4.9617562500000198E-2</v>
      </c>
      <c r="S128">
        <v>18.3</v>
      </c>
      <c r="T128">
        <f t="shared" si="3"/>
        <v>0.45124999999999815</v>
      </c>
      <c r="U128">
        <f t="shared" si="8"/>
        <v>0.20362656249999833</v>
      </c>
    </row>
    <row r="129" spans="2:21" x14ac:dyDescent="0.3">
      <c r="B129">
        <v>3.92</v>
      </c>
      <c r="C129">
        <f t="shared" si="4"/>
        <v>0.32343749999999938</v>
      </c>
      <c r="D129">
        <f t="shared" si="5"/>
        <v>0.1046118164062496</v>
      </c>
      <c r="K129">
        <v>3.44</v>
      </c>
      <c r="L129">
        <f t="shared" si="6"/>
        <v>0.22275000000000045</v>
      </c>
      <c r="M129">
        <f t="shared" si="7"/>
        <v>4.9617562500000198E-2</v>
      </c>
      <c r="S129">
        <v>18.899999999999999</v>
      </c>
      <c r="T129">
        <f t="shared" si="3"/>
        <v>1.051249999999996</v>
      </c>
      <c r="U129">
        <f t="shared" si="8"/>
        <v>1.1051265624999915</v>
      </c>
    </row>
    <row r="130" spans="2:21" x14ac:dyDescent="0.3">
      <c r="B130">
        <v>3.07</v>
      </c>
      <c r="C130">
        <f t="shared" si="4"/>
        <v>-0.52656250000000071</v>
      </c>
      <c r="D130">
        <f t="shared" si="5"/>
        <v>0.27726806640625073</v>
      </c>
      <c r="K130">
        <v>4.07</v>
      </c>
      <c r="L130">
        <f t="shared" si="6"/>
        <v>0.85275000000000079</v>
      </c>
      <c r="M130">
        <f t="shared" si="7"/>
        <v>0.72718256250000135</v>
      </c>
      <c r="S130">
        <v>17.399999999999999</v>
      </c>
      <c r="T130">
        <f t="shared" si="3"/>
        <v>-0.44875000000000398</v>
      </c>
      <c r="U130">
        <f t="shared" si="8"/>
        <v>0.20137656250000358</v>
      </c>
    </row>
    <row r="131" spans="2:21" x14ac:dyDescent="0.3">
      <c r="B131">
        <v>3.07</v>
      </c>
      <c r="C131">
        <f t="shared" si="4"/>
        <v>-0.52656250000000071</v>
      </c>
      <c r="D131">
        <f t="shared" si="5"/>
        <v>0.27726806640625073</v>
      </c>
      <c r="K131">
        <v>3.73</v>
      </c>
      <c r="L131">
        <f t="shared" si="6"/>
        <v>0.51275000000000048</v>
      </c>
      <c r="M131">
        <f t="shared" si="7"/>
        <v>0.2629125625000005</v>
      </c>
      <c r="S131">
        <v>17.600000000000001</v>
      </c>
      <c r="T131">
        <f t="shared" si="3"/>
        <v>-0.24875000000000114</v>
      </c>
      <c r="U131">
        <f t="shared" si="8"/>
        <v>6.1876562500000565E-2</v>
      </c>
    </row>
    <row r="132" spans="2:21" x14ac:dyDescent="0.3">
      <c r="B132">
        <v>3.07</v>
      </c>
      <c r="C132">
        <f t="shared" si="4"/>
        <v>-0.52656250000000071</v>
      </c>
      <c r="D132">
        <f t="shared" si="5"/>
        <v>0.27726806640625073</v>
      </c>
      <c r="K132">
        <v>3.78</v>
      </c>
      <c r="L132">
        <f t="shared" si="6"/>
        <v>0.56275000000000031</v>
      </c>
      <c r="M132">
        <f t="shared" si="7"/>
        <v>0.31668756250000035</v>
      </c>
      <c r="S132">
        <v>18</v>
      </c>
      <c r="T132">
        <f t="shared" si="3"/>
        <v>0.15124999999999744</v>
      </c>
      <c r="U132">
        <f t="shared" si="8"/>
        <v>2.2876562499999226E-2</v>
      </c>
    </row>
    <row r="133" spans="2:21" x14ac:dyDescent="0.3">
      <c r="B133">
        <v>2.93</v>
      </c>
      <c r="C133">
        <f t="shared" si="4"/>
        <v>-0.66656250000000039</v>
      </c>
      <c r="D133">
        <f t="shared" si="5"/>
        <v>0.44430556640625052</v>
      </c>
      <c r="K133">
        <v>5.25</v>
      </c>
      <c r="L133">
        <f t="shared" si="6"/>
        <v>2.0327500000000005</v>
      </c>
      <c r="M133">
        <f t="shared" si="7"/>
        <v>4.1320725625000021</v>
      </c>
      <c r="S133">
        <v>17.98</v>
      </c>
      <c r="T133">
        <f t="shared" si="3"/>
        <v>0.13124999999999787</v>
      </c>
      <c r="U133">
        <f t="shared" si="8"/>
        <v>1.7226562499999442E-2</v>
      </c>
    </row>
    <row r="134" spans="2:21" x14ac:dyDescent="0.3">
      <c r="B134">
        <v>3</v>
      </c>
      <c r="C134">
        <f t="shared" si="4"/>
        <v>-0.59656250000000055</v>
      </c>
      <c r="D134">
        <f t="shared" si="5"/>
        <v>0.35588681640625064</v>
      </c>
      <c r="K134">
        <v>5.4240000000000004</v>
      </c>
      <c r="L134">
        <f t="shared" si="6"/>
        <v>2.2067500000000009</v>
      </c>
      <c r="M134">
        <f t="shared" si="7"/>
        <v>4.8697455625000039</v>
      </c>
      <c r="S134">
        <v>17.82</v>
      </c>
      <c r="T134">
        <f t="shared" si="3"/>
        <v>-2.8750000000002274E-2</v>
      </c>
      <c r="U134">
        <f t="shared" si="8"/>
        <v>8.2656250000013069E-4</v>
      </c>
    </row>
    <row r="135" spans="2:21" x14ac:dyDescent="0.3">
      <c r="B135">
        <v>3.23</v>
      </c>
      <c r="C135">
        <f t="shared" si="4"/>
        <v>-0.36656250000000057</v>
      </c>
      <c r="D135">
        <f t="shared" si="5"/>
        <v>0.13436806640625043</v>
      </c>
      <c r="K135">
        <v>5.3449999999999998</v>
      </c>
      <c r="L135">
        <f t="shared" si="6"/>
        <v>2.1277500000000003</v>
      </c>
      <c r="M135">
        <f t="shared" si="7"/>
        <v>4.5273200625000012</v>
      </c>
      <c r="S135">
        <v>17.420000000000002</v>
      </c>
      <c r="T135">
        <f t="shared" si="3"/>
        <v>-0.42875000000000085</v>
      </c>
      <c r="U135">
        <f t="shared" si="8"/>
        <v>0.18382656250000073</v>
      </c>
    </row>
    <row r="136" spans="2:21" x14ac:dyDescent="0.3">
      <c r="B136">
        <v>4.08</v>
      </c>
      <c r="C136">
        <f t="shared" si="4"/>
        <v>0.48343749999999952</v>
      </c>
      <c r="D136">
        <f t="shared" si="5"/>
        <v>0.23371181640624952</v>
      </c>
      <c r="K136">
        <v>2.2000000000000002</v>
      </c>
      <c r="L136">
        <f t="shared" si="6"/>
        <v>-1.0172499999999993</v>
      </c>
      <c r="M136">
        <f t="shared" si="7"/>
        <v>1.0347975624999985</v>
      </c>
      <c r="S136">
        <v>19.47</v>
      </c>
      <c r="T136">
        <f t="shared" si="3"/>
        <v>1.6212499999999963</v>
      </c>
      <c r="U136">
        <f t="shared" si="8"/>
        <v>2.628451562499988</v>
      </c>
    </row>
    <row r="137" spans="2:21" x14ac:dyDescent="0.3">
      <c r="B137">
        <v>4.93</v>
      </c>
      <c r="C137">
        <f t="shared" si="4"/>
        <v>1.3334374999999992</v>
      </c>
      <c r="D137">
        <f t="shared" si="5"/>
        <v>1.7780555664062478</v>
      </c>
      <c r="K137">
        <v>1.615</v>
      </c>
      <c r="L137">
        <f t="shared" si="6"/>
        <v>-1.6022499999999995</v>
      </c>
      <c r="M137">
        <f t="shared" si="7"/>
        <v>2.5672050624999985</v>
      </c>
      <c r="S137">
        <v>18.52</v>
      </c>
      <c r="T137">
        <f t="shared" si="3"/>
        <v>0.67124999999999702</v>
      </c>
      <c r="U137">
        <f t="shared" si="8"/>
        <v>0.450576562499996</v>
      </c>
    </row>
    <row r="138" spans="2:21" x14ac:dyDescent="0.3">
      <c r="B138">
        <v>4.22</v>
      </c>
      <c r="C138">
        <f t="shared" si="4"/>
        <v>0.6234374999999992</v>
      </c>
      <c r="D138">
        <f t="shared" si="5"/>
        <v>0.388674316406249</v>
      </c>
      <c r="K138">
        <v>1.835</v>
      </c>
      <c r="L138">
        <f t="shared" si="6"/>
        <v>-1.3822499999999995</v>
      </c>
      <c r="M138">
        <f t="shared" si="7"/>
        <v>1.9106150624999987</v>
      </c>
      <c r="S138">
        <v>19.899999999999999</v>
      </c>
      <c r="T138">
        <f t="shared" si="3"/>
        <v>2.051249999999996</v>
      </c>
      <c r="U138">
        <f t="shared" si="8"/>
        <v>4.2076265624999838</v>
      </c>
    </row>
    <row r="139" spans="2:21" x14ac:dyDescent="0.3">
      <c r="B139">
        <v>3.7</v>
      </c>
      <c r="C139">
        <f t="shared" si="4"/>
        <v>0.10343749999999963</v>
      </c>
      <c r="D139">
        <f t="shared" si="5"/>
        <v>1.0699316406249923E-2</v>
      </c>
      <c r="K139">
        <v>2.4649999999999999</v>
      </c>
      <c r="L139">
        <f t="shared" si="6"/>
        <v>-0.75224999999999964</v>
      </c>
      <c r="M139">
        <f t="shared" si="7"/>
        <v>0.56588006249999945</v>
      </c>
      <c r="S139">
        <v>20.010000000000002</v>
      </c>
      <c r="T139">
        <f t="shared" si="3"/>
        <v>2.161249999999999</v>
      </c>
      <c r="U139">
        <f t="shared" si="8"/>
        <v>4.6710015624999954</v>
      </c>
    </row>
    <row r="140" spans="2:21" x14ac:dyDescent="0.3">
      <c r="B140">
        <v>2.76</v>
      </c>
      <c r="C140">
        <f t="shared" si="4"/>
        <v>-0.83656250000000076</v>
      </c>
      <c r="D140">
        <f t="shared" si="5"/>
        <v>0.69983681640625128</v>
      </c>
      <c r="K140">
        <v>3.52</v>
      </c>
      <c r="L140">
        <f t="shared" si="6"/>
        <v>0.30275000000000052</v>
      </c>
      <c r="M140">
        <f t="shared" si="7"/>
        <v>9.1657562500000317E-2</v>
      </c>
      <c r="S140">
        <v>16.87</v>
      </c>
      <c r="T140">
        <f t="shared" si="3"/>
        <v>-0.97875000000000156</v>
      </c>
      <c r="U140">
        <f t="shared" si="8"/>
        <v>0.95795156250000302</v>
      </c>
    </row>
    <row r="141" spans="2:21" x14ac:dyDescent="0.3">
      <c r="B141">
        <v>3.15</v>
      </c>
      <c r="C141">
        <f t="shared" si="4"/>
        <v>-0.44656250000000064</v>
      </c>
      <c r="D141">
        <f t="shared" si="5"/>
        <v>0.19941806640625057</v>
      </c>
      <c r="K141">
        <v>3.4350000000000001</v>
      </c>
      <c r="L141">
        <f t="shared" si="6"/>
        <v>0.21775000000000055</v>
      </c>
      <c r="M141">
        <f t="shared" si="7"/>
        <v>4.7415062500000243E-2</v>
      </c>
      <c r="S141">
        <v>17.3</v>
      </c>
      <c r="T141">
        <f t="shared" si="3"/>
        <v>-0.54875000000000185</v>
      </c>
      <c r="U141">
        <f t="shared" si="8"/>
        <v>0.30112656250000203</v>
      </c>
    </row>
    <row r="142" spans="2:21" x14ac:dyDescent="0.3">
      <c r="B142">
        <v>3.73</v>
      </c>
      <c r="C142">
        <f t="shared" si="4"/>
        <v>0.13343749999999943</v>
      </c>
      <c r="D142">
        <f t="shared" si="5"/>
        <v>1.7805566406249848E-2</v>
      </c>
      <c r="K142">
        <v>3.84</v>
      </c>
      <c r="L142">
        <f t="shared" si="6"/>
        <v>0.62275000000000036</v>
      </c>
      <c r="M142">
        <f t="shared" si="7"/>
        <v>0.38781756250000043</v>
      </c>
      <c r="S142">
        <v>15.41</v>
      </c>
      <c r="T142">
        <f t="shared" si="3"/>
        <v>-2.4387500000000024</v>
      </c>
      <c r="U142">
        <f t="shared" si="8"/>
        <v>5.9475015625000118</v>
      </c>
    </row>
    <row r="143" spans="2:21" x14ac:dyDescent="0.3">
      <c r="B143">
        <v>3.08</v>
      </c>
      <c r="C143">
        <f t="shared" si="4"/>
        <v>-0.51656250000000048</v>
      </c>
      <c r="D143">
        <f t="shared" si="5"/>
        <v>0.26683681640625051</v>
      </c>
      <c r="K143">
        <v>3.8450000000000002</v>
      </c>
      <c r="L143">
        <f t="shared" si="6"/>
        <v>0.6277500000000007</v>
      </c>
      <c r="M143">
        <f t="shared" si="7"/>
        <v>0.39407006250000087</v>
      </c>
      <c r="S143">
        <v>17.05</v>
      </c>
      <c r="T143">
        <f t="shared" si="3"/>
        <v>-0.79875000000000185</v>
      </c>
      <c r="U143">
        <f t="shared" si="8"/>
        <v>0.63800156250000295</v>
      </c>
    </row>
    <row r="144" spans="2:21" x14ac:dyDescent="0.3">
      <c r="B144">
        <v>4.08</v>
      </c>
      <c r="C144">
        <f t="shared" si="4"/>
        <v>0.48343749999999952</v>
      </c>
      <c r="D144">
        <f t="shared" si="5"/>
        <v>0.23371181640624952</v>
      </c>
      <c r="K144">
        <v>1.9350000000000001</v>
      </c>
      <c r="L144">
        <f t="shared" si="6"/>
        <v>-1.2822499999999994</v>
      </c>
      <c r="M144">
        <f t="shared" si="7"/>
        <v>1.6441650624999986</v>
      </c>
      <c r="S144">
        <v>18.899999999999999</v>
      </c>
      <c r="T144">
        <f t="shared" si="3"/>
        <v>1.051249999999996</v>
      </c>
      <c r="U144">
        <f t="shared" si="8"/>
        <v>1.1051265624999915</v>
      </c>
    </row>
    <row r="145" spans="1:22" x14ac:dyDescent="0.3">
      <c r="B145">
        <v>4.43</v>
      </c>
      <c r="C145">
        <f t="shared" si="4"/>
        <v>0.83343749999999917</v>
      </c>
      <c r="D145">
        <f t="shared" si="5"/>
        <v>0.69461806640624857</v>
      </c>
      <c r="K145">
        <v>2.14</v>
      </c>
      <c r="L145">
        <f t="shared" si="6"/>
        <v>-1.0772499999999994</v>
      </c>
      <c r="M145">
        <f t="shared" si="7"/>
        <v>1.1604675624999987</v>
      </c>
      <c r="S145">
        <v>16.7</v>
      </c>
      <c r="T145">
        <f t="shared" si="3"/>
        <v>-1.1487500000000033</v>
      </c>
      <c r="U145">
        <f t="shared" si="8"/>
        <v>1.3196265625000074</v>
      </c>
    </row>
    <row r="146" spans="1:22" x14ac:dyDescent="0.3">
      <c r="B146">
        <v>3.77</v>
      </c>
      <c r="C146">
        <f t="shared" si="4"/>
        <v>0.17343749999999947</v>
      </c>
      <c r="D146">
        <f t="shared" si="5"/>
        <v>3.0080566406249815E-2</v>
      </c>
      <c r="K146">
        <v>1.5129999999999999</v>
      </c>
      <c r="L146">
        <f t="shared" si="6"/>
        <v>-1.7042499999999996</v>
      </c>
      <c r="M146">
        <f t="shared" si="7"/>
        <v>2.9044680624999986</v>
      </c>
      <c r="S146">
        <v>16.899999999999999</v>
      </c>
      <c r="T146">
        <f t="shared" si="3"/>
        <v>-0.94875000000000398</v>
      </c>
      <c r="U146">
        <f t="shared" si="8"/>
        <v>0.90012656250000755</v>
      </c>
    </row>
    <row r="147" spans="1:22" x14ac:dyDescent="0.3">
      <c r="B147">
        <v>4.22</v>
      </c>
      <c r="C147">
        <f t="shared" si="4"/>
        <v>0.6234374999999992</v>
      </c>
      <c r="D147">
        <f t="shared" si="5"/>
        <v>0.388674316406249</v>
      </c>
      <c r="K147">
        <v>3.17</v>
      </c>
      <c r="L147">
        <f t="shared" si="6"/>
        <v>-4.724999999999957E-2</v>
      </c>
      <c r="M147">
        <f t="shared" si="7"/>
        <v>2.2325624999999594E-3</v>
      </c>
      <c r="S147">
        <v>14.5</v>
      </c>
      <c r="T147">
        <f t="shared" si="3"/>
        <v>-3.3487500000000026</v>
      </c>
      <c r="U147">
        <f t="shared" si="8"/>
        <v>11.214126562500017</v>
      </c>
    </row>
    <row r="148" spans="1:22" x14ac:dyDescent="0.3">
      <c r="B148">
        <v>3.62</v>
      </c>
      <c r="C148">
        <f t="shared" si="4"/>
        <v>2.3437499999999556E-2</v>
      </c>
      <c r="D148">
        <f t="shared" si="5"/>
        <v>5.4931640624997918E-4</v>
      </c>
      <c r="K148">
        <v>2.77</v>
      </c>
      <c r="L148">
        <f t="shared" si="6"/>
        <v>-0.44724999999999948</v>
      </c>
      <c r="M148">
        <f t="shared" si="7"/>
        <v>0.20003256249999954</v>
      </c>
      <c r="S148">
        <v>15.5</v>
      </c>
      <c r="T148">
        <f t="shared" si="3"/>
        <v>-2.3487500000000026</v>
      </c>
      <c r="U148">
        <f t="shared" si="8"/>
        <v>5.5166265625000124</v>
      </c>
    </row>
    <row r="149" spans="1:22" x14ac:dyDescent="0.3">
      <c r="B149">
        <v>3.54</v>
      </c>
      <c r="C149">
        <f t="shared" si="4"/>
        <v>-5.6562500000000515E-2</v>
      </c>
      <c r="D149">
        <f t="shared" si="5"/>
        <v>3.1993164062500581E-3</v>
      </c>
      <c r="K149">
        <v>3.57</v>
      </c>
      <c r="L149">
        <f t="shared" si="6"/>
        <v>0.35275000000000034</v>
      </c>
      <c r="M149">
        <f t="shared" si="7"/>
        <v>0.12443256250000025</v>
      </c>
      <c r="S149">
        <v>14.6</v>
      </c>
      <c r="T149">
        <f t="shared" si="3"/>
        <v>-3.2487500000000029</v>
      </c>
      <c r="U149">
        <f t="shared" si="8"/>
        <v>10.554376562500019</v>
      </c>
    </row>
    <row r="150" spans="1:22" x14ac:dyDescent="0.3">
      <c r="B150">
        <v>4.1100000000000003</v>
      </c>
      <c r="C150">
        <f t="shared" si="4"/>
        <v>0.51343749999999977</v>
      </c>
      <c r="D150">
        <f t="shared" si="5"/>
        <v>0.26361806640624974</v>
      </c>
      <c r="K150">
        <v>2.78</v>
      </c>
      <c r="L150">
        <f t="shared" si="6"/>
        <v>-0.43724999999999969</v>
      </c>
      <c r="M150">
        <f t="shared" si="7"/>
        <v>0.19118756249999974</v>
      </c>
      <c r="S150">
        <v>18.600000000000001</v>
      </c>
      <c r="T150">
        <f t="shared" si="3"/>
        <v>0.75124999999999886</v>
      </c>
      <c r="U150">
        <f t="shared" si="8"/>
        <v>0.56437656249999835</v>
      </c>
    </row>
    <row r="152" spans="1:22" x14ac:dyDescent="0.3">
      <c r="A152" t="s">
        <v>35</v>
      </c>
      <c r="B152">
        <f>AVERAGE(B41:B72)</f>
        <v>3.5965625000000006</v>
      </c>
      <c r="D152">
        <f>SUM(D119:D150)</f>
        <v>8.862321875000001</v>
      </c>
      <c r="E152" t="s">
        <v>58</v>
      </c>
      <c r="J152" t="s">
        <v>35</v>
      </c>
      <c r="K152">
        <f>AVERAGE(C41:C72)</f>
        <v>3.2172499999999995</v>
      </c>
      <c r="M152">
        <f>SUM(M119:M150)</f>
        <v>29.678748000000006</v>
      </c>
      <c r="N152" t="s">
        <v>58</v>
      </c>
      <c r="R152" t="s">
        <v>35</v>
      </c>
      <c r="S152">
        <f>AVEDEV(D41:D72)</f>
        <v>1.3761718749999998</v>
      </c>
      <c r="U152">
        <f>SUM(U119:U150)</f>
        <v>98.98814999999999</v>
      </c>
      <c r="V152" t="s">
        <v>58</v>
      </c>
    </row>
    <row r="153" spans="1:22" x14ac:dyDescent="0.3">
      <c r="D153">
        <f>COUNT(B119:B150)</f>
        <v>32</v>
      </c>
      <c r="E153" t="s">
        <v>59</v>
      </c>
      <c r="M153">
        <f>COUNT(K119:K150)</f>
        <v>32</v>
      </c>
      <c r="N153" t="s">
        <v>59</v>
      </c>
      <c r="U153">
        <f>COUNT(S119:S150)</f>
        <v>32</v>
      </c>
      <c r="V153" t="s">
        <v>59</v>
      </c>
    </row>
    <row r="154" spans="1:22" x14ac:dyDescent="0.3">
      <c r="D154">
        <f>D153 - 1</f>
        <v>31</v>
      </c>
      <c r="E154" t="s">
        <v>60</v>
      </c>
      <c r="M154">
        <f>M153-1</f>
        <v>31</v>
      </c>
      <c r="N154" t="s">
        <v>60</v>
      </c>
      <c r="U154">
        <f>U153-1</f>
        <v>31</v>
      </c>
      <c r="V154" t="s">
        <v>60</v>
      </c>
    </row>
    <row r="155" spans="1:22" x14ac:dyDescent="0.3">
      <c r="D155">
        <f>D152/D154</f>
        <v>0.28588135080645166</v>
      </c>
      <c r="E155" t="s">
        <v>61</v>
      </c>
      <c r="M155">
        <f>M152/M154</f>
        <v>0.95737896774193565</v>
      </c>
      <c r="N155" t="s">
        <v>61</v>
      </c>
      <c r="U155">
        <f>U152/U154</f>
        <v>3.1931661290322579</v>
      </c>
      <c r="V155" t="s">
        <v>61</v>
      </c>
    </row>
    <row r="156" spans="1:22" x14ac:dyDescent="0.3">
      <c r="D156">
        <f>SQRT(D155)</f>
        <v>0.53467873607097161</v>
      </c>
      <c r="E156" t="s">
        <v>62</v>
      </c>
      <c r="M156">
        <f>SQRT(M155)</f>
        <v>0.97845744298969672</v>
      </c>
      <c r="N156" t="s">
        <v>62</v>
      </c>
      <c r="U156">
        <f>SQRT(U155)</f>
        <v>1.7869432360968431</v>
      </c>
      <c r="V156" t="s">
        <v>62</v>
      </c>
    </row>
    <row r="161" spans="1:26" x14ac:dyDescent="0.3">
      <c r="A161" s="5" t="s">
        <v>77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N161" s="8" t="s">
        <v>77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3">
      <c r="A164" s="4"/>
      <c r="B164" s="4" t="s">
        <v>78</v>
      </c>
      <c r="C164" s="4" t="s">
        <v>79</v>
      </c>
      <c r="D164" s="4" t="s">
        <v>80</v>
      </c>
      <c r="E164" s="4"/>
      <c r="F164" s="4"/>
      <c r="G164" s="4"/>
      <c r="H164" s="4"/>
      <c r="I164" s="4"/>
      <c r="J164" s="4"/>
      <c r="K164" s="4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3">
      <c r="A165" s="4"/>
      <c r="B165" s="4">
        <v>1</v>
      </c>
      <c r="C165" s="4">
        <v>4</v>
      </c>
      <c r="D165" s="4">
        <v>2</v>
      </c>
      <c r="E165" s="4"/>
      <c r="F165" s="4"/>
      <c r="G165" s="4"/>
      <c r="H165" s="4"/>
      <c r="I165" s="4"/>
      <c r="J165" s="4"/>
      <c r="K165" s="4"/>
      <c r="N165" s="7"/>
      <c r="O165" s="7"/>
      <c r="P165" s="7"/>
      <c r="Q165" s="7" t="s">
        <v>89</v>
      </c>
      <c r="R165" s="7" t="s">
        <v>90</v>
      </c>
      <c r="S165" s="7"/>
      <c r="T165" s="7"/>
      <c r="U165" s="7"/>
      <c r="V165" s="7"/>
      <c r="W165" s="7"/>
      <c r="X165" s="7"/>
      <c r="Y165" s="7"/>
      <c r="Z165" s="7"/>
    </row>
    <row r="166" spans="1:26" x14ac:dyDescent="0.3">
      <c r="A166" s="4"/>
      <c r="B166" s="4">
        <v>2</v>
      </c>
      <c r="C166" s="4">
        <v>4</v>
      </c>
      <c r="D166" s="4">
        <v>10</v>
      </c>
      <c r="E166" s="4"/>
      <c r="F166" s="4"/>
      <c r="G166" s="4"/>
      <c r="H166" s="4" t="s">
        <v>79</v>
      </c>
      <c r="I166" s="4"/>
      <c r="J166" s="4" t="s">
        <v>80</v>
      </c>
      <c r="K166" s="4"/>
      <c r="N166" s="7"/>
      <c r="O166" s="7"/>
      <c r="P166" s="7">
        <v>1</v>
      </c>
      <c r="Q166" s="7">
        <v>104.1853528</v>
      </c>
      <c r="R166" s="7">
        <v>28.7620589</v>
      </c>
      <c r="S166" s="7"/>
      <c r="T166" s="7"/>
      <c r="U166" s="7"/>
      <c r="V166" s="7"/>
      <c r="W166" s="7"/>
      <c r="X166" s="7"/>
      <c r="Y166" s="7" t="s">
        <v>90</v>
      </c>
      <c r="Z166" s="7"/>
    </row>
    <row r="167" spans="1:26" x14ac:dyDescent="0.3">
      <c r="A167" s="4"/>
      <c r="B167" s="4">
        <v>3</v>
      </c>
      <c r="C167" s="4">
        <v>7</v>
      </c>
      <c r="D167" s="4">
        <v>4</v>
      </c>
      <c r="E167" s="4"/>
      <c r="F167" s="4"/>
      <c r="G167" s="4" t="s">
        <v>81</v>
      </c>
      <c r="H167" s="4">
        <v>-0.1175098614466341</v>
      </c>
      <c r="I167" s="4"/>
      <c r="J167" s="4">
        <v>0.80689496016742179</v>
      </c>
      <c r="K167" s="4"/>
      <c r="N167" s="7"/>
      <c r="O167" s="7"/>
      <c r="P167" s="7">
        <v>2</v>
      </c>
      <c r="Q167" s="7">
        <v>105.4612635</v>
      </c>
      <c r="R167" s="7">
        <v>30.46683298</v>
      </c>
      <c r="S167" s="7"/>
      <c r="T167" s="7"/>
      <c r="U167" s="7"/>
      <c r="V167" s="7" t="s">
        <v>81</v>
      </c>
      <c r="W167" s="7">
        <v>1.6114501961773715</v>
      </c>
      <c r="X167" s="7"/>
      <c r="Y167" s="7">
        <v>-0.61475332553577933</v>
      </c>
      <c r="Z167" s="7"/>
    </row>
    <row r="168" spans="1:26" x14ac:dyDescent="0.3">
      <c r="A168" s="4"/>
      <c r="B168" s="4">
        <v>4</v>
      </c>
      <c r="C168" s="4">
        <v>7</v>
      </c>
      <c r="D168" s="4">
        <v>22</v>
      </c>
      <c r="E168" s="4"/>
      <c r="F168" s="4"/>
      <c r="G168" s="4" t="s">
        <v>82</v>
      </c>
      <c r="H168" s="4">
        <v>-0.50899442040576082</v>
      </c>
      <c r="I168" s="4"/>
      <c r="J168" s="4">
        <v>0.40505258167957647</v>
      </c>
      <c r="K168" s="4"/>
      <c r="N168" s="7"/>
      <c r="O168" s="7"/>
      <c r="P168" s="7">
        <v>3</v>
      </c>
      <c r="Q168" s="7">
        <v>105.4612635</v>
      </c>
      <c r="R168" s="7">
        <v>30.19359657</v>
      </c>
      <c r="S168" s="7"/>
      <c r="T168" s="7"/>
      <c r="U168" s="7"/>
      <c r="V168" s="7" t="s">
        <v>82</v>
      </c>
      <c r="W168" s="7">
        <v>2.9773289437872119</v>
      </c>
      <c r="X168" s="7"/>
      <c r="Y168" s="7">
        <v>0.95029149103003352</v>
      </c>
      <c r="Z168" s="7"/>
    </row>
    <row r="169" spans="1:26" x14ac:dyDescent="0.3">
      <c r="A169" s="4"/>
      <c r="B169" s="4">
        <v>5</v>
      </c>
      <c r="C169" s="4">
        <v>8</v>
      </c>
      <c r="D169" s="4">
        <v>16</v>
      </c>
      <c r="E169" s="4"/>
      <c r="F169" s="4"/>
      <c r="G169" s="4"/>
      <c r="H169" s="4"/>
      <c r="I169" s="4"/>
      <c r="J169" s="4"/>
      <c r="K169" s="4"/>
      <c r="N169" s="7"/>
      <c r="O169" s="7"/>
      <c r="P169" s="7">
        <v>4</v>
      </c>
      <c r="Q169" s="7">
        <v>113.4612635</v>
      </c>
      <c r="R169" s="7">
        <v>30.632113910000001</v>
      </c>
      <c r="S169" s="7"/>
      <c r="T169" s="7"/>
      <c r="U169" s="7"/>
      <c r="V169" s="7"/>
      <c r="W169" s="7"/>
      <c r="X169" s="7"/>
      <c r="Y169" s="7"/>
      <c r="Z169" s="7"/>
    </row>
    <row r="170" spans="1:26" x14ac:dyDescent="0.3">
      <c r="A170" s="4"/>
      <c r="B170" s="4">
        <v>6</v>
      </c>
      <c r="C170" s="4">
        <v>9</v>
      </c>
      <c r="D170" s="4">
        <v>10</v>
      </c>
      <c r="E170" s="4"/>
      <c r="F170" s="6" t="s">
        <v>83</v>
      </c>
      <c r="G170" s="4">
        <v>-0.11751</v>
      </c>
      <c r="H170" s="4" t="s">
        <v>84</v>
      </c>
      <c r="I170" s="4"/>
      <c r="J170" s="4"/>
      <c r="K170" s="4"/>
      <c r="N170" s="7"/>
      <c r="O170" s="7"/>
      <c r="P170" s="7">
        <v>5</v>
      </c>
      <c r="Q170" s="7">
        <v>104.4612635</v>
      </c>
      <c r="R170" s="7">
        <v>29.889148639999998</v>
      </c>
      <c r="S170" s="7"/>
      <c r="T170" s="7"/>
      <c r="U170" s="7"/>
      <c r="V170" s="7"/>
      <c r="W170" s="7"/>
      <c r="X170" s="7"/>
      <c r="Y170" s="7"/>
      <c r="Z170" s="7"/>
    </row>
    <row r="171" spans="1:26" x14ac:dyDescent="0.3">
      <c r="A171" s="4"/>
      <c r="B171" s="4">
        <v>7</v>
      </c>
      <c r="C171" s="4">
        <v>10</v>
      </c>
      <c r="D171" s="4">
        <v>18</v>
      </c>
      <c r="E171" s="4"/>
      <c r="F171" s="6" t="s">
        <v>85</v>
      </c>
      <c r="G171" s="4">
        <v>-0.50899000000000005</v>
      </c>
      <c r="H171" s="4" t="s">
        <v>86</v>
      </c>
      <c r="I171" s="4"/>
      <c r="J171" s="4"/>
      <c r="K171" s="4"/>
      <c r="N171" s="7"/>
      <c r="O171" s="7"/>
      <c r="P171" s="7">
        <v>6</v>
      </c>
      <c r="Q171" s="7">
        <v>113.1853528</v>
      </c>
      <c r="R171" s="7">
        <v>29.59176832</v>
      </c>
      <c r="S171" s="7"/>
      <c r="T171" s="7"/>
      <c r="U171" s="9" t="s">
        <v>83</v>
      </c>
      <c r="V171" s="7">
        <v>1.61145</v>
      </c>
      <c r="W171" s="7" t="s">
        <v>91</v>
      </c>
      <c r="X171" s="7"/>
      <c r="Y171" s="7"/>
      <c r="Z171" s="7"/>
    </row>
    <row r="172" spans="1:26" x14ac:dyDescent="0.3">
      <c r="A172" s="4"/>
      <c r="B172" s="4">
        <v>8</v>
      </c>
      <c r="C172" s="4">
        <v>10</v>
      </c>
      <c r="D172" s="4">
        <v>26</v>
      </c>
      <c r="E172" s="4"/>
      <c r="F172" s="4"/>
      <c r="G172" s="4"/>
      <c r="H172" s="4"/>
      <c r="I172" s="4"/>
      <c r="J172" s="4"/>
      <c r="K172" s="4"/>
      <c r="N172" s="7"/>
      <c r="O172" s="7"/>
      <c r="P172" s="7">
        <v>7</v>
      </c>
      <c r="Q172" s="7">
        <v>105.4612635</v>
      </c>
      <c r="R172" s="7">
        <v>30.308479569999999</v>
      </c>
      <c r="S172" s="7"/>
      <c r="T172" s="7"/>
      <c r="U172" s="9" t="s">
        <v>92</v>
      </c>
      <c r="V172" s="7">
        <v>2.9773290000000001</v>
      </c>
      <c r="W172" s="7" t="s">
        <v>93</v>
      </c>
      <c r="X172" s="7"/>
      <c r="Y172" s="7"/>
      <c r="Z172" s="7"/>
    </row>
    <row r="173" spans="1:26" x14ac:dyDescent="0.3">
      <c r="A173" s="4"/>
      <c r="B173" s="4">
        <v>9</v>
      </c>
      <c r="C173" s="4">
        <v>10</v>
      </c>
      <c r="D173" s="4">
        <v>34</v>
      </c>
      <c r="E173" s="4"/>
      <c r="F173" s="6" t="s">
        <v>83</v>
      </c>
      <c r="G173" s="4">
        <v>0.80689500000000003</v>
      </c>
      <c r="H173" s="4" t="s">
        <v>87</v>
      </c>
      <c r="I173" s="4"/>
      <c r="J173" s="4"/>
      <c r="K173" s="4"/>
      <c r="N173" s="7"/>
      <c r="O173" s="7"/>
      <c r="P173" s="7">
        <v>8</v>
      </c>
      <c r="Q173" s="7">
        <v>102.59851279999999</v>
      </c>
      <c r="R173" s="7">
        <v>15.847758069999999</v>
      </c>
      <c r="S173" s="7"/>
      <c r="T173" s="7"/>
      <c r="U173" s="7"/>
      <c r="V173" s="7"/>
      <c r="W173" s="7"/>
      <c r="X173" s="7"/>
      <c r="Y173" s="7"/>
      <c r="Z173" s="7"/>
    </row>
    <row r="174" spans="1:26" x14ac:dyDescent="0.3">
      <c r="A174" s="4"/>
      <c r="B174" s="4">
        <v>10</v>
      </c>
      <c r="C174" s="4">
        <v>11</v>
      </c>
      <c r="D174" s="4">
        <v>17</v>
      </c>
      <c r="E174" s="4"/>
      <c r="F174" s="6" t="s">
        <v>85</v>
      </c>
      <c r="G174" s="4">
        <v>0.405053</v>
      </c>
      <c r="H174" s="4" t="s">
        <v>88</v>
      </c>
      <c r="I174" s="4"/>
      <c r="J174" s="4"/>
      <c r="K174" s="4"/>
      <c r="N174" s="7"/>
      <c r="O174" s="7"/>
      <c r="P174" s="7">
        <v>9</v>
      </c>
      <c r="Q174" s="7">
        <v>102.59851279999999</v>
      </c>
      <c r="R174" s="7">
        <v>16.359483520000001</v>
      </c>
      <c r="S174" s="7"/>
      <c r="T174" s="7"/>
      <c r="U174" s="9" t="s">
        <v>83</v>
      </c>
      <c r="V174" s="7">
        <v>-0.61475400000000002</v>
      </c>
      <c r="W174" s="7" t="s">
        <v>94</v>
      </c>
      <c r="X174" s="7"/>
      <c r="Y174" s="7"/>
      <c r="Z174" s="7"/>
    </row>
    <row r="175" spans="1:26" x14ac:dyDescent="0.3">
      <c r="A175" s="4"/>
      <c r="B175" s="4">
        <v>11</v>
      </c>
      <c r="C175" s="4">
        <v>11</v>
      </c>
      <c r="D175" s="4">
        <v>28</v>
      </c>
      <c r="E175" s="4"/>
      <c r="F175" s="4"/>
      <c r="G175" s="4"/>
      <c r="H175" s="4"/>
      <c r="I175" s="4"/>
      <c r="J175" s="4"/>
      <c r="K175" s="4"/>
      <c r="N175" s="7"/>
      <c r="O175" s="7"/>
      <c r="P175" s="7">
        <v>10</v>
      </c>
      <c r="Q175" s="7">
        <v>115.6452041</v>
      </c>
      <c r="R175" s="7">
        <v>30.92015417</v>
      </c>
      <c r="S175" s="7"/>
      <c r="T175" s="7"/>
      <c r="U175" s="9" t="s">
        <v>85</v>
      </c>
      <c r="V175" s="7">
        <v>0.950291</v>
      </c>
      <c r="W175" s="7" t="s">
        <v>95</v>
      </c>
      <c r="X175" s="7"/>
      <c r="Y175" s="7"/>
      <c r="Z175" s="7"/>
    </row>
    <row r="176" spans="1:26" x14ac:dyDescent="0.3">
      <c r="A176" s="4"/>
      <c r="B176" s="4">
        <v>12</v>
      </c>
      <c r="C176" s="4">
        <v>12</v>
      </c>
      <c r="D176" s="4">
        <v>14</v>
      </c>
      <c r="E176" s="4"/>
      <c r="F176" s="4"/>
      <c r="G176" s="4"/>
      <c r="H176" s="4"/>
      <c r="I176" s="4"/>
      <c r="J176" s="4"/>
      <c r="K176" s="4"/>
      <c r="N176" s="7"/>
      <c r="O176" s="7"/>
      <c r="P176" s="7">
        <v>11</v>
      </c>
      <c r="Q176" s="7">
        <v>111.1853528</v>
      </c>
      <c r="R176" s="7">
        <v>29.363341420000001</v>
      </c>
      <c r="S176" s="7"/>
      <c r="T176" s="7"/>
      <c r="U176" s="7"/>
      <c r="V176" s="7"/>
      <c r="W176" s="7"/>
      <c r="X176" s="7"/>
      <c r="Y176" s="7"/>
      <c r="Z176" s="7"/>
    </row>
    <row r="177" spans="1:26" x14ac:dyDescent="0.3">
      <c r="A177" s="4"/>
      <c r="B177" s="4">
        <v>13</v>
      </c>
      <c r="C177" s="4">
        <v>12</v>
      </c>
      <c r="D177" s="4">
        <v>20</v>
      </c>
      <c r="E177" s="4"/>
      <c r="F177" s="4"/>
      <c r="G177" s="4"/>
      <c r="H177" s="4"/>
      <c r="I177" s="4"/>
      <c r="J177" s="4"/>
      <c r="K177" s="4"/>
      <c r="N177" s="7"/>
      <c r="O177" s="7"/>
      <c r="P177" s="7">
        <v>12</v>
      </c>
      <c r="Q177" s="7">
        <v>117.59851279999999</v>
      </c>
      <c r="R177" s="7">
        <v>15.75353468</v>
      </c>
      <c r="S177" s="7"/>
      <c r="T177" s="7"/>
      <c r="U177" s="7"/>
      <c r="V177" s="7"/>
      <c r="W177" s="7"/>
      <c r="X177" s="7"/>
      <c r="Y177" s="7"/>
      <c r="Z177" s="7"/>
    </row>
    <row r="178" spans="1:26" x14ac:dyDescent="0.3">
      <c r="A178" s="4"/>
      <c r="B178" s="4">
        <v>14</v>
      </c>
      <c r="C178" s="4">
        <v>12</v>
      </c>
      <c r="D178" s="4">
        <v>24</v>
      </c>
      <c r="E178" s="4"/>
      <c r="F178" s="4"/>
      <c r="G178" s="4"/>
      <c r="H178" s="4"/>
      <c r="I178" s="4"/>
      <c r="J178" s="4"/>
      <c r="K178" s="4"/>
      <c r="N178" s="7"/>
      <c r="O178" s="7"/>
      <c r="P178" s="7">
        <v>13</v>
      </c>
      <c r="Q178" s="7">
        <v>122.1050553</v>
      </c>
      <c r="R178" s="7">
        <v>32.813592409999998</v>
      </c>
      <c r="S178" s="7"/>
      <c r="T178" s="7"/>
      <c r="U178" s="7"/>
      <c r="V178" s="7"/>
      <c r="W178" s="7"/>
      <c r="X178" s="7"/>
      <c r="Y178" s="7"/>
      <c r="Z178" s="7"/>
    </row>
    <row r="179" spans="1:26" x14ac:dyDescent="0.3">
      <c r="A179" s="4"/>
      <c r="B179" s="4">
        <v>15</v>
      </c>
      <c r="C179" s="4">
        <v>12</v>
      </c>
      <c r="D179" s="4">
        <v>28</v>
      </c>
      <c r="E179" s="4"/>
      <c r="F179" s="4"/>
      <c r="G179" s="4"/>
      <c r="H179" s="4"/>
      <c r="I179" s="4"/>
      <c r="J179" s="4"/>
      <c r="K179" s="4"/>
      <c r="N179" s="7"/>
      <c r="O179" s="7"/>
      <c r="P179" s="7">
        <v>14</v>
      </c>
      <c r="Q179" s="7">
        <v>111.1853528</v>
      </c>
      <c r="R179" s="7">
        <v>29.378436300000001</v>
      </c>
      <c r="S179" s="7"/>
      <c r="T179" s="7"/>
      <c r="U179" s="7"/>
      <c r="V179" s="7"/>
      <c r="W179" s="7"/>
      <c r="X179" s="7"/>
      <c r="Y179" s="7"/>
      <c r="Z179" s="7"/>
    </row>
    <row r="180" spans="1:26" x14ac:dyDescent="0.3">
      <c r="A180" s="4"/>
      <c r="B180" s="4">
        <v>16</v>
      </c>
      <c r="C180" s="4">
        <v>13</v>
      </c>
      <c r="D180" s="4">
        <v>26</v>
      </c>
      <c r="E180" s="4"/>
      <c r="F180" s="4"/>
      <c r="G180" s="4"/>
      <c r="H180" s="4"/>
      <c r="I180" s="4"/>
      <c r="J180" s="4"/>
      <c r="K180" s="4"/>
      <c r="N180" s="7"/>
      <c r="O180" s="7"/>
      <c r="P180" s="7">
        <v>15</v>
      </c>
      <c r="Q180" s="7">
        <v>108.1853528</v>
      </c>
      <c r="R180" s="7">
        <v>29.347279019999998</v>
      </c>
      <c r="S180" s="7"/>
      <c r="T180" s="7"/>
      <c r="U180" s="7"/>
      <c r="V180" s="7"/>
      <c r="W180" s="7"/>
      <c r="X180" s="7"/>
      <c r="Y180" s="7"/>
      <c r="Z180" s="7"/>
    </row>
    <row r="181" spans="1:26" x14ac:dyDescent="0.3">
      <c r="A181" s="4"/>
      <c r="B181" s="4">
        <v>17</v>
      </c>
      <c r="C181" s="4">
        <v>13</v>
      </c>
      <c r="D181" s="4">
        <v>34</v>
      </c>
      <c r="E181" s="4"/>
      <c r="F181" s="4"/>
      <c r="G181" s="4"/>
      <c r="H181" s="4"/>
      <c r="I181" s="4"/>
      <c r="J181" s="4"/>
      <c r="K181" s="4"/>
      <c r="N181" s="7"/>
      <c r="O181" s="7"/>
      <c r="P181" s="7">
        <v>16</v>
      </c>
      <c r="Q181" s="7">
        <v>111.1853528</v>
      </c>
      <c r="R181" s="7">
        <v>29.604526580000002</v>
      </c>
      <c r="S181" s="7"/>
      <c r="T181" s="7"/>
      <c r="U181" s="7"/>
      <c r="V181" s="7"/>
      <c r="W181" s="7"/>
      <c r="X181" s="7"/>
      <c r="Y181" s="7"/>
      <c r="Z181" s="7"/>
    </row>
    <row r="182" spans="1:26" x14ac:dyDescent="0.3">
      <c r="A182" s="4"/>
      <c r="B182" s="4">
        <v>18</v>
      </c>
      <c r="C182" s="4">
        <v>13</v>
      </c>
      <c r="D182" s="4">
        <v>34</v>
      </c>
      <c r="E182" s="4"/>
      <c r="F182" s="4"/>
      <c r="G182" s="4"/>
      <c r="H182" s="4"/>
      <c r="I182" s="4"/>
      <c r="J182" s="4"/>
      <c r="K182" s="4"/>
      <c r="N182" s="7"/>
      <c r="O182" s="7"/>
      <c r="P182" s="7">
        <v>17</v>
      </c>
      <c r="Q182" s="7">
        <v>114.3692933</v>
      </c>
      <c r="R182" s="7">
        <v>29.535783599999998</v>
      </c>
      <c r="S182" s="7"/>
      <c r="T182" s="7"/>
      <c r="U182" s="7"/>
      <c r="V182" s="7"/>
      <c r="W182" s="7"/>
      <c r="X182" s="7"/>
      <c r="Y182" s="7"/>
      <c r="Z182" s="7"/>
    </row>
    <row r="183" spans="1:26" x14ac:dyDescent="0.3">
      <c r="A183" s="4"/>
      <c r="B183" s="4">
        <v>19</v>
      </c>
      <c r="C183" s="4">
        <v>13</v>
      </c>
      <c r="D183" s="4">
        <v>46</v>
      </c>
      <c r="E183" s="4"/>
      <c r="F183" s="4"/>
      <c r="G183" s="4"/>
      <c r="H183" s="4"/>
      <c r="I183" s="4"/>
      <c r="J183" s="4"/>
      <c r="K183" s="4"/>
      <c r="N183" s="7"/>
      <c r="O183" s="7"/>
      <c r="P183" s="7">
        <v>18</v>
      </c>
      <c r="Q183" s="7">
        <v>117.59851279999999</v>
      </c>
      <c r="R183" s="7">
        <v>16.194121540000001</v>
      </c>
      <c r="S183" s="7"/>
      <c r="T183" s="7"/>
      <c r="U183" s="7"/>
      <c r="V183" s="7"/>
      <c r="W183" s="7"/>
      <c r="X183" s="7"/>
      <c r="Y183" s="7"/>
      <c r="Z183" s="7"/>
    </row>
    <row r="184" spans="1:26" x14ac:dyDescent="0.3">
      <c r="A184" s="4"/>
      <c r="B184" s="4">
        <v>20</v>
      </c>
      <c r="C184" s="4">
        <v>14</v>
      </c>
      <c r="D184" s="4">
        <v>26</v>
      </c>
      <c r="E184" s="4"/>
      <c r="F184" s="4"/>
      <c r="G184" s="4"/>
      <c r="H184" s="4"/>
      <c r="I184" s="4"/>
      <c r="J184" s="4"/>
      <c r="K184" s="4"/>
      <c r="N184" s="7"/>
      <c r="O184" s="7"/>
      <c r="P184" s="7">
        <v>19</v>
      </c>
      <c r="Q184" s="7">
        <v>114.3692933</v>
      </c>
      <c r="R184" s="7">
        <v>29.92939368</v>
      </c>
      <c r="S184" s="7"/>
      <c r="T184" s="7"/>
      <c r="U184" s="7"/>
      <c r="V184" s="7"/>
      <c r="W184" s="7"/>
      <c r="X184" s="7"/>
      <c r="Y184" s="7"/>
      <c r="Z184" s="7"/>
    </row>
    <row r="185" spans="1:26" x14ac:dyDescent="0.3">
      <c r="A185" s="4"/>
      <c r="B185" s="4">
        <v>21</v>
      </c>
      <c r="C185" s="4">
        <v>14</v>
      </c>
      <c r="D185" s="4">
        <v>36</v>
      </c>
      <c r="E185" s="4"/>
      <c r="F185" s="4"/>
      <c r="G185" s="4"/>
      <c r="H185" s="4"/>
      <c r="I185" s="4"/>
      <c r="J185" s="4"/>
      <c r="K185" s="4"/>
      <c r="N185" s="7"/>
      <c r="O185" s="7"/>
      <c r="P185" s="7">
        <v>20</v>
      </c>
      <c r="Q185" s="7">
        <v>118.47293639999999</v>
      </c>
      <c r="R185" s="7">
        <v>33.516974169999997</v>
      </c>
      <c r="S185" s="7"/>
      <c r="T185" s="7"/>
      <c r="U185" s="7"/>
      <c r="V185" s="7"/>
      <c r="W185" s="7"/>
      <c r="X185" s="7"/>
      <c r="Y185" s="7"/>
      <c r="Z185" s="7"/>
    </row>
    <row r="186" spans="1:26" x14ac:dyDescent="0.3">
      <c r="A186" s="4"/>
      <c r="B186" s="4">
        <v>22</v>
      </c>
      <c r="C186" s="4">
        <v>14</v>
      </c>
      <c r="D186" s="4">
        <v>60</v>
      </c>
      <c r="E186" s="4"/>
      <c r="F186" s="4"/>
      <c r="G186" s="4"/>
      <c r="H186" s="4"/>
      <c r="I186" s="4"/>
      <c r="J186" s="4"/>
      <c r="K186" s="4"/>
      <c r="N186" s="7"/>
      <c r="O186" s="7"/>
      <c r="P186" s="7">
        <v>21</v>
      </c>
      <c r="Q186" s="7">
        <v>119.1050553</v>
      </c>
      <c r="R186" s="7">
        <v>32.324649710000003</v>
      </c>
      <c r="S186" s="7"/>
      <c r="T186" s="7"/>
      <c r="U186" s="7"/>
      <c r="V186" s="7"/>
      <c r="W186" s="7"/>
      <c r="X186" s="7"/>
      <c r="Y186" s="7"/>
      <c r="Z186" s="7"/>
    </row>
    <row r="187" spans="1:26" x14ac:dyDescent="0.3">
      <c r="A187" s="4"/>
      <c r="B187" s="4">
        <v>23</v>
      </c>
      <c r="C187" s="4">
        <v>14</v>
      </c>
      <c r="D187" s="4">
        <v>80</v>
      </c>
      <c r="E187" s="4"/>
      <c r="F187" s="4"/>
      <c r="G187" s="4"/>
      <c r="H187" s="4"/>
      <c r="I187" s="4"/>
      <c r="J187" s="4"/>
      <c r="K187" s="4"/>
      <c r="N187" s="7"/>
      <c r="O187" s="7"/>
      <c r="P187" s="7">
        <v>22</v>
      </c>
      <c r="Q187" s="7">
        <v>110.84081740000001</v>
      </c>
      <c r="R187" s="7">
        <v>34.908211270000002</v>
      </c>
      <c r="S187" s="7"/>
      <c r="T187" s="7"/>
      <c r="U187" s="7"/>
      <c r="V187" s="7"/>
      <c r="W187" s="7"/>
      <c r="X187" s="7"/>
      <c r="Y187" s="7"/>
      <c r="Z187" s="7"/>
    </row>
    <row r="188" spans="1:26" x14ac:dyDescent="0.3">
      <c r="A188" s="4"/>
      <c r="B188" s="4">
        <v>24</v>
      </c>
      <c r="C188" s="4">
        <v>15</v>
      </c>
      <c r="D188" s="4">
        <v>20</v>
      </c>
      <c r="E188" s="4"/>
      <c r="F188" s="4"/>
      <c r="G188" s="4"/>
      <c r="H188" s="4"/>
      <c r="I188" s="4"/>
      <c r="J188" s="4"/>
      <c r="K188" s="4"/>
      <c r="N188" s="7"/>
      <c r="O188" s="7"/>
      <c r="P188" s="7">
        <v>23</v>
      </c>
      <c r="Q188" s="7">
        <v>120.2889958</v>
      </c>
      <c r="R188" s="7">
        <v>32.675827699999999</v>
      </c>
      <c r="S188" s="7"/>
      <c r="T188" s="7"/>
      <c r="U188" s="7"/>
      <c r="V188" s="7"/>
      <c r="W188" s="7"/>
      <c r="X188" s="7"/>
      <c r="Y188" s="7"/>
      <c r="Z188" s="7"/>
    </row>
    <row r="189" spans="1:26" x14ac:dyDescent="0.3">
      <c r="A189" s="4"/>
      <c r="B189" s="4">
        <v>25</v>
      </c>
      <c r="C189" s="4">
        <v>15</v>
      </c>
      <c r="D189" s="4">
        <v>26</v>
      </c>
      <c r="E189" s="4"/>
      <c r="F189" s="4"/>
      <c r="G189" s="4"/>
      <c r="H189" s="4"/>
      <c r="I189" s="4"/>
      <c r="J189" s="4"/>
      <c r="K189" s="4"/>
      <c r="N189" s="7"/>
      <c r="O189" s="7"/>
      <c r="P189" s="7">
        <v>24</v>
      </c>
      <c r="Q189" s="7">
        <v>113.82914460000001</v>
      </c>
      <c r="R189" s="7">
        <v>31.837122359999999</v>
      </c>
      <c r="S189" s="7"/>
      <c r="T189" s="7"/>
      <c r="U189" s="7"/>
      <c r="V189" s="7"/>
      <c r="W189" s="7"/>
      <c r="X189" s="7"/>
      <c r="Y189" s="7"/>
      <c r="Z189" s="7"/>
    </row>
    <row r="190" spans="1:26" x14ac:dyDescent="0.3">
      <c r="A190" s="4"/>
      <c r="B190" s="4">
        <v>26</v>
      </c>
      <c r="C190" s="4">
        <v>15</v>
      </c>
      <c r="D190" s="4">
        <v>54</v>
      </c>
      <c r="E190" s="4"/>
      <c r="F190" s="4"/>
      <c r="G190" s="4"/>
      <c r="H190" s="4"/>
      <c r="I190" s="4"/>
      <c r="J190" s="4"/>
      <c r="K190" s="4"/>
      <c r="N190" s="7"/>
      <c r="O190" s="7"/>
      <c r="P190" s="7">
        <v>25</v>
      </c>
      <c r="Q190" s="7">
        <v>119.1853528</v>
      </c>
      <c r="R190" s="7">
        <v>28.781727889999999</v>
      </c>
      <c r="S190" s="7"/>
      <c r="T190" s="7"/>
      <c r="U190" s="7"/>
      <c r="V190" s="7"/>
      <c r="W190" s="7"/>
      <c r="X190" s="7"/>
      <c r="Y190" s="7"/>
      <c r="Z190" s="7"/>
    </row>
    <row r="191" spans="1:26" x14ac:dyDescent="0.3">
      <c r="A191" s="4"/>
      <c r="B191" s="4">
        <v>27</v>
      </c>
      <c r="C191" s="4">
        <v>16</v>
      </c>
      <c r="D191" s="4">
        <v>32</v>
      </c>
      <c r="E191" s="4"/>
      <c r="F191" s="4"/>
      <c r="G191" s="4"/>
      <c r="H191" s="4"/>
      <c r="I191" s="4"/>
      <c r="J191" s="4"/>
      <c r="K191" s="4"/>
      <c r="N191" s="7"/>
      <c r="O191" s="7"/>
      <c r="P191" s="7">
        <v>26</v>
      </c>
      <c r="Q191" s="7">
        <v>114.59851279999999</v>
      </c>
      <c r="R191" s="7">
        <v>16.043174919999998</v>
      </c>
      <c r="S191" s="7"/>
      <c r="T191" s="7"/>
      <c r="U191" s="7"/>
      <c r="V191" s="7"/>
      <c r="W191" s="7"/>
      <c r="X191" s="7"/>
      <c r="Y191" s="7"/>
      <c r="Z191" s="7"/>
    </row>
    <row r="192" spans="1:26" x14ac:dyDescent="0.3">
      <c r="A192" s="4"/>
      <c r="B192" s="4">
        <v>28</v>
      </c>
      <c r="C192" s="4">
        <v>16</v>
      </c>
      <c r="D192" s="4">
        <v>40</v>
      </c>
      <c r="E192" s="4"/>
      <c r="F192" s="4"/>
      <c r="G192" s="4"/>
      <c r="H192" s="4"/>
      <c r="I192" s="4"/>
      <c r="J192" s="4"/>
      <c r="K192" s="4"/>
      <c r="N192" s="7"/>
      <c r="O192" s="7"/>
      <c r="P192" s="7">
        <v>27</v>
      </c>
      <c r="Q192" s="7">
        <v>120.76051990000001</v>
      </c>
      <c r="R192" s="7">
        <v>38.062823350000002</v>
      </c>
      <c r="S192" s="7"/>
      <c r="T192" s="7"/>
      <c r="U192" s="7"/>
      <c r="V192" s="7"/>
      <c r="W192" s="7"/>
      <c r="X192" s="7"/>
      <c r="Y192" s="7"/>
      <c r="Z192" s="7"/>
    </row>
    <row r="193" spans="1:26" x14ac:dyDescent="0.3">
      <c r="A193" s="4"/>
      <c r="B193" s="4">
        <v>29</v>
      </c>
      <c r="C193" s="4">
        <v>17</v>
      </c>
      <c r="D193" s="4">
        <v>32</v>
      </c>
      <c r="E193" s="4"/>
      <c r="F193" s="4"/>
      <c r="G193" s="4"/>
      <c r="H193" s="4"/>
      <c r="I193" s="4"/>
      <c r="J193" s="4"/>
      <c r="K193" s="4"/>
      <c r="N193" s="7"/>
      <c r="O193" s="7"/>
      <c r="P193" s="7">
        <v>28</v>
      </c>
      <c r="Q193" s="7">
        <v>119.1050553</v>
      </c>
      <c r="R193" s="7">
        <v>32.835069390000001</v>
      </c>
      <c r="S193" s="7"/>
      <c r="T193" s="7"/>
      <c r="U193" s="7"/>
      <c r="V193" s="7"/>
      <c r="W193" s="7"/>
      <c r="X193" s="7"/>
      <c r="Y193" s="7"/>
      <c r="Z193" s="7"/>
    </row>
    <row r="194" spans="1:26" x14ac:dyDescent="0.3">
      <c r="A194" s="4"/>
      <c r="B194" s="4">
        <v>30</v>
      </c>
      <c r="C194" s="4">
        <v>17</v>
      </c>
      <c r="D194" s="4">
        <v>40</v>
      </c>
      <c r="E194" s="4"/>
      <c r="F194" s="4"/>
      <c r="G194" s="4"/>
      <c r="H194" s="4"/>
      <c r="I194" s="4"/>
      <c r="J194" s="4"/>
      <c r="K194" s="4"/>
      <c r="N194" s="7"/>
      <c r="O194" s="7"/>
      <c r="P194" s="7">
        <v>29</v>
      </c>
      <c r="Q194" s="7">
        <v>99.564906609999994</v>
      </c>
      <c r="R194" s="7">
        <v>34.483207499999999</v>
      </c>
      <c r="S194" s="7"/>
      <c r="T194" s="7"/>
      <c r="U194" s="7"/>
      <c r="V194" s="7"/>
      <c r="W194" s="7"/>
      <c r="X194" s="7"/>
      <c r="Y194" s="7"/>
      <c r="Z194" s="7"/>
    </row>
    <row r="195" spans="1:26" x14ac:dyDescent="0.3">
      <c r="A195" s="4"/>
      <c r="B195" s="4">
        <v>31</v>
      </c>
      <c r="C195" s="4">
        <v>17</v>
      </c>
      <c r="D195" s="4">
        <v>50</v>
      </c>
      <c r="E195" s="4"/>
      <c r="F195" s="4"/>
      <c r="G195" s="4"/>
      <c r="H195" s="4"/>
      <c r="I195" s="4"/>
      <c r="J195" s="4"/>
      <c r="K195" s="4"/>
      <c r="N195" s="7"/>
      <c r="O195" s="7"/>
      <c r="P195" s="7">
        <v>30</v>
      </c>
      <c r="Q195" s="7">
        <v>121.84081740000001</v>
      </c>
      <c r="R195" s="7">
        <v>35.549359840000001</v>
      </c>
      <c r="S195" s="7"/>
      <c r="T195" s="7"/>
      <c r="U195" s="7"/>
      <c r="V195" s="7"/>
      <c r="W195" s="7"/>
      <c r="X195" s="7"/>
      <c r="Y195" s="7"/>
      <c r="Z195" s="7"/>
    </row>
    <row r="196" spans="1:26" x14ac:dyDescent="0.3">
      <c r="A196" s="4"/>
      <c r="B196" s="4">
        <v>32</v>
      </c>
      <c r="C196" s="4">
        <v>18</v>
      </c>
      <c r="D196" s="4">
        <v>42</v>
      </c>
      <c r="E196" s="4"/>
      <c r="F196" s="4"/>
      <c r="G196" s="4"/>
      <c r="H196" s="4"/>
      <c r="I196" s="4"/>
      <c r="J196" s="4"/>
      <c r="K196" s="4"/>
      <c r="N196" s="7"/>
      <c r="O196" s="7"/>
      <c r="P196" s="7">
        <v>31</v>
      </c>
      <c r="Q196" s="7">
        <v>113.48460919999999</v>
      </c>
      <c r="R196" s="7">
        <v>37.042350030000001</v>
      </c>
      <c r="S196" s="7"/>
      <c r="T196" s="7"/>
      <c r="U196" s="7"/>
      <c r="V196" s="7"/>
      <c r="W196" s="7"/>
      <c r="X196" s="7"/>
      <c r="Y196" s="7"/>
      <c r="Z196" s="7"/>
    </row>
    <row r="197" spans="1:26" x14ac:dyDescent="0.3">
      <c r="A197" s="4"/>
      <c r="B197" s="4">
        <v>33</v>
      </c>
      <c r="C197" s="4">
        <v>18</v>
      </c>
      <c r="D197" s="4">
        <v>56</v>
      </c>
      <c r="E197" s="4"/>
      <c r="F197" s="4"/>
      <c r="G197" s="4"/>
      <c r="H197" s="4"/>
      <c r="I197" s="4"/>
      <c r="J197" s="4"/>
      <c r="K197" s="4"/>
      <c r="N197" s="7"/>
      <c r="O197" s="7"/>
      <c r="P197" s="7">
        <v>32</v>
      </c>
      <c r="Q197" s="7">
        <v>112.2889958</v>
      </c>
      <c r="R197" s="7">
        <v>33.234361409999998</v>
      </c>
      <c r="S197" s="7"/>
      <c r="T197" s="7"/>
      <c r="U197" s="7"/>
      <c r="V197" s="7"/>
      <c r="W197" s="7"/>
      <c r="X197" s="7"/>
      <c r="Y197" s="7"/>
      <c r="Z197" s="7"/>
    </row>
    <row r="198" spans="1:26" x14ac:dyDescent="0.3">
      <c r="A198" s="4"/>
      <c r="B198" s="4">
        <v>34</v>
      </c>
      <c r="C198" s="4">
        <v>18</v>
      </c>
      <c r="D198" s="4">
        <v>76</v>
      </c>
      <c r="E198" s="4"/>
      <c r="F198" s="4"/>
      <c r="G198" s="4"/>
      <c r="H198" s="4"/>
      <c r="I198" s="4"/>
      <c r="J198" s="4"/>
      <c r="K198" s="4"/>
      <c r="N198" s="7"/>
      <c r="O198" s="7"/>
      <c r="P198" s="7">
        <v>33</v>
      </c>
      <c r="Q198" s="7">
        <v>119.9211148</v>
      </c>
      <c r="R198" s="7">
        <v>31.380040839999999</v>
      </c>
      <c r="S198" s="7"/>
      <c r="T198" s="7"/>
      <c r="U198" s="7"/>
      <c r="V198" s="7"/>
      <c r="W198" s="7"/>
      <c r="X198" s="7"/>
      <c r="Y198" s="7"/>
      <c r="Z198" s="7"/>
    </row>
    <row r="199" spans="1:26" x14ac:dyDescent="0.3">
      <c r="A199" s="4"/>
      <c r="B199" s="4">
        <v>35</v>
      </c>
      <c r="C199" s="4">
        <v>18</v>
      </c>
      <c r="D199" s="4">
        <v>84</v>
      </c>
      <c r="E199" s="4"/>
      <c r="F199" s="4"/>
      <c r="G199" s="4"/>
      <c r="H199" s="4"/>
      <c r="I199" s="4"/>
      <c r="J199" s="4"/>
      <c r="K199" s="4"/>
      <c r="N199" s="7"/>
      <c r="O199" s="7"/>
      <c r="P199" s="7">
        <v>34</v>
      </c>
      <c r="Q199" s="7">
        <v>121.39263889999999</v>
      </c>
      <c r="R199" s="7">
        <v>37.57328965</v>
      </c>
      <c r="S199" s="7"/>
      <c r="T199" s="7"/>
      <c r="U199" s="7"/>
      <c r="V199" s="7"/>
      <c r="W199" s="7"/>
      <c r="X199" s="7"/>
      <c r="Y199" s="7"/>
      <c r="Z199" s="7"/>
    </row>
    <row r="200" spans="1:26" x14ac:dyDescent="0.3">
      <c r="A200" s="4"/>
      <c r="B200" s="4">
        <v>36</v>
      </c>
      <c r="C200" s="4">
        <v>19</v>
      </c>
      <c r="D200" s="4">
        <v>36</v>
      </c>
      <c r="E200" s="4"/>
      <c r="F200" s="4"/>
      <c r="G200" s="4"/>
      <c r="H200" s="4"/>
      <c r="I200" s="4"/>
      <c r="J200" s="4"/>
      <c r="K200" s="4"/>
      <c r="N200" s="7"/>
      <c r="O200" s="7"/>
      <c r="P200" s="7">
        <v>35</v>
      </c>
      <c r="Q200" s="7">
        <v>111.2889958</v>
      </c>
      <c r="R200" s="7">
        <v>32.701644000000002</v>
      </c>
      <c r="S200" s="7"/>
      <c r="T200" s="7"/>
      <c r="U200" s="7"/>
      <c r="V200" s="7"/>
      <c r="W200" s="7"/>
      <c r="X200" s="7"/>
      <c r="Y200" s="7"/>
      <c r="Z200" s="7"/>
    </row>
    <row r="201" spans="1:26" x14ac:dyDescent="0.3">
      <c r="A201" s="4"/>
      <c r="B201" s="4">
        <v>37</v>
      </c>
      <c r="C201" s="4">
        <v>19</v>
      </c>
      <c r="D201" s="4">
        <v>46</v>
      </c>
      <c r="E201" s="4"/>
      <c r="F201" s="4"/>
      <c r="G201" s="4"/>
      <c r="H201" s="4"/>
      <c r="I201" s="4"/>
      <c r="J201" s="4"/>
      <c r="K201" s="4"/>
      <c r="N201" s="7"/>
      <c r="O201" s="7"/>
      <c r="P201" s="7">
        <v>36</v>
      </c>
      <c r="Q201" s="7">
        <v>115.0130851</v>
      </c>
      <c r="R201" s="7">
        <v>31.911223400000001</v>
      </c>
      <c r="S201" s="7"/>
      <c r="T201" s="7"/>
      <c r="U201" s="7"/>
      <c r="V201" s="7"/>
      <c r="W201" s="7"/>
      <c r="X201" s="7"/>
      <c r="Y201" s="7"/>
      <c r="Z201" s="7"/>
    </row>
    <row r="202" spans="1:26" x14ac:dyDescent="0.3">
      <c r="A202" s="4"/>
      <c r="B202" s="4">
        <v>38</v>
      </c>
      <c r="C202" s="4">
        <v>19</v>
      </c>
      <c r="D202" s="4">
        <v>68</v>
      </c>
      <c r="E202" s="4"/>
      <c r="F202" s="4"/>
      <c r="G202" s="4"/>
      <c r="H202" s="4"/>
      <c r="I202" s="4"/>
      <c r="J202" s="4"/>
      <c r="K202" s="4"/>
      <c r="N202" s="7"/>
      <c r="O202" s="7"/>
      <c r="P202" s="7">
        <v>37</v>
      </c>
      <c r="Q202" s="7">
        <v>114.0933825</v>
      </c>
      <c r="R202" s="7">
        <v>28.754000080000001</v>
      </c>
      <c r="S202" s="7"/>
      <c r="T202" s="7"/>
      <c r="U202" s="7"/>
      <c r="V202" s="7"/>
      <c r="W202" s="7"/>
      <c r="X202" s="7"/>
      <c r="Y202" s="7"/>
      <c r="Z202" s="7"/>
    </row>
    <row r="203" spans="1:26" x14ac:dyDescent="0.3">
      <c r="A203" s="4"/>
      <c r="B203" s="4">
        <v>39</v>
      </c>
      <c r="C203" s="4">
        <v>20</v>
      </c>
      <c r="D203" s="4">
        <v>32</v>
      </c>
      <c r="E203" s="4"/>
      <c r="F203" s="4"/>
      <c r="G203" s="4"/>
      <c r="H203" s="4"/>
      <c r="I203" s="4"/>
      <c r="J203" s="4"/>
      <c r="K203" s="4"/>
      <c r="N203" s="7"/>
      <c r="O203" s="7"/>
      <c r="P203" s="7">
        <v>38</v>
      </c>
      <c r="Q203" s="7">
        <v>116.909442</v>
      </c>
      <c r="R203" s="7">
        <v>27.879915489999998</v>
      </c>
      <c r="S203" s="7"/>
      <c r="T203" s="7"/>
      <c r="U203" s="7"/>
      <c r="V203" s="7"/>
      <c r="W203" s="7"/>
      <c r="X203" s="7"/>
      <c r="Y203" s="7"/>
      <c r="Z203" s="7"/>
    </row>
    <row r="204" spans="1:26" x14ac:dyDescent="0.3">
      <c r="A204" s="4"/>
      <c r="B204" s="4">
        <v>40</v>
      </c>
      <c r="C204" s="4">
        <v>20</v>
      </c>
      <c r="D204" s="4">
        <v>48</v>
      </c>
      <c r="E204" s="4"/>
      <c r="F204" s="4"/>
      <c r="G204" s="4"/>
      <c r="H204" s="4"/>
      <c r="I204" s="4"/>
      <c r="J204" s="4"/>
      <c r="K204" s="4"/>
      <c r="N204" s="7"/>
      <c r="O204" s="7"/>
      <c r="P204" s="7">
        <v>39</v>
      </c>
      <c r="Q204" s="7">
        <v>116.909442</v>
      </c>
      <c r="R204" s="7">
        <v>28.63050247</v>
      </c>
      <c r="S204" s="7"/>
      <c r="T204" s="7"/>
      <c r="U204" s="7"/>
      <c r="V204" s="7"/>
      <c r="W204" s="7"/>
      <c r="X204" s="7"/>
      <c r="Y204" s="7"/>
      <c r="Z204" s="7"/>
    </row>
    <row r="205" spans="1:26" x14ac:dyDescent="0.3">
      <c r="A205" s="4"/>
      <c r="B205" s="4">
        <v>41</v>
      </c>
      <c r="C205" s="4">
        <v>20</v>
      </c>
      <c r="D205" s="4">
        <v>52</v>
      </c>
      <c r="E205" s="4"/>
      <c r="F205" s="4"/>
      <c r="G205" s="4"/>
      <c r="H205" s="4"/>
      <c r="I205" s="4"/>
      <c r="J205" s="4"/>
      <c r="K205" s="4"/>
      <c r="N205" s="7"/>
      <c r="O205" s="7"/>
      <c r="P205" s="7">
        <v>40</v>
      </c>
      <c r="Q205" s="7">
        <v>128.4612635</v>
      </c>
      <c r="R205" s="7">
        <v>30.115434029999999</v>
      </c>
      <c r="S205" s="7"/>
      <c r="T205" s="7"/>
      <c r="U205" s="7"/>
      <c r="V205" s="7"/>
      <c r="W205" s="7"/>
      <c r="X205" s="7"/>
      <c r="Y205" s="7"/>
      <c r="Z205" s="7"/>
    </row>
    <row r="206" spans="1:26" x14ac:dyDescent="0.3">
      <c r="A206" s="4"/>
      <c r="B206" s="4">
        <v>42</v>
      </c>
      <c r="C206" s="4">
        <v>20</v>
      </c>
      <c r="D206" s="4">
        <v>56</v>
      </c>
      <c r="E206" s="4"/>
      <c r="F206" s="4"/>
      <c r="G206" s="4"/>
      <c r="H206" s="4"/>
      <c r="I206" s="4"/>
      <c r="J206" s="4"/>
      <c r="K206" s="4"/>
      <c r="N206" s="7"/>
      <c r="O206" s="7"/>
      <c r="P206" s="7">
        <v>41</v>
      </c>
      <c r="Q206" s="7">
        <v>116.39263889999999</v>
      </c>
      <c r="R206" s="7">
        <v>37.392524420000001</v>
      </c>
      <c r="S206" s="7"/>
      <c r="T206" s="7"/>
      <c r="U206" s="7"/>
      <c r="V206" s="7"/>
      <c r="W206" s="7"/>
      <c r="X206" s="7"/>
      <c r="Y206" s="7"/>
      <c r="Z206" s="7"/>
    </row>
    <row r="207" spans="1:26" x14ac:dyDescent="0.3">
      <c r="B207" s="4">
        <v>43</v>
      </c>
      <c r="C207" s="4">
        <v>20</v>
      </c>
      <c r="D207" s="4">
        <v>64</v>
      </c>
      <c r="P207" s="7">
        <v>42</v>
      </c>
      <c r="Q207" s="7">
        <v>115.74884710000001</v>
      </c>
      <c r="R207" s="7">
        <v>35.027175560000003</v>
      </c>
      <c r="T207" s="7"/>
      <c r="U207" s="7"/>
      <c r="V207" s="7"/>
      <c r="W207" s="7"/>
      <c r="X207" s="7"/>
      <c r="Y207" s="7"/>
      <c r="Z207" s="7"/>
    </row>
    <row r="208" spans="1:26" x14ac:dyDescent="0.3">
      <c r="B208" s="4">
        <v>44</v>
      </c>
      <c r="C208" s="4">
        <v>22</v>
      </c>
      <c r="D208" s="4">
        <v>66</v>
      </c>
      <c r="P208" s="7">
        <v>43</v>
      </c>
      <c r="Q208" s="7">
        <v>117.4612635</v>
      </c>
      <c r="R208" s="7">
        <v>30.527426980000001</v>
      </c>
      <c r="T208" s="7"/>
      <c r="U208" s="7"/>
      <c r="V208" s="7"/>
      <c r="W208" s="7"/>
      <c r="X208" s="7"/>
      <c r="Y208" s="7"/>
      <c r="Z208" s="7"/>
    </row>
    <row r="209" spans="2:26" x14ac:dyDescent="0.3">
      <c r="B209" s="4">
        <v>45</v>
      </c>
      <c r="C209" s="4">
        <v>23</v>
      </c>
      <c r="D209" s="4">
        <v>54</v>
      </c>
      <c r="P209" s="7">
        <v>44</v>
      </c>
      <c r="Q209" s="7">
        <v>114.0933825</v>
      </c>
      <c r="R209" s="7">
        <v>28.343975919999998</v>
      </c>
      <c r="T209" s="7"/>
      <c r="U209" s="7"/>
      <c r="V209" s="7"/>
      <c r="W209" s="7"/>
      <c r="X209" s="7"/>
      <c r="Y209" s="7"/>
      <c r="Z209" s="7"/>
    </row>
    <row r="210" spans="2:26" x14ac:dyDescent="0.3">
      <c r="B210" s="4">
        <v>46</v>
      </c>
      <c r="C210" s="4">
        <v>24</v>
      </c>
      <c r="D210" s="4">
        <v>70</v>
      </c>
      <c r="P210" s="7">
        <v>45</v>
      </c>
      <c r="Q210" s="7">
        <v>114.38096609999999</v>
      </c>
      <c r="R210" s="7">
        <v>33.078631629999997</v>
      </c>
      <c r="T210" s="7"/>
      <c r="U210" s="7"/>
      <c r="V210" s="7"/>
      <c r="W210" s="7"/>
      <c r="X210" s="7"/>
      <c r="Y210" s="7"/>
      <c r="Z210" s="7"/>
    </row>
    <row r="211" spans="2:26" x14ac:dyDescent="0.3">
      <c r="B211" s="4">
        <v>47</v>
      </c>
      <c r="C211" s="4">
        <v>24</v>
      </c>
      <c r="D211" s="4">
        <v>92</v>
      </c>
      <c r="P211" s="7">
        <v>46</v>
      </c>
      <c r="Q211" s="7">
        <v>117.1050553</v>
      </c>
      <c r="R211" s="7">
        <v>32.621915889999997</v>
      </c>
      <c r="T211" s="7"/>
      <c r="U211" s="7"/>
      <c r="V211" s="7"/>
      <c r="W211" s="7"/>
      <c r="X211" s="7"/>
      <c r="Y211" s="7"/>
      <c r="Z211" s="7"/>
    </row>
    <row r="212" spans="2:26" x14ac:dyDescent="0.3">
      <c r="B212" s="4">
        <v>48</v>
      </c>
      <c r="C212" s="4">
        <v>24</v>
      </c>
      <c r="D212" s="4">
        <v>93</v>
      </c>
      <c r="P212" s="7">
        <v>47</v>
      </c>
      <c r="Q212" s="7">
        <v>118.2086984</v>
      </c>
      <c r="R212" s="7">
        <v>36.498617379999999</v>
      </c>
      <c r="T212" s="7"/>
      <c r="U212" s="7"/>
      <c r="V212" s="7"/>
      <c r="W212" s="7"/>
      <c r="X212" s="7"/>
      <c r="Y212" s="7"/>
      <c r="Z212" s="7"/>
    </row>
    <row r="213" spans="2:26" x14ac:dyDescent="0.3">
      <c r="B213" s="4">
        <v>49</v>
      </c>
      <c r="C213" s="4">
        <v>24</v>
      </c>
      <c r="D213" s="4">
        <v>120</v>
      </c>
      <c r="P213" s="7">
        <v>48</v>
      </c>
      <c r="Q213" s="7">
        <v>116.47293639999999</v>
      </c>
      <c r="R213" s="7">
        <v>33.910055980000003</v>
      </c>
      <c r="T213" s="7"/>
      <c r="U213" s="7"/>
      <c r="V213" s="7"/>
      <c r="W213" s="7"/>
      <c r="X213" s="7"/>
      <c r="Y213" s="7"/>
      <c r="Z213" s="7"/>
    </row>
    <row r="214" spans="2:26" x14ac:dyDescent="0.3">
      <c r="B214" s="4">
        <v>50</v>
      </c>
      <c r="C214" s="4">
        <v>25</v>
      </c>
      <c r="D214" s="4">
        <v>85</v>
      </c>
      <c r="P214" s="7">
        <v>49</v>
      </c>
      <c r="Q214" s="7">
        <v>127.909442</v>
      </c>
      <c r="R214" s="7">
        <v>28.07059654</v>
      </c>
      <c r="T214" s="7"/>
      <c r="U214" s="7"/>
      <c r="V214" s="7"/>
      <c r="W214" s="7"/>
      <c r="X214" s="7"/>
      <c r="Y214" s="7"/>
      <c r="Z214" s="7"/>
    </row>
    <row r="215" spans="2:26" x14ac:dyDescent="0.3">
      <c r="P215" s="7">
        <v>50</v>
      </c>
      <c r="Q215" s="7">
        <v>118.2889958</v>
      </c>
      <c r="R215" s="7">
        <v>33.458471520000003</v>
      </c>
      <c r="T215" s="7"/>
      <c r="U215" s="7"/>
      <c r="V215" s="7"/>
      <c r="W215" s="7"/>
      <c r="X215" s="7"/>
      <c r="Y215" s="7"/>
      <c r="Z215" s="7"/>
    </row>
    <row r="216" spans="2:26" x14ac:dyDescent="0.3">
      <c r="P216" s="7">
        <v>51</v>
      </c>
      <c r="Q216" s="7">
        <v>118.2889958</v>
      </c>
      <c r="R216" s="7">
        <v>33.213953949999997</v>
      </c>
      <c r="T216" s="7"/>
      <c r="U216" s="7"/>
      <c r="V216" s="7"/>
      <c r="W216" s="7"/>
      <c r="X216" s="7"/>
      <c r="Y216" s="7"/>
      <c r="Z216" s="7"/>
    </row>
    <row r="217" spans="2:26" x14ac:dyDescent="0.3">
      <c r="P217" s="7">
        <v>52</v>
      </c>
      <c r="Q217" s="7">
        <v>118.2889958</v>
      </c>
      <c r="R217" s="7">
        <v>33.436711170000002</v>
      </c>
      <c r="T217" s="7"/>
      <c r="U217" s="7"/>
      <c r="V217" s="7"/>
      <c r="W217" s="7"/>
      <c r="X217" s="7"/>
      <c r="Y217" s="7"/>
      <c r="Z217" s="7"/>
    </row>
    <row r="218" spans="2:26" x14ac:dyDescent="0.3">
      <c r="P218" s="7">
        <v>53</v>
      </c>
      <c r="Q218" s="7">
        <v>120.40431169999999</v>
      </c>
      <c r="R218" s="7">
        <v>40.398163570000001</v>
      </c>
      <c r="T218" s="7"/>
      <c r="U218" s="7"/>
      <c r="V218" s="7"/>
      <c r="W218" s="7"/>
      <c r="X218" s="7"/>
      <c r="Y218" s="7"/>
      <c r="Z218" s="7"/>
    </row>
    <row r="219" spans="2:26" x14ac:dyDescent="0.3">
      <c r="P219" s="7">
        <v>54</v>
      </c>
      <c r="Q219" s="7">
        <v>143.39263890000001</v>
      </c>
      <c r="R219" s="7">
        <v>37.620694749999998</v>
      </c>
      <c r="T219" s="7"/>
      <c r="U219" s="7"/>
      <c r="V219" s="7"/>
      <c r="W219" s="7"/>
      <c r="X219" s="7"/>
      <c r="Y219" s="7"/>
      <c r="Z219" s="7"/>
    </row>
    <row r="220" spans="2:26" x14ac:dyDescent="0.3">
      <c r="P220" s="7">
        <v>55</v>
      </c>
      <c r="Q220" s="7">
        <v>135.39263890000001</v>
      </c>
      <c r="R220" s="7">
        <v>37.25439197</v>
      </c>
      <c r="T220" s="7"/>
      <c r="U220" s="7"/>
      <c r="V220" s="7"/>
      <c r="W220" s="7"/>
      <c r="X220" s="7"/>
      <c r="Y220" s="7"/>
      <c r="Z220" s="7"/>
    </row>
    <row r="221" spans="2:26" x14ac:dyDescent="0.3">
      <c r="P221" s="7">
        <v>56</v>
      </c>
      <c r="Q221" s="7">
        <v>126.40431169999999</v>
      </c>
      <c r="R221" s="7">
        <v>40.589068449999999</v>
      </c>
      <c r="T221" s="7"/>
      <c r="U221" s="7"/>
      <c r="V221" s="7"/>
      <c r="W221" s="7"/>
      <c r="X221" s="7"/>
      <c r="Y221" s="7"/>
      <c r="Z221" s="7"/>
    </row>
    <row r="222" spans="2:26" x14ac:dyDescent="0.3">
      <c r="P222" s="7">
        <v>57</v>
      </c>
      <c r="Q222" s="7">
        <v>110.4612635</v>
      </c>
      <c r="R222" s="7">
        <v>30.147543290000002</v>
      </c>
      <c r="T222" s="7"/>
      <c r="U222" s="7"/>
      <c r="V222" s="7"/>
      <c r="W222" s="7"/>
      <c r="X222" s="7"/>
      <c r="Y222" s="7"/>
      <c r="Z222" s="7"/>
    </row>
    <row r="223" spans="2:26" x14ac:dyDescent="0.3">
      <c r="P223" s="7">
        <v>58</v>
      </c>
      <c r="Q223" s="7">
        <v>118.2889958</v>
      </c>
      <c r="R223" s="7">
        <v>32.734518180000002</v>
      </c>
    </row>
    <row r="224" spans="2:26" x14ac:dyDescent="0.3">
      <c r="P224" s="7">
        <v>59</v>
      </c>
      <c r="Q224" s="7">
        <v>112.6452041</v>
      </c>
      <c r="R224" s="7">
        <v>30.615283340000001</v>
      </c>
    </row>
    <row r="225" spans="16:18" x14ac:dyDescent="0.3">
      <c r="P225" s="7">
        <v>60</v>
      </c>
      <c r="Q225" s="7">
        <v>115.5765794</v>
      </c>
      <c r="R225" s="7">
        <v>37.662873670000003</v>
      </c>
    </row>
    <row r="226" spans="16:18" x14ac:dyDescent="0.3">
      <c r="P226" s="7">
        <v>61</v>
      </c>
      <c r="Q226" s="7">
        <v>130.2086984</v>
      </c>
      <c r="R226" s="7">
        <v>36.888153129999999</v>
      </c>
    </row>
    <row r="227" spans="16:18" x14ac:dyDescent="0.3">
      <c r="P227" s="7">
        <v>62</v>
      </c>
      <c r="Q227" s="7">
        <v>117.6685497</v>
      </c>
      <c r="R227" s="7">
        <v>37.860411429999999</v>
      </c>
    </row>
    <row r="228" spans="16:18" x14ac:dyDescent="0.3">
      <c r="P228" s="7">
        <v>63</v>
      </c>
      <c r="Q228" s="7">
        <v>126.0481035</v>
      </c>
      <c r="R228" s="7">
        <v>43.390988499999999</v>
      </c>
    </row>
    <row r="229" spans="16:18" x14ac:dyDescent="0.3">
      <c r="P229" s="7">
        <v>64</v>
      </c>
      <c r="Q229" s="7">
        <v>125.3123415</v>
      </c>
      <c r="R229" s="7">
        <v>40.722831149999998</v>
      </c>
    </row>
    <row r="230" spans="16:18" x14ac:dyDescent="0.3">
      <c r="P230" s="7">
        <v>65</v>
      </c>
      <c r="Q230" s="7">
        <v>128.128401</v>
      </c>
      <c r="R230" s="7">
        <v>40.15948186</v>
      </c>
    </row>
    <row r="231" spans="16:18" x14ac:dyDescent="0.3">
      <c r="P231" s="7">
        <v>66</v>
      </c>
      <c r="Q231" s="7">
        <v>126.59851279999999</v>
      </c>
      <c r="R231" s="7">
        <v>15.71285853</v>
      </c>
    </row>
    <row r="232" spans="16:18" x14ac:dyDescent="0.3">
      <c r="P232" s="7">
        <v>67</v>
      </c>
      <c r="Q232" s="7">
        <v>132.48460919999999</v>
      </c>
      <c r="R232" s="7">
        <v>37.979956039999998</v>
      </c>
    </row>
    <row r="233" spans="16:18" x14ac:dyDescent="0.3">
      <c r="P233" s="7">
        <v>68</v>
      </c>
      <c r="Q233" s="7">
        <v>133.68022250000001</v>
      </c>
      <c r="R233" s="7">
        <v>41.573974759999999</v>
      </c>
    </row>
    <row r="234" spans="16:18" x14ac:dyDescent="0.3">
      <c r="P234" s="7">
        <v>69</v>
      </c>
      <c r="Q234" s="7">
        <v>133.3123415</v>
      </c>
      <c r="R234" s="7">
        <v>40.472042379999998</v>
      </c>
    </row>
    <row r="235" spans="16:18" x14ac:dyDescent="0.3">
      <c r="P235" s="7">
        <v>70</v>
      </c>
      <c r="Q235" s="7">
        <v>158.30066869999999</v>
      </c>
      <c r="R235" s="7">
        <v>37.141733279999997</v>
      </c>
    </row>
    <row r="236" spans="16:18" x14ac:dyDescent="0.3">
      <c r="P236" s="7">
        <v>71</v>
      </c>
      <c r="Q236" s="7">
        <v>164.59851280000001</v>
      </c>
      <c r="R236" s="7">
        <v>15.823060419999999</v>
      </c>
    </row>
    <row r="237" spans="16:18" x14ac:dyDescent="0.3">
      <c r="P237" s="7">
        <v>72</v>
      </c>
      <c r="Q237" s="7">
        <v>133.41598450000001</v>
      </c>
      <c r="R237" s="7">
        <v>44.013138570000002</v>
      </c>
    </row>
    <row r="238" spans="16:18" x14ac:dyDescent="0.3">
      <c r="P238" s="7">
        <v>73</v>
      </c>
      <c r="Q238" s="7">
        <v>133.14007380000001</v>
      </c>
      <c r="R238" s="7">
        <v>43.353122919999997</v>
      </c>
    </row>
    <row r="239" spans="16:18" x14ac:dyDescent="0.3">
      <c r="P239" s="7">
        <v>74</v>
      </c>
      <c r="Q239" s="7">
        <v>124.7152409</v>
      </c>
      <c r="R239" s="7">
        <v>52.99775236</v>
      </c>
    </row>
    <row r="240" spans="16:18" x14ac:dyDescent="0.3">
      <c r="P240" s="7">
        <v>75</v>
      </c>
      <c r="Q240" s="7">
        <v>121.864163</v>
      </c>
      <c r="R240" s="7">
        <v>42.618698469999998</v>
      </c>
    </row>
    <row r="241" spans="1:18" x14ac:dyDescent="0.3">
      <c r="P241" s="7">
        <v>76</v>
      </c>
      <c r="Q241" s="7">
        <v>132.86416299999999</v>
      </c>
      <c r="R241" s="7">
        <v>42.778218639999999</v>
      </c>
    </row>
    <row r="242" spans="1:18" x14ac:dyDescent="0.3">
      <c r="P242" s="7">
        <v>77</v>
      </c>
      <c r="Q242" s="7">
        <v>169.59851280000001</v>
      </c>
      <c r="R242" s="7">
        <v>16.132947439999999</v>
      </c>
    </row>
    <row r="243" spans="1:18" x14ac:dyDescent="0.3">
      <c r="P243" s="7">
        <v>78</v>
      </c>
      <c r="Q243" s="7">
        <v>150.57657940000001</v>
      </c>
      <c r="R243" s="7">
        <v>37.923113209999997</v>
      </c>
    </row>
    <row r="244" spans="1:18" x14ac:dyDescent="0.3">
      <c r="P244" s="7">
        <v>79</v>
      </c>
      <c r="Q244" s="7">
        <v>151.59851280000001</v>
      </c>
      <c r="R244" s="7">
        <v>15.769625420000001</v>
      </c>
    </row>
    <row r="245" spans="1:18" x14ac:dyDescent="0.3">
      <c r="P245" s="7">
        <v>80</v>
      </c>
      <c r="Q245" s="7">
        <v>167.9444604</v>
      </c>
      <c r="R245" s="7">
        <v>39.42309899</v>
      </c>
    </row>
    <row r="246" spans="1:18" x14ac:dyDescent="0.3">
      <c r="P246" s="7">
        <v>81</v>
      </c>
      <c r="Q246" s="7">
        <v>139.84081739999999</v>
      </c>
      <c r="R246" s="7">
        <v>34.948614689999999</v>
      </c>
    </row>
    <row r="248" spans="1:18" ht="18" x14ac:dyDescent="0.3">
      <c r="A248" s="15" t="s">
        <v>96</v>
      </c>
      <c r="B248" s="10"/>
      <c r="C248" s="10"/>
      <c r="D248" s="10"/>
      <c r="E248" s="10"/>
      <c r="F248" s="11"/>
      <c r="G248" s="10"/>
      <c r="H248" s="10"/>
      <c r="I248" s="10"/>
      <c r="J248" s="10"/>
      <c r="K248" s="10"/>
    </row>
    <row r="249" spans="1:18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8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8" x14ac:dyDescent="0.3">
      <c r="A251" s="10"/>
      <c r="B251" s="10" t="s">
        <v>97</v>
      </c>
      <c r="C251" s="10"/>
      <c r="D251" s="10"/>
      <c r="E251" s="10">
        <v>2000</v>
      </c>
      <c r="F251" s="10"/>
      <c r="G251" s="10"/>
      <c r="H251" s="10"/>
      <c r="I251" s="10"/>
      <c r="J251" s="10"/>
      <c r="K251" s="10"/>
    </row>
    <row r="252" spans="1:18" x14ac:dyDescent="0.3">
      <c r="A252" s="10"/>
      <c r="B252" s="10" t="s">
        <v>98</v>
      </c>
      <c r="C252" s="10"/>
      <c r="D252" s="10"/>
      <c r="E252" s="10">
        <v>30</v>
      </c>
      <c r="F252" s="10"/>
      <c r="G252" s="10"/>
      <c r="H252" s="10"/>
      <c r="I252" s="10"/>
      <c r="J252" s="10"/>
      <c r="K252" s="10"/>
    </row>
    <row r="253" spans="1:18" x14ac:dyDescent="0.3">
      <c r="A253" s="10"/>
      <c r="B253" s="10" t="s">
        <v>99</v>
      </c>
      <c r="C253" s="10"/>
      <c r="D253" s="10"/>
      <c r="E253" s="10">
        <v>200</v>
      </c>
      <c r="F253" s="10"/>
      <c r="G253" s="10"/>
      <c r="H253" s="10"/>
      <c r="I253" s="10"/>
      <c r="J253" s="10"/>
      <c r="K253" s="10"/>
    </row>
    <row r="254" spans="1:18" x14ac:dyDescent="0.3">
      <c r="A254" s="10"/>
      <c r="B254" s="10" t="s">
        <v>100</v>
      </c>
      <c r="C254" s="10"/>
      <c r="D254" s="10"/>
      <c r="E254" s="10">
        <v>1999</v>
      </c>
      <c r="F254" s="10"/>
      <c r="G254" s="10"/>
      <c r="H254" s="10"/>
      <c r="I254" s="10"/>
      <c r="J254" s="10"/>
      <c r="K254" s="10"/>
    </row>
    <row r="255" spans="1:18" x14ac:dyDescent="0.3">
      <c r="A255" s="10"/>
      <c r="B255" s="10" t="s">
        <v>101</v>
      </c>
      <c r="C255" s="10"/>
      <c r="D255" s="10"/>
      <c r="E255" s="10">
        <v>1.962</v>
      </c>
      <c r="F255" s="10"/>
      <c r="G255" s="10"/>
      <c r="H255" s="10"/>
      <c r="I255" s="10"/>
      <c r="J255" s="10"/>
      <c r="K255" s="10"/>
    </row>
    <row r="256" spans="1:18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3">
      <c r="A257" s="10"/>
      <c r="B257" s="10" t="s">
        <v>102</v>
      </c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3">
      <c r="A258" s="10"/>
      <c r="B258" s="10" t="s">
        <v>103</v>
      </c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3">
      <c r="A259" s="10"/>
      <c r="B259" s="10" t="s">
        <v>104</v>
      </c>
      <c r="C259" s="10"/>
      <c r="D259" s="10"/>
      <c r="E259" s="12">
        <v>0.67082039324993692</v>
      </c>
      <c r="F259" s="10" t="s">
        <v>105</v>
      </c>
      <c r="G259" s="10"/>
      <c r="H259" s="10"/>
      <c r="I259" s="10"/>
      <c r="J259" s="10"/>
      <c r="K259" s="10"/>
    </row>
    <row r="260" spans="1:11" x14ac:dyDescent="0.3">
      <c r="A260" s="10"/>
      <c r="B260" s="10" t="s">
        <v>106</v>
      </c>
      <c r="C260" s="10"/>
      <c r="D260" s="10"/>
      <c r="E260" s="13">
        <v>198.68385038844363</v>
      </c>
      <c r="F260" s="10" t="s">
        <v>107</v>
      </c>
      <c r="G260" s="10"/>
      <c r="H260" s="10"/>
      <c r="I260" s="10"/>
      <c r="J260" s="10"/>
      <c r="K260" s="10"/>
    </row>
    <row r="261" spans="1:11" x14ac:dyDescent="0.3">
      <c r="A261" s="10"/>
      <c r="B261" s="10" t="s">
        <v>108</v>
      </c>
      <c r="C261" s="10"/>
      <c r="D261" s="10"/>
      <c r="E261" s="13">
        <v>201.31614961155637</v>
      </c>
      <c r="F261" s="10" t="s">
        <v>109</v>
      </c>
      <c r="G261" s="10"/>
      <c r="H261" s="10"/>
      <c r="I261" s="10"/>
      <c r="J261" s="10"/>
      <c r="K261" s="10"/>
    </row>
    <row r="262" spans="1:1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3">
      <c r="A264" s="10"/>
      <c r="B264" s="10" t="s">
        <v>110</v>
      </c>
      <c r="C264" s="10"/>
      <c r="D264" s="10"/>
      <c r="E264" s="10">
        <v>2000</v>
      </c>
      <c r="F264" s="10"/>
      <c r="G264" s="10"/>
      <c r="H264" s="10"/>
      <c r="I264" s="10"/>
      <c r="J264" s="10"/>
      <c r="K264" s="10"/>
    </row>
    <row r="265" spans="1:11" x14ac:dyDescent="0.3">
      <c r="A265" s="10"/>
      <c r="B265" s="10" t="s">
        <v>98</v>
      </c>
      <c r="C265" s="10"/>
      <c r="D265" s="10"/>
      <c r="E265" s="10">
        <v>30</v>
      </c>
      <c r="F265" s="10"/>
      <c r="G265" s="10"/>
      <c r="H265" s="10"/>
      <c r="I265" s="10"/>
      <c r="J265" s="10"/>
      <c r="K265" s="10"/>
    </row>
    <row r="266" spans="1:11" x14ac:dyDescent="0.3">
      <c r="A266" s="10"/>
      <c r="B266" s="10" t="s">
        <v>99</v>
      </c>
      <c r="C266" s="10"/>
      <c r="D266" s="10"/>
      <c r="E266" s="10">
        <v>200</v>
      </c>
      <c r="F266" s="10"/>
      <c r="G266" s="10"/>
      <c r="H266" s="10"/>
      <c r="I266" s="10"/>
      <c r="J266" s="10"/>
      <c r="K266" s="10"/>
    </row>
    <row r="267" spans="1:11" x14ac:dyDescent="0.3">
      <c r="A267" s="10"/>
      <c r="B267" s="10" t="s">
        <v>100</v>
      </c>
      <c r="C267" s="10"/>
      <c r="D267" s="10"/>
      <c r="E267" s="10">
        <v>1999</v>
      </c>
      <c r="F267" s="10"/>
      <c r="G267" s="10"/>
      <c r="H267" s="10"/>
      <c r="I267" s="10"/>
      <c r="J267" s="10"/>
      <c r="K267" s="10"/>
    </row>
    <row r="268" spans="1:11" x14ac:dyDescent="0.3">
      <c r="A268" s="10"/>
      <c r="B268" s="10" t="s">
        <v>111</v>
      </c>
      <c r="C268" s="10"/>
      <c r="D268" s="10"/>
      <c r="E268" s="14">
        <v>2.33</v>
      </c>
      <c r="F268" s="10"/>
      <c r="G268" s="10"/>
      <c r="H268" s="10"/>
      <c r="I268" s="10"/>
      <c r="J268" s="10"/>
      <c r="K268" s="10"/>
    </row>
    <row r="269" spans="1:1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3">
      <c r="A271" s="10"/>
      <c r="B271" s="10" t="s">
        <v>112</v>
      </c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3">
      <c r="A272" s="10"/>
      <c r="B272" s="10" t="s">
        <v>113</v>
      </c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3">
      <c r="A273" s="10"/>
      <c r="B273" s="10" t="s">
        <v>104</v>
      </c>
      <c r="C273" s="10"/>
      <c r="D273" s="10"/>
      <c r="E273" s="12">
        <v>0.67082039324993692</v>
      </c>
      <c r="F273" s="10" t="s">
        <v>105</v>
      </c>
      <c r="G273" s="10"/>
      <c r="H273" s="10"/>
      <c r="I273" s="10"/>
      <c r="J273" s="10"/>
      <c r="K273" s="10"/>
    </row>
    <row r="274" spans="1:11" x14ac:dyDescent="0.3">
      <c r="A274" s="10"/>
      <c r="B274" s="10" t="s">
        <v>106</v>
      </c>
      <c r="C274" s="10"/>
      <c r="D274" s="10"/>
      <c r="E274" s="13">
        <v>198.43698848372765</v>
      </c>
      <c r="F274" s="10" t="s">
        <v>107</v>
      </c>
      <c r="G274" s="10"/>
      <c r="H274" s="10"/>
      <c r="I274" s="10"/>
      <c r="J274" s="10"/>
      <c r="K274" s="10"/>
    </row>
    <row r="275" spans="1:11" x14ac:dyDescent="0.3">
      <c r="A275" s="10"/>
      <c r="B275" s="10" t="s">
        <v>108</v>
      </c>
      <c r="C275" s="10"/>
      <c r="D275" s="10"/>
      <c r="E275" s="13">
        <v>201.56301151627235</v>
      </c>
      <c r="F275" s="10" t="s">
        <v>109</v>
      </c>
      <c r="G275" s="10"/>
      <c r="H275" s="10"/>
      <c r="I275" s="10"/>
      <c r="J275" s="10"/>
      <c r="K275" s="10"/>
    </row>
    <row r="276" spans="1:1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3">
      <c r="A278" s="10"/>
      <c r="B278" s="10" t="s">
        <v>110</v>
      </c>
      <c r="C278" s="10"/>
      <c r="D278" s="10"/>
      <c r="E278" s="10">
        <v>2000</v>
      </c>
      <c r="F278" s="10"/>
      <c r="G278" s="10"/>
    </row>
    <row r="279" spans="1:11" x14ac:dyDescent="0.3">
      <c r="A279" s="10"/>
      <c r="B279" s="10" t="s">
        <v>98</v>
      </c>
      <c r="C279" s="10"/>
      <c r="D279" s="10"/>
      <c r="E279" s="10">
        <v>30</v>
      </c>
      <c r="F279" s="10"/>
      <c r="G279" s="10"/>
    </row>
    <row r="280" spans="1:11" x14ac:dyDescent="0.3">
      <c r="A280" s="10"/>
      <c r="B280" s="10" t="s">
        <v>99</v>
      </c>
      <c r="C280" s="10"/>
      <c r="D280" s="10"/>
      <c r="E280" s="10">
        <v>200</v>
      </c>
      <c r="F280" s="10"/>
      <c r="G280" s="10"/>
    </row>
    <row r="281" spans="1:11" x14ac:dyDescent="0.3">
      <c r="A281" s="10"/>
      <c r="B281" s="10" t="s">
        <v>100</v>
      </c>
      <c r="C281" s="10"/>
      <c r="D281" s="10"/>
      <c r="E281" s="10">
        <v>199</v>
      </c>
      <c r="F281" s="10"/>
      <c r="G281" s="10"/>
    </row>
    <row r="282" spans="1:11" x14ac:dyDescent="0.3">
      <c r="A282" s="10"/>
      <c r="B282" s="10" t="s">
        <v>114</v>
      </c>
      <c r="C282" s="10"/>
      <c r="D282" s="10"/>
      <c r="E282" s="10">
        <v>2.3639999999999999</v>
      </c>
      <c r="F282" s="10"/>
      <c r="G282" s="10"/>
    </row>
    <row r="283" spans="1:11" x14ac:dyDescent="0.3">
      <c r="A283" s="10"/>
      <c r="B283" s="10"/>
      <c r="C283" s="10"/>
      <c r="D283" s="10"/>
      <c r="E283" s="10"/>
      <c r="F283" s="10"/>
      <c r="G283" s="10"/>
    </row>
    <row r="284" spans="1:11" x14ac:dyDescent="0.3">
      <c r="A284" s="10"/>
      <c r="B284" s="10"/>
      <c r="C284" s="10"/>
      <c r="D284" s="10"/>
      <c r="E284" s="10"/>
      <c r="F284" s="10"/>
      <c r="G284" s="10"/>
    </row>
    <row r="285" spans="1:11" x14ac:dyDescent="0.3">
      <c r="A285" s="10"/>
      <c r="B285" s="10" t="s">
        <v>115</v>
      </c>
      <c r="C285" s="10"/>
      <c r="D285" s="10"/>
      <c r="E285" s="10"/>
      <c r="F285" s="10"/>
      <c r="G285" s="10"/>
    </row>
    <row r="286" spans="1:11" x14ac:dyDescent="0.3">
      <c r="A286" s="10"/>
      <c r="B286" s="10" t="s">
        <v>116</v>
      </c>
      <c r="C286" s="10"/>
      <c r="D286" s="10"/>
      <c r="E286" s="10"/>
      <c r="F286" s="10"/>
      <c r="G286" s="10"/>
    </row>
    <row r="287" spans="1:11" x14ac:dyDescent="0.3">
      <c r="A287" s="10"/>
      <c r="B287" s="10" t="s">
        <v>104</v>
      </c>
      <c r="C287" s="10"/>
      <c r="D287" s="10"/>
      <c r="E287" s="12">
        <v>0.67082039324993692</v>
      </c>
      <c r="F287" s="10" t="s">
        <v>105</v>
      </c>
      <c r="G287" s="10"/>
    </row>
    <row r="288" spans="1:11" x14ac:dyDescent="0.3">
      <c r="A288" s="10"/>
      <c r="B288" s="10" t="s">
        <v>106</v>
      </c>
      <c r="C288" s="10"/>
      <c r="D288" s="10"/>
      <c r="E288" s="13">
        <v>198.41418059035715</v>
      </c>
      <c r="F288" s="10" t="s">
        <v>107</v>
      </c>
      <c r="G288" s="10"/>
    </row>
    <row r="289" spans="1:12" x14ac:dyDescent="0.3">
      <c r="A289" s="10"/>
      <c r="B289" s="10" t="s">
        <v>108</v>
      </c>
      <c r="C289" s="10"/>
      <c r="D289" s="10"/>
      <c r="E289" s="13">
        <v>201.58581940964285</v>
      </c>
      <c r="F289" s="10" t="s">
        <v>109</v>
      </c>
      <c r="G289" s="10"/>
    </row>
    <row r="290" spans="1:12" x14ac:dyDescent="0.3">
      <c r="A290" s="10"/>
      <c r="B290" s="10"/>
      <c r="C290" s="10"/>
      <c r="D290" s="10"/>
      <c r="E290" s="10"/>
      <c r="F290" s="10"/>
      <c r="G290" s="10"/>
    </row>
    <row r="291" spans="1:12" x14ac:dyDescent="0.3">
      <c r="A291" s="10"/>
      <c r="B291" s="10" t="s">
        <v>117</v>
      </c>
      <c r="C291" s="10"/>
      <c r="D291" s="10"/>
      <c r="E291" s="10"/>
      <c r="F291" s="10"/>
      <c r="G291" s="10"/>
    </row>
    <row r="292" spans="1:12" x14ac:dyDescent="0.3">
      <c r="A292" s="10"/>
      <c r="B292" s="10"/>
      <c r="C292" s="10"/>
      <c r="D292" s="10"/>
      <c r="E292" s="10"/>
      <c r="F292" s="10"/>
      <c r="G292" s="10"/>
    </row>
    <row r="293" spans="1:12" x14ac:dyDescent="0.3">
      <c r="A293" s="10"/>
      <c r="B293" s="16" t="s">
        <v>118</v>
      </c>
      <c r="C293" s="16"/>
      <c r="D293" s="16"/>
      <c r="E293" s="16"/>
      <c r="F293" s="16"/>
      <c r="G293" s="16"/>
    </row>
    <row r="294" spans="1:12" x14ac:dyDescent="0.3">
      <c r="B294" s="16" t="s">
        <v>119</v>
      </c>
      <c r="C294" s="16"/>
      <c r="D294" s="16"/>
      <c r="E294" s="16"/>
      <c r="F294" s="16"/>
      <c r="G294" s="16"/>
    </row>
    <row r="295" spans="1:12" x14ac:dyDescent="0.3">
      <c r="B295" s="16" t="s">
        <v>120</v>
      </c>
      <c r="C295" s="16"/>
      <c r="D295" s="16"/>
      <c r="E295" s="16"/>
      <c r="F295" s="16"/>
      <c r="G295" s="16"/>
    </row>
    <row r="296" spans="1:12" x14ac:dyDescent="0.3">
      <c r="B296" s="16"/>
      <c r="C296" s="16"/>
      <c r="D296" s="16"/>
      <c r="E296" s="16"/>
      <c r="F296" s="16"/>
      <c r="G296" s="16"/>
    </row>
    <row r="298" spans="1:12" x14ac:dyDescent="0.3">
      <c r="A298" s="20" t="s">
        <v>121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</row>
    <row r="299" spans="1:12" x14ac:dyDescent="0.3">
      <c r="A299" s="20" t="s">
        <v>127</v>
      </c>
      <c r="B299" s="17"/>
      <c r="C299" s="17"/>
      <c r="D299" s="17"/>
      <c r="E299" s="17"/>
      <c r="F299" s="20" t="s">
        <v>128</v>
      </c>
      <c r="G299" s="17"/>
      <c r="H299" s="17"/>
      <c r="I299" s="17"/>
      <c r="J299" s="17"/>
      <c r="K299" s="17"/>
      <c r="L299" s="17"/>
    </row>
    <row r="300" spans="1:12" x14ac:dyDescent="0.3">
      <c r="A300" s="17">
        <v>34</v>
      </c>
      <c r="B300" s="17"/>
      <c r="C300" s="17">
        <v>41</v>
      </c>
      <c r="D300" s="21" t="s">
        <v>122</v>
      </c>
      <c r="E300" s="17"/>
      <c r="F300" s="17"/>
      <c r="G300" s="17"/>
      <c r="H300" s="17"/>
      <c r="I300" s="17"/>
      <c r="J300" s="17"/>
      <c r="K300" s="17"/>
      <c r="L300" s="17"/>
    </row>
    <row r="301" spans="1:12" x14ac:dyDescent="0.3">
      <c r="A301" s="17">
        <v>36</v>
      </c>
      <c r="B301" s="17"/>
      <c r="C301" s="17">
        <v>40.5</v>
      </c>
      <c r="D301" s="21" t="s">
        <v>66</v>
      </c>
      <c r="E301" s="17"/>
      <c r="F301" s="17" t="s">
        <v>123</v>
      </c>
      <c r="G301" s="17"/>
      <c r="H301" s="17"/>
      <c r="I301" s="17"/>
      <c r="J301" s="17"/>
      <c r="K301" s="17"/>
      <c r="L301" s="17"/>
    </row>
    <row r="302" spans="1:12" x14ac:dyDescent="0.3">
      <c r="A302" s="17">
        <v>36</v>
      </c>
      <c r="B302" s="17"/>
      <c r="C302" s="17">
        <v>5.05266382858645</v>
      </c>
      <c r="D302" s="21" t="s">
        <v>124</v>
      </c>
      <c r="E302" s="17"/>
      <c r="F302" s="17" t="s">
        <v>125</v>
      </c>
      <c r="G302" s="17"/>
      <c r="H302" s="17"/>
      <c r="I302" s="17"/>
      <c r="J302" s="17"/>
      <c r="K302" s="17"/>
      <c r="L302" s="17"/>
    </row>
    <row r="303" spans="1:12" x14ac:dyDescent="0.3">
      <c r="A303" s="17">
        <v>38</v>
      </c>
      <c r="B303" s="17"/>
      <c r="C303" s="17">
        <v>25.529411764705884</v>
      </c>
      <c r="D303" s="21" t="s">
        <v>68</v>
      </c>
      <c r="E303" s="17"/>
      <c r="F303" s="17">
        <v>40.5</v>
      </c>
      <c r="G303" s="17"/>
      <c r="H303" s="17"/>
      <c r="I303" s="17"/>
      <c r="J303" s="17"/>
      <c r="K303" s="17"/>
      <c r="L303" s="17"/>
    </row>
    <row r="304" spans="1:12" x14ac:dyDescent="0.3">
      <c r="A304" s="17">
        <v>38</v>
      </c>
      <c r="B304" s="17"/>
      <c r="C304" s="17"/>
      <c r="D304" s="17"/>
      <c r="E304" s="17"/>
      <c r="F304" s="17" t="s">
        <v>126</v>
      </c>
      <c r="G304" s="17"/>
      <c r="H304" s="17"/>
      <c r="I304" s="17"/>
      <c r="J304" s="17"/>
      <c r="K304" s="17"/>
      <c r="L304" s="17"/>
    </row>
    <row r="305" spans="1:12" x14ac:dyDescent="0.3">
      <c r="A305" s="17">
        <v>39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</row>
    <row r="306" spans="1:12" x14ac:dyDescent="0.3">
      <c r="A306" s="17">
        <v>39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</row>
    <row r="307" spans="1:12" x14ac:dyDescent="0.3">
      <c r="A307" s="17">
        <v>40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</row>
    <row r="308" spans="1:12" ht="18" x14ac:dyDescent="0.3">
      <c r="A308" s="17">
        <v>40</v>
      </c>
      <c r="B308" s="17"/>
      <c r="C308" s="18"/>
      <c r="D308" s="17"/>
      <c r="E308" s="17"/>
      <c r="F308" s="17"/>
      <c r="G308" s="17"/>
      <c r="H308" s="17"/>
      <c r="I308" s="17"/>
      <c r="J308" s="17"/>
      <c r="K308" s="17"/>
      <c r="L308" s="17"/>
    </row>
    <row r="309" spans="1:12" ht="18" x14ac:dyDescent="0.3">
      <c r="A309" s="17">
        <v>41</v>
      </c>
      <c r="B309" s="17"/>
      <c r="C309" s="19"/>
      <c r="D309" s="17"/>
      <c r="E309" s="17"/>
      <c r="F309" s="17"/>
      <c r="G309" s="17"/>
      <c r="H309" s="17"/>
      <c r="I309" s="17"/>
      <c r="J309" s="17"/>
      <c r="K309" s="17"/>
      <c r="L309" s="17"/>
    </row>
    <row r="310" spans="1:12" ht="18" x14ac:dyDescent="0.3">
      <c r="A310" s="17">
        <v>41</v>
      </c>
      <c r="B310" s="17"/>
      <c r="C310" s="18"/>
      <c r="D310" s="17"/>
      <c r="E310" s="17"/>
      <c r="F310" s="17"/>
      <c r="G310" s="17"/>
      <c r="H310" s="17"/>
      <c r="I310" s="17"/>
      <c r="J310" s="17"/>
      <c r="K310" s="17"/>
      <c r="L310" s="17"/>
    </row>
    <row r="311" spans="1:12" x14ac:dyDescent="0.3">
      <c r="A311" s="17">
        <v>41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</row>
    <row r="312" spans="1:12" x14ac:dyDescent="0.3">
      <c r="A312" s="17">
        <v>41</v>
      </c>
    </row>
    <row r="313" spans="1:12" x14ac:dyDescent="0.3">
      <c r="A313" s="17">
        <v>42</v>
      </c>
    </row>
    <row r="314" spans="1:12" x14ac:dyDescent="0.3">
      <c r="A314" s="17">
        <v>42</v>
      </c>
    </row>
    <row r="315" spans="1:12" x14ac:dyDescent="0.3">
      <c r="A315" s="17">
        <v>45</v>
      </c>
    </row>
    <row r="316" spans="1:12" x14ac:dyDescent="0.3">
      <c r="A316" s="17">
        <v>49</v>
      </c>
    </row>
    <row r="317" spans="1:12" x14ac:dyDescent="0.3">
      <c r="A317" s="17">
        <v>56</v>
      </c>
    </row>
    <row r="318" spans="1:12" x14ac:dyDescent="0.3">
      <c r="A318" s="17"/>
    </row>
  </sheetData>
  <sortState xmlns:xlrd2="http://schemas.microsoft.com/office/spreadsheetml/2017/richdata2" ref="J41:J72">
    <sortCondition ref="J41:J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 ExcelR (Khushmeet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2023-09-05T09:29:54Z</dcterms:created>
  <dcterms:modified xsi:type="dcterms:W3CDTF">2023-09-16T13:16:46Z</dcterms:modified>
</cp:coreProperties>
</file>