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599110C-CA95-4179-9B06-0B5F9013F1F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应急物资储备量" sheetId="1" r:id="rId1"/>
    <sheet name="运输时间 (2)" sheetId="6" r:id="rId2"/>
    <sheet name="运输时间" sheetId="2" r:id="rId3"/>
    <sheet name="人口数量" sheetId="3" r:id="rId4"/>
    <sheet name="惩罚成本" sheetId="4" r:id="rId5"/>
    <sheet name="运输成本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B7" i="3"/>
  <c r="C5" i="3"/>
  <c r="D5" i="3"/>
  <c r="E5" i="3"/>
  <c r="F5" i="3"/>
  <c r="G5" i="3"/>
  <c r="H5" i="3"/>
  <c r="I5" i="3"/>
  <c r="J5" i="3"/>
  <c r="K5" i="3"/>
  <c r="L5" i="3"/>
  <c r="B5" i="3"/>
  <c r="L2" i="3"/>
  <c r="C18" i="3" s="1"/>
  <c r="C8" i="1"/>
  <c r="D8" i="1"/>
  <c r="E8" i="1"/>
  <c r="F8" i="1"/>
  <c r="G8" i="1"/>
  <c r="B8" i="1"/>
  <c r="C4" i="3"/>
  <c r="D4" i="3"/>
  <c r="E4" i="3"/>
  <c r="F4" i="3"/>
  <c r="G4" i="3"/>
  <c r="H4" i="3"/>
  <c r="I4" i="3"/>
  <c r="J4" i="3"/>
  <c r="K4" i="3"/>
  <c r="B4" i="3"/>
  <c r="L4" i="3" s="1"/>
  <c r="E18" i="3" s="1"/>
  <c r="C3" i="3"/>
  <c r="D3" i="3"/>
  <c r="E3" i="3"/>
  <c r="F3" i="3"/>
  <c r="G3" i="3"/>
  <c r="H3" i="3"/>
  <c r="I3" i="3"/>
  <c r="J3" i="3"/>
  <c r="L3" i="3" s="1"/>
  <c r="G18" i="3" s="1"/>
  <c r="K3" i="3"/>
  <c r="B3" i="3"/>
  <c r="AA4" i="2"/>
  <c r="AA5" i="2"/>
  <c r="AA6" i="2"/>
  <c r="AA7" i="2"/>
  <c r="AA8" i="2"/>
  <c r="AA9" i="2"/>
  <c r="AA10" i="2"/>
  <c r="AA11" i="2"/>
  <c r="AA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V3" i="2"/>
  <c r="W3" i="2"/>
  <c r="X3" i="2"/>
  <c r="Y3" i="2"/>
  <c r="Z3" i="2"/>
  <c r="U3" i="2"/>
  <c r="AB13" i="6"/>
  <c r="S10" i="6"/>
  <c r="T10" i="6"/>
  <c r="U10" i="6"/>
  <c r="V10" i="6"/>
  <c r="W10" i="6"/>
  <c r="X10" i="6"/>
  <c r="Y10" i="6"/>
  <c r="Z10" i="6"/>
  <c r="AA10" i="6"/>
  <c r="S11" i="6"/>
  <c r="T11" i="6"/>
  <c r="U11" i="6"/>
  <c r="V11" i="6"/>
  <c r="W11" i="6"/>
  <c r="X11" i="6"/>
  <c r="Y11" i="6"/>
  <c r="Z11" i="6"/>
  <c r="AA11" i="6"/>
  <c r="S12" i="6"/>
  <c r="T12" i="6"/>
  <c r="U12" i="6"/>
  <c r="V12" i="6"/>
  <c r="W12" i="6"/>
  <c r="X12" i="6"/>
  <c r="Y12" i="6"/>
  <c r="Z12" i="6"/>
  <c r="AA12" i="6"/>
  <c r="S13" i="6"/>
  <c r="T13" i="6"/>
  <c r="U13" i="6"/>
  <c r="V13" i="6"/>
  <c r="W13" i="6"/>
  <c r="X13" i="6"/>
  <c r="Y13" i="6"/>
  <c r="Z13" i="6"/>
  <c r="AA13" i="6"/>
  <c r="R10" i="6"/>
  <c r="AB10" i="6" s="1"/>
  <c r="R11" i="6"/>
  <c r="AB11" i="6" s="1"/>
  <c r="R12" i="6"/>
  <c r="AB12" i="6" s="1"/>
  <c r="R13" i="6"/>
  <c r="S9" i="6"/>
  <c r="T9" i="6"/>
  <c r="U9" i="6"/>
  <c r="V9" i="6"/>
  <c r="W9" i="6"/>
  <c r="X9" i="6"/>
  <c r="Y9" i="6"/>
  <c r="Z9" i="6"/>
  <c r="AA9" i="6"/>
  <c r="R9" i="6"/>
  <c r="AB9" i="6" s="1"/>
  <c r="B18" i="3" l="1"/>
  <c r="D18" i="3"/>
  <c r="F18" i="3"/>
</calcChain>
</file>

<file path=xl/sharedStrings.xml><?xml version="1.0" encoding="utf-8"?>
<sst xmlns="http://schemas.openxmlformats.org/spreadsheetml/2006/main" count="110" uniqueCount="41">
  <si>
    <t>储备库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</si>
  <si>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</si>
  <si>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</si>
  <si>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</si>
  <si>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</si>
  <si>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</si>
  <si>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</si>
  <si>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饮用水</t>
    <phoneticPr fontId="1" type="noConversion"/>
  </si>
  <si>
    <t>食品</t>
    <phoneticPr fontId="1" type="noConversion"/>
  </si>
  <si>
    <t>帐篷</t>
    <phoneticPr fontId="1" type="noConversion"/>
  </si>
  <si>
    <t>药品</t>
    <phoneticPr fontId="1" type="noConversion"/>
  </si>
  <si>
    <t>棉被</t>
    <phoneticPr fontId="1" type="noConversion"/>
  </si>
  <si>
    <t>绷带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</si>
  <si>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</si>
  <si>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</si>
  <si>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</si>
  <si>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</si>
  <si>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</si>
  <si>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</si>
  <si>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</si>
  <si>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</si>
  <si>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</si>
  <si>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</si>
  <si>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受灾点</t>
    <phoneticPr fontId="1" type="noConversion"/>
  </si>
  <si>
    <t>人口数（个人）</t>
    <phoneticPr fontId="1" type="noConversion"/>
  </si>
  <si>
    <t>饮用水（千瓶）</t>
    <phoneticPr fontId="1" type="noConversion"/>
  </si>
  <si>
    <t>食品（千包）</t>
    <phoneticPr fontId="1" type="noConversion"/>
  </si>
  <si>
    <t>帐篷（个）</t>
    <phoneticPr fontId="1" type="noConversion"/>
  </si>
  <si>
    <t>棉被（床）</t>
    <phoneticPr fontId="1" type="noConversion"/>
  </si>
  <si>
    <t>绷带（卷）</t>
    <phoneticPr fontId="1" type="noConversion"/>
  </si>
  <si>
    <t>药品（件）</t>
    <phoneticPr fontId="1" type="noConversion"/>
  </si>
  <si>
    <t>A1-A6代表6个储备库。</t>
    <phoneticPr fontId="1" type="noConversion"/>
  </si>
  <si>
    <t>A1-A6代表6个储备中心；B1-B10代表10个受灾点；单位运输时间为1小时。                       例如：标黄数据0.64代指储备中心A1到受灾点B1的运输时间为0.64小时。</t>
    <phoneticPr fontId="1" type="noConversion"/>
  </si>
  <si>
    <t>未满足需求单位惩罚成本（千元）</t>
    <phoneticPr fontId="1" type="noConversion"/>
  </si>
  <si>
    <t>不同受灾点间未满足需求差值的单位惩罚成本(千元）</t>
    <phoneticPr fontId="1" type="noConversion"/>
  </si>
  <si>
    <t>单位时间运输成本（千元）</t>
    <phoneticPr fontId="1" type="noConversion"/>
  </si>
  <si>
    <t>伤员数</t>
    <phoneticPr fontId="1" type="noConversion"/>
  </si>
  <si>
    <t>无家可归</t>
    <phoneticPr fontId="1" type="noConversion"/>
  </si>
  <si>
    <t>求和</t>
  </si>
  <si>
    <t>求和</t>
    <phoneticPr fontId="1" type="noConversion"/>
  </si>
  <si>
    <t>每人拥有量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</si>
</sst>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'运输时间 (2)'!$A$2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(2)'!$B$2:$K$2</c:f>
              <c:numCache>
                <c:formatCode>0.00_ </c:formatCode>
                <c:ptCount val="10"/>
                <c:pt idx="0">
                  <c:v>0.64</c:v>
                </c:pt>
                <c:pt idx="1">
                  <c:v>0.9</c:v>
                </c:pt>
                <c:pt idx="2">
                  <c:v>0.1</c:v>
                </c:pt>
                <c:pt idx="3">
                  <c:v>1.08</c:v>
                </c:pt>
                <c:pt idx="4">
                  <c:v>1.17</c:v>
                </c:pt>
                <c:pt idx="5">
                  <c:v>0.66</c:v>
                </c:pt>
                <c:pt idx="6">
                  <c:v>0.96</c:v>
                </c:pt>
                <c:pt idx="7">
                  <c:v>1.04</c:v>
                </c:pt>
                <c:pt idx="8">
                  <c:v>0.52</c:v>
                </c:pt>
                <c:pt idx="9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D-4065-8218-E5CE6B20B0B9}"/>
            </c:ext>
          </c:extLst>
        </c:ser>
        <c:ser>
          <c:idx val="1"/>
          <c:order val="1"/>
          <c:tx>
            <c:strRef>
              <c:f>'运输时间 (2)'!$A$3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(2)'!$B$3:$K$3</c:f>
              <c:numCache>
                <c:formatCode>0.00_ </c:formatCode>
                <c:ptCount val="10"/>
                <c:pt idx="0">
                  <c:v>0.47</c:v>
                </c:pt>
                <c:pt idx="1">
                  <c:v>0.71</c:v>
                </c:pt>
                <c:pt idx="2">
                  <c:v>0.48</c:v>
                </c:pt>
                <c:pt idx="3">
                  <c:v>1.45</c:v>
                </c:pt>
                <c:pt idx="4">
                  <c:v>0.64</c:v>
                </c:pt>
                <c:pt idx="5">
                  <c:v>0.79</c:v>
                </c:pt>
                <c:pt idx="6">
                  <c:v>1.44</c:v>
                </c:pt>
                <c:pt idx="7">
                  <c:v>0.1</c:v>
                </c:pt>
                <c:pt idx="8">
                  <c:v>1.17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D-4065-8218-E5CE6B20B0B9}"/>
            </c:ext>
          </c:extLst>
        </c:ser>
        <c:ser>
          <c:idx val="2"/>
          <c:order val="2"/>
          <c:tx>
            <c:strRef>
              <c:f>'运输时间 (2)'!$A$4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(2)'!$B$4:$K$4</c:f>
              <c:numCache>
                <c:formatCode>0.00_ </c:formatCode>
                <c:ptCount val="10"/>
                <c:pt idx="0">
                  <c:v>0.24</c:v>
                </c:pt>
                <c:pt idx="1">
                  <c:v>1.04</c:v>
                </c:pt>
                <c:pt idx="2">
                  <c:v>0.8</c:v>
                </c:pt>
                <c:pt idx="3">
                  <c:v>0.8</c:v>
                </c:pt>
                <c:pt idx="4">
                  <c:v>0.14000000000000001</c:v>
                </c:pt>
                <c:pt idx="5">
                  <c:v>0.69</c:v>
                </c:pt>
                <c:pt idx="6">
                  <c:v>0.36</c:v>
                </c:pt>
                <c:pt idx="7">
                  <c:v>0.38</c:v>
                </c:pt>
                <c:pt idx="8">
                  <c:v>1.01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D-4065-8218-E5CE6B20B0B9}"/>
            </c:ext>
          </c:extLst>
        </c:ser>
        <c:ser>
          <c:idx val="3"/>
          <c:order val="3"/>
          <c:tx>
            <c:strRef>
              <c:f>'运输时间 (2)'!$A$5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(2)'!$B$5:$K$5</c:f>
              <c:numCache>
                <c:formatCode>0.00_ </c:formatCode>
                <c:ptCount val="10"/>
                <c:pt idx="0">
                  <c:v>0.27</c:v>
                </c:pt>
                <c:pt idx="1">
                  <c:v>1.05</c:v>
                </c:pt>
                <c:pt idx="2">
                  <c:v>0.98</c:v>
                </c:pt>
                <c:pt idx="3">
                  <c:v>0.49</c:v>
                </c:pt>
                <c:pt idx="4">
                  <c:v>0.4</c:v>
                </c:pt>
                <c:pt idx="5">
                  <c:v>1.31</c:v>
                </c:pt>
                <c:pt idx="6">
                  <c:v>1.01</c:v>
                </c:pt>
                <c:pt idx="7">
                  <c:v>0.34</c:v>
                </c:pt>
                <c:pt idx="8">
                  <c:v>0.01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D-4065-8218-E5CE6B20B0B9}"/>
            </c:ext>
          </c:extLst>
        </c:ser>
        <c:ser>
          <c:idx val="4"/>
          <c:order val="4"/>
          <c:tx>
            <c:strRef>
              <c:f>'运输时间 (2)'!$A$6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(2)'!$B$6:$K$6</c:f>
              <c:numCache>
                <c:formatCode>0.00_ </c:formatCode>
                <c:ptCount val="10"/>
                <c:pt idx="0">
                  <c:v>0.63</c:v>
                </c:pt>
                <c:pt idx="1">
                  <c:v>0.96</c:v>
                </c:pt>
                <c:pt idx="2">
                  <c:v>0.61</c:v>
                </c:pt>
                <c:pt idx="3">
                  <c:v>0.16</c:v>
                </c:pt>
                <c:pt idx="4">
                  <c:v>0.23</c:v>
                </c:pt>
                <c:pt idx="5">
                  <c:v>0.78</c:v>
                </c:pt>
                <c:pt idx="6">
                  <c:v>0.43</c:v>
                </c:pt>
                <c:pt idx="7">
                  <c:v>1</c:v>
                </c:pt>
                <c:pt idx="8">
                  <c:v>0.9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D-4065-8218-E5CE6B20B0B9}"/>
            </c:ext>
          </c:extLst>
        </c:ser>
        <c:ser>
          <c:idx val="5"/>
          <c:order val="5"/>
          <c:tx>
            <c:strRef>
              <c:f>'运输时间 (2)'!$A$7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'运输时间 (2)'!$B$1:$K$1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'运输时间 (2)'!$B$7:$K$7</c:f>
              <c:numCache>
                <c:formatCode>0.00_ </c:formatCode>
                <c:ptCount val="10"/>
                <c:pt idx="0">
                  <c:v>0.14000000000000001</c:v>
                </c:pt>
                <c:pt idx="1">
                  <c:v>0.05</c:v>
                </c:pt>
                <c:pt idx="2">
                  <c:v>1.23</c:v>
                </c:pt>
                <c:pt idx="3">
                  <c:v>0.92</c:v>
                </c:pt>
                <c:pt idx="4">
                  <c:v>0.42</c:v>
                </c:pt>
                <c:pt idx="5">
                  <c:v>1.42</c:v>
                </c:pt>
                <c:pt idx="6">
                  <c:v>1.01</c:v>
                </c:pt>
                <c:pt idx="7">
                  <c:v>1.27</c:v>
                </c:pt>
                <c:pt idx="8">
                  <c:v>0.57999999999999996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6D-4065-8218-E5CE6B20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075840"/>
        <c:axId val="1299077088"/>
      </c:lineChart>
      <c:catAx>
        <c:axId val="12990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077088"/>
        <c:crosses val="autoZero"/>
        <c:auto val="1"/>
        <c:lblAlgn val="ctr"/>
        <c:lblOffset val="100"/>
        <c:noMultiLvlLbl val="0"/>
      </c:catAx>
      <c:valAx>
        <c:axId val="12990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0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运输时间!$A$2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运输时间!$B$2:$K$2</c:f>
              <c:numCache>
                <c:formatCode>0.00_ </c:formatCode>
                <c:ptCount val="10"/>
                <c:pt idx="0">
                  <c:v>0.64</c:v>
                </c:pt>
                <c:pt idx="1">
                  <c:v>0.9</c:v>
                </c:pt>
                <c:pt idx="2">
                  <c:v>0.1</c:v>
                </c:pt>
                <c:pt idx="3">
                  <c:v>1.08</c:v>
                </c:pt>
                <c:pt idx="4">
                  <c:v>1.17</c:v>
                </c:pt>
                <c:pt idx="5">
                  <c:v>0.66</c:v>
                </c:pt>
                <c:pt idx="6">
                  <c:v>0.96</c:v>
                </c:pt>
                <c:pt idx="7">
                  <c:v>1.04</c:v>
                </c:pt>
                <c:pt idx="8">
                  <c:v>0.52</c:v>
                </c:pt>
                <c:pt idx="9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6-420D-A8BB-E9E5018233AA}"/>
            </c:ext>
          </c:extLst>
        </c:ser>
        <c:ser>
          <c:idx val="1"/>
          <c:order val="1"/>
          <c:tx>
            <c:strRef>
              <c:f>运输时间!$A$3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运输时间!$B$3:$K$3</c:f>
              <c:numCache>
                <c:formatCode>0.00_ </c:formatCode>
                <c:ptCount val="10"/>
                <c:pt idx="0">
                  <c:v>0.47</c:v>
                </c:pt>
                <c:pt idx="1">
                  <c:v>0.71</c:v>
                </c:pt>
                <c:pt idx="2">
                  <c:v>0.48</c:v>
                </c:pt>
                <c:pt idx="3">
                  <c:v>1.45</c:v>
                </c:pt>
                <c:pt idx="4">
                  <c:v>0.64</c:v>
                </c:pt>
                <c:pt idx="5">
                  <c:v>0.79</c:v>
                </c:pt>
                <c:pt idx="6">
                  <c:v>1.44</c:v>
                </c:pt>
                <c:pt idx="7">
                  <c:v>0.1</c:v>
                </c:pt>
                <c:pt idx="8">
                  <c:v>1.17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6-420D-A8BB-E9E5018233AA}"/>
            </c:ext>
          </c:extLst>
        </c:ser>
        <c:ser>
          <c:idx val="2"/>
          <c:order val="2"/>
          <c:tx>
            <c:strRef>
              <c:f>运输时间!$A$4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运输时间!$B$4:$K$4</c:f>
              <c:numCache>
                <c:formatCode>0.00_ </c:formatCode>
                <c:ptCount val="10"/>
                <c:pt idx="0">
                  <c:v>0.24</c:v>
                </c:pt>
                <c:pt idx="1">
                  <c:v>1.04</c:v>
                </c:pt>
                <c:pt idx="2">
                  <c:v>0.8</c:v>
                </c:pt>
                <c:pt idx="3">
                  <c:v>0.8</c:v>
                </c:pt>
                <c:pt idx="4">
                  <c:v>0.14000000000000001</c:v>
                </c:pt>
                <c:pt idx="5">
                  <c:v>0.69</c:v>
                </c:pt>
                <c:pt idx="6">
                  <c:v>0.36</c:v>
                </c:pt>
                <c:pt idx="7">
                  <c:v>0.38</c:v>
                </c:pt>
                <c:pt idx="8">
                  <c:v>1.01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6-420D-A8BB-E9E5018233AA}"/>
            </c:ext>
          </c:extLst>
        </c:ser>
        <c:ser>
          <c:idx val="3"/>
          <c:order val="3"/>
          <c:tx>
            <c:strRef>
              <c:f>运输时间!$A$5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运输时间!$B$5:$K$5</c:f>
              <c:numCache>
                <c:formatCode>0.00_ </c:formatCode>
                <c:ptCount val="10"/>
                <c:pt idx="0">
                  <c:v>0.27</c:v>
                </c:pt>
                <c:pt idx="1">
                  <c:v>1.05</c:v>
                </c:pt>
                <c:pt idx="2">
                  <c:v>0.98</c:v>
                </c:pt>
                <c:pt idx="3">
                  <c:v>0.49</c:v>
                </c:pt>
                <c:pt idx="4">
                  <c:v>0.4</c:v>
                </c:pt>
                <c:pt idx="5">
                  <c:v>1.31</c:v>
                </c:pt>
                <c:pt idx="6">
                  <c:v>1.01</c:v>
                </c:pt>
                <c:pt idx="7">
                  <c:v>0.34</c:v>
                </c:pt>
                <c:pt idx="8">
                  <c:v>0.01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6-420D-A8BB-E9E5018233AA}"/>
            </c:ext>
          </c:extLst>
        </c:ser>
        <c:ser>
          <c:idx val="4"/>
          <c:order val="4"/>
          <c:tx>
            <c:strRef>
              <c:f>运输时间!$A$6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运输时间!$B$6:$K$6</c:f>
              <c:numCache>
                <c:formatCode>0.00_ </c:formatCode>
                <c:ptCount val="10"/>
                <c:pt idx="0">
                  <c:v>0.63</c:v>
                </c:pt>
                <c:pt idx="1">
                  <c:v>0.96</c:v>
                </c:pt>
                <c:pt idx="2">
                  <c:v>0.61</c:v>
                </c:pt>
                <c:pt idx="3">
                  <c:v>0.16</c:v>
                </c:pt>
                <c:pt idx="4">
                  <c:v>0.23</c:v>
                </c:pt>
                <c:pt idx="5">
                  <c:v>0.78</c:v>
                </c:pt>
                <c:pt idx="6">
                  <c:v>0.43</c:v>
                </c:pt>
                <c:pt idx="7">
                  <c:v>1</c:v>
                </c:pt>
                <c:pt idx="8">
                  <c:v>0.9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6-420D-A8BB-E9E5018233AA}"/>
            </c:ext>
          </c:extLst>
        </c:ser>
        <c:ser>
          <c:idx val="5"/>
          <c:order val="5"/>
          <c:tx>
            <c:strRef>
              <c:f>运输时间!$A$7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运输时间!$B$1:$K$1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运输时间!$B$7:$K$7</c:f>
              <c:numCache>
                <c:formatCode>0.00_ </c:formatCode>
                <c:ptCount val="10"/>
                <c:pt idx="0">
                  <c:v>0.14000000000000001</c:v>
                </c:pt>
                <c:pt idx="1">
                  <c:v>0.05</c:v>
                </c:pt>
                <c:pt idx="2">
                  <c:v>1.23</c:v>
                </c:pt>
                <c:pt idx="3">
                  <c:v>0.92</c:v>
                </c:pt>
                <c:pt idx="4">
                  <c:v>0.42</c:v>
                </c:pt>
                <c:pt idx="5">
                  <c:v>1.42</c:v>
                </c:pt>
                <c:pt idx="6">
                  <c:v>1.01</c:v>
                </c:pt>
                <c:pt idx="7">
                  <c:v>1.27</c:v>
                </c:pt>
                <c:pt idx="8">
                  <c:v>0.57999999999999996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6-420D-A8BB-E9E50182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31504"/>
        <c:axId val="458632336"/>
      </c:lineChart>
      <c:catAx>
        <c:axId val="4586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32336"/>
        <c:crosses val="autoZero"/>
        <c:auto val="1"/>
        <c:lblAlgn val="ctr"/>
        <c:lblOffset val="100"/>
        <c:noMultiLvlLbl val="0"/>
      </c:catAx>
      <c:valAx>
        <c:axId val="4586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运输时间!$O$2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运输时间!$O$3:$O$12</c:f>
              <c:numCache>
                <c:formatCode>0.00_ </c:formatCode>
                <c:ptCount val="10"/>
                <c:pt idx="0">
                  <c:v>0.64</c:v>
                </c:pt>
                <c:pt idx="1">
                  <c:v>0.9</c:v>
                </c:pt>
                <c:pt idx="2">
                  <c:v>0.1</c:v>
                </c:pt>
                <c:pt idx="3">
                  <c:v>1.08</c:v>
                </c:pt>
                <c:pt idx="4">
                  <c:v>1.17</c:v>
                </c:pt>
                <c:pt idx="5">
                  <c:v>0.66</c:v>
                </c:pt>
                <c:pt idx="6">
                  <c:v>0.96</c:v>
                </c:pt>
                <c:pt idx="7">
                  <c:v>1.04</c:v>
                </c:pt>
                <c:pt idx="8">
                  <c:v>0.52</c:v>
                </c:pt>
                <c:pt idx="9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D-47A9-8BF8-B26D6F4CBCE1}"/>
            </c:ext>
          </c:extLst>
        </c:ser>
        <c:ser>
          <c:idx val="1"/>
          <c:order val="1"/>
          <c:tx>
            <c:strRef>
              <c:f>运输时间!$P$2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运输时间!$P$3:$P$12</c:f>
              <c:numCache>
                <c:formatCode>0.00_ </c:formatCode>
                <c:ptCount val="10"/>
                <c:pt idx="0">
                  <c:v>0.47</c:v>
                </c:pt>
                <c:pt idx="1">
                  <c:v>0.71</c:v>
                </c:pt>
                <c:pt idx="2">
                  <c:v>0.48</c:v>
                </c:pt>
                <c:pt idx="3">
                  <c:v>1.45</c:v>
                </c:pt>
                <c:pt idx="4">
                  <c:v>0.64</c:v>
                </c:pt>
                <c:pt idx="5">
                  <c:v>0.79</c:v>
                </c:pt>
                <c:pt idx="6">
                  <c:v>1.44</c:v>
                </c:pt>
                <c:pt idx="7">
                  <c:v>0.1</c:v>
                </c:pt>
                <c:pt idx="8">
                  <c:v>1.17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D-47A9-8BF8-B26D6F4CBCE1}"/>
            </c:ext>
          </c:extLst>
        </c:ser>
        <c:ser>
          <c:idx val="2"/>
          <c:order val="2"/>
          <c:tx>
            <c:strRef>
              <c:f>运输时间!$Q$2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运输时间!$Q$3:$Q$12</c:f>
              <c:numCache>
                <c:formatCode>0.00_ </c:formatCode>
                <c:ptCount val="10"/>
                <c:pt idx="0">
                  <c:v>0.24</c:v>
                </c:pt>
                <c:pt idx="1">
                  <c:v>1.04</c:v>
                </c:pt>
                <c:pt idx="2">
                  <c:v>0.8</c:v>
                </c:pt>
                <c:pt idx="3">
                  <c:v>0.8</c:v>
                </c:pt>
                <c:pt idx="4">
                  <c:v>0.14000000000000001</c:v>
                </c:pt>
                <c:pt idx="5">
                  <c:v>0.69</c:v>
                </c:pt>
                <c:pt idx="6">
                  <c:v>0.36</c:v>
                </c:pt>
                <c:pt idx="7">
                  <c:v>0.38</c:v>
                </c:pt>
                <c:pt idx="8">
                  <c:v>1.01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D-47A9-8BF8-B26D6F4CBCE1}"/>
            </c:ext>
          </c:extLst>
        </c:ser>
        <c:ser>
          <c:idx val="3"/>
          <c:order val="3"/>
          <c:tx>
            <c:strRef>
              <c:f>运输时间!$R$2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运输时间!$R$3:$R$12</c:f>
              <c:numCache>
                <c:formatCode>0.00_ </c:formatCode>
                <c:ptCount val="10"/>
                <c:pt idx="0">
                  <c:v>0.27</c:v>
                </c:pt>
                <c:pt idx="1">
                  <c:v>1.05</c:v>
                </c:pt>
                <c:pt idx="2">
                  <c:v>0.98</c:v>
                </c:pt>
                <c:pt idx="3">
                  <c:v>0.49</c:v>
                </c:pt>
                <c:pt idx="4">
                  <c:v>0.4</c:v>
                </c:pt>
                <c:pt idx="5">
                  <c:v>1.31</c:v>
                </c:pt>
                <c:pt idx="6">
                  <c:v>1.01</c:v>
                </c:pt>
                <c:pt idx="7">
                  <c:v>0.34</c:v>
                </c:pt>
                <c:pt idx="8">
                  <c:v>0.01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D-47A9-8BF8-B26D6F4CBCE1}"/>
            </c:ext>
          </c:extLst>
        </c:ser>
        <c:ser>
          <c:idx val="4"/>
          <c:order val="4"/>
          <c:tx>
            <c:strRef>
              <c:f>运输时间!$S$2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运输时间!$S$3:$S$12</c:f>
              <c:numCache>
                <c:formatCode>0.00_ </c:formatCode>
                <c:ptCount val="10"/>
                <c:pt idx="0">
                  <c:v>0.63</c:v>
                </c:pt>
                <c:pt idx="1">
                  <c:v>0.96</c:v>
                </c:pt>
                <c:pt idx="2">
                  <c:v>0.61</c:v>
                </c:pt>
                <c:pt idx="3">
                  <c:v>0.16</c:v>
                </c:pt>
                <c:pt idx="4">
                  <c:v>0.23</c:v>
                </c:pt>
                <c:pt idx="5">
                  <c:v>0.78</c:v>
                </c:pt>
                <c:pt idx="6">
                  <c:v>0.43</c:v>
                </c:pt>
                <c:pt idx="7">
                  <c:v>1</c:v>
                </c:pt>
                <c:pt idx="8">
                  <c:v>0.9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D-47A9-8BF8-B26D6F4CBCE1}"/>
            </c:ext>
          </c:extLst>
        </c:ser>
        <c:ser>
          <c:idx val="5"/>
          <c:order val="5"/>
          <c:tx>
            <c:strRef>
              <c:f>运输时间!$T$2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运输时间!$N$3:$N$12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运输时间!$T$3:$T$12</c:f>
              <c:numCache>
                <c:formatCode>0.00_ </c:formatCode>
                <c:ptCount val="10"/>
                <c:pt idx="0">
                  <c:v>0.14000000000000001</c:v>
                </c:pt>
                <c:pt idx="1">
                  <c:v>0.05</c:v>
                </c:pt>
                <c:pt idx="2">
                  <c:v>1.23</c:v>
                </c:pt>
                <c:pt idx="3">
                  <c:v>0.92</c:v>
                </c:pt>
                <c:pt idx="4">
                  <c:v>0.42</c:v>
                </c:pt>
                <c:pt idx="5">
                  <c:v>1.42</c:v>
                </c:pt>
                <c:pt idx="6">
                  <c:v>1.01</c:v>
                </c:pt>
                <c:pt idx="7">
                  <c:v>1.27</c:v>
                </c:pt>
                <c:pt idx="8">
                  <c:v>0.57999999999999996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D-47A9-8BF8-B26D6F4C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45552"/>
        <c:axId val="562442640"/>
      </c:lineChart>
      <c:catAx>
        <c:axId val="5624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42640"/>
        <c:crosses val="autoZero"/>
        <c:auto val="1"/>
        <c:lblAlgn val="ctr"/>
        <c:lblOffset val="100"/>
        <c:noMultiLvlLbl val="0"/>
      </c:catAx>
      <c:valAx>
        <c:axId val="5624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585843</xdr:colOff>
      <xdr:row>10</xdr:row>
      <xdr:rowOff>170331</xdr:rowOff>
    </xdr:from>
    <xdr:to>
      <xdr:col>14</xdr:col>
      <xdr:colOff>26894</xdr:colOff>
      <xdr:row>28</xdr:row>
      <xdr:rowOff>178175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4D97B-FB9A-49EB-B942-CD0BD0FE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10</xdr:row>
      <xdr:rowOff>152400</xdr:rowOff>
    </xdr:from>
    <xdr:to>
      <xdr:col>10</xdr:col>
      <xdr:colOff>38100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20B35-86D2-465C-BBD6-FC7ADD39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13</xdr:row>
      <xdr:rowOff>0</xdr:rowOff>
    </xdr:from>
    <xdr:to>
      <xdr:col>20</xdr:col>
      <xdr:colOff>518160</xdr:colOff>
      <xdr:row>28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2C864-3842-45F6-9E40-C9821B61A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B2:G7"/>
    </sheetView>
  </sheetViews>
  <sheetFormatPr defaultColWidth="8.88671875" defaultRowHeight="14.4" x14ac:dyDescent="0.25"/>
  <cols>
    <col min="1" max="1" width="8.88671875" style="6"/>
    <col min="2" max="2" width="18.109375" style="6" customWidth="1"/>
    <col min="3" max="3" width="13.88671875" style="6" customWidth="1"/>
    <col min="4" max="4" width="13.109375" style="6" customWidth="1"/>
    <col min="5" max="5" width="12.33203125" style="6" customWidth="1"/>
    <col min="6" max="6" width="14.33203125" style="6" customWidth="1"/>
    <col min="7" max="7" width="14" style="6" bestFit="1" customWidth="1"/>
    <col min="8" max="16384" width="8.88671875" style="6"/>
  </cols>
  <sheetData>
    <row r="1" spans="1:7" ht="17.399999999999999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ht="17.399999999999999" x14ac:dyDescent="0.25">
      <c r="A2" s="1" t="s">
        <v>1</v>
      </c>
      <c r="B2" s="1">
        <v>10074</v>
      </c>
      <c r="C2" s="1">
        <v>10074</v>
      </c>
      <c r="D2" s="1">
        <v>286</v>
      </c>
      <c r="E2" s="1">
        <v>41</v>
      </c>
      <c r="F2" s="1">
        <v>0</v>
      </c>
      <c r="G2" s="1">
        <v>699</v>
      </c>
    </row>
    <row r="3" spans="1:7" ht="17.399999999999999" x14ac:dyDescent="0.25">
      <c r="A3" s="1" t="s">
        <v>2</v>
      </c>
      <c r="B3" s="1">
        <v>14892</v>
      </c>
      <c r="C3" s="1">
        <v>14892</v>
      </c>
      <c r="D3" s="1">
        <v>152</v>
      </c>
      <c r="E3" s="1">
        <v>566</v>
      </c>
      <c r="F3" s="1">
        <v>820</v>
      </c>
      <c r="G3" s="1">
        <v>667</v>
      </c>
    </row>
    <row r="4" spans="1:7" ht="17.399999999999999" x14ac:dyDescent="0.25">
      <c r="A4" s="1" t="s">
        <v>3</v>
      </c>
      <c r="B4" s="1">
        <v>0</v>
      </c>
      <c r="C4" s="1">
        <v>0</v>
      </c>
      <c r="D4" s="1">
        <v>376</v>
      </c>
      <c r="E4" s="1">
        <v>207</v>
      </c>
      <c r="F4" s="1">
        <v>252</v>
      </c>
      <c r="G4" s="1">
        <v>179</v>
      </c>
    </row>
    <row r="5" spans="1:7" ht="17.399999999999999" x14ac:dyDescent="0.25">
      <c r="A5" s="1" t="s">
        <v>4</v>
      </c>
      <c r="B5" s="1">
        <v>33951</v>
      </c>
      <c r="C5" s="1">
        <v>33951</v>
      </c>
      <c r="D5" s="1">
        <v>261</v>
      </c>
      <c r="E5" s="1">
        <v>325</v>
      </c>
      <c r="F5" s="1">
        <v>585</v>
      </c>
      <c r="G5" s="1">
        <v>306</v>
      </c>
    </row>
    <row r="6" spans="1:7" ht="17.399999999999999" x14ac:dyDescent="0.25">
      <c r="A6" s="1" t="s">
        <v>5</v>
      </c>
      <c r="B6" s="1">
        <v>5768</v>
      </c>
      <c r="C6" s="1">
        <v>6128</v>
      </c>
      <c r="D6" s="1">
        <v>730</v>
      </c>
      <c r="E6" s="1">
        <v>421</v>
      </c>
      <c r="F6" s="1">
        <v>556</v>
      </c>
      <c r="G6" s="1">
        <v>1000</v>
      </c>
    </row>
    <row r="7" spans="1:7" ht="17.399999999999999" x14ac:dyDescent="0.25">
      <c r="A7" s="1" t="s">
        <v>6</v>
      </c>
      <c r="B7" s="1">
        <v>4200</v>
      </c>
      <c r="C7" s="1">
        <v>3665</v>
      </c>
      <c r="D7" s="1">
        <v>706</v>
      </c>
      <c r="E7" s="1">
        <v>723</v>
      </c>
      <c r="F7" s="1">
        <v>799</v>
      </c>
      <c r="G7" s="1">
        <v>0</v>
      </c>
    </row>
    <row r="8" spans="1:7" x14ac:dyDescent="0.25">
      <c r="A8" s="6" t="s">
        <v>39</v>
      </c>
      <c r="B8" s="6">
        <f>SUM(B2:B7)</f>
        <v>68885</v>
      </c>
      <c r="C8" s="6">
        <f t="shared" ref="C8:G8" si="0">SUM(C2:C7)</f>
        <v>68710</v>
      </c>
      <c r="D8" s="6">
        <f t="shared" si="0"/>
        <v>2511</v>
      </c>
      <c r="E8" s="6">
        <f t="shared" si="0"/>
        <v>2283</v>
      </c>
      <c r="F8" s="6">
        <f t="shared" si="0"/>
        <v>3012</v>
      </c>
      <c r="G8" s="6">
        <f t="shared" si="0"/>
        <v>2851</v>
      </c>
    </row>
    <row r="10" spans="1:7" ht="57.6" customHeight="1" x14ac:dyDescent="0.25">
      <c r="A10" s="21" t="s">
        <v>31</v>
      </c>
      <c r="B10" s="21"/>
      <c r="C10" s="21"/>
      <c r="D10" s="21"/>
      <c r="E10" s="21"/>
      <c r="F10" s="21"/>
      <c r="G10" s="21"/>
    </row>
  </sheetData>
  <mergeCells count="1">
    <mergeCell ref="A10:G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0242-8AB0-4C0B-AE2C-8A949D7ACB24}">
  <dimension ref="A1:AB13"/>
  <sheetViews>
    <sheetView zoomScale="85" zoomScaleNormal="85" workbookViewId="0">
      <selection activeCell="X16" sqref="X16"/>
    </sheetView>
  </sheetViews>
  <sheetFormatPr defaultColWidth="8.88671875" defaultRowHeight="17.399999999999999" x14ac:dyDescent="0.25"/>
  <cols>
    <col min="1" max="16384" width="8.88671875" style="9"/>
  </cols>
  <sheetData>
    <row r="1" spans="1:28" x14ac:dyDescent="0.25"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</row>
    <row r="2" spans="1:28" x14ac:dyDescent="0.25">
      <c r="A2" s="9" t="s">
        <v>1</v>
      </c>
      <c r="B2" s="7">
        <v>0.64</v>
      </c>
      <c r="C2" s="5">
        <v>0.9</v>
      </c>
      <c r="D2" s="20">
        <v>0.1</v>
      </c>
      <c r="E2" s="5">
        <v>1.08</v>
      </c>
      <c r="F2" s="5">
        <v>1.17</v>
      </c>
      <c r="G2" s="5">
        <v>0.66</v>
      </c>
      <c r="H2" s="5">
        <v>0.96</v>
      </c>
      <c r="I2" s="5">
        <v>1.04</v>
      </c>
      <c r="J2" s="5">
        <v>0.52</v>
      </c>
      <c r="K2" s="5">
        <v>1.37</v>
      </c>
    </row>
    <row r="3" spans="1:28" x14ac:dyDescent="0.25">
      <c r="A3" s="9" t="s">
        <v>2</v>
      </c>
      <c r="B3" s="5">
        <v>0.47</v>
      </c>
      <c r="C3" s="5">
        <v>0.71</v>
      </c>
      <c r="D3" s="5">
        <v>0.48</v>
      </c>
      <c r="E3" s="5">
        <v>1.45</v>
      </c>
      <c r="F3" s="5">
        <v>0.64</v>
      </c>
      <c r="G3" s="5">
        <v>0.79</v>
      </c>
      <c r="H3" s="5">
        <v>1.44</v>
      </c>
      <c r="I3" s="20">
        <v>0.1</v>
      </c>
      <c r="J3" s="5">
        <v>1.17</v>
      </c>
      <c r="K3" s="20">
        <v>0</v>
      </c>
    </row>
    <row r="4" spans="1:28" x14ac:dyDescent="0.25">
      <c r="A4" s="9" t="s">
        <v>3</v>
      </c>
      <c r="B4" s="20">
        <v>0.24</v>
      </c>
      <c r="C4" s="5">
        <v>1.04</v>
      </c>
      <c r="D4" s="5">
        <v>0.8</v>
      </c>
      <c r="E4" s="5">
        <v>0.8</v>
      </c>
      <c r="F4" s="5">
        <v>0.14000000000000001</v>
      </c>
      <c r="G4" s="5">
        <v>0.69</v>
      </c>
      <c r="H4" s="5">
        <v>0.36</v>
      </c>
      <c r="I4" s="5">
        <v>0.38</v>
      </c>
      <c r="J4" s="5">
        <v>1.01</v>
      </c>
      <c r="K4" s="5">
        <v>0.69</v>
      </c>
    </row>
    <row r="5" spans="1:28" x14ac:dyDescent="0.25">
      <c r="A5" s="9" t="s">
        <v>4</v>
      </c>
      <c r="B5" s="5">
        <v>0.27</v>
      </c>
      <c r="C5" s="5">
        <v>1.05</v>
      </c>
      <c r="D5" s="5">
        <v>0.98</v>
      </c>
      <c r="E5" s="5">
        <v>0.49</v>
      </c>
      <c r="F5" s="5">
        <v>0.4</v>
      </c>
      <c r="G5" s="5">
        <v>1.31</v>
      </c>
      <c r="H5" s="5">
        <v>1.01</v>
      </c>
      <c r="I5" s="5">
        <v>0.34</v>
      </c>
      <c r="J5" s="20">
        <v>0.01</v>
      </c>
      <c r="K5" s="5">
        <v>0.64</v>
      </c>
    </row>
    <row r="6" spans="1:28" x14ac:dyDescent="0.25">
      <c r="A6" s="9" t="s">
        <v>5</v>
      </c>
      <c r="B6" s="5">
        <v>0.63</v>
      </c>
      <c r="C6" s="5">
        <v>0.96</v>
      </c>
      <c r="D6" s="5">
        <v>0.61</v>
      </c>
      <c r="E6" s="20">
        <v>0.16</v>
      </c>
      <c r="F6" s="5">
        <v>0.23</v>
      </c>
      <c r="G6" s="5">
        <v>0.78</v>
      </c>
      <c r="H6" s="5">
        <v>0.43</v>
      </c>
      <c r="I6" s="5">
        <v>1</v>
      </c>
      <c r="J6" s="5">
        <v>0.9</v>
      </c>
      <c r="K6" s="5">
        <v>0.69</v>
      </c>
    </row>
    <row r="7" spans="1:28" x14ac:dyDescent="0.25">
      <c r="A7" s="9" t="s">
        <v>6</v>
      </c>
      <c r="B7" s="20">
        <v>0.14000000000000001</v>
      </c>
      <c r="C7" s="20">
        <v>0.05</v>
      </c>
      <c r="D7" s="5">
        <v>1.23</v>
      </c>
      <c r="E7" s="5">
        <v>0.92</v>
      </c>
      <c r="F7" s="5">
        <v>0.42</v>
      </c>
      <c r="G7" s="5">
        <v>1.42</v>
      </c>
      <c r="H7" s="5">
        <v>1.01</v>
      </c>
      <c r="I7" s="5">
        <v>1.27</v>
      </c>
      <c r="J7" s="5">
        <v>0.57999999999999996</v>
      </c>
      <c r="K7" s="5">
        <v>1.1599999999999999</v>
      </c>
    </row>
    <row r="9" spans="1:28" x14ac:dyDescent="0.25">
      <c r="A9" s="21" t="s">
        <v>32</v>
      </c>
      <c r="B9" s="21"/>
      <c r="C9" s="21"/>
      <c r="D9" s="21"/>
      <c r="E9" s="21"/>
      <c r="F9" s="21"/>
      <c r="G9" s="21"/>
      <c r="H9" s="21"/>
      <c r="I9" s="21"/>
      <c r="J9" s="21"/>
      <c r="K9" s="21"/>
      <c r="R9" s="11">
        <f t="shared" ref="R9:AA13" si="0">ABS(B2-B3)</f>
        <v>0.17000000000000004</v>
      </c>
      <c r="S9" s="12">
        <f t="shared" si="0"/>
        <v>0.19000000000000006</v>
      </c>
      <c r="T9" s="12">
        <f t="shared" si="0"/>
        <v>0.38</v>
      </c>
      <c r="U9" s="12">
        <f t="shared" si="0"/>
        <v>0.36999999999999988</v>
      </c>
      <c r="V9" s="12">
        <f t="shared" si="0"/>
        <v>0.52999999999999992</v>
      </c>
      <c r="W9" s="12">
        <f t="shared" si="0"/>
        <v>0.13</v>
      </c>
      <c r="X9" s="12">
        <f t="shared" si="0"/>
        <v>0.48</v>
      </c>
      <c r="Y9" s="12">
        <f t="shared" si="0"/>
        <v>0.94000000000000006</v>
      </c>
      <c r="Z9" s="12">
        <f t="shared" si="0"/>
        <v>0.64999999999999991</v>
      </c>
      <c r="AA9" s="13">
        <f t="shared" si="0"/>
        <v>1.37</v>
      </c>
      <c r="AB9" s="10">
        <f>SUM(R9:AA9)</f>
        <v>5.2099999999999991</v>
      </c>
    </row>
    <row r="10" spans="1:2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R10" s="14">
        <f t="shared" si="0"/>
        <v>0.22999999999999998</v>
      </c>
      <c r="S10" s="15">
        <f t="shared" si="0"/>
        <v>0.33000000000000007</v>
      </c>
      <c r="T10" s="15">
        <f t="shared" si="0"/>
        <v>0.32000000000000006</v>
      </c>
      <c r="U10" s="15">
        <f t="shared" si="0"/>
        <v>0.64999999999999991</v>
      </c>
      <c r="V10" s="15">
        <f t="shared" si="0"/>
        <v>0.5</v>
      </c>
      <c r="W10" s="15">
        <f t="shared" si="0"/>
        <v>0.10000000000000009</v>
      </c>
      <c r="X10" s="15">
        <f t="shared" si="0"/>
        <v>1.08</v>
      </c>
      <c r="Y10" s="15">
        <f t="shared" si="0"/>
        <v>0.28000000000000003</v>
      </c>
      <c r="Z10" s="15">
        <f t="shared" si="0"/>
        <v>0.15999999999999992</v>
      </c>
      <c r="AA10" s="16">
        <f t="shared" si="0"/>
        <v>0.69</v>
      </c>
      <c r="AB10" s="10">
        <f t="shared" ref="AB10:AB13" si="1">SUM(R10:AA10)</f>
        <v>4.34</v>
      </c>
    </row>
    <row r="11" spans="1:28" x14ac:dyDescent="0.25">
      <c r="R11" s="14">
        <f t="shared" si="0"/>
        <v>3.0000000000000027E-2</v>
      </c>
      <c r="S11" s="15">
        <f t="shared" si="0"/>
        <v>1.0000000000000009E-2</v>
      </c>
      <c r="T11" s="15">
        <f t="shared" si="0"/>
        <v>0.17999999999999994</v>
      </c>
      <c r="U11" s="15">
        <f t="shared" si="0"/>
        <v>0.31000000000000005</v>
      </c>
      <c r="V11" s="15">
        <f t="shared" si="0"/>
        <v>0.26</v>
      </c>
      <c r="W11" s="15">
        <f t="shared" si="0"/>
        <v>0.62000000000000011</v>
      </c>
      <c r="X11" s="15">
        <f t="shared" si="0"/>
        <v>0.65</v>
      </c>
      <c r="Y11" s="15">
        <f t="shared" si="0"/>
        <v>3.999999999999998E-2</v>
      </c>
      <c r="Z11" s="15">
        <f t="shared" si="0"/>
        <v>1</v>
      </c>
      <c r="AA11" s="16">
        <f t="shared" si="0"/>
        <v>4.9999999999999933E-2</v>
      </c>
      <c r="AB11" s="10">
        <f t="shared" si="1"/>
        <v>3.15</v>
      </c>
    </row>
    <row r="12" spans="1:28" x14ac:dyDescent="0.25">
      <c r="R12" s="14">
        <f t="shared" si="0"/>
        <v>0.36</v>
      </c>
      <c r="S12" s="15">
        <f t="shared" si="0"/>
        <v>9.000000000000008E-2</v>
      </c>
      <c r="T12" s="15">
        <f t="shared" si="0"/>
        <v>0.37</v>
      </c>
      <c r="U12" s="15">
        <f t="shared" si="0"/>
        <v>0.32999999999999996</v>
      </c>
      <c r="V12" s="15">
        <f t="shared" si="0"/>
        <v>0.17</v>
      </c>
      <c r="W12" s="15">
        <f t="shared" si="0"/>
        <v>0.53</v>
      </c>
      <c r="X12" s="15">
        <f t="shared" si="0"/>
        <v>0.58000000000000007</v>
      </c>
      <c r="Y12" s="15">
        <f t="shared" si="0"/>
        <v>0.65999999999999992</v>
      </c>
      <c r="Z12" s="15">
        <f t="shared" si="0"/>
        <v>0.89</v>
      </c>
      <c r="AA12" s="16">
        <f t="shared" si="0"/>
        <v>4.9999999999999933E-2</v>
      </c>
      <c r="AB12" s="10">
        <f t="shared" si="1"/>
        <v>4.03</v>
      </c>
    </row>
    <row r="13" spans="1:28" x14ac:dyDescent="0.25">
      <c r="R13" s="17">
        <f t="shared" si="0"/>
        <v>0.49</v>
      </c>
      <c r="S13" s="18">
        <f t="shared" si="0"/>
        <v>0.90999999999999992</v>
      </c>
      <c r="T13" s="18">
        <f t="shared" si="0"/>
        <v>0.62</v>
      </c>
      <c r="U13" s="18">
        <f t="shared" si="0"/>
        <v>0.76</v>
      </c>
      <c r="V13" s="18">
        <f t="shared" si="0"/>
        <v>0.18999999999999997</v>
      </c>
      <c r="W13" s="18">
        <f t="shared" si="0"/>
        <v>0.6399999999999999</v>
      </c>
      <c r="X13" s="18">
        <f t="shared" si="0"/>
        <v>0.58000000000000007</v>
      </c>
      <c r="Y13" s="18">
        <f t="shared" si="0"/>
        <v>0.27</v>
      </c>
      <c r="Z13" s="18">
        <f t="shared" si="0"/>
        <v>0.32000000000000006</v>
      </c>
      <c r="AA13" s="19">
        <f t="shared" si="0"/>
        <v>0.47</v>
      </c>
      <c r="AB13" s="10">
        <f t="shared" si="1"/>
        <v>5.2500000000000009</v>
      </c>
    </row>
  </sheetData>
  <mergeCells count="1">
    <mergeCell ref="A9:K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9852F4BF-3E50-4FE4-B9D7-D12F924834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'运输时间 (2)'!B2:K2</xm:f>
              <xm:sqref>L2</xm:sqref>
            </x14:sparkline>
            <x14:sparkline>
              <xm:f>'运输时间 (2)'!B3:K3</xm:f>
              <xm:sqref>L3</xm:sqref>
            </x14:sparkline>
            <x14:sparkline>
              <xm:f>'运输时间 (2)'!B4:K4</xm:f>
              <xm:sqref>L4</xm:sqref>
            </x14:sparkline>
            <x14:sparkline>
              <xm:f>'运输时间 (2)'!B5:K5</xm:f>
              <xm:sqref>L5</xm:sqref>
            </x14:sparkline>
            <x14:sparkline>
              <xm:f>'运输时间 (2)'!B6:K6</xm:f>
              <xm:sqref>L6</xm:sqref>
            </x14:sparkline>
            <x14:sparkline>
              <xm:f>'运输时间 (2)'!B7:K7</xm:f>
              <xm:sqref>L7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tabSelected="1" workbookViewId="0">
      <selection activeCell="L11" sqref="L11"/>
    </sheetView>
  </sheetViews>
  <sheetFormatPr defaultColWidth="8.88671875" defaultRowHeight="17.399999999999999" x14ac:dyDescent="0.25"/>
  <cols>
    <col min="1" max="16384" width="8.88671875" style="1"/>
  </cols>
  <sheetData>
    <row r="1" spans="1:27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27" x14ac:dyDescent="0.25">
      <c r="A2" s="1" t="s">
        <v>1</v>
      </c>
      <c r="B2" s="7">
        <v>0.64</v>
      </c>
      <c r="C2" s="5">
        <v>0.9</v>
      </c>
      <c r="D2" s="5">
        <v>0.1</v>
      </c>
      <c r="E2" s="5">
        <v>1.08</v>
      </c>
      <c r="F2" s="5">
        <v>1.17</v>
      </c>
      <c r="G2" s="5">
        <v>0.66</v>
      </c>
      <c r="H2" s="5">
        <v>0.96</v>
      </c>
      <c r="I2" s="5">
        <v>1.04</v>
      </c>
      <c r="J2" s="5">
        <v>0.52</v>
      </c>
      <c r="K2" s="5">
        <v>1.37</v>
      </c>
      <c r="N2" s="8"/>
      <c r="O2" s="8" t="s">
        <v>1</v>
      </c>
      <c r="P2" s="8" t="s">
        <v>2</v>
      </c>
      <c r="Q2" s="8" t="s">
        <v>3</v>
      </c>
      <c r="R2" s="8" t="s">
        <v>4</v>
      </c>
      <c r="S2" s="8" t="s">
        <v>5</v>
      </c>
      <c r="T2" s="8" t="s">
        <v>6</v>
      </c>
    </row>
    <row r="3" spans="1:27" x14ac:dyDescent="0.25">
      <c r="A3" s="1" t="s">
        <v>2</v>
      </c>
      <c r="B3" s="5">
        <v>0.47</v>
      </c>
      <c r="C3" s="5">
        <v>0.71</v>
      </c>
      <c r="D3" s="5">
        <v>0.48</v>
      </c>
      <c r="E3" s="5">
        <v>1.45</v>
      </c>
      <c r="F3" s="5">
        <v>0.64</v>
      </c>
      <c r="G3" s="5">
        <v>0.79</v>
      </c>
      <c r="H3" s="5">
        <v>1.44</v>
      </c>
      <c r="I3" s="5">
        <v>0.1</v>
      </c>
      <c r="J3" s="5">
        <v>1.17</v>
      </c>
      <c r="K3" s="5">
        <v>0</v>
      </c>
      <c r="N3" s="8" t="s">
        <v>13</v>
      </c>
      <c r="O3" s="7">
        <v>0.64</v>
      </c>
      <c r="P3" s="5">
        <v>0.47</v>
      </c>
      <c r="Q3" s="5">
        <v>0.24</v>
      </c>
      <c r="R3" s="5">
        <v>0.27</v>
      </c>
      <c r="S3" s="5">
        <v>0.63</v>
      </c>
      <c r="T3" s="5">
        <v>0.14000000000000001</v>
      </c>
      <c r="U3" s="11">
        <f>ABS(O3-O4)</f>
        <v>0.26</v>
      </c>
      <c r="V3" s="12">
        <f t="shared" ref="V3:Z3" si="0">ABS(P3-P4)</f>
        <v>0.24</v>
      </c>
      <c r="W3" s="12">
        <f t="shared" si="0"/>
        <v>0.8</v>
      </c>
      <c r="X3" s="12">
        <f t="shared" si="0"/>
        <v>0.78</v>
      </c>
      <c r="Y3" s="12">
        <f t="shared" si="0"/>
        <v>0.32999999999999996</v>
      </c>
      <c r="Z3" s="13">
        <f t="shared" si="0"/>
        <v>9.0000000000000011E-2</v>
      </c>
      <c r="AA3" s="10">
        <f>SUM(U3:Z3)</f>
        <v>2.5</v>
      </c>
    </row>
    <row r="4" spans="1:27" x14ac:dyDescent="0.25">
      <c r="A4" s="1" t="s">
        <v>3</v>
      </c>
      <c r="B4" s="5">
        <v>0.24</v>
      </c>
      <c r="C4" s="5">
        <v>1.04</v>
      </c>
      <c r="D4" s="5">
        <v>0.8</v>
      </c>
      <c r="E4" s="5">
        <v>0.8</v>
      </c>
      <c r="F4" s="5">
        <v>0.14000000000000001</v>
      </c>
      <c r="G4" s="5">
        <v>0.69</v>
      </c>
      <c r="H4" s="5">
        <v>0.36</v>
      </c>
      <c r="I4" s="5">
        <v>0.38</v>
      </c>
      <c r="J4" s="5">
        <v>1.01</v>
      </c>
      <c r="K4" s="5">
        <v>0.69</v>
      </c>
      <c r="N4" s="8" t="s">
        <v>14</v>
      </c>
      <c r="O4" s="5">
        <v>0.9</v>
      </c>
      <c r="P4" s="5">
        <v>0.71</v>
      </c>
      <c r="Q4" s="5">
        <v>1.04</v>
      </c>
      <c r="R4" s="5">
        <v>1.05</v>
      </c>
      <c r="S4" s="5">
        <v>0.96</v>
      </c>
      <c r="T4" s="5">
        <v>0.05</v>
      </c>
      <c r="U4" s="14">
        <f t="shared" ref="U4:U11" si="1">ABS(O4-O5)</f>
        <v>0.8</v>
      </c>
      <c r="V4" s="15">
        <f t="shared" ref="V4:V11" si="2">ABS(P4-P5)</f>
        <v>0.22999999999999998</v>
      </c>
      <c r="W4" s="15">
        <f t="shared" ref="W4:W11" si="3">ABS(Q4-Q5)</f>
        <v>0.24</v>
      </c>
      <c r="X4" s="15">
        <f t="shared" ref="X4:X11" si="4">ABS(R4-R5)</f>
        <v>7.0000000000000062E-2</v>
      </c>
      <c r="Y4" s="15">
        <f t="shared" ref="Y4:Y11" si="5">ABS(S4-S5)</f>
        <v>0.35</v>
      </c>
      <c r="Z4" s="16">
        <f t="shared" ref="Z4:Z11" si="6">ABS(T4-T5)</f>
        <v>1.18</v>
      </c>
      <c r="AA4" s="10">
        <f t="shared" ref="AA4:AA11" si="7">SUM(U4:Z4)</f>
        <v>2.87</v>
      </c>
    </row>
    <row r="5" spans="1:27" x14ac:dyDescent="0.25">
      <c r="A5" s="1" t="s">
        <v>4</v>
      </c>
      <c r="B5" s="5">
        <v>0.27</v>
      </c>
      <c r="C5" s="5">
        <v>1.05</v>
      </c>
      <c r="D5" s="5">
        <v>0.98</v>
      </c>
      <c r="E5" s="5">
        <v>0.49</v>
      </c>
      <c r="F5" s="5">
        <v>0.4</v>
      </c>
      <c r="G5" s="5">
        <v>1.31</v>
      </c>
      <c r="H5" s="5">
        <v>1.01</v>
      </c>
      <c r="I5" s="5">
        <v>0.34</v>
      </c>
      <c r="J5" s="5">
        <v>0.01</v>
      </c>
      <c r="K5" s="5">
        <v>0.64</v>
      </c>
      <c r="N5" s="8" t="s">
        <v>15</v>
      </c>
      <c r="O5" s="5">
        <v>0.1</v>
      </c>
      <c r="P5" s="5">
        <v>0.48</v>
      </c>
      <c r="Q5" s="5">
        <v>0.8</v>
      </c>
      <c r="R5" s="5">
        <v>0.98</v>
      </c>
      <c r="S5" s="5">
        <v>0.61</v>
      </c>
      <c r="T5" s="5">
        <v>1.23</v>
      </c>
      <c r="U5" s="14">
        <f t="shared" si="1"/>
        <v>0.98000000000000009</v>
      </c>
      <c r="V5" s="15">
        <f t="shared" si="2"/>
        <v>0.97</v>
      </c>
      <c r="W5" s="15">
        <f t="shared" si="3"/>
        <v>0</v>
      </c>
      <c r="X5" s="15">
        <f t="shared" si="4"/>
        <v>0.49</v>
      </c>
      <c r="Y5" s="15">
        <f t="shared" si="5"/>
        <v>0.44999999999999996</v>
      </c>
      <c r="Z5" s="16">
        <f t="shared" si="6"/>
        <v>0.30999999999999994</v>
      </c>
      <c r="AA5" s="10">
        <f t="shared" si="7"/>
        <v>3.2000000000000006</v>
      </c>
    </row>
    <row r="6" spans="1:27" x14ac:dyDescent="0.25">
      <c r="A6" s="1" t="s">
        <v>5</v>
      </c>
      <c r="B6" s="5">
        <v>0.63</v>
      </c>
      <c r="C6" s="5">
        <v>0.96</v>
      </c>
      <c r="D6" s="5">
        <v>0.61</v>
      </c>
      <c r="E6" s="5">
        <v>0.16</v>
      </c>
      <c r="F6" s="5">
        <v>0.23</v>
      </c>
      <c r="G6" s="5">
        <v>0.78</v>
      </c>
      <c r="H6" s="5">
        <v>0.43</v>
      </c>
      <c r="I6" s="5">
        <v>1</v>
      </c>
      <c r="J6" s="5">
        <v>0.9</v>
      </c>
      <c r="K6" s="5">
        <v>0.69</v>
      </c>
      <c r="N6" s="8" t="s">
        <v>16</v>
      </c>
      <c r="O6" s="5">
        <v>1.08</v>
      </c>
      <c r="P6" s="5">
        <v>1.45</v>
      </c>
      <c r="Q6" s="5">
        <v>0.8</v>
      </c>
      <c r="R6" s="5">
        <v>0.49</v>
      </c>
      <c r="S6" s="5">
        <v>0.16</v>
      </c>
      <c r="T6" s="5">
        <v>0.92</v>
      </c>
      <c r="U6" s="14">
        <f t="shared" si="1"/>
        <v>8.9999999999999858E-2</v>
      </c>
      <c r="V6" s="15">
        <f t="shared" si="2"/>
        <v>0.80999999999999994</v>
      </c>
      <c r="W6" s="15">
        <f t="shared" si="3"/>
        <v>0.66</v>
      </c>
      <c r="X6" s="15">
        <f t="shared" si="4"/>
        <v>8.9999999999999969E-2</v>
      </c>
      <c r="Y6" s="15">
        <f t="shared" si="5"/>
        <v>7.0000000000000007E-2</v>
      </c>
      <c r="Z6" s="16">
        <f t="shared" si="6"/>
        <v>0.5</v>
      </c>
      <c r="AA6" s="10">
        <f t="shared" si="7"/>
        <v>2.2199999999999998</v>
      </c>
    </row>
    <row r="7" spans="1:27" x14ac:dyDescent="0.25">
      <c r="A7" s="1" t="s">
        <v>6</v>
      </c>
      <c r="B7" s="5">
        <v>0.14000000000000001</v>
      </c>
      <c r="C7" s="5">
        <v>0.05</v>
      </c>
      <c r="D7" s="5">
        <v>1.23</v>
      </c>
      <c r="E7" s="5">
        <v>0.92</v>
      </c>
      <c r="F7" s="5">
        <v>0.42</v>
      </c>
      <c r="G7" s="5">
        <v>1.42</v>
      </c>
      <c r="H7" s="5">
        <v>1.01</v>
      </c>
      <c r="I7" s="5">
        <v>1.27</v>
      </c>
      <c r="J7" s="5">
        <v>0.57999999999999996</v>
      </c>
      <c r="K7" s="5">
        <v>1.1599999999999999</v>
      </c>
      <c r="N7" s="8" t="s">
        <v>17</v>
      </c>
      <c r="O7" s="5">
        <v>1.17</v>
      </c>
      <c r="P7" s="5">
        <v>0.64</v>
      </c>
      <c r="Q7" s="5">
        <v>0.14000000000000001</v>
      </c>
      <c r="R7" s="5">
        <v>0.4</v>
      </c>
      <c r="S7" s="5">
        <v>0.23</v>
      </c>
      <c r="T7" s="5">
        <v>0.42</v>
      </c>
      <c r="U7" s="14">
        <f t="shared" si="1"/>
        <v>0.5099999999999999</v>
      </c>
      <c r="V7" s="15">
        <f t="shared" si="2"/>
        <v>0.15000000000000002</v>
      </c>
      <c r="W7" s="15">
        <f t="shared" si="3"/>
        <v>0.54999999999999993</v>
      </c>
      <c r="X7" s="15">
        <f t="shared" si="4"/>
        <v>0.91</v>
      </c>
      <c r="Y7" s="15">
        <f t="shared" si="5"/>
        <v>0.55000000000000004</v>
      </c>
      <c r="Z7" s="16">
        <f t="shared" si="6"/>
        <v>1</v>
      </c>
      <c r="AA7" s="10">
        <f t="shared" si="7"/>
        <v>3.67</v>
      </c>
    </row>
    <row r="8" spans="1:27" x14ac:dyDescent="0.25">
      <c r="N8" s="8" t="s">
        <v>18</v>
      </c>
      <c r="O8" s="5">
        <v>0.66</v>
      </c>
      <c r="P8" s="5">
        <v>0.79</v>
      </c>
      <c r="Q8" s="5">
        <v>0.69</v>
      </c>
      <c r="R8" s="5">
        <v>1.31</v>
      </c>
      <c r="S8" s="5">
        <v>0.78</v>
      </c>
      <c r="T8" s="5">
        <v>1.42</v>
      </c>
      <c r="U8" s="14">
        <f t="shared" si="1"/>
        <v>0.29999999999999993</v>
      </c>
      <c r="V8" s="15">
        <f t="shared" si="2"/>
        <v>0.64999999999999991</v>
      </c>
      <c r="W8" s="15">
        <f t="shared" si="3"/>
        <v>0.32999999999999996</v>
      </c>
      <c r="X8" s="15">
        <f t="shared" si="4"/>
        <v>0.30000000000000004</v>
      </c>
      <c r="Y8" s="15">
        <f t="shared" si="5"/>
        <v>0.35000000000000003</v>
      </c>
      <c r="Z8" s="16">
        <f t="shared" si="6"/>
        <v>0.40999999999999992</v>
      </c>
      <c r="AA8" s="10">
        <f t="shared" si="7"/>
        <v>2.34</v>
      </c>
    </row>
    <row r="9" spans="1:27" x14ac:dyDescent="0.25">
      <c r="A9" s="21" t="s">
        <v>32</v>
      </c>
      <c r="B9" s="21"/>
      <c r="C9" s="21"/>
      <c r="D9" s="21"/>
      <c r="E9" s="21"/>
      <c r="F9" s="21"/>
      <c r="G9" s="21"/>
      <c r="H9" s="21"/>
      <c r="I9" s="21"/>
      <c r="J9" s="21"/>
      <c r="K9" s="21"/>
      <c r="N9" s="8" t="s">
        <v>19</v>
      </c>
      <c r="O9" s="5">
        <v>0.96</v>
      </c>
      <c r="P9" s="5">
        <v>1.44</v>
      </c>
      <c r="Q9" s="5">
        <v>0.36</v>
      </c>
      <c r="R9" s="5">
        <v>1.01</v>
      </c>
      <c r="S9" s="5">
        <v>0.43</v>
      </c>
      <c r="T9" s="5">
        <v>1.01</v>
      </c>
      <c r="U9" s="14">
        <f t="shared" si="1"/>
        <v>8.0000000000000071E-2</v>
      </c>
      <c r="V9" s="15">
        <f t="shared" si="2"/>
        <v>1.3399999999999999</v>
      </c>
      <c r="W9" s="15">
        <f t="shared" si="3"/>
        <v>2.0000000000000018E-2</v>
      </c>
      <c r="X9" s="15">
        <f t="shared" si="4"/>
        <v>0.66999999999999993</v>
      </c>
      <c r="Y9" s="15">
        <f t="shared" si="5"/>
        <v>0.57000000000000006</v>
      </c>
      <c r="Z9" s="16">
        <f t="shared" si="6"/>
        <v>0.26</v>
      </c>
      <c r="AA9" s="10">
        <f t="shared" si="7"/>
        <v>2.9399999999999995</v>
      </c>
    </row>
    <row r="10" spans="1:27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N10" s="8" t="s">
        <v>20</v>
      </c>
      <c r="O10" s="5">
        <v>1.04</v>
      </c>
      <c r="P10" s="5">
        <v>0.1</v>
      </c>
      <c r="Q10" s="5">
        <v>0.38</v>
      </c>
      <c r="R10" s="5">
        <v>0.34</v>
      </c>
      <c r="S10" s="5">
        <v>1</v>
      </c>
      <c r="T10" s="5">
        <v>1.27</v>
      </c>
      <c r="U10" s="14">
        <f t="shared" si="1"/>
        <v>0.52</v>
      </c>
      <c r="V10" s="15">
        <f t="shared" si="2"/>
        <v>1.0699999999999998</v>
      </c>
      <c r="W10" s="15">
        <f t="shared" si="3"/>
        <v>0.63</v>
      </c>
      <c r="X10" s="15">
        <f t="shared" si="4"/>
        <v>0.33</v>
      </c>
      <c r="Y10" s="15">
        <f t="shared" si="5"/>
        <v>9.9999999999999978E-2</v>
      </c>
      <c r="Z10" s="16">
        <f t="shared" si="6"/>
        <v>0.69000000000000006</v>
      </c>
      <c r="AA10" s="10">
        <f t="shared" si="7"/>
        <v>3.34</v>
      </c>
    </row>
    <row r="11" spans="1:27" x14ac:dyDescent="0.25">
      <c r="N11" s="8" t="s">
        <v>21</v>
      </c>
      <c r="O11" s="5">
        <v>0.52</v>
      </c>
      <c r="P11" s="5">
        <v>1.17</v>
      </c>
      <c r="Q11" s="5">
        <v>1.01</v>
      </c>
      <c r="R11" s="5">
        <v>0.01</v>
      </c>
      <c r="S11" s="5">
        <v>0.9</v>
      </c>
      <c r="T11" s="5">
        <v>0.57999999999999996</v>
      </c>
      <c r="U11" s="17">
        <f t="shared" si="1"/>
        <v>0.85000000000000009</v>
      </c>
      <c r="V11" s="18">
        <f t="shared" si="2"/>
        <v>1.17</v>
      </c>
      <c r="W11" s="18">
        <f t="shared" si="3"/>
        <v>0.32000000000000006</v>
      </c>
      <c r="X11" s="18">
        <f t="shared" si="4"/>
        <v>0.63</v>
      </c>
      <c r="Y11" s="18">
        <f t="shared" si="5"/>
        <v>0.21000000000000008</v>
      </c>
      <c r="Z11" s="19">
        <f t="shared" si="6"/>
        <v>0.57999999999999996</v>
      </c>
      <c r="AA11" s="10">
        <f t="shared" si="7"/>
        <v>3.76</v>
      </c>
    </row>
    <row r="12" spans="1:27" x14ac:dyDescent="0.25">
      <c r="N12" s="8" t="s">
        <v>22</v>
      </c>
      <c r="O12" s="5">
        <v>1.37</v>
      </c>
      <c r="P12" s="5">
        <v>0</v>
      </c>
      <c r="Q12" s="5">
        <v>0.69</v>
      </c>
      <c r="R12" s="5">
        <v>0.64</v>
      </c>
      <c r="S12" s="5">
        <v>0.69</v>
      </c>
      <c r="T12" s="5">
        <v>1.1599999999999999</v>
      </c>
    </row>
  </sheetData>
  <mergeCells count="1">
    <mergeCell ref="A9:K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N16" sqref="N16"/>
    </sheetView>
  </sheetViews>
  <sheetFormatPr defaultColWidth="8.88671875" defaultRowHeight="17.399999999999999" x14ac:dyDescent="0.25"/>
  <cols>
    <col min="1" max="1" width="17.88671875" style="1" customWidth="1"/>
    <col min="2" max="13" width="8.88671875" style="1"/>
    <col min="14" max="14" width="16.88671875" style="1" customWidth="1"/>
    <col min="15" max="15" width="12.44140625" style="1" customWidth="1"/>
    <col min="16" max="16" width="13.44140625" style="1" customWidth="1"/>
    <col min="17" max="17" width="12.44140625" style="1" customWidth="1"/>
    <col min="18" max="18" width="14.77734375" style="1" customWidth="1"/>
    <col min="19" max="19" width="13.21875" style="1" customWidth="1"/>
    <col min="20" max="20" width="11.5546875" style="1" customWidth="1"/>
    <col min="21" max="16384" width="8.88671875" style="1"/>
  </cols>
  <sheetData>
    <row r="1" spans="1:12" x14ac:dyDescent="0.25">
      <c r="A1" s="1" t="s">
        <v>23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39</v>
      </c>
    </row>
    <row r="2" spans="1:12" x14ac:dyDescent="0.25">
      <c r="A2" s="1" t="s">
        <v>24</v>
      </c>
      <c r="B2" s="1">
        <v>3418</v>
      </c>
      <c r="C2" s="1">
        <v>3521</v>
      </c>
      <c r="D2" s="1">
        <v>2212</v>
      </c>
      <c r="E2" s="1">
        <v>98</v>
      </c>
      <c r="F2" s="1">
        <v>1655</v>
      </c>
      <c r="G2" s="1">
        <v>2122</v>
      </c>
      <c r="H2" s="1">
        <v>1352</v>
      </c>
      <c r="I2" s="1">
        <v>986</v>
      </c>
      <c r="J2" s="1">
        <v>4109</v>
      </c>
      <c r="K2" s="1">
        <v>2150</v>
      </c>
      <c r="L2" s="1">
        <f>SUM(B2:K2)</f>
        <v>21623</v>
      </c>
    </row>
    <row r="3" spans="1:12" x14ac:dyDescent="0.25">
      <c r="A3" s="1" t="s">
        <v>36</v>
      </c>
      <c r="B3" s="1">
        <f>B2*3%</f>
        <v>102.53999999999999</v>
      </c>
      <c r="C3" s="9">
        <f t="shared" ref="C3:K3" si="0">C2*3%</f>
        <v>105.63</v>
      </c>
      <c r="D3" s="9">
        <f t="shared" si="0"/>
        <v>66.36</v>
      </c>
      <c r="E3" s="9">
        <f t="shared" si="0"/>
        <v>2.94</v>
      </c>
      <c r="F3" s="9">
        <f t="shared" si="0"/>
        <v>49.65</v>
      </c>
      <c r="G3" s="9">
        <f t="shared" si="0"/>
        <v>63.66</v>
      </c>
      <c r="H3" s="9">
        <f t="shared" si="0"/>
        <v>40.559999999999995</v>
      </c>
      <c r="I3" s="9">
        <f t="shared" si="0"/>
        <v>29.58</v>
      </c>
      <c r="J3" s="9">
        <f t="shared" si="0"/>
        <v>123.27</v>
      </c>
      <c r="K3" s="9">
        <f t="shared" si="0"/>
        <v>64.5</v>
      </c>
      <c r="L3" s="9">
        <f t="shared" ref="L3:L4" si="1">SUM(B3:K3)</f>
        <v>648.68999999999994</v>
      </c>
    </row>
    <row r="4" spans="1:12" x14ac:dyDescent="0.25">
      <c r="A4" s="1" t="s">
        <v>37</v>
      </c>
      <c r="B4" s="1">
        <f>B2*15%</f>
        <v>512.69999999999993</v>
      </c>
      <c r="C4" s="9">
        <f t="shared" ref="C4:K4" si="2">C2*15%</f>
        <v>528.15</v>
      </c>
      <c r="D4" s="9">
        <f t="shared" si="2"/>
        <v>331.8</v>
      </c>
      <c r="E4" s="9">
        <f t="shared" si="2"/>
        <v>14.7</v>
      </c>
      <c r="F4" s="9">
        <f t="shared" si="2"/>
        <v>248.25</v>
      </c>
      <c r="G4" s="9">
        <f t="shared" si="2"/>
        <v>318.3</v>
      </c>
      <c r="H4" s="9">
        <f t="shared" si="2"/>
        <v>202.79999999999998</v>
      </c>
      <c r="I4" s="9">
        <f t="shared" si="2"/>
        <v>147.9</v>
      </c>
      <c r="J4" s="9">
        <f t="shared" si="2"/>
        <v>616.35</v>
      </c>
      <c r="K4" s="9">
        <f t="shared" si="2"/>
        <v>322.5</v>
      </c>
      <c r="L4" s="9">
        <f t="shared" si="1"/>
        <v>3243.45</v>
      </c>
    </row>
    <row r="5" spans="1:12" x14ac:dyDescent="0.25">
      <c r="A5" s="9" t="s">
        <v>25</v>
      </c>
      <c r="B5" s="1">
        <f>B2*6</f>
        <v>20508</v>
      </c>
      <c r="C5" s="9">
        <f t="shared" ref="C5:L5" si="3">C2*6</f>
        <v>21126</v>
      </c>
      <c r="D5" s="9">
        <f t="shared" si="3"/>
        <v>13272</v>
      </c>
      <c r="E5" s="9">
        <f t="shared" si="3"/>
        <v>588</v>
      </c>
      <c r="F5" s="9">
        <f t="shared" si="3"/>
        <v>9930</v>
      </c>
      <c r="G5" s="9">
        <f t="shared" si="3"/>
        <v>12732</v>
      </c>
      <c r="H5" s="9">
        <f t="shared" si="3"/>
        <v>8112</v>
      </c>
      <c r="I5" s="9">
        <f t="shared" si="3"/>
        <v>5916</v>
      </c>
      <c r="J5" s="9">
        <f t="shared" si="3"/>
        <v>24654</v>
      </c>
      <c r="K5" s="9">
        <f t="shared" si="3"/>
        <v>12900</v>
      </c>
      <c r="L5" s="9">
        <f t="shared" si="3"/>
        <v>129738</v>
      </c>
    </row>
    <row r="6" spans="1:12" x14ac:dyDescent="0.25">
      <c r="A6" s="9" t="s">
        <v>26</v>
      </c>
    </row>
    <row r="7" spans="1:12" x14ac:dyDescent="0.25">
      <c r="A7" s="9" t="s">
        <v>27</v>
      </c>
      <c r="B7" s="1">
        <f>0.25*B4</f>
        <v>128.17499999999998</v>
      </c>
      <c r="C7" s="9">
        <f t="shared" ref="C7:L7" si="4">0.25*C4</f>
        <v>132.03749999999999</v>
      </c>
      <c r="D7" s="9">
        <f t="shared" si="4"/>
        <v>82.95</v>
      </c>
      <c r="E7" s="9">
        <f t="shared" si="4"/>
        <v>3.6749999999999998</v>
      </c>
      <c r="F7" s="9">
        <f t="shared" si="4"/>
        <v>62.0625</v>
      </c>
      <c r="G7" s="9">
        <f t="shared" si="4"/>
        <v>79.575000000000003</v>
      </c>
      <c r="H7" s="9">
        <f t="shared" si="4"/>
        <v>50.699999999999996</v>
      </c>
      <c r="I7" s="9">
        <f t="shared" si="4"/>
        <v>36.975000000000001</v>
      </c>
      <c r="J7" s="9">
        <f t="shared" si="4"/>
        <v>154.08750000000001</v>
      </c>
      <c r="K7" s="9">
        <f t="shared" si="4"/>
        <v>80.625</v>
      </c>
      <c r="L7" s="9">
        <f t="shared" si="4"/>
        <v>810.86249999999995</v>
      </c>
    </row>
    <row r="8" spans="1:12" x14ac:dyDescent="0.25">
      <c r="A8" s="9" t="s">
        <v>28</v>
      </c>
    </row>
    <row r="9" spans="1:12" x14ac:dyDescent="0.25">
      <c r="A9" s="9" t="s">
        <v>29</v>
      </c>
    </row>
    <row r="10" spans="1:12" x14ac:dyDescent="0.25">
      <c r="A10" s="9" t="s">
        <v>30</v>
      </c>
    </row>
    <row r="16" spans="1:12" x14ac:dyDescent="0.25">
      <c r="A16" s="9" t="s">
        <v>0</v>
      </c>
      <c r="B16" s="9" t="s">
        <v>25</v>
      </c>
      <c r="C16" s="9" t="s">
        <v>26</v>
      </c>
      <c r="D16" s="9" t="s">
        <v>27</v>
      </c>
      <c r="E16" s="9" t="s">
        <v>28</v>
      </c>
      <c r="F16" s="9" t="s">
        <v>29</v>
      </c>
      <c r="G16" s="9" t="s">
        <v>30</v>
      </c>
    </row>
    <row r="17" spans="1:7" x14ac:dyDescent="0.25">
      <c r="A17" s="1" t="s">
        <v>38</v>
      </c>
      <c r="B17" s="1">
        <v>68885</v>
      </c>
      <c r="C17" s="1">
        <v>68710</v>
      </c>
      <c r="D17" s="1">
        <v>2511</v>
      </c>
      <c r="E17" s="1">
        <v>2283</v>
      </c>
      <c r="F17" s="1">
        <v>3012</v>
      </c>
      <c r="G17" s="1">
        <v>2851</v>
      </c>
    </row>
    <row r="18" spans="1:7" x14ac:dyDescent="0.25">
      <c r="A18" s="1" t="s">
        <v>40</v>
      </c>
      <c r="B18" s="1">
        <f>B17/L2</f>
        <v>3.1857281598298108</v>
      </c>
      <c r="C18" s="1">
        <f>C17/L2</f>
        <v>3.1776349257734817</v>
      </c>
      <c r="D18" s="1">
        <f>D17/L4</f>
        <v>0.7741756463025482</v>
      </c>
      <c r="E18" s="1">
        <f>E17/L4</f>
        <v>0.70388012764186292</v>
      </c>
      <c r="F18" s="1">
        <f>F17/L3</f>
        <v>4.6432039957452718</v>
      </c>
      <c r="G18" s="1">
        <f>G17/L3</f>
        <v>4.3950114846845185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B14" sqref="B14"/>
    </sheetView>
  </sheetViews>
  <sheetFormatPr defaultColWidth="8.88671875" defaultRowHeight="17.399999999999999" x14ac:dyDescent="0.25"/>
  <cols>
    <col min="1" max="1" width="58.109375" style="2" customWidth="1"/>
    <col min="2" max="4" width="8.88671875" style="2"/>
    <col min="5" max="5" width="10.33203125" style="2" customWidth="1"/>
    <col min="6" max="16384" width="8.88671875" style="2"/>
  </cols>
  <sheetData>
    <row r="1" spans="1:7" x14ac:dyDescent="0.25">
      <c r="B1" s="2" t="s">
        <v>7</v>
      </c>
      <c r="C1" s="2" t="s">
        <v>8</v>
      </c>
      <c r="D1" s="2" t="s">
        <v>9</v>
      </c>
      <c r="E1" s="2" t="s">
        <v>11</v>
      </c>
      <c r="F1" s="2" t="s">
        <v>12</v>
      </c>
      <c r="G1" s="2" t="s">
        <v>10</v>
      </c>
    </row>
    <row r="2" spans="1:7" x14ac:dyDescent="0.25">
      <c r="A2" s="2" t="s">
        <v>33</v>
      </c>
      <c r="B2" s="2">
        <v>0.1045</v>
      </c>
      <c r="C2" s="2">
        <v>1.0499999999999999E-2</v>
      </c>
      <c r="D2" s="2">
        <v>3.7359999999999998</v>
      </c>
      <c r="E2" s="2">
        <v>3.4849999999999999</v>
      </c>
      <c r="F2" s="2">
        <v>1.75E-3</v>
      </c>
      <c r="G2" s="2">
        <v>3.5000000000000001E-3</v>
      </c>
    </row>
    <row r="3" spans="1:7" x14ac:dyDescent="0.25">
      <c r="A3" s="2" t="s">
        <v>34</v>
      </c>
      <c r="B3" s="2">
        <v>0.52249999999999996</v>
      </c>
      <c r="C3" s="2">
        <v>5.2500000000000005E-2</v>
      </c>
      <c r="D3" s="2">
        <v>18.68</v>
      </c>
      <c r="E3" s="2">
        <v>17.425000000000001</v>
      </c>
      <c r="F3" s="2">
        <v>8.7500000000000008E-3</v>
      </c>
      <c r="G3" s="2">
        <v>1.7500000000000002E-2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E14" sqref="E14"/>
    </sheetView>
  </sheetViews>
  <sheetFormatPr defaultColWidth="8.88671875" defaultRowHeight="13.8" x14ac:dyDescent="0.25"/>
  <cols>
    <col min="1" max="1" width="34.33203125" style="3" customWidth="1"/>
    <col min="2" max="7" width="12.33203125" style="3" bestFit="1" customWidth="1"/>
    <col min="8" max="16384" width="8.88671875" style="3"/>
  </cols>
  <sheetData>
    <row r="1" spans="1:7" ht="17.399999999999999" x14ac:dyDescent="0.25">
      <c r="A1" s="1"/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10</v>
      </c>
    </row>
    <row r="2" spans="1:7" ht="17.399999999999999" x14ac:dyDescent="0.25">
      <c r="A2" s="1" t="s">
        <v>35</v>
      </c>
      <c r="B2" s="1">
        <v>7.4999999999999997E-3</v>
      </c>
      <c r="C2" s="1">
        <v>7.4999999999999991E-4</v>
      </c>
      <c r="D2" s="1">
        <v>0.26800000000000002</v>
      </c>
      <c r="E2" s="1">
        <v>0.25</v>
      </c>
      <c r="F2" s="1">
        <v>1.25E-4</v>
      </c>
      <c r="G2" s="1">
        <v>2.5000000000000001E-4</v>
      </c>
    </row>
    <row r="11" spans="1:7" ht="17.399999999999999" x14ac:dyDescent="0.25">
      <c r="B11" s="4"/>
      <c r="C11" s="4"/>
      <c r="D11" s="4"/>
      <c r="E11" s="4"/>
      <c r="F11" s="4"/>
      <c r="G1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应急物资储备量</vt:lpstr>
      <vt:lpstr>运输时间 (2)</vt:lpstr>
      <vt:lpstr>运输时间</vt:lpstr>
      <vt:lpstr>人口数量</vt:lpstr>
      <vt:lpstr>惩罚成本</vt:lpstr>
      <vt:lpstr>运输成本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2021-09-03T04:16:33Z</dcterms:modified>
</cp:coreProperties>
</file>