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oogle Drive\Hobbies\Hardware\000_libraries\"/>
    </mc:Choice>
  </mc:AlternateContent>
  <xr:revisionPtr revIDLastSave="0" documentId="13_ncr:1_{0A227F53-3C84-450D-B6F9-FD608FA86272}" xr6:coauthVersionLast="46" xr6:coauthVersionMax="46" xr10:uidLastSave="{00000000-0000-0000-0000-000000000000}"/>
  <bookViews>
    <workbookView xWindow="6540" yWindow="4215" windowWidth="21600" windowHeight="11385" activeTab="1" xr2:uid="{00000000-000D-0000-FFFF-FFFF00000000}"/>
  </bookViews>
  <sheets>
    <sheet name="capacitors" sheetId="6" r:id="rId1"/>
    <sheet name="resistor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K14" i="3"/>
  <c r="L14" i="3"/>
  <c r="M14" i="3"/>
  <c r="N14" i="3"/>
  <c r="J9" i="6"/>
  <c r="K9" i="6"/>
  <c r="L9" i="6"/>
  <c r="M9" i="6"/>
  <c r="N9" i="6"/>
  <c r="J8" i="6"/>
  <c r="K8" i="6"/>
  <c r="L8" i="6"/>
  <c r="M8" i="6"/>
  <c r="N8" i="6"/>
  <c r="J13" i="3" l="1"/>
  <c r="K13" i="3"/>
  <c r="L13" i="3"/>
  <c r="M13" i="3"/>
  <c r="N13" i="3"/>
  <c r="J12" i="3"/>
  <c r="K12" i="3"/>
  <c r="L12" i="3"/>
  <c r="M12" i="3"/>
  <c r="N12" i="3"/>
  <c r="J3" i="6" l="1"/>
  <c r="J4" i="6"/>
  <c r="J5" i="6"/>
  <c r="J6" i="6"/>
  <c r="J7" i="6"/>
  <c r="J2" i="6"/>
  <c r="J3" i="3"/>
  <c r="J4" i="3"/>
  <c r="J5" i="3"/>
  <c r="J6" i="3"/>
  <c r="J7" i="3"/>
  <c r="J8" i="3"/>
  <c r="J9" i="3"/>
  <c r="J10" i="3"/>
  <c r="J11" i="3"/>
  <c r="J2" i="3"/>
  <c r="N7" i="6"/>
  <c r="M7" i="6"/>
  <c r="L7" i="6"/>
  <c r="K7" i="6"/>
  <c r="N6" i="6"/>
  <c r="M6" i="6"/>
  <c r="L6" i="6"/>
  <c r="K6" i="6"/>
  <c r="N5" i="6"/>
  <c r="M5" i="6"/>
  <c r="L5" i="6"/>
  <c r="K5" i="6"/>
  <c r="N4" i="6"/>
  <c r="M4" i="6"/>
  <c r="L4" i="6"/>
  <c r="K4" i="6"/>
  <c r="N3" i="6"/>
  <c r="M3" i="6"/>
  <c r="L3" i="6"/>
  <c r="K3" i="6"/>
  <c r="N2" i="6"/>
  <c r="M2" i="6"/>
  <c r="L2" i="6"/>
  <c r="K2" i="6"/>
  <c r="K11" i="3"/>
  <c r="L11" i="3"/>
  <c r="M11" i="3"/>
  <c r="N11" i="3"/>
  <c r="K10" i="3"/>
  <c r="L10" i="3"/>
  <c r="M10" i="3"/>
  <c r="N10" i="3"/>
  <c r="K9" i="3"/>
  <c r="L9" i="3"/>
  <c r="M9" i="3"/>
  <c r="N9" i="3"/>
  <c r="K8" i="3"/>
  <c r="L8" i="3"/>
  <c r="M8" i="3"/>
  <c r="N8" i="3"/>
  <c r="K7" i="3"/>
  <c r="L7" i="3"/>
  <c r="M7" i="3"/>
  <c r="N7" i="3"/>
  <c r="K6" i="3"/>
  <c r="L6" i="3"/>
  <c r="M6" i="3"/>
  <c r="N6" i="3"/>
  <c r="K5" i="3"/>
  <c r="L5" i="3"/>
  <c r="M5" i="3"/>
  <c r="N5" i="3"/>
  <c r="K4" i="3"/>
  <c r="L4" i="3"/>
  <c r="M4" i="3"/>
  <c r="N4" i="3"/>
  <c r="K3" i="3"/>
  <c r="L3" i="3"/>
  <c r="M3" i="3"/>
  <c r="N3" i="3"/>
  <c r="N2" i="3"/>
  <c r="M2" i="3"/>
  <c r="L2" i="3"/>
  <c r="K2" i="3"/>
</calcChain>
</file>

<file path=xl/sharedStrings.xml><?xml version="1.0" encoding="utf-8"?>
<sst xmlns="http://schemas.openxmlformats.org/spreadsheetml/2006/main" count="196" uniqueCount="79">
  <si>
    <t>ID</t>
  </si>
  <si>
    <t>Footprint</t>
  </si>
  <si>
    <t>Reference</t>
  </si>
  <si>
    <t>Value</t>
  </si>
  <si>
    <t>Datasheet</t>
  </si>
  <si>
    <t>Symbol name</t>
  </si>
  <si>
    <t>Description</t>
  </si>
  <si>
    <t>Keywords</t>
  </si>
  <si>
    <t>Manufacturer</t>
  </si>
  <si>
    <t>Part Number</t>
  </si>
  <si>
    <t>Schematic</t>
  </si>
  <si>
    <t>Parameter primary</t>
  </si>
  <si>
    <t>Parameter secondary</t>
  </si>
  <si>
    <t>Footprint name</t>
  </si>
  <si>
    <t>R</t>
  </si>
  <si>
    <t>Resistor</t>
  </si>
  <si>
    <t>RES-0603</t>
  </si>
  <si>
    <t>Yageo</t>
  </si>
  <si>
    <t>RC0603FR-071K5L</t>
  </si>
  <si>
    <t>RC0603FR-072K7L</t>
  </si>
  <si>
    <t>RC0603FR-074K7L</t>
  </si>
  <si>
    <t>RC0603FR-075K1L</t>
  </si>
  <si>
    <t>RC0603FR-0710KL</t>
  </si>
  <si>
    <t>RC0603FR-0722RL</t>
  </si>
  <si>
    <t>RC0603FR-0747KL</t>
  </si>
  <si>
    <t>RC0603FR-0782RL</t>
  </si>
  <si>
    <t>RC0603FR-07120RL</t>
  </si>
  <si>
    <t>RC0603JR-070RL</t>
  </si>
  <si>
    <t>https://www.yageo.com/upload/media/product/productsearch/datasheet/rchip/PYu-RC_Group_51_RoHS_L_11.pdf</t>
  </si>
  <si>
    <t>0.1W, -55 … +155degC</t>
  </si>
  <si>
    <t>Capacitor-Standard</t>
  </si>
  <si>
    <t>CAP-0603</t>
  </si>
  <si>
    <t>CL10B103KB8NNNC</t>
  </si>
  <si>
    <t>http://product.samsungsem.com/mlcc/CL10B103KB8NNN.do</t>
  </si>
  <si>
    <t>CL10A105KA8NNNC</t>
  </si>
  <si>
    <t>CL10A475KP8NNNC</t>
  </si>
  <si>
    <t>CL10B104KB8NNNL</t>
  </si>
  <si>
    <t>CL10C101JC8NNNC</t>
  </si>
  <si>
    <t>CL10B472KB8NNNC</t>
  </si>
  <si>
    <t>Samsung</t>
  </si>
  <si>
    <t>C</t>
  </si>
  <si>
    <t>4.7nF, 50V</t>
  </si>
  <si>
    <t>1k5, 1%</t>
  </si>
  <si>
    <t>2k7, 1%</t>
  </si>
  <si>
    <t>4k7, 1%</t>
  </si>
  <si>
    <t>5k1, 1%</t>
  </si>
  <si>
    <t>10k, 1%</t>
  </si>
  <si>
    <t>22R, 1%</t>
  </si>
  <si>
    <t>47k, 1%</t>
  </si>
  <si>
    <t>82R, 1%</t>
  </si>
  <si>
    <t>120R, 1%</t>
  </si>
  <si>
    <t>0R, 5%</t>
  </si>
  <si>
    <t>10%, 0603, X7R, -55 ... +125degC</t>
  </si>
  <si>
    <t>http://product.samsungsem.com/mlcc/CL10B472KB8NNN.do</t>
  </si>
  <si>
    <t>100pF, 100V</t>
  </si>
  <si>
    <t>5%, 0603, C0G, -55 ... +125degC</t>
  </si>
  <si>
    <t>http://product.samsungsem.com/mlcc/CL10C101JC8NNN.do</t>
  </si>
  <si>
    <t>100nF, 50V</t>
  </si>
  <si>
    <t>http://product.samsungsem.com/mlcc/CL10B104KB8NNN.do</t>
  </si>
  <si>
    <t>http://product.samsungsem.com/mlcc/CL10A475KP8NNN.do</t>
  </si>
  <si>
    <t>4.7uF, 10V</t>
  </si>
  <si>
    <t>10%, 0603, X5R, -55 ... +85degC</t>
  </si>
  <si>
    <t>1uF, 25V</t>
  </si>
  <si>
    <t>http://product.samsungsem.com/mlcc/CL10A105KA8NNN.do</t>
  </si>
  <si>
    <t>RES-1206</t>
  </si>
  <si>
    <t>22k, 1%</t>
  </si>
  <si>
    <t>RC0603FR-0722KL</t>
  </si>
  <si>
    <t>0.25W, -55 … +155degC</t>
  </si>
  <si>
    <t>62R, 1%</t>
  </si>
  <si>
    <t>RC1206FR-0762RL</t>
  </si>
  <si>
    <t>10nF, 50V</t>
  </si>
  <si>
    <t>10pF, 50V</t>
  </si>
  <si>
    <t>CL10C100JB8NNNC</t>
  </si>
  <si>
    <t>http://product.samsungsem.com/mlcc/CL10C100JB8NNN.do</t>
  </si>
  <si>
    <t>CL10C120JB8NNNC</t>
  </si>
  <si>
    <t>http://product.samsungsem.com/mlcc/CL10C120JB8NNN.do</t>
  </si>
  <si>
    <t>12pF, 50V</t>
  </si>
  <si>
    <t>470k, 1%</t>
  </si>
  <si>
    <t>RC0603FR-07470KL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</si>
</sst>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2" fillId="0" borderId="0" xfId="1" applyFont="1"/>
    <xf numFmtId="0" fontId="2" fillId="0" borderId="0" xfId="0" applyFont="1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4">
    <dxf>
      <font>
        <color theme="6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color theme="6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BC0F2-55C0-44B2-9645-1EDE2A860A65}" name="Table135" displayName="Table135" ref="A1:N9" totalsRowShown="0">
  <autoFilter ref="A1:N9" xr:uid="{39623252-26CB-49CE-A630-965720284E56}"/>
  <tableColumns count="14">
    <tableColumn id="1" xr3:uid="{C56FC9EA-F219-4B71-8E92-CD083AEBC244}" name="ID"/>
    <tableColumn id="3" xr3:uid="{A7B3238C-257C-4909-AF56-AF7A372A358F}" name="Reference"/>
    <tableColumn id="6" xr3:uid="{9BC4C3F9-B92E-4618-9765-19A706124075}" name="Schematic" dataDxfId="13"/>
    <tableColumn id="7" xr3:uid="{E7C43C44-3A81-4E92-A57A-CD193664B560}" name="Footprint name" dataDxfId="12"/>
    <tableColumn id="12" xr3:uid="{CF4FEF74-44DD-422A-99A7-2E3411F81008}" name="Manufacturer"/>
    <tableColumn id="13" xr3:uid="{96D9607B-37A6-44F0-B07E-072C63FE7ACC}" name="Part Number"/>
    <tableColumn id="14" xr3:uid="{DF8BCC22-26FC-4183-853C-9E5ADD65BA6D}" name="Parameter primary"/>
    <tableColumn id="11" xr3:uid="{2F8BCC0F-51F6-4607-B011-9FB88920EAD2}" name="Parameter secondary"/>
    <tableColumn id="8" xr3:uid="{7F856B2E-5E0C-4B0B-8350-CF025BB0977D}" name="Datasheet" dataCellStyle="Hyperlink"/>
    <tableColumn id="4" xr3:uid="{F054C9D6-E974-4F6B-AAFE-C0939F1B572F}" name="Value" dataDxfId="11" dataCellStyle="Hyperlink">
      <calculatedColumnFormula>+Table135[[#This Row],[Part Number]]</calculatedColumnFormula>
    </tableColumn>
    <tableColumn id="5" xr3:uid="{DD3A728D-C909-4484-81D3-B6FA2D7ACC38}" name="Symbol name" dataDxfId="10" dataCellStyle="Hyperlink">
      <calculatedColumnFormula>Table135[[#This Row],[Part Number]]</calculatedColumnFormula>
    </tableColumn>
    <tableColumn id="15" xr3:uid="{F0217844-23DF-4EF9-800A-09597BF15E5B}" name="Footprint" dataDxfId="9">
      <calculatedColumnFormula>+CONCATENATE("footprint:", Table135[[#This Row],[Footprint name]])</calculatedColumnFormula>
    </tableColumn>
    <tableColumn id="9" xr3:uid="{EEC108AF-4550-4474-B194-A92B1999F814}" name="Description" dataDxfId="1">
      <calculatedColumnFormula>CONCATENATE(SUBSTITUTE(Table135[[#This Row],[Schematic]], "-", ", "), ", ", Table135[[#This Row],[Footprint name]], ", ", Table135[[#This Row],[Parameter primary]], ", ", Table135[[#This Row],[Parameter secondary]])</calculatedColumnFormula>
    </tableColumn>
    <tableColumn id="10" xr3:uid="{B100DAA2-8B16-4F2E-BFDF-4CBE8F60F0FD}" name="Keywords" dataDxfId="0">
      <calculatedColumnFormula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BCDB7-E1CD-4E41-A11C-D6FCE73BB077}" name="Table13" displayName="Table13" ref="A1:N14" totalsRowShown="0">
  <autoFilter ref="A1:N14" xr:uid="{39623252-26CB-49CE-A630-965720284E56}"/>
  <tableColumns count="14">
    <tableColumn id="1" xr3:uid="{AE2DEEA0-02E6-4D86-ABA7-4DEA221AB03C}" name="ID"/>
    <tableColumn id="3" xr3:uid="{85A7F7ED-9C5D-4116-9454-018408BF3E75}" name="Reference"/>
    <tableColumn id="6" xr3:uid="{711F84C1-A1CD-4F07-8917-571FBE49003A}" name="Schematic" dataDxfId="8"/>
    <tableColumn id="7" xr3:uid="{905D0E1C-2AFD-4C5B-98D1-4A5FCFD7ED12}" name="Footprint name" dataDxfId="7"/>
    <tableColumn id="12" xr3:uid="{21DB5564-2348-4EDB-8D33-9D40B2451AB9}" name="Manufacturer"/>
    <tableColumn id="13" xr3:uid="{1789A5D5-3292-44A8-AD61-199F766D699D}" name="Part Number"/>
    <tableColumn id="14" xr3:uid="{0B309DEC-7A11-4A14-A169-6E15796B1BFB}" name="Parameter primary"/>
    <tableColumn id="11" xr3:uid="{911E67E6-EFF5-4674-9C25-FBC26870E8C0}" name="Parameter secondary"/>
    <tableColumn id="8" xr3:uid="{616986A3-533C-496B-9918-B182D43C4CB1}" name="Datasheet" dataCellStyle="Hyperlink"/>
    <tableColumn id="4" xr3:uid="{66B95A0C-4B06-4966-AD3F-B3F91FA2ED7E}" name="Value" dataDxfId="6" dataCellStyle="Hyperlink">
      <calculatedColumnFormula>+Table13[[#This Row],[Part Number]]</calculatedColumnFormula>
    </tableColumn>
    <tableColumn id="5" xr3:uid="{4C7DA86B-5758-4915-BFF7-0E756B6C19D0}" name="Symbol name" dataDxfId="5" dataCellStyle="Hyperlink">
      <calculatedColumnFormula>Table13[[#This Row],[Part Number]]</calculatedColumnFormula>
    </tableColumn>
    <tableColumn id="15" xr3:uid="{F4E900B9-BC0F-44D7-81EE-C665AC98D34D}" name="Footprint" dataDxfId="4">
      <calculatedColumnFormula>+CONCATENATE("footprint:", Table13[[#This Row],[Footprint name]])</calculatedColumnFormula>
    </tableColumn>
    <tableColumn id="9" xr3:uid="{A5E3F72D-6DC1-45E2-AA6A-5F1BDBD7D5EC}" name="Description" dataDxfId="3">
      <calculatedColumnFormula>CONCATENATE(SUBSTITUTE(Table13[[#This Row],[Schematic]], "-", ", "), ", ", Table13[[#This Row],[Footprint name]], ", ", Table13[[#This Row],[Parameter primary]], ", ", Table13[[#This Row],[Parameter secondary]])</calculatedColumnFormula>
    </tableColumn>
    <tableColumn id="10" xr3:uid="{28004105-9151-4500-BCE1-DCD715CD23D2}" name="Keywords" dataDxfId="2">
      <calculatedColumnFormula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uct.samsungsem.com/mlcc/CL10C120JB8NNN.do" TargetMode="External"/><Relationship Id="rId2" Type="http://schemas.openxmlformats.org/officeDocument/2006/relationships/hyperlink" Target="http://product.samsungsem.com/mlcc/CL10C100JB8NNN.do" TargetMode="External"/><Relationship Id="rId1" Type="http://schemas.openxmlformats.org/officeDocument/2006/relationships/hyperlink" Target="http://product.samsungsem.com/mlcc/CL10B103KB8NNN.do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ageo.com/upload/media/product/productsearch/datasheet/rchip/PYu-RC_Group_51_RoHS_L_11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yageo.com/upload/media/product/productsearch/datasheet/rchip/PYu-RC_Group_51_RoHS_L_11.pdf" TargetMode="External"/><Relationship Id="rId1" Type="http://schemas.openxmlformats.org/officeDocument/2006/relationships/hyperlink" Target="https://www.yageo.com/upload/media/product/productsearch/datasheet/rchip/PYu-RC_Group_51_RoHS_L_11.pdf" TargetMode="External"/><Relationship Id="rId6" Type="http://schemas.openxmlformats.org/officeDocument/2006/relationships/hyperlink" Target="https://www.yageo.com/upload/media/product/productsearch/datasheet/rchip/PYu-RC_Group_51_RoHS_L_11.pdf" TargetMode="External"/><Relationship Id="rId5" Type="http://schemas.openxmlformats.org/officeDocument/2006/relationships/hyperlink" Target="https://www.yageo.com/upload/media/product/productsearch/datasheet/rchip/PYu-RC_Group_51_RoHS_L_11.pdf" TargetMode="External"/><Relationship Id="rId4" Type="http://schemas.openxmlformats.org/officeDocument/2006/relationships/hyperlink" Target="https://www.yageo.com/upload/media/product/productsearch/datasheet/rchip/PYu-RC_Group_51_RoHS_L_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D67-1F7A-4572-8411-05365DA71C69}">
  <dimension ref="A1:O17"/>
  <sheetViews>
    <sheetView zoomScale="85" zoomScaleNormal="85" workbookViewId="0"/>
  </sheetViews>
  <sheetFormatPr defaultRowHeight="15" x14ac:dyDescent="0.25"/>
  <cols>
    <col min="1" max="1" width="5.7109375" bestFit="1" customWidth="1"/>
    <col min="2" max="2" width="12.42578125" bestFit="1" customWidth="1"/>
    <col min="3" max="3" width="19" bestFit="1" customWidth="1"/>
    <col min="4" max="4" width="17.1406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29.28515625" bestFit="1" customWidth="1"/>
    <col min="9" max="9" width="58.28515625" customWidth="1"/>
    <col min="10" max="11" width="16.42578125" bestFit="1" customWidth="1"/>
    <col min="12" max="12" width="18.140625" bestFit="1" customWidth="1"/>
    <col min="13" max="13" width="58.140625" bestFit="1" customWidth="1"/>
    <col min="14" max="14" width="81.85546875" style="2" bestFit="1" customWidth="1"/>
    <col min="15" max="15" width="72.42578125" style="2" bestFit="1" customWidth="1"/>
    <col min="19" max="19" width="14.42578125" customWidth="1"/>
  </cols>
  <sheetData>
    <row r="1" spans="1:15" x14ac:dyDescent="0.25">
      <c r="A1" t="s">
        <v>0</v>
      </c>
      <c r="B1" t="s">
        <v>2</v>
      </c>
      <c r="C1" t="s">
        <v>10</v>
      </c>
      <c r="D1" t="s">
        <v>13</v>
      </c>
      <c r="E1" t="s">
        <v>8</v>
      </c>
      <c r="F1" t="s">
        <v>9</v>
      </c>
      <c r="G1" t="s">
        <v>11</v>
      </c>
      <c r="H1" t="s">
        <v>12</v>
      </c>
      <c r="I1" t="s">
        <v>4</v>
      </c>
      <c r="J1" s="3" t="s">
        <v>3</v>
      </c>
      <c r="K1" s="3" t="s">
        <v>5</v>
      </c>
      <c r="L1" s="3" t="s">
        <v>1</v>
      </c>
      <c r="M1" s="3" t="s">
        <v>6</v>
      </c>
      <c r="N1" s="3" t="s">
        <v>7</v>
      </c>
      <c r="O1"/>
    </row>
    <row r="2" spans="1:15" x14ac:dyDescent="0.25">
      <c r="A2">
        <v>1</v>
      </c>
      <c r="B2" t="s">
        <v>40</v>
      </c>
      <c r="C2" s="4" t="s">
        <v>30</v>
      </c>
      <c r="D2" s="5" t="s">
        <v>31</v>
      </c>
      <c r="E2" t="s">
        <v>39</v>
      </c>
      <c r="F2" t="s">
        <v>32</v>
      </c>
      <c r="G2" t="s">
        <v>70</v>
      </c>
      <c r="H2" t="s">
        <v>52</v>
      </c>
      <c r="I2" s="1" t="s">
        <v>33</v>
      </c>
      <c r="J2" s="2" t="str">
        <f>+Table135[[#This Row],[Part Number]]</f>
        <v>CL10B103KB8NNNC</v>
      </c>
      <c r="K2" s="2" t="str">
        <f>Table135[[#This Row],[Part Number]]</f>
        <v>CL10B103KB8NNNC</v>
      </c>
      <c r="L2" s="2" t="str">
        <f>+CONCATENATE("footprint:", Table135[[#This Row],[Footprint name]])</f>
        <v>footprint:CAP-0603</v>
      </c>
      <c r="M2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10nF, 50V, 10%, 0603, X7R, -55 ... +125degC</v>
      </c>
      <c r="N2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CL10B103KB8NNNC, 10nF, 50V, 10%, 0603, X7R, -55 ... +125degC</v>
      </c>
      <c r="O2"/>
    </row>
    <row r="3" spans="1:15" x14ac:dyDescent="0.25">
      <c r="A3">
        <v>2</v>
      </c>
      <c r="B3" t="s">
        <v>40</v>
      </c>
      <c r="C3" s="4" t="s">
        <v>30</v>
      </c>
      <c r="D3" s="5" t="s">
        <v>31</v>
      </c>
      <c r="E3" t="s">
        <v>39</v>
      </c>
      <c r="F3" t="s">
        <v>34</v>
      </c>
      <c r="G3" t="s">
        <v>62</v>
      </c>
      <c r="H3" t="s">
        <v>61</v>
      </c>
      <c r="I3" s="1" t="s">
        <v>63</v>
      </c>
      <c r="J3" s="2" t="str">
        <f>+Table135[[#This Row],[Part Number]]</f>
        <v>CL10A105KA8NNNC</v>
      </c>
      <c r="K3" s="6" t="str">
        <f>Table135[[#This Row],[Part Number]]</f>
        <v>CL10A105KA8NNNC</v>
      </c>
      <c r="L3" s="2" t="str">
        <f>+CONCATENATE("footprint:", Table135[[#This Row],[Footprint name]])</f>
        <v>footprint:CAP-0603</v>
      </c>
      <c r="M3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1uF, 25V, 10%, 0603, X5R, -55 ... +85degC</v>
      </c>
      <c r="N3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CL10A105KA8NNNC, 1uF, 25V, 10%, 0603, X5R, -55 ... +85degC</v>
      </c>
      <c r="O3"/>
    </row>
    <row r="4" spans="1:15" x14ac:dyDescent="0.25">
      <c r="A4">
        <v>3</v>
      </c>
      <c r="B4" t="s">
        <v>40</v>
      </c>
      <c r="C4" s="4" t="s">
        <v>30</v>
      </c>
      <c r="D4" s="5" t="s">
        <v>31</v>
      </c>
      <c r="E4" t="s">
        <v>39</v>
      </c>
      <c r="F4" t="s">
        <v>35</v>
      </c>
      <c r="G4" t="s">
        <v>60</v>
      </c>
      <c r="H4" t="s">
        <v>61</v>
      </c>
      <c r="I4" s="1" t="s">
        <v>59</v>
      </c>
      <c r="J4" s="2" t="str">
        <f>+Table135[[#This Row],[Part Number]]</f>
        <v>CL10A475KP8NNNC</v>
      </c>
      <c r="K4" s="6" t="str">
        <f>Table135[[#This Row],[Part Number]]</f>
        <v>CL10A475KP8NNNC</v>
      </c>
      <c r="L4" s="2" t="str">
        <f>+CONCATENATE("footprint:", Table135[[#This Row],[Footprint name]])</f>
        <v>footprint:CAP-0603</v>
      </c>
      <c r="M4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4.7uF, 10V, 10%, 0603, X5R, -55 ... +85degC</v>
      </c>
      <c r="N4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CL10A475KP8NNNC, 4.7uF, 10V, 10%, 0603, X5R, -55 ... +85degC</v>
      </c>
      <c r="O4"/>
    </row>
    <row r="5" spans="1:15" x14ac:dyDescent="0.25">
      <c r="A5">
        <v>4</v>
      </c>
      <c r="B5" t="s">
        <v>40</v>
      </c>
      <c r="C5" s="4" t="s">
        <v>30</v>
      </c>
      <c r="D5" s="5" t="s">
        <v>31</v>
      </c>
      <c r="E5" t="s">
        <v>39</v>
      </c>
      <c r="F5" t="s">
        <v>36</v>
      </c>
      <c r="G5" t="s">
        <v>57</v>
      </c>
      <c r="H5" t="s">
        <v>52</v>
      </c>
      <c r="I5" s="1" t="s">
        <v>58</v>
      </c>
      <c r="J5" s="2" t="str">
        <f>+Table135[[#This Row],[Part Number]]</f>
        <v>CL10B104KB8NNNL</v>
      </c>
      <c r="K5" s="6" t="str">
        <f>Table135[[#This Row],[Part Number]]</f>
        <v>CL10B104KB8NNNL</v>
      </c>
      <c r="L5" s="2" t="str">
        <f>+CONCATENATE("footprint:", Table135[[#This Row],[Footprint name]])</f>
        <v>footprint:CAP-0603</v>
      </c>
      <c r="M5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100nF, 50V, 10%, 0603, X7R, -55 ... +125degC</v>
      </c>
      <c r="N5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CL10B104KB8NNNL, 100nF, 50V, 10%, 0603, X7R, -55 ... +125degC</v>
      </c>
      <c r="O5"/>
    </row>
    <row r="6" spans="1:15" x14ac:dyDescent="0.25">
      <c r="A6">
        <v>5</v>
      </c>
      <c r="B6" t="s">
        <v>40</v>
      </c>
      <c r="C6" s="4" t="s">
        <v>30</v>
      </c>
      <c r="D6" s="5" t="s">
        <v>31</v>
      </c>
      <c r="E6" t="s">
        <v>39</v>
      </c>
      <c r="F6" t="s">
        <v>37</v>
      </c>
      <c r="G6" t="s">
        <v>54</v>
      </c>
      <c r="H6" t="s">
        <v>55</v>
      </c>
      <c r="I6" s="1" t="s">
        <v>56</v>
      </c>
      <c r="J6" s="2" t="str">
        <f>+Table135[[#This Row],[Part Number]]</f>
        <v>CL10C101JC8NNNC</v>
      </c>
      <c r="K6" s="6" t="str">
        <f>Table135[[#This Row],[Part Number]]</f>
        <v>CL10C101JC8NNNC</v>
      </c>
      <c r="L6" s="2" t="str">
        <f>+CONCATENATE("footprint:", Table135[[#This Row],[Footprint name]])</f>
        <v>footprint:CAP-0603</v>
      </c>
      <c r="M6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100pF, 100V, 5%, 0603, C0G, -55 ... +125degC</v>
      </c>
      <c r="N6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CL10C101JC8NNNC, 100pF, 100V, 5%, 0603, C0G, -55 ... +125degC</v>
      </c>
      <c r="O6"/>
    </row>
    <row r="7" spans="1:15" x14ac:dyDescent="0.25">
      <c r="A7">
        <v>6</v>
      </c>
      <c r="B7" t="s">
        <v>40</v>
      </c>
      <c r="C7" s="4" t="s">
        <v>30</v>
      </c>
      <c r="D7" s="5" t="s">
        <v>31</v>
      </c>
      <c r="E7" t="s">
        <v>39</v>
      </c>
      <c r="F7" t="s">
        <v>38</v>
      </c>
      <c r="G7" t="s">
        <v>41</v>
      </c>
      <c r="H7" t="s">
        <v>52</v>
      </c>
      <c r="I7" s="1" t="s">
        <v>53</v>
      </c>
      <c r="J7" s="2" t="str">
        <f>+Table135[[#This Row],[Part Number]]</f>
        <v>CL10B472KB8NNNC</v>
      </c>
      <c r="K7" s="6" t="str">
        <f>Table135[[#This Row],[Part Number]]</f>
        <v>CL10B472KB8NNNC</v>
      </c>
      <c r="L7" s="2" t="str">
        <f>+CONCATENATE("footprint:", Table135[[#This Row],[Footprint name]])</f>
        <v>footprint:CAP-0603</v>
      </c>
      <c r="M7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4.7nF, 50V, 10%, 0603, X7R, -55 ... +125degC</v>
      </c>
      <c r="N7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CL10B472KB8NNNC, 4.7nF, 50V, 10%, 0603, X7R, -55 ... +125degC</v>
      </c>
      <c r="O7"/>
    </row>
    <row r="8" spans="1:15" x14ac:dyDescent="0.25">
      <c r="A8">
        <v>7</v>
      </c>
      <c r="B8" t="s">
        <v>40</v>
      </c>
      <c r="C8" s="4" t="s">
        <v>30</v>
      </c>
      <c r="D8" s="5" t="s">
        <v>31</v>
      </c>
      <c r="E8" t="s">
        <v>39</v>
      </c>
      <c r="F8" t="s">
        <v>72</v>
      </c>
      <c r="G8" t="s">
        <v>71</v>
      </c>
      <c r="H8" t="s">
        <v>55</v>
      </c>
      <c r="I8" s="1" t="s">
        <v>73</v>
      </c>
      <c r="J8" s="6" t="str">
        <f>+Table135[[#This Row],[Part Number]]</f>
        <v>CL10C100JB8NNNC</v>
      </c>
      <c r="K8" s="6" t="str">
        <f>Table135[[#This Row],[Part Number]]</f>
        <v>CL10C100JB8NNNC</v>
      </c>
      <c r="L8" s="2" t="str">
        <f>+CONCATENATE("footprint:", Table135[[#This Row],[Footprint name]])</f>
        <v>footprint:CAP-0603</v>
      </c>
      <c r="M8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10pF, 50V, 5%, 0603, C0G, -55 ... +125degC</v>
      </c>
      <c r="N8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CL10C100JB8NNNC, 10pF, 50V, 5%, 0603, C0G, -55 ... +125degC</v>
      </c>
    </row>
    <row r="9" spans="1:15" x14ac:dyDescent="0.25">
      <c r="A9">
        <v>8</v>
      </c>
      <c r="B9" t="s">
        <v>40</v>
      </c>
      <c r="C9" s="4" t="s">
        <v>30</v>
      </c>
      <c r="D9" s="5" t="s">
        <v>31</v>
      </c>
      <c r="E9" t="s">
        <v>39</v>
      </c>
      <c r="F9" t="s">
        <v>74</v>
      </c>
      <c r="G9" t="s">
        <v>76</v>
      </c>
      <c r="H9" t="s">
        <v>55</v>
      </c>
      <c r="I9" s="1" t="s">
        <v>75</v>
      </c>
      <c r="J9" s="6" t="str">
        <f>+Table135[[#This Row],[Part Number]]</f>
        <v>CL10C120JB8NNNC</v>
      </c>
      <c r="K9" s="6" t="str">
        <f>Table135[[#This Row],[Part Number]]</f>
        <v>CL10C120JB8NNNC</v>
      </c>
      <c r="L9" s="2" t="str">
        <f>+CONCATENATE("footprint:", Table135[[#This Row],[Footprint name]])</f>
        <v>footprint:CAP-0603</v>
      </c>
      <c r="M9" s="2" t="str">
        <f>CONCATENATE(SUBSTITUTE(Table135[[#This Row],[Schematic]], "-", ", "), ", ", Table135[[#This Row],[Footprint name]], ", ", Table135[[#This Row],[Parameter primary]], ", ", Table135[[#This Row],[Parameter secondary]])</f>
        <v>Capacitor, Standard, CAP-0603, 12pF, 50V, 5%, 0603, C0G, -55 ... +125degC</v>
      </c>
      <c r="N9" s="7" t="str">
        <f>CONCATENATE(SUBSTITUTE(Table135[[#This Row],[Schematic]], "-", ", "), ", ", Table135[[#This Row],[Footprint name]], ", ", Table135[[#This Row],[Manufacturer]], ", ", Table135[[#This Row],[Part Number]], ", ", Table135[[#This Row],[Parameter primary]], ", ", Table135[[#This Row],[Parameter secondary]])</f>
        <v>Capacitor, Standard, CAP-0603, Samsung, CL10C120JB8NNNC, 12pF, 50V, 5%, 0603, C0G, -55 ... +125degC</v>
      </c>
    </row>
    <row r="10" spans="1:15" x14ac:dyDescent="0.25">
      <c r="N10" s="7"/>
    </row>
    <row r="11" spans="1:15" x14ac:dyDescent="0.25">
      <c r="N11" s="7"/>
    </row>
    <row r="12" spans="1:15" x14ac:dyDescent="0.25">
      <c r="N12" s="7"/>
    </row>
    <row r="13" spans="1:15" x14ac:dyDescent="0.25">
      <c r="N13" s="7"/>
    </row>
    <row r="14" spans="1:15" x14ac:dyDescent="0.25">
      <c r="N14" s="7"/>
    </row>
    <row r="15" spans="1:15" x14ac:dyDescent="0.25">
      <c r="N15" s="7"/>
    </row>
    <row r="16" spans="1:15" x14ac:dyDescent="0.25">
      <c r="N16" s="7"/>
    </row>
    <row r="17" spans="14:14" x14ac:dyDescent="0.25">
      <c r="N17" s="7"/>
    </row>
  </sheetData>
  <hyperlinks>
    <hyperlink ref="I2" r:id="rId1" xr:uid="{D355700F-7D48-41C5-B7A0-898075CE2646}"/>
    <hyperlink ref="I8" r:id="rId2" xr:uid="{9079291D-69F2-49FA-B068-4977183617DB}"/>
    <hyperlink ref="I9" r:id="rId3" xr:uid="{3FD0BE50-7364-4B61-852F-A649603DE4D1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B706-6289-445B-8E40-B05BD32F06EE}">
  <dimension ref="A1:O14"/>
  <sheetViews>
    <sheetView tabSelected="1" zoomScale="85" zoomScaleNormal="85" workbookViewId="0"/>
  </sheetViews>
  <sheetFormatPr defaultRowHeight="15" x14ac:dyDescent="0.25"/>
  <cols>
    <col min="1" max="1" width="5.7109375" bestFit="1" customWidth="1"/>
    <col min="2" max="3" width="12.42578125" bestFit="1" customWidth="1"/>
    <col min="4" max="4" width="17.140625" bestFit="1" customWidth="1"/>
    <col min="5" max="5" width="15.5703125" bestFit="1" customWidth="1"/>
    <col min="6" max="6" width="17.5703125" bestFit="1" customWidth="1"/>
    <col min="7" max="7" width="20.140625" bestFit="1" customWidth="1"/>
    <col min="8" max="8" width="22.28515625" bestFit="1" customWidth="1"/>
    <col min="9" max="9" width="108.42578125" bestFit="1" customWidth="1"/>
    <col min="10" max="11" width="17.5703125" bestFit="1" customWidth="1"/>
    <col min="12" max="12" width="18" bestFit="1" customWidth="1"/>
    <col min="13" max="13" width="48.5703125" bestFit="1" customWidth="1"/>
    <col min="14" max="14" width="73.28515625" style="2" bestFit="1" customWidth="1"/>
    <col min="15" max="15" width="72.42578125" style="2" bestFit="1" customWidth="1"/>
    <col min="19" max="19" width="14.42578125" customWidth="1"/>
  </cols>
  <sheetData>
    <row r="1" spans="1:15" x14ac:dyDescent="0.25">
      <c r="A1" t="s">
        <v>0</v>
      </c>
      <c r="B1" t="s">
        <v>2</v>
      </c>
      <c r="C1" t="s">
        <v>10</v>
      </c>
      <c r="D1" t="s">
        <v>13</v>
      </c>
      <c r="E1" t="s">
        <v>8</v>
      </c>
      <c r="F1" t="s">
        <v>9</v>
      </c>
      <c r="G1" t="s">
        <v>11</v>
      </c>
      <c r="H1" t="s">
        <v>12</v>
      </c>
      <c r="I1" t="s">
        <v>4</v>
      </c>
      <c r="J1" s="3" t="s">
        <v>3</v>
      </c>
      <c r="K1" s="3" t="s">
        <v>5</v>
      </c>
      <c r="L1" s="3" t="s">
        <v>1</v>
      </c>
      <c r="M1" s="3" t="s">
        <v>6</v>
      </c>
      <c r="N1" s="3" t="s">
        <v>7</v>
      </c>
      <c r="O1"/>
    </row>
    <row r="2" spans="1:15" x14ac:dyDescent="0.25">
      <c r="A2">
        <v>1</v>
      </c>
      <c r="B2" t="s">
        <v>14</v>
      </c>
      <c r="C2" s="4" t="s">
        <v>15</v>
      </c>
      <c r="D2" s="5" t="s">
        <v>16</v>
      </c>
      <c r="E2" t="s">
        <v>17</v>
      </c>
      <c r="F2" t="s">
        <v>18</v>
      </c>
      <c r="G2" t="s">
        <v>42</v>
      </c>
      <c r="H2" t="s">
        <v>29</v>
      </c>
      <c r="I2" s="1" t="s">
        <v>28</v>
      </c>
      <c r="J2" s="2" t="str">
        <f>+Table13[[#This Row],[Part Number]]</f>
        <v>RC0603FR-071K5L</v>
      </c>
      <c r="K2" s="2" t="str">
        <f>Table13[[#This Row],[Part Number]]</f>
        <v>RC0603FR-071K5L</v>
      </c>
      <c r="L2" s="2" t="str">
        <f>+CONCATENATE("footprint:", Table13[[#This Row],[Footprint name]])</f>
        <v>footprint:RES-0603</v>
      </c>
      <c r="M2" s="2" t="str">
        <f>CONCATENATE(SUBSTITUTE(Table13[[#This Row],[Schematic]], "-", ", "), ", ", Table13[[#This Row],[Footprint name]], ", ", Table13[[#This Row],[Parameter primary]], ", ", Table13[[#This Row],[Parameter secondary]])</f>
        <v>Resistor, RES-0603, 1k5, 1%, 0.1W, -55 … +155degC</v>
      </c>
      <c r="N2" s="2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RC0603FR-071K5L, 1k5, 1%, 0.1W, -55 … +155degC</v>
      </c>
      <c r="O2"/>
    </row>
    <row r="3" spans="1:15" x14ac:dyDescent="0.25">
      <c r="A3">
        <v>2</v>
      </c>
      <c r="B3" t="s">
        <v>14</v>
      </c>
      <c r="C3" s="4" t="s">
        <v>15</v>
      </c>
      <c r="D3" s="5" t="s">
        <v>16</v>
      </c>
      <c r="E3" t="s">
        <v>17</v>
      </c>
      <c r="F3" t="s">
        <v>19</v>
      </c>
      <c r="G3" t="s">
        <v>43</v>
      </c>
      <c r="H3" t="s">
        <v>29</v>
      </c>
      <c r="I3" s="1" t="s">
        <v>28</v>
      </c>
      <c r="J3" s="6" t="str">
        <f>+Table13[[#This Row],[Part Number]]</f>
        <v>RC0603FR-072K7L</v>
      </c>
      <c r="K3" s="6" t="str">
        <f>Table13[[#This Row],[Part Number]]</f>
        <v>RC0603FR-072K7L</v>
      </c>
      <c r="L3" s="2" t="str">
        <f>+CONCATENATE("footprint:", Table13[[#This Row],[Footprint name]])</f>
        <v>footprint:RES-0603</v>
      </c>
      <c r="M3" s="2" t="str">
        <f>CONCATENATE(SUBSTITUTE(Table13[[#This Row],[Schematic]], "-", ", "), ", ", Table13[[#This Row],[Footprint name]], ", ", Table13[[#This Row],[Parameter primary]], ", ", Table13[[#This Row],[Parameter secondary]])</f>
        <v>Resistor, RES-0603, 2k7, 1%, 0.1W, -55 … +155degC</v>
      </c>
      <c r="N3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RC0603FR-072K7L, 2k7, 1%, 0.1W, -55 … +155degC</v>
      </c>
      <c r="O3"/>
    </row>
    <row r="4" spans="1:15" x14ac:dyDescent="0.25">
      <c r="A4">
        <v>3</v>
      </c>
      <c r="B4" t="s">
        <v>14</v>
      </c>
      <c r="C4" s="4" t="s">
        <v>15</v>
      </c>
      <c r="D4" s="5" t="s">
        <v>16</v>
      </c>
      <c r="E4" t="s">
        <v>17</v>
      </c>
      <c r="F4" t="s">
        <v>20</v>
      </c>
      <c r="G4" t="s">
        <v>44</v>
      </c>
      <c r="H4" t="s">
        <v>29</v>
      </c>
      <c r="I4" s="1" t="s">
        <v>28</v>
      </c>
      <c r="J4" s="6" t="str">
        <f>+Table13[[#This Row],[Part Number]]</f>
        <v>RC0603FR-074K7L</v>
      </c>
      <c r="K4" s="6" t="str">
        <f>Table13[[#This Row],[Part Number]]</f>
        <v>RC0603FR-074K7L</v>
      </c>
      <c r="L4" s="2" t="str">
        <f>+CONCATENATE("footprint:", Table13[[#This Row],[Footprint name]])</f>
        <v>footprint:RES-0603</v>
      </c>
      <c r="M4" s="2" t="str">
        <f>CONCATENATE(SUBSTITUTE(Table13[[#This Row],[Schematic]], "-", ", "), ", ", Table13[[#This Row],[Footprint name]], ", ", Table13[[#This Row],[Parameter primary]], ", ", Table13[[#This Row],[Parameter secondary]])</f>
        <v>Resistor, RES-0603, 4k7, 1%, 0.1W, -55 … +155degC</v>
      </c>
      <c r="N4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RC0603FR-074K7L, 4k7, 1%, 0.1W, -55 … +155degC</v>
      </c>
      <c r="O4"/>
    </row>
    <row r="5" spans="1:15" x14ac:dyDescent="0.25">
      <c r="A5">
        <v>4</v>
      </c>
      <c r="B5" t="s">
        <v>14</v>
      </c>
      <c r="C5" s="4" t="s">
        <v>15</v>
      </c>
      <c r="D5" s="5" t="s">
        <v>16</v>
      </c>
      <c r="E5" t="s">
        <v>17</v>
      </c>
      <c r="F5" t="s">
        <v>21</v>
      </c>
      <c r="G5" t="s">
        <v>45</v>
      </c>
      <c r="H5" t="s">
        <v>29</v>
      </c>
      <c r="I5" s="1" t="s">
        <v>28</v>
      </c>
      <c r="J5" s="6" t="str">
        <f>+Table13[[#This Row],[Part Number]]</f>
        <v>RC0603FR-075K1L</v>
      </c>
      <c r="K5" s="6" t="str">
        <f>Table13[[#This Row],[Part Number]]</f>
        <v>RC0603FR-075K1L</v>
      </c>
      <c r="L5" s="2" t="str">
        <f>+CONCATENATE("footprint:", Table13[[#This Row],[Footprint name]])</f>
        <v>footprint:RES-0603</v>
      </c>
      <c r="M5" s="2" t="str">
        <f>CONCATENATE(SUBSTITUTE(Table13[[#This Row],[Schematic]], "-", ", "), ", ", Table13[[#This Row],[Footprint name]], ", ", Table13[[#This Row],[Parameter primary]], ", ", Table13[[#This Row],[Parameter secondary]])</f>
        <v>Resistor, RES-0603, 5k1, 1%, 0.1W, -55 … +155degC</v>
      </c>
      <c r="N5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RC0603FR-075K1L, 5k1, 1%, 0.1W, -55 … +155degC</v>
      </c>
      <c r="O5"/>
    </row>
    <row r="6" spans="1:15" x14ac:dyDescent="0.25">
      <c r="A6">
        <v>5</v>
      </c>
      <c r="B6" t="s">
        <v>14</v>
      </c>
      <c r="C6" s="4" t="s">
        <v>15</v>
      </c>
      <c r="D6" s="5" t="s">
        <v>16</v>
      </c>
      <c r="E6" t="s">
        <v>17</v>
      </c>
      <c r="F6" t="s">
        <v>22</v>
      </c>
      <c r="G6" t="s">
        <v>46</v>
      </c>
      <c r="H6" t="s">
        <v>29</v>
      </c>
      <c r="I6" s="1" t="s">
        <v>28</v>
      </c>
      <c r="J6" s="6" t="str">
        <f>+Table13[[#This Row],[Part Number]]</f>
        <v>RC0603FR-0710KL</v>
      </c>
      <c r="K6" s="6" t="str">
        <f>Table13[[#This Row],[Part Number]]</f>
        <v>RC0603FR-0710KL</v>
      </c>
      <c r="L6" s="2" t="str">
        <f>+CONCATENATE("footprint:", Table13[[#This Row],[Footprint name]])</f>
        <v>footprint:RES-0603</v>
      </c>
      <c r="M6" s="2" t="str">
        <f>CONCATENATE(SUBSTITUTE(Table13[[#This Row],[Schematic]], "-", ", "), ", ", Table13[[#This Row],[Footprint name]], ", ", Table13[[#This Row],[Parameter primary]], ", ", Table13[[#This Row],[Parameter secondary]])</f>
        <v>Resistor, RES-0603, 10k, 1%, 0.1W, -55 … +155degC</v>
      </c>
      <c r="N6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RC0603FR-0710KL, 10k, 1%, 0.1W, -55 … +155degC</v>
      </c>
      <c r="O6"/>
    </row>
    <row r="7" spans="1:15" x14ac:dyDescent="0.25">
      <c r="A7">
        <v>6</v>
      </c>
      <c r="B7" t="s">
        <v>14</v>
      </c>
      <c r="C7" s="4" t="s">
        <v>15</v>
      </c>
      <c r="D7" s="5" t="s">
        <v>16</v>
      </c>
      <c r="E7" t="s">
        <v>17</v>
      </c>
      <c r="F7" t="s">
        <v>23</v>
      </c>
      <c r="G7" t="s">
        <v>47</v>
      </c>
      <c r="H7" t="s">
        <v>29</v>
      </c>
      <c r="I7" s="1" t="s">
        <v>28</v>
      </c>
      <c r="J7" s="6" t="str">
        <f>+Table13[[#This Row],[Part Number]]</f>
        <v>RC0603FR-0722RL</v>
      </c>
      <c r="K7" s="6" t="str">
        <f>Table13[[#This Row],[Part Number]]</f>
        <v>RC0603FR-0722RL</v>
      </c>
      <c r="L7" s="2" t="str">
        <f>+CONCATENATE("footprint:", Table13[[#This Row],[Footprint name]])</f>
        <v>footprint:RES-0603</v>
      </c>
      <c r="M7" s="2" t="str">
        <f>CONCATENATE(SUBSTITUTE(Table13[[#This Row],[Schematic]], "-", ", "), ", ", Table13[[#This Row],[Footprint name]], ", ", Table13[[#This Row],[Parameter primary]], ", ", Table13[[#This Row],[Parameter secondary]])</f>
        <v>Resistor, RES-0603, 22R, 1%, 0.1W, -55 … +155degC</v>
      </c>
      <c r="N7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RC0603FR-0722RL, 22R, 1%, 0.1W, -55 … +155degC</v>
      </c>
      <c r="O7"/>
    </row>
    <row r="8" spans="1:15" x14ac:dyDescent="0.25">
      <c r="A8">
        <v>7</v>
      </c>
      <c r="B8" t="s">
        <v>14</v>
      </c>
      <c r="C8" s="4" t="s">
        <v>15</v>
      </c>
      <c r="D8" s="5" t="s">
        <v>16</v>
      </c>
      <c r="E8" t="s">
        <v>17</v>
      </c>
      <c r="F8" t="s">
        <v>24</v>
      </c>
      <c r="G8" t="s">
        <v>48</v>
      </c>
      <c r="H8" t="s">
        <v>29</v>
      </c>
      <c r="I8" s="1" t="s">
        <v>28</v>
      </c>
      <c r="J8" s="6" t="str">
        <f>+Table13[[#This Row],[Part Number]]</f>
        <v>RC0603FR-0747KL</v>
      </c>
      <c r="K8" s="6" t="str">
        <f>Table13[[#This Row],[Part Number]]</f>
        <v>RC0603FR-0747KL</v>
      </c>
      <c r="L8" s="2" t="str">
        <f>+CONCATENATE("footprint:", Table13[[#This Row],[Footprint name]])</f>
        <v>footprint:RES-0603</v>
      </c>
      <c r="M8" s="2" t="str">
        <f>CONCATENATE(SUBSTITUTE(Table13[[#This Row],[Schematic]], "-", ", "), ", ", Table13[[#This Row],[Footprint name]], ", ", Table13[[#This Row],[Parameter primary]], ", ", Table13[[#This Row],[Parameter secondary]])</f>
        <v>Resistor, RES-0603, 47k, 1%, 0.1W, -55 … +155degC</v>
      </c>
      <c r="N8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RC0603FR-0747KL, 47k, 1%, 0.1W, -55 … +155degC</v>
      </c>
      <c r="O8"/>
    </row>
    <row r="9" spans="1:15" x14ac:dyDescent="0.25">
      <c r="A9">
        <v>8</v>
      </c>
      <c r="B9" t="s">
        <v>14</v>
      </c>
      <c r="C9" s="4" t="s">
        <v>15</v>
      </c>
      <c r="D9" s="5" t="s">
        <v>16</v>
      </c>
      <c r="E9" t="s">
        <v>17</v>
      </c>
      <c r="F9" t="s">
        <v>25</v>
      </c>
      <c r="G9" t="s">
        <v>49</v>
      </c>
      <c r="H9" t="s">
        <v>29</v>
      </c>
      <c r="I9" s="1" t="s">
        <v>28</v>
      </c>
      <c r="J9" s="6" t="str">
        <f>+Table13[[#This Row],[Part Number]]</f>
        <v>RC0603FR-0782RL</v>
      </c>
      <c r="K9" s="6" t="str">
        <f>Table13[[#This Row],[Part Number]]</f>
        <v>RC0603FR-0782RL</v>
      </c>
      <c r="L9" s="2" t="str">
        <f>+CONCATENATE("footprint:", Table13[[#This Row],[Footprint name]])</f>
        <v>footprint:RES-0603</v>
      </c>
      <c r="M9" s="2" t="str">
        <f>CONCATENATE(SUBSTITUTE(Table13[[#This Row],[Schematic]], "-", ", "), ", ", Table13[[#This Row],[Footprint name]], ", ", Table13[[#This Row],[Parameter primary]], ", ", Table13[[#This Row],[Parameter secondary]])</f>
        <v>Resistor, RES-0603, 82R, 1%, 0.1W, -55 … +155degC</v>
      </c>
      <c r="N9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RC0603FR-0782RL, 82R, 1%, 0.1W, -55 … +155degC</v>
      </c>
      <c r="O9"/>
    </row>
    <row r="10" spans="1:15" x14ac:dyDescent="0.25">
      <c r="A10">
        <v>9</v>
      </c>
      <c r="B10" t="s">
        <v>14</v>
      </c>
      <c r="C10" s="4" t="s">
        <v>15</v>
      </c>
      <c r="D10" s="5" t="s">
        <v>16</v>
      </c>
      <c r="E10" t="s">
        <v>17</v>
      </c>
      <c r="F10" t="s">
        <v>26</v>
      </c>
      <c r="G10" t="s">
        <v>50</v>
      </c>
      <c r="H10" t="s">
        <v>29</v>
      </c>
      <c r="I10" s="1" t="s">
        <v>28</v>
      </c>
      <c r="J10" s="6" t="str">
        <f>+Table13[[#This Row],[Part Number]]</f>
        <v>RC0603FR-07120RL</v>
      </c>
      <c r="K10" s="6" t="str">
        <f>Table13[[#This Row],[Part Number]]</f>
        <v>RC0603FR-07120RL</v>
      </c>
      <c r="L10" s="2" t="str">
        <f>+CONCATENATE("footprint:", Table13[[#This Row],[Footprint name]])</f>
        <v>footprint:RES-0603</v>
      </c>
      <c r="M10" s="2" t="str">
        <f>CONCATENATE(SUBSTITUTE(Table13[[#This Row],[Schematic]], "-", ", "), ", ", Table13[[#This Row],[Footprint name]], ", ", Table13[[#This Row],[Parameter primary]], ", ", Table13[[#This Row],[Parameter secondary]])</f>
        <v>Resistor, RES-0603, 120R, 1%, 0.1W, -55 … +155degC</v>
      </c>
      <c r="N10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RC0603FR-07120RL, 120R, 1%, 0.1W, -55 … +155degC</v>
      </c>
      <c r="O10"/>
    </row>
    <row r="11" spans="1:15" x14ac:dyDescent="0.25">
      <c r="A11">
        <v>10</v>
      </c>
      <c r="B11" t="s">
        <v>14</v>
      </c>
      <c r="C11" s="4" t="s">
        <v>15</v>
      </c>
      <c r="D11" s="5" t="s">
        <v>16</v>
      </c>
      <c r="E11" t="s">
        <v>17</v>
      </c>
      <c r="F11" t="s">
        <v>27</v>
      </c>
      <c r="G11" t="s">
        <v>51</v>
      </c>
      <c r="H11" t="s">
        <v>29</v>
      </c>
      <c r="I11" s="1" t="s">
        <v>28</v>
      </c>
      <c r="J11" s="6" t="str">
        <f>+Table13[[#This Row],[Part Number]]</f>
        <v>RC0603JR-070RL</v>
      </c>
      <c r="K11" s="6" t="str">
        <f>Table13[[#This Row],[Part Number]]</f>
        <v>RC0603JR-070RL</v>
      </c>
      <c r="L11" s="2" t="str">
        <f>+CONCATENATE("footprint:", Table13[[#This Row],[Footprint name]])</f>
        <v>footprint:RES-0603</v>
      </c>
      <c r="M11" s="2" t="str">
        <f>CONCATENATE(SUBSTITUTE(Table13[[#This Row],[Schematic]], "-", ", "), ", ", Table13[[#This Row],[Footprint name]], ", ", Table13[[#This Row],[Parameter primary]], ", ", Table13[[#This Row],[Parameter secondary]])</f>
        <v>Resistor, RES-0603, 0R, 5%, 0.1W, -55 … +155degC</v>
      </c>
      <c r="N11" s="7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RC0603JR-070RL, 0R, 5%, 0.1W, -55 … +155degC</v>
      </c>
      <c r="O11"/>
    </row>
    <row r="12" spans="1:15" x14ac:dyDescent="0.25">
      <c r="A12">
        <v>11</v>
      </c>
      <c r="B12" t="s">
        <v>14</v>
      </c>
      <c r="C12" s="4" t="s">
        <v>15</v>
      </c>
      <c r="D12" s="5" t="s">
        <v>16</v>
      </c>
      <c r="E12" t="s">
        <v>17</v>
      </c>
      <c r="F12" t="s">
        <v>66</v>
      </c>
      <c r="G12" t="s">
        <v>65</v>
      </c>
      <c r="H12" t="s">
        <v>29</v>
      </c>
      <c r="I12" s="1" t="s">
        <v>28</v>
      </c>
      <c r="J12" s="6" t="str">
        <f>+Table13[[#This Row],[Part Number]]</f>
        <v>RC0603FR-0722KL</v>
      </c>
      <c r="K12" s="6" t="str">
        <f>Table13[[#This Row],[Part Number]]</f>
        <v>RC0603FR-0722KL</v>
      </c>
      <c r="L12" s="2" t="str">
        <f>+CONCATENATE("footprint:", Table13[[#This Row],[Footprint name]])</f>
        <v>footprint:RES-0603</v>
      </c>
      <c r="M12" s="2" t="str">
        <f>CONCATENATE(SUBSTITUTE(Table13[[#This Row],[Schematic]], "-", ", "), ", ", Table13[[#This Row],[Footprint name]], ", ", Table13[[#This Row],[Parameter primary]], ", ", Table13[[#This Row],[Parameter secondary]])</f>
        <v>Resistor, RES-0603, 22k, 1%, 0.1W, -55 … +155degC</v>
      </c>
      <c r="N12" s="8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RC0603FR-0722KL, 22k, 1%, 0.1W, -55 … +155degC</v>
      </c>
    </row>
    <row r="13" spans="1:15" x14ac:dyDescent="0.25">
      <c r="A13">
        <v>12</v>
      </c>
      <c r="B13" t="s">
        <v>14</v>
      </c>
      <c r="C13" s="4" t="s">
        <v>15</v>
      </c>
      <c r="D13" s="5" t="s">
        <v>64</v>
      </c>
      <c r="E13" t="s">
        <v>17</v>
      </c>
      <c r="F13" t="s">
        <v>69</v>
      </c>
      <c r="G13" t="s">
        <v>68</v>
      </c>
      <c r="H13" t="s">
        <v>67</v>
      </c>
      <c r="I13" s="1" t="s">
        <v>28</v>
      </c>
      <c r="J13" s="6" t="str">
        <f>+Table13[[#This Row],[Part Number]]</f>
        <v>RC1206FR-0762RL</v>
      </c>
      <c r="K13" s="6" t="str">
        <f>Table13[[#This Row],[Part Number]]</f>
        <v>RC1206FR-0762RL</v>
      </c>
      <c r="L13" s="2" t="str">
        <f>+CONCATENATE("footprint:", Table13[[#This Row],[Footprint name]])</f>
        <v>footprint:RES-1206</v>
      </c>
      <c r="M13" s="2" t="str">
        <f>CONCATENATE(SUBSTITUTE(Table13[[#This Row],[Schematic]], "-", ", "), ", ", Table13[[#This Row],[Footprint name]], ", ", Table13[[#This Row],[Parameter primary]], ", ", Table13[[#This Row],[Parameter secondary]])</f>
        <v>Resistor, RES-1206, 62R, 1%, 0.25W, -55 … +155degC</v>
      </c>
      <c r="N13" s="8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RES-1206, Yageo, RC1206FR-0762RL, 62R, 1%, 0.25W, -55 … +155degC</v>
      </c>
    </row>
    <row r="14" spans="1:15" x14ac:dyDescent="0.25">
      <c r="A14">
        <v>13</v>
      </c>
      <c r="B14" t="s">
        <v>14</v>
      </c>
      <c r="C14" s="4" t="s">
        <v>15</v>
      </c>
      <c r="D14" s="5" t="s">
        <v>16</v>
      </c>
      <c r="E14" t="s">
        <v>17</v>
      </c>
      <c r="F14" t="s">
        <v>78</v>
      </c>
      <c r="G14" t="s">
        <v>77</v>
      </c>
      <c r="H14" t="s">
        <v>29</v>
      </c>
      <c r="I14" s="1" t="s">
        <v>28</v>
      </c>
      <c r="J14" s="6" t="str">
        <f>+Table13[[#This Row],[Part Number]]</f>
        <v>RC0603FR-07470KL</v>
      </c>
      <c r="K14" s="6" t="str">
        <f>Table13[[#This Row],[Part Number]]</f>
        <v>RC0603FR-07470KL</v>
      </c>
      <c r="L14" s="2" t="str">
        <f>+CONCATENATE("footprint:", Table13[[#This Row],[Footprint name]])</f>
        <v>footprint:RES-0603</v>
      </c>
      <c r="M14" s="2" t="str">
        <f>CONCATENATE(SUBSTITUTE(Table13[[#This Row],[Schematic]], "-", ", "), ", ", Table13[[#This Row],[Footprint name]], ", ", Table13[[#This Row],[Parameter primary]], ", ", Table13[[#This Row],[Parameter secondary]])</f>
        <v>Resistor, RES-0603, 470k, 1%, 0.1W, -55 … +155degC</v>
      </c>
      <c r="N14" s="8" t="str">
        <f>CONCATENATE(SUBSTITUTE(Table13[[#This Row],[Schematic]], "-", ", "), ", ", Table13[[#This Row],[Footprint name]], ", ", Table13[[#This Row],[Manufacturer]], ", ", Table13[[#This Row],[Part Number]], ", ", Table13[[#This Row],[Parameter primary]], ", ", Table13[[#This Row],[Parameter secondary]])</f>
        <v>Resistor, RES-0603, Yageo, RC0603FR-07470KL, 470k, 1%, 0.1W, -55 … +155degC</v>
      </c>
    </row>
  </sheetData>
  <phoneticPr fontId="5" type="noConversion"/>
  <hyperlinks>
    <hyperlink ref="I3" r:id="rId1" xr:uid="{7A61CECA-CBD8-4846-980A-9D2244801105}"/>
    <hyperlink ref="I2" r:id="rId2" xr:uid="{0EA07F58-4579-4DB3-A1D9-E8BAC97CFB19}"/>
    <hyperlink ref="I4:I11" r:id="rId3" display="https://www.yageo.com/upload/media/product/productsearch/datasheet/rchip/PYu-RC_Group_51_RoHS_L_11.pdf" xr:uid="{4E472A89-4022-4DA4-B146-5DAA112141A7}"/>
    <hyperlink ref="I12" r:id="rId4" xr:uid="{0C251653-AB63-42F0-B361-DC40E61857B0}"/>
    <hyperlink ref="I13" r:id="rId5" xr:uid="{F97C5C7B-D0AA-49E3-96B2-2330AA161D19}"/>
    <hyperlink ref="I14" r:id="rId6" xr:uid="{6CCD6FA9-1320-42B2-992A-FB41F4568197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capacitors</vt:lpstr>
      <vt:lpstr>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Tomi</cp:lastModifiedBy>
  <dcterms:created xsi:type="dcterms:W3CDTF">2015-06-05T18:17:20Z</dcterms:created>
  <dcterms:modified xsi:type="dcterms:W3CDTF">2021-01-26T07:38:28Z</dcterms:modified>
</cp:coreProperties>
</file>